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816"/>
  <workbookPr autoCompressPictures="0"/>
  <bookViews>
    <workbookView xWindow="0" yWindow="0" windowWidth="30640" windowHeight="19820" firstSheet="3" activeTab="3"/>
  </bookViews>
  <sheets>
    <sheet name="p-start" sheetId="1" r:id="rId1"/>
    <sheet name="cost function" sheetId="2" r:id="rId2"/>
    <sheet name="detecting rare species" sheetId="3" r:id="rId3"/>
    <sheet name="Survey cost tool" sheetId="5" r:id="rId4"/>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13" i="5" l="1"/>
  <c r="C10" i="5"/>
  <c r="K15" i="5"/>
  <c r="K14" i="5"/>
  <c r="K13" i="5"/>
  <c r="K12" i="5"/>
  <c r="K10" i="5"/>
  <c r="K11" i="5"/>
  <c r="J15" i="5"/>
  <c r="J14" i="5"/>
  <c r="J13" i="5"/>
  <c r="J12" i="5"/>
  <c r="J11" i="5"/>
  <c r="J10" i="5"/>
  <c r="I15" i="5"/>
  <c r="I14" i="5"/>
  <c r="I13" i="5"/>
  <c r="I12" i="5"/>
  <c r="I11" i="5"/>
  <c r="I10" i="5"/>
  <c r="H15" i="5"/>
  <c r="H14" i="5"/>
  <c r="H13" i="5"/>
  <c r="H12" i="5"/>
  <c r="H11" i="5"/>
  <c r="H10" i="5"/>
  <c r="G15" i="5"/>
  <c r="G14" i="5"/>
  <c r="G13" i="5"/>
  <c r="G12" i="5"/>
  <c r="G11" i="5"/>
  <c r="G10" i="5"/>
  <c r="F15" i="5"/>
  <c r="F14" i="5"/>
  <c r="F10" i="5"/>
  <c r="E10" i="5"/>
  <c r="D10" i="5"/>
  <c r="F13" i="5"/>
  <c r="F12" i="5"/>
  <c r="F11" i="5"/>
  <c r="E15" i="5"/>
  <c r="E14" i="5"/>
  <c r="E13" i="5"/>
  <c r="E12" i="5"/>
  <c r="E11" i="5"/>
  <c r="D15" i="5"/>
  <c r="D14" i="5"/>
  <c r="D12" i="5"/>
  <c r="D11" i="5"/>
  <c r="C13" i="5"/>
  <c r="C11" i="5"/>
  <c r="C12" i="5"/>
  <c r="C14" i="5"/>
  <c r="C15" i="5"/>
  <c r="L30" i="1"/>
  <c r="L29" i="1"/>
  <c r="L28" i="1"/>
  <c r="L27" i="1"/>
  <c r="L26" i="1"/>
  <c r="L25" i="1"/>
  <c r="L24" i="1"/>
  <c r="L23" i="1"/>
  <c r="L22" i="1"/>
  <c r="L21" i="1"/>
  <c r="L20" i="1"/>
  <c r="L19" i="1"/>
  <c r="L18" i="1"/>
  <c r="K30" i="1"/>
  <c r="K29" i="1"/>
  <c r="K28" i="1"/>
  <c r="K27" i="1"/>
  <c r="K26" i="1"/>
  <c r="K25" i="1"/>
  <c r="K24" i="1"/>
  <c r="K23" i="1"/>
  <c r="K22" i="1"/>
  <c r="K21" i="1"/>
  <c r="K20" i="1"/>
  <c r="K19" i="1"/>
  <c r="K18" i="1"/>
  <c r="D7" i="3"/>
  <c r="C11" i="3"/>
  <c r="D11" i="3"/>
  <c r="E11" i="3"/>
  <c r="C54" i="2"/>
  <c r="C55" i="2"/>
  <c r="C56" i="2"/>
  <c r="C57" i="2"/>
  <c r="C58" i="2"/>
  <c r="C59" i="2"/>
  <c r="C60" i="2"/>
  <c r="C61" i="2"/>
  <c r="C62" i="2"/>
  <c r="C63" i="2"/>
  <c r="C64" i="2"/>
  <c r="C65" i="2"/>
  <c r="B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D19" i="1"/>
  <c r="E19" i="1"/>
  <c r="F19" i="1"/>
  <c r="G19" i="1"/>
  <c r="H19" i="1"/>
  <c r="I19" i="1"/>
  <c r="J19" i="1"/>
  <c r="D20" i="1"/>
  <c r="E20" i="1"/>
  <c r="F20" i="1"/>
  <c r="G20" i="1"/>
  <c r="H20" i="1"/>
  <c r="I20" i="1"/>
  <c r="J20" i="1"/>
  <c r="D21" i="1"/>
  <c r="E21" i="1"/>
  <c r="F21" i="1"/>
  <c r="G21" i="1"/>
  <c r="H21" i="1"/>
  <c r="I21" i="1"/>
  <c r="J21" i="1"/>
  <c r="D22" i="1"/>
  <c r="E22" i="1"/>
  <c r="F22" i="1"/>
  <c r="G22" i="1"/>
  <c r="H22" i="1"/>
  <c r="I22" i="1"/>
  <c r="J22" i="1"/>
  <c r="D23" i="1"/>
  <c r="E23" i="1"/>
  <c r="F23" i="1"/>
  <c r="G23" i="1"/>
  <c r="H23" i="1"/>
  <c r="I23" i="1"/>
  <c r="J23" i="1"/>
  <c r="D24" i="1"/>
  <c r="E24" i="1"/>
  <c r="F24" i="1"/>
  <c r="G24" i="1"/>
  <c r="H24" i="1"/>
  <c r="I24" i="1"/>
  <c r="J24" i="1"/>
  <c r="D25" i="1"/>
  <c r="E25" i="1"/>
  <c r="F25" i="1"/>
  <c r="G25" i="1"/>
  <c r="H25" i="1"/>
  <c r="I25" i="1"/>
  <c r="J25" i="1"/>
  <c r="D26" i="1"/>
  <c r="E26" i="1"/>
  <c r="F26" i="1"/>
  <c r="G26" i="1"/>
  <c r="H26" i="1"/>
  <c r="I26" i="1"/>
  <c r="J26" i="1"/>
  <c r="D27" i="1"/>
  <c r="E27" i="1"/>
  <c r="F27" i="1"/>
  <c r="G27" i="1"/>
  <c r="H27" i="1"/>
  <c r="I27" i="1"/>
  <c r="J27" i="1"/>
  <c r="D28" i="1"/>
  <c r="E28" i="1"/>
  <c r="F28" i="1"/>
  <c r="G28" i="1"/>
  <c r="H28" i="1"/>
  <c r="I28" i="1"/>
  <c r="J28" i="1"/>
  <c r="D29" i="1"/>
  <c r="E29" i="1"/>
  <c r="F29" i="1"/>
  <c r="G29" i="1"/>
  <c r="H29" i="1"/>
  <c r="I29" i="1"/>
  <c r="J29" i="1"/>
  <c r="D30" i="1"/>
  <c r="E30" i="1"/>
  <c r="F30" i="1"/>
  <c r="G30" i="1"/>
  <c r="H30" i="1"/>
  <c r="I30" i="1"/>
  <c r="J30" i="1"/>
  <c r="C30" i="1"/>
  <c r="C29" i="1"/>
  <c r="C28" i="1"/>
  <c r="C27" i="1"/>
  <c r="C26" i="1"/>
  <c r="C25" i="1"/>
  <c r="C24" i="1"/>
  <c r="C23" i="1"/>
  <c r="C22" i="1"/>
  <c r="C21" i="1"/>
  <c r="C20" i="1"/>
  <c r="C19" i="1"/>
  <c r="C18" i="1"/>
  <c r="D18" i="1"/>
  <c r="E18" i="1"/>
  <c r="F18" i="1"/>
  <c r="G18" i="1"/>
  <c r="H18" i="1"/>
  <c r="I18" i="1"/>
  <c r="J18" i="1"/>
</calcChain>
</file>

<file path=xl/sharedStrings.xml><?xml version="1.0" encoding="utf-8"?>
<sst xmlns="http://schemas.openxmlformats.org/spreadsheetml/2006/main" count="59" uniqueCount="45">
  <si>
    <t>Bobcat</t>
  </si>
  <si>
    <t>Coyote</t>
  </si>
  <si>
    <t>Mountain Lion</t>
  </si>
  <si>
    <t>Spotted Skunk</t>
  </si>
  <si>
    <t>Raccoon</t>
  </si>
  <si>
    <t>Black Bear</t>
  </si>
  <si>
    <t>Grey Fox</t>
  </si>
  <si>
    <t>Mule Deer</t>
  </si>
  <si>
    <t>Cottaintail Rabbit</t>
  </si>
  <si>
    <t>Virtual 2</t>
  </si>
  <si>
    <t>Virtual 3</t>
  </si>
  <si>
    <t>Virtual 1</t>
  </si>
  <si>
    <t>Elk</t>
  </si>
  <si>
    <t>Species</t>
  </si>
  <si>
    <t>p-hat</t>
  </si>
  <si>
    <t>Sample Occs</t>
  </si>
  <si>
    <t>These values are of p*.</t>
  </si>
  <si>
    <t>red highlighted values where p* is greater than 0.9</t>
  </si>
  <si>
    <t xml:space="preserve">Notice that at scenarios where p* is &gt; 0.9 then there is not much advantage to </t>
  </si>
  <si>
    <t>increasing the number of occasions. The Figure 4 lines start getting very flat going from left to right on the x-axis.</t>
  </si>
  <si>
    <t>Number of Cameras</t>
  </si>
  <si>
    <t>Cost of Purchasing Cameras($)</t>
  </si>
  <si>
    <t>Assuming 1 person can deploy 10 cameras per day</t>
  </si>
  <si>
    <t>1 person costs $100/day</t>
  </si>
  <si>
    <t>PSI</t>
  </si>
  <si>
    <t>p</t>
  </si>
  <si>
    <t xml:space="preserve">Seems like you should be able to come up with an expression for this using the occupancy paramters...for example: the probability of </t>
  </si>
  <si>
    <t>detecting a species at a given camera is psi×p*, thus the probability of not detecting it at a camera is (1-( psi×p*)). The probability of detecting it at at</t>
  </si>
  <si>
    <t xml:space="preserve"> least one camera should be 1-(1-(psi×p*))^N, where N is the number of cameras. p* will be a function of the number of occasions (days). </t>
  </si>
  <si>
    <t>Occs</t>
  </si>
  <si>
    <t>P-star</t>
  </si>
  <si>
    <t>Cameras</t>
  </si>
  <si>
    <t>Prob Detection</t>
  </si>
  <si>
    <t xml:space="preserve">Prob Not detecting </t>
  </si>
  <si>
    <t>Prob Detecting at least once at one camera</t>
  </si>
  <si>
    <t>cameras cost $400</t>
  </si>
  <si>
    <t>Surveys cost $100 for every 20 days</t>
  </si>
  <si>
    <t>You want at least a 95% prob of detecting species at one site</t>
  </si>
  <si>
    <t>IGNORE THIS</t>
  </si>
  <si>
    <t>THIS IS ANNOYING</t>
  </si>
  <si>
    <t>Sites</t>
  </si>
  <si>
    <t>Occasions</t>
  </si>
  <si>
    <t>Cost per camera</t>
  </si>
  <si>
    <t>Cost per occasion</t>
  </si>
  <si>
    <t>When considering the trade-offs between the number of cameras to buy (# of sites to survey) and the number of sampling occasions, one should consider the expected error (i.e, RMSE) of estimating occupancy for a given species, but also the financial costs. While certain survey designs may be desirable due to their low expected RMSE, not all are financially achievable. The spreadsheet can be used to explore the financial costs of different survey designs by changing cells O7 and O9. First, examine Figure 3 for a species with similar occupancy and detection as you expect for the species that you are interested in. Second, examine the RMSE curves for that species (Figure 4) and decide on what is a reasonable amount of error to accept and the specific combinations of sites and occasions. Third, locate the combination of sites and occasions in this spreadsheet and highlight those cells. Fourth, enter your expected costs per camera and occasion. Lastly, look for the highlighted cell that is of the lowest cost of the collection of highlighted cells. This is the minimum cost to achieve an expected level of error in your study for the species of interest.</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</si>
</sst>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2"/>
      <color theme="1"/>
      <name val="Calibri"/>
      <family val="2"/>
      <scheme val="minor"/>
    </font>
    <font>
      <sz val="11"/>
      <color rgb="FFFF0000"/>
      <name val="Calibri"/>
      <family val="2"/>
      <scheme val="minor"/>
    </font>
    <font>
      <sz val="12"/>
      <color theme="1"/>
      <name val="Cambria"/>
      <family val="1"/>
    </font>
    <font>
      <u/>
      <sz val="11"/>
      <color theme="10"/>
      <name val="Calibri"/>
      <family val="2"/>
      <scheme val="minor"/>
    </font>
    <font>
      <u/>
      <sz val="11"/>
      <color theme="11"/>
      <name val="Calibri"/>
      <family val="2"/>
      <scheme val="minor"/>
    </font>
    <font>
      <b/>
      <sz val="14"/>
      <color theme="1"/>
      <name val="Calibri"/>
      <scheme val="minor"/>
    </font>
    <font>
      <sz val="14"/>
      <color theme="1"/>
      <name val="Calibri"/>
      <scheme val="minor"/>
    </font>
    <font>
      <sz val="14"/>
      <color rgb="FF000000"/>
      <name val="Lucida Console"/>
      <family val="3"/>
    </font>
    <font>
      <b/>
      <sz val="16"/>
      <color theme="1"/>
      <name val="Calibri"/>
      <scheme val="minor"/>
    </font>
    <font>
      <sz val="16"/>
      <color theme="1"/>
      <name val="Calibri"/>
      <scheme val="minor"/>
    </font>
    <font>
      <b/>
      <sz val="18"/>
      <color theme="1"/>
      <name val="Calibri"/>
      <scheme val="minor"/>
    </font>
    <font>
      <sz val="18"/>
      <color theme="1"/>
      <name val="Calibri"/>
      <scheme val="minor"/>
    </font>
    <font>
      <sz val="12.5"/>
      <color theme="1"/>
      <name val="Calibri"/>
      <scheme val="minor"/>
    </font>
  </fonts>
  <fills count="3">
    <fill>
      <patternFill patternType="none"/>
    </fill>
    <fill>
      <patternFill patternType="gray125"/>
    </fill>
    <fill>
      <patternFill patternType="solid">
        <fgColor theme="5" tint="0.79998168889431442"/>
        <bgColor indexed="64"/>
      </patternFill>
    </fill>
  </fills>
  <borders count="4">
    <border>
      <left/>
      <right/>
      <top/>
      <bottom/>
      <diagonal/>
    </border>
    <border>
      <left/>
      <right/>
      <top style="thin">
        <color auto="1"/>
      </top>
      <bottom/>
      <diagonal/>
    </border>
    <border>
      <left style="thin">
        <color auto="1"/>
      </left>
      <right/>
      <top/>
      <bottom/>
      <diagonal/>
    </border>
    <border>
      <left style="thin">
        <color auto="1"/>
      </left>
      <right/>
      <top style="thin">
        <color auto="1"/>
      </top>
      <bottom/>
      <diagonal/>
    </border>
  </borders>
  <cellStyleXfs count="8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20">
    <xf numFmtId="0" fontId="0" fillId="0" borderId="0" xfId="0"/>
    <xf numFmtId="2" fontId="0" fillId="0" borderId="0" xfId="0" applyNumberFormat="1" applyAlignment="1">
      <alignment horizontal="center"/>
    </xf>
    <xf numFmtId="0" fontId="0" fillId="0" borderId="0" xfId="0" applyAlignment="1">
      <alignment horizontal="center"/>
    </xf>
    <xf numFmtId="0" fontId="3" fillId="0" borderId="0" xfId="0" applyFont="1"/>
    <xf numFmtId="0" fontId="2" fillId="0" borderId="0" xfId="0" applyFont="1"/>
    <xf numFmtId="2" fontId="0" fillId="2" borderId="0" xfId="0" applyNumberFormat="1" applyFill="1" applyAlignment="1">
      <alignment horizontal="center"/>
    </xf>
    <xf numFmtId="0" fontId="6" fillId="0" borderId="0" xfId="0" applyFont="1"/>
    <xf numFmtId="0" fontId="7" fillId="0" borderId="0" xfId="0" applyFont="1"/>
    <xf numFmtId="0" fontId="8" fillId="0" borderId="0" xfId="0" applyFont="1" applyAlignment="1">
      <alignment vertical="center"/>
    </xf>
    <xf numFmtId="0" fontId="7" fillId="0" borderId="2" xfId="0" applyFont="1" applyBorder="1"/>
    <xf numFmtId="0" fontId="8" fillId="0" borderId="1" xfId="0" applyFont="1" applyBorder="1" applyAlignment="1">
      <alignment vertical="center"/>
    </xf>
    <xf numFmtId="0" fontId="7" fillId="0" borderId="3" xfId="0" applyFont="1" applyBorder="1"/>
    <xf numFmtId="0" fontId="7" fillId="0" borderId="1" xfId="0" applyFont="1" applyBorder="1"/>
    <xf numFmtId="0" fontId="1" fillId="0" borderId="0" xfId="0" applyFont="1" applyAlignment="1">
      <alignment vertical="top" wrapText="1"/>
    </xf>
    <xf numFmtId="0" fontId="9" fillId="0" borderId="0" xfId="0" applyFont="1" applyAlignment="1">
      <alignment horizontal="center"/>
    </xf>
    <xf numFmtId="0" fontId="10" fillId="0" borderId="0" xfId="0" applyFont="1" applyAlignment="1">
      <alignment horizontal="center"/>
    </xf>
    <xf numFmtId="0" fontId="11" fillId="0" borderId="0" xfId="0" applyFont="1" applyAlignment="1">
      <alignment vertical="center" textRotation="90"/>
    </xf>
    <xf numFmtId="0" fontId="12" fillId="0" borderId="0" xfId="0" applyFont="1" applyAlignment="1">
      <alignment vertical="center" textRotation="90"/>
    </xf>
    <xf numFmtId="0" fontId="13" fillId="0" borderId="0" xfId="0" applyFont="1" applyAlignment="1">
      <alignment vertical="top" wrapText="1"/>
    </xf>
    <xf numFmtId="0" fontId="0" fillId="0" borderId="0" xfId="0" applyAlignment="1">
      <alignment vertical="top" wrapText="1"/>
    </xf>
  </cellXfs>
  <cellStyles count="8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of Purchasing Cameras</a:t>
            </a:r>
          </a:p>
        </c:rich>
      </c:tx>
      <c:overlay val="0"/>
    </c:title>
    <c:autoTitleDeleted val="0"/>
    <c:plotArea>
      <c:layout/>
      <c:scatterChart>
        <c:scatterStyle val="lineMarker"/>
        <c:varyColors val="0"/>
        <c:ser>
          <c:idx val="0"/>
          <c:order val="0"/>
          <c:tx>
            <c:v>Cost of Cameras</c:v>
          </c:tx>
          <c:spPr>
            <a:ln w="28575">
              <a:noFill/>
            </a:ln>
          </c:spPr>
          <c:xVal>
            <c:numRef>
              <c:f>'cost function'!$A$2:$A$122</c:f>
              <c:numCache>
                <c:formatCode>General</c:formatCode>
                <c:ptCount val="121"/>
                <c:pt idx="0">
                  <c:v>0.0</c:v>
                </c:pt>
                <c:pt idx="1">
                  <c:v>1.0</c:v>
                </c:pt>
                <c:pt idx="2">
                  <c:v>2.0</c:v>
                </c:pt>
                <c:pt idx="3">
                  <c:v>3.0</c:v>
                </c:pt>
                <c:pt idx="4">
                  <c:v>4.0</c:v>
                </c:pt>
                <c:pt idx="5">
                  <c:v>5.0</c:v>
                </c:pt>
                <c:pt idx="6">
                  <c:v>6.0</c:v>
                </c:pt>
                <c:pt idx="7">
                  <c:v>7.0</c:v>
                </c:pt>
                <c:pt idx="8">
                  <c:v>8.0</c:v>
                </c:pt>
                <c:pt idx="9">
                  <c:v>9.0</c:v>
                </c:pt>
                <c:pt idx="10">
                  <c:v>10.0</c:v>
                </c:pt>
                <c:pt idx="11">
                  <c:v>11.0</c:v>
                </c:pt>
                <c:pt idx="12">
                  <c:v>12.0</c:v>
                </c:pt>
                <c:pt idx="13">
                  <c:v>13.0</c:v>
                </c:pt>
                <c:pt idx="14">
                  <c:v>14.0</c:v>
                </c:pt>
                <c:pt idx="15">
                  <c:v>15.0</c:v>
                </c:pt>
                <c:pt idx="16">
                  <c:v>16.0</c:v>
                </c:pt>
                <c:pt idx="17">
                  <c:v>17.0</c:v>
                </c:pt>
                <c:pt idx="18">
                  <c:v>18.0</c:v>
                </c:pt>
                <c:pt idx="19">
                  <c:v>19.0</c:v>
                </c:pt>
                <c:pt idx="20">
                  <c:v>20.0</c:v>
                </c:pt>
                <c:pt idx="21">
                  <c:v>21.0</c:v>
                </c:pt>
                <c:pt idx="22">
                  <c:v>22.0</c:v>
                </c:pt>
                <c:pt idx="23">
                  <c:v>23.0</c:v>
                </c:pt>
                <c:pt idx="24">
                  <c:v>24.0</c:v>
                </c:pt>
                <c:pt idx="25">
                  <c:v>25.0</c:v>
                </c:pt>
                <c:pt idx="26">
                  <c:v>26.0</c:v>
                </c:pt>
                <c:pt idx="27">
                  <c:v>27.0</c:v>
                </c:pt>
                <c:pt idx="28">
                  <c:v>28.0</c:v>
                </c:pt>
                <c:pt idx="29">
                  <c:v>29.0</c:v>
                </c:pt>
                <c:pt idx="30">
                  <c:v>30.0</c:v>
                </c:pt>
                <c:pt idx="31">
                  <c:v>31.0</c:v>
                </c:pt>
                <c:pt idx="32">
                  <c:v>32.0</c:v>
                </c:pt>
                <c:pt idx="33">
                  <c:v>33.0</c:v>
                </c:pt>
                <c:pt idx="34">
                  <c:v>34.0</c:v>
                </c:pt>
                <c:pt idx="35">
                  <c:v>35.0</c:v>
                </c:pt>
                <c:pt idx="36">
                  <c:v>36.0</c:v>
                </c:pt>
                <c:pt idx="37">
                  <c:v>37.0</c:v>
                </c:pt>
                <c:pt idx="38">
                  <c:v>38.0</c:v>
                </c:pt>
                <c:pt idx="39">
                  <c:v>39.0</c:v>
                </c:pt>
                <c:pt idx="40">
                  <c:v>40.0</c:v>
                </c:pt>
                <c:pt idx="41">
                  <c:v>41.0</c:v>
                </c:pt>
                <c:pt idx="42">
                  <c:v>42.0</c:v>
                </c:pt>
                <c:pt idx="43">
                  <c:v>43.0</c:v>
                </c:pt>
                <c:pt idx="44">
                  <c:v>44.0</c:v>
                </c:pt>
                <c:pt idx="45">
                  <c:v>45.0</c:v>
                </c:pt>
                <c:pt idx="46">
                  <c:v>46.0</c:v>
                </c:pt>
                <c:pt idx="47">
                  <c:v>47.0</c:v>
                </c:pt>
                <c:pt idx="48">
                  <c:v>48.0</c:v>
                </c:pt>
                <c:pt idx="49">
                  <c:v>49.0</c:v>
                </c:pt>
                <c:pt idx="50">
                  <c:v>50.0</c:v>
                </c:pt>
                <c:pt idx="51">
                  <c:v>51.0</c:v>
                </c:pt>
                <c:pt idx="52">
                  <c:v>52.0</c:v>
                </c:pt>
                <c:pt idx="53">
                  <c:v>53.0</c:v>
                </c:pt>
                <c:pt idx="54">
                  <c:v>54.0</c:v>
                </c:pt>
                <c:pt idx="55">
                  <c:v>55.0</c:v>
                </c:pt>
                <c:pt idx="56">
                  <c:v>56.0</c:v>
                </c:pt>
                <c:pt idx="57">
                  <c:v>57.0</c:v>
                </c:pt>
                <c:pt idx="58">
                  <c:v>58.0</c:v>
                </c:pt>
                <c:pt idx="59">
                  <c:v>59.0</c:v>
                </c:pt>
                <c:pt idx="60">
                  <c:v>60.0</c:v>
                </c:pt>
                <c:pt idx="61">
                  <c:v>61.0</c:v>
                </c:pt>
                <c:pt idx="62">
                  <c:v>62.0</c:v>
                </c:pt>
                <c:pt idx="63">
                  <c:v>63.0</c:v>
                </c:pt>
                <c:pt idx="64">
                  <c:v>64.0</c:v>
                </c:pt>
                <c:pt idx="65">
                  <c:v>65.0</c:v>
                </c:pt>
                <c:pt idx="66">
                  <c:v>66.0</c:v>
                </c:pt>
                <c:pt idx="67">
                  <c:v>67.0</c:v>
                </c:pt>
                <c:pt idx="68">
                  <c:v>68.0</c:v>
                </c:pt>
                <c:pt idx="69">
                  <c:v>69.0</c:v>
                </c:pt>
                <c:pt idx="70">
                  <c:v>70.0</c:v>
                </c:pt>
                <c:pt idx="71">
                  <c:v>71.0</c:v>
                </c:pt>
                <c:pt idx="72">
                  <c:v>72.0</c:v>
                </c:pt>
                <c:pt idx="73">
                  <c:v>73.0</c:v>
                </c:pt>
                <c:pt idx="74">
                  <c:v>74.0</c:v>
                </c:pt>
                <c:pt idx="75">
                  <c:v>75.0</c:v>
                </c:pt>
                <c:pt idx="76">
                  <c:v>76.0</c:v>
                </c:pt>
                <c:pt idx="77">
                  <c:v>77.0</c:v>
                </c:pt>
                <c:pt idx="78">
                  <c:v>78.0</c:v>
                </c:pt>
                <c:pt idx="79">
                  <c:v>79.0</c:v>
                </c:pt>
                <c:pt idx="80">
                  <c:v>80.0</c:v>
                </c:pt>
                <c:pt idx="81">
                  <c:v>81.0</c:v>
                </c:pt>
                <c:pt idx="82">
                  <c:v>82.0</c:v>
                </c:pt>
                <c:pt idx="83">
                  <c:v>83.0</c:v>
                </c:pt>
                <c:pt idx="84">
                  <c:v>84.0</c:v>
                </c:pt>
                <c:pt idx="85">
                  <c:v>85.0</c:v>
                </c:pt>
                <c:pt idx="86">
                  <c:v>86.0</c:v>
                </c:pt>
                <c:pt idx="87">
                  <c:v>87.0</c:v>
                </c:pt>
                <c:pt idx="88">
                  <c:v>88.0</c:v>
                </c:pt>
                <c:pt idx="89">
                  <c:v>89.0</c:v>
                </c:pt>
                <c:pt idx="90">
                  <c:v>90.0</c:v>
                </c:pt>
                <c:pt idx="91">
                  <c:v>91.0</c:v>
                </c:pt>
                <c:pt idx="92">
                  <c:v>92.0</c:v>
                </c:pt>
                <c:pt idx="93">
                  <c:v>93.0</c:v>
                </c:pt>
                <c:pt idx="94">
                  <c:v>94.0</c:v>
                </c:pt>
                <c:pt idx="95">
                  <c:v>95.0</c:v>
                </c:pt>
                <c:pt idx="96">
                  <c:v>96.0</c:v>
                </c:pt>
                <c:pt idx="97">
                  <c:v>97.0</c:v>
                </c:pt>
                <c:pt idx="98">
                  <c:v>98.0</c:v>
                </c:pt>
                <c:pt idx="99">
                  <c:v>99.0</c:v>
                </c:pt>
                <c:pt idx="100">
                  <c:v>100.0</c:v>
                </c:pt>
                <c:pt idx="101">
                  <c:v>101.0</c:v>
                </c:pt>
                <c:pt idx="102">
                  <c:v>102.0</c:v>
                </c:pt>
                <c:pt idx="103">
                  <c:v>103.0</c:v>
                </c:pt>
                <c:pt idx="104">
                  <c:v>104.0</c:v>
                </c:pt>
                <c:pt idx="105">
                  <c:v>105.0</c:v>
                </c:pt>
                <c:pt idx="106">
                  <c:v>106.0</c:v>
                </c:pt>
                <c:pt idx="107">
                  <c:v>107.0</c:v>
                </c:pt>
                <c:pt idx="108">
                  <c:v>108.0</c:v>
                </c:pt>
                <c:pt idx="109">
                  <c:v>109.0</c:v>
                </c:pt>
                <c:pt idx="110">
                  <c:v>110.0</c:v>
                </c:pt>
                <c:pt idx="111">
                  <c:v>111.0</c:v>
                </c:pt>
                <c:pt idx="112">
                  <c:v>112.0</c:v>
                </c:pt>
                <c:pt idx="113">
                  <c:v>113.0</c:v>
                </c:pt>
                <c:pt idx="114">
                  <c:v>114.0</c:v>
                </c:pt>
                <c:pt idx="115">
                  <c:v>115.0</c:v>
                </c:pt>
                <c:pt idx="116">
                  <c:v>116.0</c:v>
                </c:pt>
                <c:pt idx="117">
                  <c:v>117.0</c:v>
                </c:pt>
                <c:pt idx="118">
                  <c:v>118.0</c:v>
                </c:pt>
                <c:pt idx="119">
                  <c:v>119.0</c:v>
                </c:pt>
                <c:pt idx="120">
                  <c:v>120.0</c:v>
                </c:pt>
              </c:numCache>
            </c:numRef>
          </c:xVal>
          <c:yVal>
            <c:numRef>
              <c:f>'cost function'!$B$2:$B$122</c:f>
              <c:numCache>
                <c:formatCode>General</c:formatCode>
                <c:ptCount val="121"/>
                <c:pt idx="0">
                  <c:v>0.0</c:v>
                </c:pt>
                <c:pt idx="1">
                  <c:v>450.0</c:v>
                </c:pt>
                <c:pt idx="2">
                  <c:v>900.0</c:v>
                </c:pt>
                <c:pt idx="3">
                  <c:v>1350.0</c:v>
                </c:pt>
                <c:pt idx="4">
                  <c:v>1800.0</c:v>
                </c:pt>
                <c:pt idx="5">
                  <c:v>2250.0</c:v>
                </c:pt>
                <c:pt idx="6">
                  <c:v>2700.0</c:v>
                </c:pt>
                <c:pt idx="7">
                  <c:v>3150.0</c:v>
                </c:pt>
                <c:pt idx="8">
                  <c:v>3600.0</c:v>
                </c:pt>
                <c:pt idx="9">
                  <c:v>4050.0</c:v>
                </c:pt>
                <c:pt idx="10">
                  <c:v>4500.0</c:v>
                </c:pt>
                <c:pt idx="11">
                  <c:v>4950.0</c:v>
                </c:pt>
                <c:pt idx="12">
                  <c:v>5400.0</c:v>
                </c:pt>
                <c:pt idx="13">
                  <c:v>5850.0</c:v>
                </c:pt>
                <c:pt idx="14">
                  <c:v>6300.0</c:v>
                </c:pt>
                <c:pt idx="15">
                  <c:v>6750.0</c:v>
                </c:pt>
                <c:pt idx="16">
                  <c:v>7200.0</c:v>
                </c:pt>
                <c:pt idx="17">
                  <c:v>7650.0</c:v>
                </c:pt>
                <c:pt idx="18">
                  <c:v>8100.0</c:v>
                </c:pt>
                <c:pt idx="19">
                  <c:v>8550.0</c:v>
                </c:pt>
                <c:pt idx="20">
                  <c:v>9000.0</c:v>
                </c:pt>
                <c:pt idx="21">
                  <c:v>9450.0</c:v>
                </c:pt>
                <c:pt idx="22">
                  <c:v>9900.0</c:v>
                </c:pt>
                <c:pt idx="23">
                  <c:v>10350.0</c:v>
                </c:pt>
                <c:pt idx="24">
                  <c:v>10800.0</c:v>
                </c:pt>
                <c:pt idx="25">
                  <c:v>11250.0</c:v>
                </c:pt>
                <c:pt idx="26">
                  <c:v>11700.0</c:v>
                </c:pt>
                <c:pt idx="27">
                  <c:v>12150.0</c:v>
                </c:pt>
                <c:pt idx="28">
                  <c:v>12600.0</c:v>
                </c:pt>
                <c:pt idx="29">
                  <c:v>13050.0</c:v>
                </c:pt>
                <c:pt idx="30">
                  <c:v>13500.0</c:v>
                </c:pt>
                <c:pt idx="31">
                  <c:v>13950.0</c:v>
                </c:pt>
                <c:pt idx="32">
                  <c:v>14400.0</c:v>
                </c:pt>
                <c:pt idx="33">
                  <c:v>14850.0</c:v>
                </c:pt>
                <c:pt idx="34">
                  <c:v>15300.0</c:v>
                </c:pt>
                <c:pt idx="35">
                  <c:v>15750.0</c:v>
                </c:pt>
                <c:pt idx="36">
                  <c:v>16200.0</c:v>
                </c:pt>
                <c:pt idx="37">
                  <c:v>16650.0</c:v>
                </c:pt>
                <c:pt idx="38">
                  <c:v>17100.0</c:v>
                </c:pt>
                <c:pt idx="39">
                  <c:v>17550.0</c:v>
                </c:pt>
                <c:pt idx="40">
                  <c:v>18000.0</c:v>
                </c:pt>
                <c:pt idx="41">
                  <c:v>18450.0</c:v>
                </c:pt>
                <c:pt idx="42">
                  <c:v>18900.0</c:v>
                </c:pt>
                <c:pt idx="43">
                  <c:v>19350.0</c:v>
                </c:pt>
                <c:pt idx="44">
                  <c:v>19800.0</c:v>
                </c:pt>
                <c:pt idx="45">
                  <c:v>20250.0</c:v>
                </c:pt>
                <c:pt idx="46">
                  <c:v>20700.0</c:v>
                </c:pt>
                <c:pt idx="47">
                  <c:v>21150.0</c:v>
                </c:pt>
                <c:pt idx="48">
                  <c:v>21600.0</c:v>
                </c:pt>
                <c:pt idx="49">
                  <c:v>22050.0</c:v>
                </c:pt>
                <c:pt idx="50">
                  <c:v>22500.0</c:v>
                </c:pt>
                <c:pt idx="51">
                  <c:v>22950.0</c:v>
                </c:pt>
                <c:pt idx="52">
                  <c:v>23400.0</c:v>
                </c:pt>
                <c:pt idx="53">
                  <c:v>23850.0</c:v>
                </c:pt>
                <c:pt idx="54">
                  <c:v>24300.0</c:v>
                </c:pt>
                <c:pt idx="55">
                  <c:v>24750.0</c:v>
                </c:pt>
                <c:pt idx="56">
                  <c:v>25200.0</c:v>
                </c:pt>
                <c:pt idx="57">
                  <c:v>25650.0</c:v>
                </c:pt>
                <c:pt idx="58">
                  <c:v>26100.0</c:v>
                </c:pt>
                <c:pt idx="59">
                  <c:v>26550.0</c:v>
                </c:pt>
                <c:pt idx="60">
                  <c:v>27000.0</c:v>
                </c:pt>
                <c:pt idx="61">
                  <c:v>27450.0</c:v>
                </c:pt>
                <c:pt idx="62">
                  <c:v>27900.0</c:v>
                </c:pt>
                <c:pt idx="63">
                  <c:v>28350.0</c:v>
                </c:pt>
                <c:pt idx="64">
                  <c:v>28800.0</c:v>
                </c:pt>
                <c:pt idx="65">
                  <c:v>29250.0</c:v>
                </c:pt>
                <c:pt idx="66">
                  <c:v>29700.0</c:v>
                </c:pt>
                <c:pt idx="67">
                  <c:v>30150.0</c:v>
                </c:pt>
                <c:pt idx="68">
                  <c:v>30600.0</c:v>
                </c:pt>
                <c:pt idx="69">
                  <c:v>31050.0</c:v>
                </c:pt>
                <c:pt idx="70">
                  <c:v>31500.0</c:v>
                </c:pt>
                <c:pt idx="71">
                  <c:v>31950.0</c:v>
                </c:pt>
                <c:pt idx="72">
                  <c:v>32400.0</c:v>
                </c:pt>
                <c:pt idx="73">
                  <c:v>32850.0</c:v>
                </c:pt>
                <c:pt idx="74">
                  <c:v>33300.0</c:v>
                </c:pt>
                <c:pt idx="75">
                  <c:v>33750.0</c:v>
                </c:pt>
                <c:pt idx="76">
                  <c:v>34200.0</c:v>
                </c:pt>
                <c:pt idx="77">
                  <c:v>34650.0</c:v>
                </c:pt>
                <c:pt idx="78">
                  <c:v>35100.0</c:v>
                </c:pt>
                <c:pt idx="79">
                  <c:v>35550.0</c:v>
                </c:pt>
                <c:pt idx="80">
                  <c:v>36000.0</c:v>
                </c:pt>
                <c:pt idx="81">
                  <c:v>36450.0</c:v>
                </c:pt>
                <c:pt idx="82">
                  <c:v>36900.0</c:v>
                </c:pt>
                <c:pt idx="83">
                  <c:v>37350.0</c:v>
                </c:pt>
                <c:pt idx="84">
                  <c:v>37800.0</c:v>
                </c:pt>
                <c:pt idx="85">
                  <c:v>38250.0</c:v>
                </c:pt>
                <c:pt idx="86">
                  <c:v>38700.0</c:v>
                </c:pt>
                <c:pt idx="87">
                  <c:v>39150.0</c:v>
                </c:pt>
                <c:pt idx="88">
                  <c:v>39600.0</c:v>
                </c:pt>
                <c:pt idx="89">
                  <c:v>40050.0</c:v>
                </c:pt>
                <c:pt idx="90">
                  <c:v>40500.0</c:v>
                </c:pt>
                <c:pt idx="91">
                  <c:v>40950.0</c:v>
                </c:pt>
                <c:pt idx="92">
                  <c:v>41400.0</c:v>
                </c:pt>
                <c:pt idx="93">
                  <c:v>41850.0</c:v>
                </c:pt>
                <c:pt idx="94">
                  <c:v>42300.0</c:v>
                </c:pt>
                <c:pt idx="95">
                  <c:v>42750.0</c:v>
                </c:pt>
                <c:pt idx="96">
                  <c:v>43200.0</c:v>
                </c:pt>
                <c:pt idx="97">
                  <c:v>43650.0</c:v>
                </c:pt>
                <c:pt idx="98">
                  <c:v>44100.0</c:v>
                </c:pt>
                <c:pt idx="99">
                  <c:v>44550.0</c:v>
                </c:pt>
                <c:pt idx="100">
                  <c:v>45000.0</c:v>
                </c:pt>
                <c:pt idx="101">
                  <c:v>45450.0</c:v>
                </c:pt>
                <c:pt idx="102">
                  <c:v>45900.0</c:v>
                </c:pt>
                <c:pt idx="103">
                  <c:v>46350.0</c:v>
                </c:pt>
                <c:pt idx="104">
                  <c:v>46800.0</c:v>
                </c:pt>
                <c:pt idx="105">
                  <c:v>47250.0</c:v>
                </c:pt>
                <c:pt idx="106">
                  <c:v>47700.0</c:v>
                </c:pt>
                <c:pt idx="107">
                  <c:v>48150.0</c:v>
                </c:pt>
                <c:pt idx="108">
                  <c:v>48600.0</c:v>
                </c:pt>
                <c:pt idx="109">
                  <c:v>49050.0</c:v>
                </c:pt>
                <c:pt idx="110">
                  <c:v>49500.0</c:v>
                </c:pt>
                <c:pt idx="111">
                  <c:v>49950.0</c:v>
                </c:pt>
                <c:pt idx="112">
                  <c:v>50400.0</c:v>
                </c:pt>
                <c:pt idx="113">
                  <c:v>50850.0</c:v>
                </c:pt>
                <c:pt idx="114">
                  <c:v>51300.0</c:v>
                </c:pt>
                <c:pt idx="115">
                  <c:v>51750.0</c:v>
                </c:pt>
                <c:pt idx="116">
                  <c:v>52200.0</c:v>
                </c:pt>
                <c:pt idx="117">
                  <c:v>52650.0</c:v>
                </c:pt>
                <c:pt idx="118">
                  <c:v>53100.0</c:v>
                </c:pt>
                <c:pt idx="119">
                  <c:v>53550.0</c:v>
                </c:pt>
                <c:pt idx="120">
                  <c:v>54000.0</c:v>
                </c:pt>
              </c:numCache>
            </c:numRef>
          </c:yVal>
          <c:smooth val="0"/>
        </c:ser>
        <c:dLbls>
          <c:showLegendKey val="0"/>
          <c:showVal val="0"/>
          <c:showCatName val="0"/>
          <c:showSerName val="0"/>
          <c:showPercent val="0"/>
          <c:showBubbleSize val="0"/>
        </c:dLbls>
        <c:axId val="-2136088488"/>
        <c:axId val="-2136085528"/>
      </c:scatterChart>
      <c:valAx>
        <c:axId val="-2136088488"/>
        <c:scaling>
          <c:orientation val="minMax"/>
        </c:scaling>
        <c:delete val="0"/>
        <c:axPos val="b"/>
        <c:numFmt formatCode="General" sourceLinked="1"/>
        <c:majorTickMark val="out"/>
        <c:minorTickMark val="none"/>
        <c:tickLblPos val="nextTo"/>
        <c:crossAx val="-2136085528"/>
        <c:crosses val="autoZero"/>
        <c:crossBetween val="midCat"/>
      </c:valAx>
      <c:valAx>
        <c:axId val="-2136085528"/>
        <c:scaling>
          <c:orientation val="minMax"/>
        </c:scaling>
        <c:delete val="0"/>
        <c:axPos val="l"/>
        <c:majorGridlines/>
        <c:numFmt formatCode="General" sourceLinked="1"/>
        <c:majorTickMark val="out"/>
        <c:minorTickMark val="none"/>
        <c:tickLblPos val="nextTo"/>
        <c:crossAx val="-213608848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180975</xdr:colOff>
      <xdr:row>1</xdr:row>
      <xdr:rowOff>38100</xdr:rowOff>
    </xdr:from>
    <xdr:to>
      <xdr:col>13</xdr:col>
      <xdr:colOff>447675</xdr:colOff>
      <xdr:row>12</xdr:row>
      <xdr:rowOff>19050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1"/>
  <sheetViews>
    <sheetView workbookViewId="0">
      <selection activeCell="J6" sqref="J6"/>
    </sheetView>
  </sheetViews>
  <sheetFormatPr baseColWidth="10" defaultColWidth="8.83203125" defaultRowHeight="14" x14ac:dyDescent="0"/>
  <cols>
    <col min="2" max="2" width="12" customWidth="1"/>
  </cols>
  <sheetData>
    <row r="1" spans="1:12">
      <c r="A1" t="s">
        <v>13</v>
      </c>
      <c r="B1" t="s">
        <v>14</v>
      </c>
    </row>
    <row r="2" spans="1:12">
      <c r="A2" t="s">
        <v>0</v>
      </c>
      <c r="B2">
        <v>0.04</v>
      </c>
    </row>
    <row r="3" spans="1:12">
      <c r="A3" t="s">
        <v>1</v>
      </c>
      <c r="B3">
        <v>3.1E-2</v>
      </c>
    </row>
    <row r="4" spans="1:12">
      <c r="A4" t="s">
        <v>2</v>
      </c>
      <c r="B4">
        <v>0.03</v>
      </c>
    </row>
    <row r="5" spans="1:12">
      <c r="A5" t="s">
        <v>12</v>
      </c>
      <c r="B5">
        <v>2.4E-2</v>
      </c>
    </row>
    <row r="6" spans="1:12">
      <c r="A6" t="s">
        <v>3</v>
      </c>
      <c r="B6">
        <v>2.3E-2</v>
      </c>
    </row>
    <row r="7" spans="1:12">
      <c r="A7" t="s">
        <v>4</v>
      </c>
      <c r="B7">
        <v>3.0000000000000001E-3</v>
      </c>
    </row>
    <row r="8" spans="1:12">
      <c r="A8" t="s">
        <v>5</v>
      </c>
      <c r="B8">
        <v>7.1999999999999995E-2</v>
      </c>
    </row>
    <row r="9" spans="1:12">
      <c r="A9" t="s">
        <v>6</v>
      </c>
      <c r="B9">
        <v>6.3E-2</v>
      </c>
    </row>
    <row r="10" spans="1:12">
      <c r="A10" t="s">
        <v>7</v>
      </c>
      <c r="B10">
        <v>0.14099999999999999</v>
      </c>
    </row>
    <row r="11" spans="1:12">
      <c r="A11" t="s">
        <v>8</v>
      </c>
      <c r="B11">
        <v>0.19</v>
      </c>
    </row>
    <row r="12" spans="1:12">
      <c r="A12" t="s">
        <v>9</v>
      </c>
      <c r="B12">
        <v>0.12</v>
      </c>
    </row>
    <row r="13" spans="1:12">
      <c r="A13" t="s">
        <v>10</v>
      </c>
      <c r="B13">
        <v>0.16</v>
      </c>
    </row>
    <row r="14" spans="1:12">
      <c r="A14" t="s">
        <v>11</v>
      </c>
      <c r="B14">
        <v>0.12</v>
      </c>
    </row>
    <row r="16" spans="1:12">
      <c r="B16" t="s">
        <v>15</v>
      </c>
      <c r="C16" s="2">
        <v>10</v>
      </c>
      <c r="D16" s="2">
        <v>20</v>
      </c>
      <c r="E16" s="2">
        <v>30</v>
      </c>
      <c r="F16" s="2">
        <v>40</v>
      </c>
      <c r="G16" s="2">
        <v>50</v>
      </c>
      <c r="H16" s="2">
        <v>60</v>
      </c>
      <c r="I16" s="2">
        <v>70</v>
      </c>
      <c r="J16" s="2">
        <v>80</v>
      </c>
      <c r="K16" s="2">
        <v>100</v>
      </c>
      <c r="L16" s="2">
        <v>120</v>
      </c>
    </row>
    <row r="18" spans="2:23">
      <c r="B18" t="s">
        <v>0</v>
      </c>
      <c r="C18" s="1">
        <f>1-(1-B2)^$C$16</f>
        <v>0.335167364008499</v>
      </c>
      <c r="D18" s="1">
        <f t="shared" ref="D18:J18" si="0">1-(1-$B$2)^D16</f>
        <v>0.55799756612059226</v>
      </c>
      <c r="E18" s="1">
        <f t="shared" si="0"/>
        <v>0.70614235676929427</v>
      </c>
      <c r="F18" s="1">
        <f t="shared" si="0"/>
        <v>0.80463384844467978</v>
      </c>
      <c r="G18" s="1">
        <f t="shared" si="0"/>
        <v>0.87011420647796145</v>
      </c>
      <c r="H18" s="1">
        <f t="shared" si="0"/>
        <v>0.91364768551489528</v>
      </c>
      <c r="I18" s="1">
        <f t="shared" si="0"/>
        <v>0.94259016313690069</v>
      </c>
      <c r="J18" s="1">
        <f t="shared" si="0"/>
        <v>0.96183206682646372</v>
      </c>
      <c r="K18" s="1">
        <f>1-(1-$B$2)^K16</f>
        <v>0.98312968064115036</v>
      </c>
      <c r="L18" s="1">
        <f>1-(1-$B$2)^L16</f>
        <v>0.99254327778306561</v>
      </c>
    </row>
    <row r="19" spans="2:23">
      <c r="B19" t="s">
        <v>1</v>
      </c>
      <c r="C19" s="1">
        <f>1-(1-$B$3)^C16</f>
        <v>0.27014301202367641</v>
      </c>
      <c r="D19" s="1">
        <f t="shared" ref="D19:J19" si="1">1-(1-$B$3)^D16</f>
        <v>0.4673087771021287</v>
      </c>
      <c r="E19" s="1">
        <f t="shared" si="1"/>
        <v>0.61121158853433522</v>
      </c>
      <c r="F19" s="1">
        <f t="shared" si="1"/>
        <v>0.71624006104757043</v>
      </c>
      <c r="G19" s="1">
        <f t="shared" si="1"/>
        <v>0.79289582564783434</v>
      </c>
      <c r="H19" s="1">
        <f t="shared" si="1"/>
        <v>0.84884357111000497</v>
      </c>
      <c r="I19" s="1">
        <f t="shared" si="1"/>
        <v>0.88967742409709094</v>
      </c>
      <c r="J19" s="1">
        <f t="shared" si="1"/>
        <v>0.91948029704571344</v>
      </c>
      <c r="K19" s="5">
        <f t="shared" ref="K19:L19" si="2">1-(1-$B$3)^K16</f>
        <v>0.95710786096590772</v>
      </c>
      <c r="L19" s="1">
        <f t="shared" si="2"/>
        <v>0.97715173400522393</v>
      </c>
    </row>
    <row r="20" spans="2:23">
      <c r="B20" t="s">
        <v>2</v>
      </c>
      <c r="C20" s="1">
        <f>1-(1-$B$4)^C16</f>
        <v>0.2625758731050718</v>
      </c>
      <c r="D20" s="1">
        <f t="shared" ref="D20:J20" si="3">1-(1-$B$4)^D16</f>
        <v>0.45620565707325289</v>
      </c>
      <c r="E20" s="1">
        <f t="shared" si="3"/>
        <v>0.5989929314568424</v>
      </c>
      <c r="F20" s="1">
        <f t="shared" si="3"/>
        <v>0.70428771260086731</v>
      </c>
      <c r="G20" s="1">
        <f t="shared" si="3"/>
        <v>0.78193462465259256</v>
      </c>
      <c r="H20" s="1">
        <f t="shared" si="3"/>
        <v>0.8391933309784233</v>
      </c>
      <c r="I20" s="1">
        <f t="shared" si="3"/>
        <v>0.88141728249788209</v>
      </c>
      <c r="J20" s="1">
        <f t="shared" si="3"/>
        <v>0.91255424308117272</v>
      </c>
      <c r="K20" s="1">
        <f t="shared" ref="K20:L20" si="4">1-(1-$B$4)^K16</f>
        <v>0.95244749207459434</v>
      </c>
      <c r="L20" s="1">
        <f t="shared" si="4"/>
        <v>0.97414121519818508</v>
      </c>
    </row>
    <row r="21" spans="2:23">
      <c r="B21" t="s">
        <v>12</v>
      </c>
      <c r="C21" s="1">
        <f>1-(1-$B$5)^C16</f>
        <v>0.21567117403507274</v>
      </c>
      <c r="D21" s="1">
        <f t="shared" ref="D21:J21" si="5">1-(1-$B$5)^D16</f>
        <v>0.38482829276047881</v>
      </c>
      <c r="E21" s="1">
        <f t="shared" si="5"/>
        <v>0.51750309709398645</v>
      </c>
      <c r="F21" s="1">
        <f t="shared" si="5"/>
        <v>0.62156377061201284</v>
      </c>
      <c r="G21" s="1">
        <f t="shared" si="5"/>
        <v>0.70318155650152614</v>
      </c>
      <c r="H21" s="1">
        <f t="shared" si="5"/>
        <v>0.76719673868610494</v>
      </c>
      <c r="I21" s="1">
        <f t="shared" si="5"/>
        <v>0.81740569137286645</v>
      </c>
      <c r="J21" s="1">
        <f t="shared" si="5"/>
        <v>0.85678602028660278</v>
      </c>
      <c r="K21" s="1">
        <f t="shared" ref="K21:L21" si="6">1-(1-$B$5)^K16</f>
        <v>0.91189881159914332</v>
      </c>
      <c r="L21" s="1">
        <f t="shared" si="6"/>
        <v>0.94580264152161431</v>
      </c>
    </row>
    <row r="22" spans="2:23">
      <c r="B22" t="s">
        <v>3</v>
      </c>
      <c r="C22" s="1">
        <f>1-(1-$B$6)^C16</f>
        <v>0.20759786466597252</v>
      </c>
      <c r="D22" s="1">
        <f t="shared" ref="D22:J22" si="7">1-(1-$B$6)^D16</f>
        <v>0.37209885591807346</v>
      </c>
      <c r="E22" s="1">
        <f t="shared" si="7"/>
        <v>0.50244979265080247</v>
      </c>
      <c r="F22" s="1">
        <f t="shared" si="7"/>
        <v>0.60574015326060771</v>
      </c>
      <c r="G22" s="1">
        <f t="shared" si="7"/>
        <v>0.68758765556723911</v>
      </c>
      <c r="H22" s="1">
        <f t="shared" si="7"/>
        <v>0.75244379116677063</v>
      </c>
      <c r="I22" s="1">
        <f t="shared" si="7"/>
        <v>0.8038359315053526</v>
      </c>
      <c r="J22" s="1">
        <f t="shared" si="7"/>
        <v>0.84455917324903096</v>
      </c>
      <c r="K22" s="1">
        <f t="shared" ref="K22:L22" si="8">1-(1-$B$6)^K16</f>
        <v>0.90239852704602597</v>
      </c>
      <c r="L22" s="1">
        <f t="shared" si="8"/>
        <v>0.9387159234681185</v>
      </c>
    </row>
    <row r="23" spans="2:23">
      <c r="B23" t="s">
        <v>4</v>
      </c>
      <c r="C23" s="1">
        <f>1-(1-$B$7)^C16</f>
        <v>2.9598223051083061E-2</v>
      </c>
      <c r="D23" s="1">
        <f t="shared" ref="D23:J23" si="9">1-(1-$B$7)^D16</f>
        <v>5.8320391294384488E-2</v>
      </c>
      <c r="E23" s="1">
        <f t="shared" si="9"/>
        <v>8.6192434395509943E-2</v>
      </c>
      <c r="F23" s="1">
        <f t="shared" si="9"/>
        <v>0.11323951454803882</v>
      </c>
      <c r="G23" s="1">
        <f t="shared" si="9"/>
        <v>0.13948604918933261</v>
      </c>
      <c r="H23" s="1">
        <f t="shared" si="9"/>
        <v>0.16495573304399558</v>
      </c>
      <c r="I23" s="1">
        <f t="shared" si="9"/>
        <v>0.18967155951488757</v>
      </c>
      <c r="J23" s="1">
        <f t="shared" si="9"/>
        <v>0.21365584144100214</v>
      </c>
      <c r="K23" s="1">
        <f t="shared" ref="K23:L23" si="10">1-(1-$B$7)^K16</f>
        <v>0.25951574046021642</v>
      </c>
      <c r="L23" s="1">
        <f t="shared" si="10"/>
        <v>0.30270107222390907</v>
      </c>
    </row>
    <row r="24" spans="2:23">
      <c r="B24" t="s">
        <v>5</v>
      </c>
      <c r="C24" s="1">
        <f>1-(1-$B$8)^C16</f>
        <v>0.52632576521928542</v>
      </c>
      <c r="D24" s="1">
        <f t="shared" ref="D24:J24" si="11">1-(1-$B$8)^D16</f>
        <v>0.77563271930490452</v>
      </c>
      <c r="E24" s="1">
        <f t="shared" si="11"/>
        <v>0.89372300000692084</v>
      </c>
      <c r="F24" s="1">
        <f t="shared" si="11"/>
        <v>0.94965932335348824</v>
      </c>
      <c r="G24" s="1">
        <f t="shared" si="11"/>
        <v>0.97615491851112013</v>
      </c>
      <c r="H24" s="1">
        <f t="shared" si="11"/>
        <v>0.98870519927247102</v>
      </c>
      <c r="I24" s="1">
        <f t="shared" si="11"/>
        <v>0.99464994390838701</v>
      </c>
      <c r="J24" s="1">
        <f t="shared" si="11"/>
        <v>0.99746581627477138</v>
      </c>
      <c r="K24" s="1">
        <f t="shared" ref="K24:L24" si="12">1-(1-$B$8)^K16</f>
        <v>0.99943141208878872</v>
      </c>
      <c r="L24" s="1">
        <f t="shared" si="12"/>
        <v>0.99987242747652538</v>
      </c>
      <c r="W24" t="s">
        <v>16</v>
      </c>
    </row>
    <row r="25" spans="2:23">
      <c r="B25" t="s">
        <v>6</v>
      </c>
      <c r="C25" s="1">
        <f>1-(1-$B$9)^C16</f>
        <v>0.47832994392939165</v>
      </c>
      <c r="D25" s="1">
        <f t="shared" ref="D25:J25" si="13">1-(1-$B$9)^D16</f>
        <v>0.72786035259928827</v>
      </c>
      <c r="E25" s="1">
        <f t="shared" si="13"/>
        <v>0.85803289488143508</v>
      </c>
      <c r="F25" s="1">
        <f t="shared" si="13"/>
        <v>0.92594001231261625</v>
      </c>
      <c r="G25" s="1">
        <f t="shared" si="13"/>
        <v>0.96136512207053393</v>
      </c>
      <c r="H25" s="1">
        <f t="shared" si="13"/>
        <v>0.97984534106425436</v>
      </c>
      <c r="I25" s="1">
        <f t="shared" si="13"/>
        <v>0.98948591794290552</v>
      </c>
      <c r="J25" s="1">
        <f t="shared" si="13"/>
        <v>0.99451511822374461</v>
      </c>
      <c r="K25" s="1">
        <f t="shared" ref="K25:L25" si="14">1-(1-$B$9)^K16</f>
        <v>0.99850734620737525</v>
      </c>
      <c r="L25" s="1">
        <f t="shared" si="14"/>
        <v>0.9995937897231838</v>
      </c>
      <c r="W25" t="s">
        <v>17</v>
      </c>
    </row>
    <row r="26" spans="2:23">
      <c r="B26" t="s">
        <v>7</v>
      </c>
      <c r="C26" s="1">
        <f>1-(1-$B$10)^C16</f>
        <v>0.7812582721448641</v>
      </c>
      <c r="D26" s="1">
        <f t="shared" ref="D26:J26" si="15">1-(1-$B$10)^D16</f>
        <v>0.95215205649494961</v>
      </c>
      <c r="E26" s="1">
        <f t="shared" si="15"/>
        <v>0.98953365816339034</v>
      </c>
      <c r="F26" s="1">
        <f t="shared" si="15"/>
        <v>0.99771057430233756</v>
      </c>
      <c r="G26" s="1">
        <f t="shared" si="15"/>
        <v>0.99949920706709738</v>
      </c>
      <c r="H26" s="1">
        <f t="shared" si="15"/>
        <v>0.99989045568855928</v>
      </c>
      <c r="I26" s="1">
        <f t="shared" si="15"/>
        <v>0.9999760380880387</v>
      </c>
      <c r="J26" s="1">
        <f t="shared" si="15"/>
        <v>0.99999475852997488</v>
      </c>
      <c r="K26" s="1">
        <f t="shared" ref="K26:L26" si="16">1-(1-$B$10)^K16</f>
        <v>0.9999997492064383</v>
      </c>
      <c r="L26" s="1">
        <f t="shared" si="16"/>
        <v>0.99999998800004386</v>
      </c>
    </row>
    <row r="27" spans="2:23">
      <c r="B27" t="s">
        <v>8</v>
      </c>
      <c r="C27" s="1">
        <f>1-(1-$B$11)^C16</f>
        <v>0.87842334540943057</v>
      </c>
      <c r="D27" s="1">
        <f t="shared" ref="D27:J27" si="17">1-(1-$B$11)^D16</f>
        <v>0.98521911705856535</v>
      </c>
      <c r="E27" s="1">
        <f t="shared" si="17"/>
        <v>0.99820298970008559</v>
      </c>
      <c r="F27" s="1">
        <f t="shared" si="17"/>
        <v>0.99978152549947163</v>
      </c>
      <c r="G27" s="1">
        <f t="shared" si="17"/>
        <v>0.99997343860111243</v>
      </c>
      <c r="H27" s="1">
        <f t="shared" si="17"/>
        <v>0.99999677075398197</v>
      </c>
      <c r="I27" s="1">
        <f t="shared" si="17"/>
        <v>0.99999960739907223</v>
      </c>
      <c r="J27" s="1">
        <f t="shared" si="17"/>
        <v>0.9999999522688926</v>
      </c>
      <c r="K27" s="1">
        <f t="shared" ref="K27:L27" si="18">1-(1-$B$11)^K16</f>
        <v>0.99999999929449213</v>
      </c>
      <c r="L27" s="1">
        <f t="shared" si="18"/>
        <v>0.99999999998957201</v>
      </c>
    </row>
    <row r="28" spans="2:23">
      <c r="B28" t="s">
        <v>9</v>
      </c>
      <c r="C28" s="1">
        <f>1-(1-$B$12)^C16</f>
        <v>0.72149902399059784</v>
      </c>
      <c r="D28" s="1">
        <f t="shared" ref="D28:J28" si="19">1-(1-$B$12)^D16</f>
        <v>0.92243720636181048</v>
      </c>
      <c r="E28" s="1">
        <f t="shared" si="19"/>
        <v>0.97839868626974835</v>
      </c>
      <c r="F28" s="1">
        <f t="shared" si="19"/>
        <v>0.99398401304303963</v>
      </c>
      <c r="G28" s="1">
        <f t="shared" si="19"/>
        <v>0.99832454176082674</v>
      </c>
      <c r="H28" s="1">
        <f t="shared" si="19"/>
        <v>0.99953338324512719</v>
      </c>
      <c r="I28" s="1">
        <f t="shared" si="19"/>
        <v>0.99987004677834557</v>
      </c>
      <c r="J28" s="1">
        <f t="shared" si="19"/>
        <v>0.99996380790093364</v>
      </c>
      <c r="K28" s="1">
        <f t="shared" ref="K28:L28" si="20">1-(1-$B$12)^K16</f>
        <v>0.9999971928396888</v>
      </c>
      <c r="L28" s="1">
        <f t="shared" si="20"/>
        <v>0.99999978226880404</v>
      </c>
      <c r="W28" t="s">
        <v>18</v>
      </c>
    </row>
    <row r="29" spans="2:23">
      <c r="B29" t="s">
        <v>10</v>
      </c>
      <c r="C29" s="1">
        <f>1-(1-$B$13)^C16</f>
        <v>0.8250987712340192</v>
      </c>
      <c r="D29" s="1">
        <f t="shared" ref="D29:J29" si="21">1-(1-$B$13)^D16</f>
        <v>0.9694095601761501</v>
      </c>
      <c r="E29" s="1">
        <f t="shared" si="21"/>
        <v>0.99464969448631679</v>
      </c>
      <c r="F29" s="1">
        <f t="shared" si="21"/>
        <v>0.99906422499138337</v>
      </c>
      <c r="G29" s="1">
        <f t="shared" si="21"/>
        <v>0.99983633180114451</v>
      </c>
      <c r="H29" s="1">
        <f t="shared" si="21"/>
        <v>0.9999713742309102</v>
      </c>
      <c r="I29" s="1">
        <f t="shared" si="21"/>
        <v>0.99999499331781183</v>
      </c>
      <c r="J29" s="1">
        <f t="shared" si="21"/>
        <v>0.99999912432513327</v>
      </c>
      <c r="K29" s="1">
        <f t="shared" ref="K29:L29" si="22">1-(1-$B$13)^K16</f>
        <v>0.99999997321272072</v>
      </c>
      <c r="L29" s="1">
        <f t="shared" si="22"/>
        <v>0.99999999918056537</v>
      </c>
      <c r="W29" t="s">
        <v>19</v>
      </c>
    </row>
    <row r="30" spans="2:23">
      <c r="B30" t="s">
        <v>11</v>
      </c>
      <c r="C30" s="1">
        <f>1-(1-$B$14)^C16</f>
        <v>0.72149902399059784</v>
      </c>
      <c r="D30" s="1">
        <f t="shared" ref="D30:J30" si="23">1-(1-$B$14)^D16</f>
        <v>0.92243720636181048</v>
      </c>
      <c r="E30" s="1">
        <f t="shared" si="23"/>
        <v>0.97839868626974835</v>
      </c>
      <c r="F30" s="1">
        <f t="shared" si="23"/>
        <v>0.99398401304303963</v>
      </c>
      <c r="G30" s="1">
        <f t="shared" si="23"/>
        <v>0.99832454176082674</v>
      </c>
      <c r="H30" s="1">
        <f t="shared" si="23"/>
        <v>0.99953338324512719</v>
      </c>
      <c r="I30" s="1">
        <f t="shared" si="23"/>
        <v>0.99987004677834557</v>
      </c>
      <c r="J30" s="1">
        <f t="shared" si="23"/>
        <v>0.99996380790093364</v>
      </c>
      <c r="K30" s="1">
        <f t="shared" ref="K30:L30" si="24">1-(1-$B$14)^K16</f>
        <v>0.9999971928396888</v>
      </c>
      <c r="L30" s="1">
        <f t="shared" si="24"/>
        <v>0.99999978226880404</v>
      </c>
    </row>
    <row r="31" spans="2:23">
      <c r="C31" s="1"/>
      <c r="D31" s="1"/>
      <c r="E31" s="1"/>
      <c r="F31" s="1"/>
      <c r="G31" s="1"/>
      <c r="H31" s="1"/>
      <c r="I31" s="1"/>
      <c r="J31" s="1"/>
      <c r="K31" s="1"/>
    </row>
  </sheetData>
  <conditionalFormatting sqref="C18:J30">
    <cfRule type="cellIs" dxfId="2" priority="3" operator="greaterThan">
      <formula>0.9</formula>
    </cfRule>
  </conditionalFormatting>
  <conditionalFormatting sqref="K18:K30">
    <cfRule type="cellIs" dxfId="1" priority="2" operator="greaterThan">
      <formula>0.9</formula>
    </cfRule>
  </conditionalFormatting>
  <conditionalFormatting sqref="L18:L30">
    <cfRule type="cellIs" dxfId="0" priority="1" operator="greaterThan">
      <formula>0.9</formula>
    </cfRule>
  </conditionalFormatting>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2"/>
  <sheetViews>
    <sheetView workbookViewId="0">
      <selection activeCell="F53" sqref="F53"/>
    </sheetView>
  </sheetViews>
  <sheetFormatPr baseColWidth="10" defaultColWidth="8.83203125" defaultRowHeight="14" x14ac:dyDescent="0"/>
  <sheetData>
    <row r="1" spans="1:9">
      <c r="A1" t="s">
        <v>20</v>
      </c>
      <c r="B1" t="s">
        <v>21</v>
      </c>
      <c r="C1" t="s">
        <v>21</v>
      </c>
    </row>
    <row r="2" spans="1:9">
      <c r="A2">
        <v>0</v>
      </c>
      <c r="B2">
        <f>450*A2</f>
        <v>0</v>
      </c>
      <c r="C2">
        <v>100</v>
      </c>
    </row>
    <row r="3" spans="1:9">
      <c r="A3">
        <v>1</v>
      </c>
      <c r="B3">
        <f t="shared" ref="B3:B66" si="0">450*A3</f>
        <v>450</v>
      </c>
      <c r="C3">
        <v>100</v>
      </c>
    </row>
    <row r="4" spans="1:9">
      <c r="A4">
        <v>2</v>
      </c>
      <c r="B4">
        <f t="shared" si="0"/>
        <v>900</v>
      </c>
      <c r="C4">
        <v>100</v>
      </c>
    </row>
    <row r="5" spans="1:9">
      <c r="A5">
        <v>3</v>
      </c>
      <c r="B5">
        <f t="shared" si="0"/>
        <v>1350</v>
      </c>
      <c r="C5">
        <v>100</v>
      </c>
    </row>
    <row r="6" spans="1:9">
      <c r="A6">
        <v>4</v>
      </c>
      <c r="B6">
        <f t="shared" si="0"/>
        <v>1800</v>
      </c>
      <c r="C6">
        <v>100</v>
      </c>
    </row>
    <row r="7" spans="1:9">
      <c r="A7">
        <v>5</v>
      </c>
      <c r="B7">
        <f t="shared" si="0"/>
        <v>2250</v>
      </c>
      <c r="C7">
        <v>100</v>
      </c>
    </row>
    <row r="8" spans="1:9">
      <c r="A8">
        <v>6</v>
      </c>
      <c r="B8">
        <f t="shared" si="0"/>
        <v>2700</v>
      </c>
      <c r="C8">
        <v>100</v>
      </c>
    </row>
    <row r="9" spans="1:9">
      <c r="A9">
        <v>7</v>
      </c>
      <c r="B9">
        <f t="shared" si="0"/>
        <v>3150</v>
      </c>
      <c r="C9">
        <v>100</v>
      </c>
    </row>
    <row r="10" spans="1:9">
      <c r="A10">
        <v>8</v>
      </c>
      <c r="B10">
        <f t="shared" si="0"/>
        <v>3600</v>
      </c>
      <c r="C10">
        <v>100</v>
      </c>
    </row>
    <row r="11" spans="1:9">
      <c r="A11">
        <v>9</v>
      </c>
      <c r="B11">
        <f t="shared" si="0"/>
        <v>4050</v>
      </c>
      <c r="C11">
        <v>100</v>
      </c>
    </row>
    <row r="12" spans="1:9">
      <c r="A12">
        <v>10</v>
      </c>
      <c r="B12">
        <f t="shared" si="0"/>
        <v>4500</v>
      </c>
      <c r="C12">
        <v>100</v>
      </c>
    </row>
    <row r="13" spans="1:9">
      <c r="A13">
        <v>11</v>
      </c>
      <c r="B13">
        <f t="shared" si="0"/>
        <v>4950</v>
      </c>
      <c r="C13">
        <v>100</v>
      </c>
    </row>
    <row r="14" spans="1:9">
      <c r="A14">
        <v>12</v>
      </c>
      <c r="B14">
        <f t="shared" si="0"/>
        <v>5400</v>
      </c>
      <c r="C14">
        <v>100</v>
      </c>
      <c r="I14" t="s">
        <v>22</v>
      </c>
    </row>
    <row r="15" spans="1:9">
      <c r="A15">
        <v>13</v>
      </c>
      <c r="B15">
        <f t="shared" si="0"/>
        <v>5850</v>
      </c>
      <c r="C15">
        <v>100</v>
      </c>
      <c r="I15" t="s">
        <v>23</v>
      </c>
    </row>
    <row r="16" spans="1:9">
      <c r="A16">
        <v>14</v>
      </c>
      <c r="B16">
        <f t="shared" si="0"/>
        <v>6300</v>
      </c>
      <c r="C16">
        <v>100</v>
      </c>
    </row>
    <row r="17" spans="1:6">
      <c r="A17">
        <v>15</v>
      </c>
      <c r="B17">
        <f t="shared" si="0"/>
        <v>6750</v>
      </c>
      <c r="C17">
        <v>100</v>
      </c>
    </row>
    <row r="18" spans="1:6">
      <c r="A18">
        <v>16</v>
      </c>
      <c r="B18">
        <f t="shared" si="0"/>
        <v>7200</v>
      </c>
      <c r="C18">
        <v>100</v>
      </c>
    </row>
    <row r="19" spans="1:6">
      <c r="A19">
        <v>17</v>
      </c>
      <c r="B19">
        <f t="shared" si="0"/>
        <v>7650</v>
      </c>
      <c r="C19">
        <v>100</v>
      </c>
      <c r="F19" s="4" t="s">
        <v>38</v>
      </c>
    </row>
    <row r="20" spans="1:6">
      <c r="A20">
        <v>18</v>
      </c>
      <c r="B20">
        <f t="shared" si="0"/>
        <v>8100</v>
      </c>
      <c r="C20">
        <v>100</v>
      </c>
      <c r="F20" s="4" t="s">
        <v>39</v>
      </c>
    </row>
    <row r="21" spans="1:6">
      <c r="A21">
        <v>19</v>
      </c>
      <c r="B21">
        <f t="shared" si="0"/>
        <v>8550</v>
      </c>
      <c r="C21">
        <v>100</v>
      </c>
    </row>
    <row r="22" spans="1:6">
      <c r="A22">
        <v>20</v>
      </c>
      <c r="B22">
        <f t="shared" si="0"/>
        <v>9000</v>
      </c>
      <c r="C22">
        <v>100</v>
      </c>
    </row>
    <row r="23" spans="1:6">
      <c r="A23">
        <v>21</v>
      </c>
      <c r="B23">
        <f t="shared" si="0"/>
        <v>9450</v>
      </c>
      <c r="C23">
        <v>100</v>
      </c>
    </row>
    <row r="24" spans="1:6">
      <c r="A24">
        <v>22</v>
      </c>
      <c r="B24">
        <f t="shared" si="0"/>
        <v>9900</v>
      </c>
      <c r="C24">
        <v>100</v>
      </c>
    </row>
    <row r="25" spans="1:6">
      <c r="A25">
        <v>23</v>
      </c>
      <c r="B25">
        <f t="shared" si="0"/>
        <v>10350</v>
      </c>
      <c r="C25">
        <v>100</v>
      </c>
    </row>
    <row r="26" spans="1:6">
      <c r="A26">
        <v>24</v>
      </c>
      <c r="B26">
        <f t="shared" si="0"/>
        <v>10800</v>
      </c>
      <c r="C26">
        <v>100</v>
      </c>
    </row>
    <row r="27" spans="1:6">
      <c r="A27">
        <v>25</v>
      </c>
      <c r="B27">
        <f t="shared" si="0"/>
        <v>11250</v>
      </c>
      <c r="C27">
        <v>100</v>
      </c>
    </row>
    <row r="28" spans="1:6">
      <c r="A28">
        <v>26</v>
      </c>
      <c r="B28">
        <f t="shared" si="0"/>
        <v>11700</v>
      </c>
      <c r="C28">
        <v>100</v>
      </c>
    </row>
    <row r="29" spans="1:6">
      <c r="A29">
        <v>27</v>
      </c>
      <c r="B29">
        <f t="shared" si="0"/>
        <v>12150</v>
      </c>
      <c r="C29">
        <v>100</v>
      </c>
    </row>
    <row r="30" spans="1:6">
      <c r="A30">
        <v>28</v>
      </c>
      <c r="B30">
        <f t="shared" si="0"/>
        <v>12600</v>
      </c>
      <c r="C30">
        <v>100</v>
      </c>
    </row>
    <row r="31" spans="1:6">
      <c r="A31">
        <v>29</v>
      </c>
      <c r="B31">
        <f t="shared" si="0"/>
        <v>13050</v>
      </c>
      <c r="C31">
        <v>100</v>
      </c>
    </row>
    <row r="32" spans="1:6">
      <c r="A32">
        <v>30</v>
      </c>
      <c r="B32">
        <f t="shared" si="0"/>
        <v>13500</v>
      </c>
      <c r="C32">
        <v>100</v>
      </c>
    </row>
    <row r="33" spans="1:3">
      <c r="A33">
        <v>31</v>
      </c>
      <c r="B33">
        <f t="shared" si="0"/>
        <v>13950</v>
      </c>
      <c r="C33">
        <v>100</v>
      </c>
    </row>
    <row r="34" spans="1:3">
      <c r="A34">
        <v>32</v>
      </c>
      <c r="B34">
        <f t="shared" si="0"/>
        <v>14400</v>
      </c>
      <c r="C34">
        <v>100</v>
      </c>
    </row>
    <row r="35" spans="1:3">
      <c r="A35">
        <v>33</v>
      </c>
      <c r="B35">
        <f t="shared" si="0"/>
        <v>14850</v>
      </c>
      <c r="C35">
        <v>100</v>
      </c>
    </row>
    <row r="36" spans="1:3">
      <c r="A36">
        <v>34</v>
      </c>
      <c r="B36">
        <f t="shared" si="0"/>
        <v>15300</v>
      </c>
      <c r="C36">
        <v>100</v>
      </c>
    </row>
    <row r="37" spans="1:3">
      <c r="A37">
        <v>35</v>
      </c>
      <c r="B37">
        <f t="shared" si="0"/>
        <v>15750</v>
      </c>
      <c r="C37">
        <v>100</v>
      </c>
    </row>
    <row r="38" spans="1:3">
      <c r="A38">
        <v>36</v>
      </c>
      <c r="B38">
        <f t="shared" si="0"/>
        <v>16200</v>
      </c>
      <c r="C38">
        <v>100</v>
      </c>
    </row>
    <row r="39" spans="1:3">
      <c r="A39">
        <v>37</v>
      </c>
      <c r="B39">
        <f t="shared" si="0"/>
        <v>16650</v>
      </c>
      <c r="C39">
        <v>100</v>
      </c>
    </row>
    <row r="40" spans="1:3">
      <c r="A40">
        <v>38</v>
      </c>
      <c r="B40">
        <f t="shared" si="0"/>
        <v>17100</v>
      </c>
      <c r="C40">
        <v>100</v>
      </c>
    </row>
    <row r="41" spans="1:3">
      <c r="A41">
        <v>39</v>
      </c>
      <c r="B41">
        <f t="shared" si="0"/>
        <v>17550</v>
      </c>
      <c r="C41">
        <v>100</v>
      </c>
    </row>
    <row r="42" spans="1:3">
      <c r="A42">
        <v>40</v>
      </c>
      <c r="B42">
        <f t="shared" si="0"/>
        <v>18000</v>
      </c>
      <c r="C42">
        <v>100</v>
      </c>
    </row>
    <row r="43" spans="1:3">
      <c r="A43">
        <v>41</v>
      </c>
      <c r="B43">
        <f t="shared" si="0"/>
        <v>18450</v>
      </c>
      <c r="C43">
        <v>100</v>
      </c>
    </row>
    <row r="44" spans="1:3">
      <c r="A44">
        <v>42</v>
      </c>
      <c r="B44">
        <f t="shared" si="0"/>
        <v>18900</v>
      </c>
      <c r="C44">
        <v>100</v>
      </c>
    </row>
    <row r="45" spans="1:3">
      <c r="A45">
        <v>43</v>
      </c>
      <c r="B45">
        <f t="shared" si="0"/>
        <v>19350</v>
      </c>
      <c r="C45">
        <v>100</v>
      </c>
    </row>
    <row r="46" spans="1:3">
      <c r="A46">
        <v>44</v>
      </c>
      <c r="B46">
        <f t="shared" si="0"/>
        <v>19800</v>
      </c>
      <c r="C46">
        <v>100</v>
      </c>
    </row>
    <row r="47" spans="1:3">
      <c r="A47">
        <v>45</v>
      </c>
      <c r="B47">
        <f t="shared" si="0"/>
        <v>20250</v>
      </c>
      <c r="C47">
        <v>100</v>
      </c>
    </row>
    <row r="48" spans="1:3">
      <c r="A48">
        <v>46</v>
      </c>
      <c r="B48">
        <f t="shared" si="0"/>
        <v>20700</v>
      </c>
      <c r="C48">
        <v>100</v>
      </c>
    </row>
    <row r="49" spans="1:3">
      <c r="A49">
        <v>47</v>
      </c>
      <c r="B49">
        <f t="shared" si="0"/>
        <v>21150</v>
      </c>
      <c r="C49">
        <v>100</v>
      </c>
    </row>
    <row r="50" spans="1:3">
      <c r="A50">
        <v>48</v>
      </c>
      <c r="B50">
        <f t="shared" si="0"/>
        <v>21600</v>
      </c>
      <c r="C50">
        <v>100</v>
      </c>
    </row>
    <row r="51" spans="1:3">
      <c r="A51">
        <v>49</v>
      </c>
      <c r="B51">
        <f t="shared" si="0"/>
        <v>22050</v>
      </c>
      <c r="C51">
        <v>100</v>
      </c>
    </row>
    <row r="52" spans="1:3">
      <c r="A52">
        <v>50</v>
      </c>
      <c r="B52">
        <f t="shared" si="0"/>
        <v>22500</v>
      </c>
      <c r="C52">
        <v>100</v>
      </c>
    </row>
    <row r="53" spans="1:3">
      <c r="A53">
        <v>51</v>
      </c>
      <c r="B53">
        <f t="shared" si="0"/>
        <v>22950</v>
      </c>
      <c r="C53">
        <v>200</v>
      </c>
    </row>
    <row r="54" spans="1:3">
      <c r="A54">
        <v>52</v>
      </c>
      <c r="B54">
        <f t="shared" si="0"/>
        <v>23400</v>
      </c>
      <c r="C54">
        <f t="shared" ref="C54:C65" si="1">A54/50</f>
        <v>1.04</v>
      </c>
    </row>
    <row r="55" spans="1:3">
      <c r="A55">
        <v>53</v>
      </c>
      <c r="B55">
        <f t="shared" si="0"/>
        <v>23850</v>
      </c>
      <c r="C55">
        <f t="shared" si="1"/>
        <v>1.06</v>
      </c>
    </row>
    <row r="56" spans="1:3">
      <c r="A56">
        <v>54</v>
      </c>
      <c r="B56">
        <f t="shared" si="0"/>
        <v>24300</v>
      </c>
      <c r="C56">
        <f t="shared" si="1"/>
        <v>1.08</v>
      </c>
    </row>
    <row r="57" spans="1:3">
      <c r="A57">
        <v>55</v>
      </c>
      <c r="B57">
        <f t="shared" si="0"/>
        <v>24750</v>
      </c>
      <c r="C57">
        <f t="shared" si="1"/>
        <v>1.1000000000000001</v>
      </c>
    </row>
    <row r="58" spans="1:3">
      <c r="A58">
        <v>56</v>
      </c>
      <c r="B58">
        <f t="shared" si="0"/>
        <v>25200</v>
      </c>
      <c r="C58">
        <f t="shared" si="1"/>
        <v>1.1200000000000001</v>
      </c>
    </row>
    <row r="59" spans="1:3">
      <c r="A59">
        <v>57</v>
      </c>
      <c r="B59">
        <f t="shared" si="0"/>
        <v>25650</v>
      </c>
      <c r="C59">
        <f t="shared" si="1"/>
        <v>1.1399999999999999</v>
      </c>
    </row>
    <row r="60" spans="1:3">
      <c r="A60">
        <v>58</v>
      </c>
      <c r="B60">
        <f t="shared" si="0"/>
        <v>26100</v>
      </c>
      <c r="C60">
        <f t="shared" si="1"/>
        <v>1.1599999999999999</v>
      </c>
    </row>
    <row r="61" spans="1:3">
      <c r="A61">
        <v>59</v>
      </c>
      <c r="B61">
        <f t="shared" si="0"/>
        <v>26550</v>
      </c>
      <c r="C61">
        <f t="shared" si="1"/>
        <v>1.18</v>
      </c>
    </row>
    <row r="62" spans="1:3">
      <c r="A62">
        <v>60</v>
      </c>
      <c r="B62">
        <f t="shared" si="0"/>
        <v>27000</v>
      </c>
      <c r="C62">
        <f t="shared" si="1"/>
        <v>1.2</v>
      </c>
    </row>
    <row r="63" spans="1:3">
      <c r="A63">
        <v>61</v>
      </c>
      <c r="B63">
        <f t="shared" si="0"/>
        <v>27450</v>
      </c>
      <c r="C63">
        <f t="shared" si="1"/>
        <v>1.22</v>
      </c>
    </row>
    <row r="64" spans="1:3">
      <c r="A64">
        <v>62</v>
      </c>
      <c r="B64">
        <f t="shared" si="0"/>
        <v>27900</v>
      </c>
      <c r="C64">
        <f t="shared" si="1"/>
        <v>1.24</v>
      </c>
    </row>
    <row r="65" spans="1:3">
      <c r="A65">
        <v>63</v>
      </c>
      <c r="B65">
        <f t="shared" si="0"/>
        <v>28350</v>
      </c>
      <c r="C65">
        <f t="shared" si="1"/>
        <v>1.26</v>
      </c>
    </row>
    <row r="66" spans="1:3">
      <c r="A66">
        <v>64</v>
      </c>
      <c r="B66">
        <f t="shared" si="0"/>
        <v>28800</v>
      </c>
    </row>
    <row r="67" spans="1:3">
      <c r="A67">
        <v>65</v>
      </c>
      <c r="B67">
        <f t="shared" ref="B67:B122" si="2">450*A67</f>
        <v>29250</v>
      </c>
    </row>
    <row r="68" spans="1:3">
      <c r="A68">
        <v>66</v>
      </c>
      <c r="B68">
        <f t="shared" si="2"/>
        <v>29700</v>
      </c>
    </row>
    <row r="69" spans="1:3">
      <c r="A69">
        <v>67</v>
      </c>
      <c r="B69">
        <f t="shared" si="2"/>
        <v>30150</v>
      </c>
    </row>
    <row r="70" spans="1:3">
      <c r="A70">
        <v>68</v>
      </c>
      <c r="B70">
        <f t="shared" si="2"/>
        <v>30600</v>
      </c>
    </row>
    <row r="71" spans="1:3">
      <c r="A71">
        <v>69</v>
      </c>
      <c r="B71">
        <f t="shared" si="2"/>
        <v>31050</v>
      </c>
    </row>
    <row r="72" spans="1:3">
      <c r="A72">
        <v>70</v>
      </c>
      <c r="B72">
        <f t="shared" si="2"/>
        <v>31500</v>
      </c>
    </row>
    <row r="73" spans="1:3">
      <c r="A73">
        <v>71</v>
      </c>
      <c r="B73">
        <f t="shared" si="2"/>
        <v>31950</v>
      </c>
    </row>
    <row r="74" spans="1:3">
      <c r="A74">
        <v>72</v>
      </c>
      <c r="B74">
        <f t="shared" si="2"/>
        <v>32400</v>
      </c>
    </row>
    <row r="75" spans="1:3">
      <c r="A75">
        <v>73</v>
      </c>
      <c r="B75">
        <f t="shared" si="2"/>
        <v>32850</v>
      </c>
    </row>
    <row r="76" spans="1:3">
      <c r="A76">
        <v>74</v>
      </c>
      <c r="B76">
        <f t="shared" si="2"/>
        <v>33300</v>
      </c>
    </row>
    <row r="77" spans="1:3">
      <c r="A77">
        <v>75</v>
      </c>
      <c r="B77">
        <f t="shared" si="2"/>
        <v>33750</v>
      </c>
    </row>
    <row r="78" spans="1:3">
      <c r="A78">
        <v>76</v>
      </c>
      <c r="B78">
        <f t="shared" si="2"/>
        <v>34200</v>
      </c>
    </row>
    <row r="79" spans="1:3">
      <c r="A79">
        <v>77</v>
      </c>
      <c r="B79">
        <f t="shared" si="2"/>
        <v>34650</v>
      </c>
    </row>
    <row r="80" spans="1:3">
      <c r="A80">
        <v>78</v>
      </c>
      <c r="B80">
        <f t="shared" si="2"/>
        <v>35100</v>
      </c>
    </row>
    <row r="81" spans="1:2">
      <c r="A81">
        <v>79</v>
      </c>
      <c r="B81">
        <f t="shared" si="2"/>
        <v>35550</v>
      </c>
    </row>
    <row r="82" spans="1:2">
      <c r="A82">
        <v>80</v>
      </c>
      <c r="B82">
        <f t="shared" si="2"/>
        <v>36000</v>
      </c>
    </row>
    <row r="83" spans="1:2">
      <c r="A83">
        <v>81</v>
      </c>
      <c r="B83">
        <f t="shared" si="2"/>
        <v>36450</v>
      </c>
    </row>
    <row r="84" spans="1:2">
      <c r="A84">
        <v>82</v>
      </c>
      <c r="B84">
        <f t="shared" si="2"/>
        <v>36900</v>
      </c>
    </row>
    <row r="85" spans="1:2">
      <c r="A85">
        <v>83</v>
      </c>
      <c r="B85">
        <f t="shared" si="2"/>
        <v>37350</v>
      </c>
    </row>
    <row r="86" spans="1:2">
      <c r="A86">
        <v>84</v>
      </c>
      <c r="B86">
        <f t="shared" si="2"/>
        <v>37800</v>
      </c>
    </row>
    <row r="87" spans="1:2">
      <c r="A87">
        <v>85</v>
      </c>
      <c r="B87">
        <f t="shared" si="2"/>
        <v>38250</v>
      </c>
    </row>
    <row r="88" spans="1:2">
      <c r="A88">
        <v>86</v>
      </c>
      <c r="B88">
        <f t="shared" si="2"/>
        <v>38700</v>
      </c>
    </row>
    <row r="89" spans="1:2">
      <c r="A89">
        <v>87</v>
      </c>
      <c r="B89">
        <f t="shared" si="2"/>
        <v>39150</v>
      </c>
    </row>
    <row r="90" spans="1:2">
      <c r="A90">
        <v>88</v>
      </c>
      <c r="B90">
        <f t="shared" si="2"/>
        <v>39600</v>
      </c>
    </row>
    <row r="91" spans="1:2">
      <c r="A91">
        <v>89</v>
      </c>
      <c r="B91">
        <f t="shared" si="2"/>
        <v>40050</v>
      </c>
    </row>
    <row r="92" spans="1:2">
      <c r="A92">
        <v>90</v>
      </c>
      <c r="B92">
        <f t="shared" si="2"/>
        <v>40500</v>
      </c>
    </row>
    <row r="93" spans="1:2">
      <c r="A93">
        <v>91</v>
      </c>
      <c r="B93">
        <f t="shared" si="2"/>
        <v>40950</v>
      </c>
    </row>
    <row r="94" spans="1:2">
      <c r="A94">
        <v>92</v>
      </c>
      <c r="B94">
        <f t="shared" si="2"/>
        <v>41400</v>
      </c>
    </row>
    <row r="95" spans="1:2">
      <c r="A95">
        <v>93</v>
      </c>
      <c r="B95">
        <f t="shared" si="2"/>
        <v>41850</v>
      </c>
    </row>
    <row r="96" spans="1:2">
      <c r="A96">
        <v>94</v>
      </c>
      <c r="B96">
        <f t="shared" si="2"/>
        <v>42300</v>
      </c>
    </row>
    <row r="97" spans="1:2">
      <c r="A97">
        <v>95</v>
      </c>
      <c r="B97">
        <f t="shared" si="2"/>
        <v>42750</v>
      </c>
    </row>
    <row r="98" spans="1:2">
      <c r="A98">
        <v>96</v>
      </c>
      <c r="B98">
        <f t="shared" si="2"/>
        <v>43200</v>
      </c>
    </row>
    <row r="99" spans="1:2">
      <c r="A99">
        <v>97</v>
      </c>
      <c r="B99">
        <f t="shared" si="2"/>
        <v>43650</v>
      </c>
    </row>
    <row r="100" spans="1:2">
      <c r="A100">
        <v>98</v>
      </c>
      <c r="B100">
        <f t="shared" si="2"/>
        <v>44100</v>
      </c>
    </row>
    <row r="101" spans="1:2">
      <c r="A101">
        <v>99</v>
      </c>
      <c r="B101">
        <f t="shared" si="2"/>
        <v>44550</v>
      </c>
    </row>
    <row r="102" spans="1:2">
      <c r="A102">
        <v>100</v>
      </c>
      <c r="B102">
        <f t="shared" si="2"/>
        <v>45000</v>
      </c>
    </row>
    <row r="103" spans="1:2">
      <c r="A103">
        <v>101</v>
      </c>
      <c r="B103">
        <f t="shared" si="2"/>
        <v>45450</v>
      </c>
    </row>
    <row r="104" spans="1:2">
      <c r="A104">
        <v>102</v>
      </c>
      <c r="B104">
        <f t="shared" si="2"/>
        <v>45900</v>
      </c>
    </row>
    <row r="105" spans="1:2">
      <c r="A105">
        <v>103</v>
      </c>
      <c r="B105">
        <f t="shared" si="2"/>
        <v>46350</v>
      </c>
    </row>
    <row r="106" spans="1:2">
      <c r="A106">
        <v>104</v>
      </c>
      <c r="B106">
        <f t="shared" si="2"/>
        <v>46800</v>
      </c>
    </row>
    <row r="107" spans="1:2">
      <c r="A107">
        <v>105</v>
      </c>
      <c r="B107">
        <f t="shared" si="2"/>
        <v>47250</v>
      </c>
    </row>
    <row r="108" spans="1:2">
      <c r="A108">
        <v>106</v>
      </c>
      <c r="B108">
        <f t="shared" si="2"/>
        <v>47700</v>
      </c>
    </row>
    <row r="109" spans="1:2">
      <c r="A109">
        <v>107</v>
      </c>
      <c r="B109">
        <f t="shared" si="2"/>
        <v>48150</v>
      </c>
    </row>
    <row r="110" spans="1:2">
      <c r="A110">
        <v>108</v>
      </c>
      <c r="B110">
        <f t="shared" si="2"/>
        <v>48600</v>
      </c>
    </row>
    <row r="111" spans="1:2">
      <c r="A111">
        <v>109</v>
      </c>
      <c r="B111">
        <f t="shared" si="2"/>
        <v>49050</v>
      </c>
    </row>
    <row r="112" spans="1:2">
      <c r="A112">
        <v>110</v>
      </c>
      <c r="B112">
        <f t="shared" si="2"/>
        <v>49500</v>
      </c>
    </row>
    <row r="113" spans="1:2">
      <c r="A113">
        <v>111</v>
      </c>
      <c r="B113">
        <f t="shared" si="2"/>
        <v>49950</v>
      </c>
    </row>
    <row r="114" spans="1:2">
      <c r="A114">
        <v>112</v>
      </c>
      <c r="B114">
        <f t="shared" si="2"/>
        <v>50400</v>
      </c>
    </row>
    <row r="115" spans="1:2">
      <c r="A115">
        <v>113</v>
      </c>
      <c r="B115">
        <f t="shared" si="2"/>
        <v>50850</v>
      </c>
    </row>
    <row r="116" spans="1:2">
      <c r="A116">
        <v>114</v>
      </c>
      <c r="B116">
        <f t="shared" si="2"/>
        <v>51300</v>
      </c>
    </row>
    <row r="117" spans="1:2">
      <c r="A117">
        <v>115</v>
      </c>
      <c r="B117">
        <f t="shared" si="2"/>
        <v>51750</v>
      </c>
    </row>
    <row r="118" spans="1:2">
      <c r="A118">
        <v>116</v>
      </c>
      <c r="B118">
        <f t="shared" si="2"/>
        <v>52200</v>
      </c>
    </row>
    <row r="119" spans="1:2">
      <c r="A119">
        <v>117</v>
      </c>
      <c r="B119">
        <f t="shared" si="2"/>
        <v>52650</v>
      </c>
    </row>
    <row r="120" spans="1:2">
      <c r="A120">
        <v>118</v>
      </c>
      <c r="B120">
        <f t="shared" si="2"/>
        <v>53100</v>
      </c>
    </row>
    <row r="121" spans="1:2">
      <c r="A121">
        <v>119</v>
      </c>
      <c r="B121">
        <f t="shared" si="2"/>
        <v>53550</v>
      </c>
    </row>
    <row r="122" spans="1:2">
      <c r="A122">
        <v>120</v>
      </c>
      <c r="B122">
        <f t="shared" si="2"/>
        <v>54000</v>
      </c>
    </row>
  </sheetData>
  <pageMargins left="0.7" right="0.7" top="0.75" bottom="0.75" header="0.3" footer="0.3"/>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D15" sqref="D15"/>
    </sheetView>
  </sheetViews>
  <sheetFormatPr baseColWidth="10" defaultColWidth="8.83203125" defaultRowHeight="14" x14ac:dyDescent="0"/>
  <cols>
    <col min="3" max="3" width="16.1640625" customWidth="1"/>
    <col min="4" max="4" width="18.5" customWidth="1"/>
  </cols>
  <sheetData>
    <row r="1" spans="1:9" ht="15">
      <c r="A1" s="3" t="s">
        <v>26</v>
      </c>
    </row>
    <row r="2" spans="1:9">
      <c r="A2" t="s">
        <v>27</v>
      </c>
    </row>
    <row r="3" spans="1:9">
      <c r="A3" t="s">
        <v>28</v>
      </c>
    </row>
    <row r="6" spans="1:9">
      <c r="A6" t="s">
        <v>24</v>
      </c>
      <c r="B6" t="s">
        <v>25</v>
      </c>
      <c r="C6" t="s">
        <v>29</v>
      </c>
      <c r="D6" t="s">
        <v>30</v>
      </c>
      <c r="E6" t="s">
        <v>31</v>
      </c>
      <c r="I6" t="s">
        <v>35</v>
      </c>
    </row>
    <row r="7" spans="1:9">
      <c r="A7">
        <v>0.05</v>
      </c>
      <c r="B7">
        <v>0.05</v>
      </c>
      <c r="C7">
        <v>20</v>
      </c>
      <c r="D7">
        <f>1-((1-B7)^C7)</f>
        <v>0.64151407759145784</v>
      </c>
      <c r="E7">
        <v>10</v>
      </c>
      <c r="I7" t="s">
        <v>36</v>
      </c>
    </row>
    <row r="8" spans="1:9">
      <c r="I8" t="s">
        <v>37</v>
      </c>
    </row>
    <row r="10" spans="1:9">
      <c r="C10" s="2" t="s">
        <v>32</v>
      </c>
      <c r="D10" s="2" t="s">
        <v>33</v>
      </c>
      <c r="E10" s="2" t="s">
        <v>34</v>
      </c>
    </row>
    <row r="11" spans="1:9">
      <c r="C11" s="2">
        <f>A7*D7</f>
        <v>3.2075703879572891E-2</v>
      </c>
      <c r="D11" s="2">
        <f>1-C11</f>
        <v>0.96792429612042707</v>
      </c>
      <c r="E11" s="2">
        <f>1-D11^E7</f>
        <v>0.27820492679989239</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tabSelected="1" workbookViewId="0">
      <selection activeCell="R15" sqref="R15"/>
    </sheetView>
  </sheetViews>
  <sheetFormatPr baseColWidth="10" defaultRowHeight="23" customHeight="1" x14ac:dyDescent="0"/>
  <cols>
    <col min="2" max="2" width="14.33203125" bestFit="1" customWidth="1"/>
    <col min="14" max="14" width="24" customWidth="1"/>
  </cols>
  <sheetData>
    <row r="1" spans="1:15" ht="23" customHeight="1">
      <c r="A1" s="18" t="s">
        <v>44</v>
      </c>
      <c r="B1" s="18"/>
      <c r="C1" s="18"/>
      <c r="D1" s="18"/>
      <c r="E1" s="18"/>
      <c r="F1" s="18"/>
      <c r="G1" s="18"/>
      <c r="H1" s="18"/>
      <c r="I1" s="18"/>
      <c r="J1" s="18"/>
      <c r="K1" s="18"/>
      <c r="L1" s="18"/>
      <c r="M1" s="18"/>
      <c r="N1" s="18"/>
      <c r="O1" s="18"/>
    </row>
    <row r="2" spans="1:15" ht="23" customHeight="1">
      <c r="A2" s="18"/>
      <c r="B2" s="18"/>
      <c r="C2" s="18"/>
      <c r="D2" s="18"/>
      <c r="E2" s="18"/>
      <c r="F2" s="18"/>
      <c r="G2" s="18"/>
      <c r="H2" s="18"/>
      <c r="I2" s="18"/>
      <c r="J2" s="18"/>
      <c r="K2" s="18"/>
      <c r="L2" s="18"/>
      <c r="M2" s="18"/>
      <c r="N2" s="18"/>
      <c r="O2" s="18"/>
    </row>
    <row r="3" spans="1:15" ht="23" customHeight="1">
      <c r="A3" s="18"/>
      <c r="B3" s="18"/>
      <c r="C3" s="18"/>
      <c r="D3" s="18"/>
      <c r="E3" s="18"/>
      <c r="F3" s="18"/>
      <c r="G3" s="18"/>
      <c r="H3" s="18"/>
      <c r="I3" s="18"/>
      <c r="J3" s="18"/>
      <c r="K3" s="18"/>
      <c r="L3" s="18"/>
      <c r="M3" s="18"/>
      <c r="N3" s="18"/>
      <c r="O3" s="18"/>
    </row>
    <row r="4" spans="1:15" ht="23" customHeight="1">
      <c r="A4" s="18"/>
      <c r="B4" s="18"/>
      <c r="C4" s="18"/>
      <c r="D4" s="18"/>
      <c r="E4" s="18"/>
      <c r="F4" s="18"/>
      <c r="G4" s="18"/>
      <c r="H4" s="18"/>
      <c r="I4" s="18"/>
      <c r="J4" s="18"/>
      <c r="K4" s="18"/>
      <c r="L4" s="18"/>
      <c r="M4" s="18"/>
      <c r="N4" s="18"/>
      <c r="O4" s="18"/>
    </row>
    <row r="5" spans="1:15" ht="23" customHeight="1">
      <c r="A5" s="19"/>
      <c r="B5" s="19"/>
      <c r="C5" s="19"/>
      <c r="D5" s="19"/>
      <c r="E5" s="19"/>
      <c r="F5" s="19"/>
      <c r="G5" s="19"/>
      <c r="H5" s="19"/>
      <c r="I5" s="19"/>
      <c r="J5" s="19"/>
      <c r="K5" s="19"/>
      <c r="L5" s="19"/>
      <c r="M5" s="19"/>
      <c r="N5" s="19"/>
      <c r="O5" s="19"/>
    </row>
    <row r="6" spans="1:15" ht="23" customHeight="1">
      <c r="A6" s="13"/>
      <c r="B6" s="13"/>
      <c r="C6" s="13"/>
      <c r="D6" s="13"/>
      <c r="E6" s="13"/>
      <c r="F6" s="13"/>
      <c r="G6" s="13"/>
      <c r="H6" s="13"/>
      <c r="I6" s="13"/>
      <c r="J6" s="13"/>
      <c r="K6" s="13"/>
      <c r="L6" s="13"/>
      <c r="M6" s="13"/>
      <c r="N6" s="13"/>
      <c r="O6" s="13"/>
    </row>
    <row r="7" spans="1:15" ht="23" customHeight="1">
      <c r="A7" s="13"/>
      <c r="B7" s="13"/>
      <c r="C7" s="13"/>
      <c r="D7" s="13"/>
      <c r="E7" s="13"/>
      <c r="F7" s="13"/>
      <c r="G7" s="13"/>
      <c r="H7" s="13"/>
      <c r="I7" s="13"/>
      <c r="J7" s="13"/>
      <c r="K7" s="13"/>
      <c r="L7" s="13"/>
      <c r="M7" s="13"/>
      <c r="N7" s="13"/>
      <c r="O7" s="13"/>
    </row>
    <row r="8" spans="1:15" ht="23" customHeight="1">
      <c r="F8" s="14" t="s">
        <v>40</v>
      </c>
      <c r="G8" s="15"/>
    </row>
    <row r="9" spans="1:15" ht="23" customHeight="1">
      <c r="B9" s="8"/>
      <c r="C9" s="9">
        <v>10</v>
      </c>
      <c r="D9" s="7">
        <v>20</v>
      </c>
      <c r="E9" s="7">
        <v>30</v>
      </c>
      <c r="F9" s="7">
        <v>40</v>
      </c>
      <c r="G9" s="7">
        <v>50</v>
      </c>
      <c r="H9" s="7">
        <v>60</v>
      </c>
      <c r="I9" s="7">
        <v>70</v>
      </c>
      <c r="J9" s="7">
        <v>80</v>
      </c>
      <c r="K9" s="7">
        <v>120</v>
      </c>
    </row>
    <row r="10" spans="1:15" ht="23" customHeight="1">
      <c r="A10" s="16" t="s">
        <v>41</v>
      </c>
      <c r="B10" s="10">
        <v>20</v>
      </c>
      <c r="C10" s="11">
        <f>$B10*O12+C$9*O10</f>
        <v>2700</v>
      </c>
      <c r="D10" s="12">
        <f>$B10*O12+D$9*O10</f>
        <v>5200</v>
      </c>
      <c r="E10" s="12">
        <f>$B10*O12+E$9*O10</f>
        <v>7700</v>
      </c>
      <c r="F10" s="12">
        <f>$B10*O12+F$9*O10</f>
        <v>10200</v>
      </c>
      <c r="G10" s="12">
        <f>$B10*O12+G$9*O10</f>
        <v>12700</v>
      </c>
      <c r="H10" s="12">
        <f>$B10*O12+H$9*O10</f>
        <v>15200</v>
      </c>
      <c r="I10" s="12">
        <f>$B10*O12+I$9*O10</f>
        <v>17700</v>
      </c>
      <c r="J10" s="12">
        <f>$B10*O12+J$9*O10</f>
        <v>20200</v>
      </c>
      <c r="K10" s="12">
        <f>$B10*O12+K$9*O10</f>
        <v>30200</v>
      </c>
      <c r="N10" s="6" t="s">
        <v>42</v>
      </c>
      <c r="O10" s="7">
        <v>250</v>
      </c>
    </row>
    <row r="11" spans="1:15" ht="23" customHeight="1">
      <c r="A11" s="17"/>
      <c r="B11" s="8">
        <v>40</v>
      </c>
      <c r="C11" s="9">
        <f>$B11*O12+C$9*O10</f>
        <v>2900</v>
      </c>
      <c r="D11" s="7">
        <f>$B11*O12+D$9*O10</f>
        <v>5400</v>
      </c>
      <c r="E11" s="7">
        <f>$B11*O12+E$9*O10</f>
        <v>7900</v>
      </c>
      <c r="F11" s="7">
        <f>$B11*O12+F$9*O10</f>
        <v>10400</v>
      </c>
      <c r="G11" s="7">
        <f>$B11*O12+G$9*O10</f>
        <v>12900</v>
      </c>
      <c r="H11" s="7">
        <f>$B11*O12+H$9*O10</f>
        <v>15400</v>
      </c>
      <c r="I11" s="7">
        <f>$B11*O12+I$9*O10</f>
        <v>17900</v>
      </c>
      <c r="J11" s="7">
        <f>$B11*O12+J$9*O10</f>
        <v>20400</v>
      </c>
      <c r="K11" s="7">
        <f>$B11*O12+K$9*O10</f>
        <v>30400</v>
      </c>
      <c r="N11" s="6"/>
      <c r="O11" s="7"/>
    </row>
    <row r="12" spans="1:15" ht="23" customHeight="1">
      <c r="A12" s="17"/>
      <c r="B12" s="8">
        <v>60</v>
      </c>
      <c r="C12" s="9">
        <f>$B12*O12+C$9*O10</f>
        <v>3100</v>
      </c>
      <c r="D12" s="7">
        <f>$B12*O12+D$9*O10</f>
        <v>5600</v>
      </c>
      <c r="E12" s="7">
        <f>$B12*O12+E$9*O10</f>
        <v>8100</v>
      </c>
      <c r="F12" s="7">
        <f>$B12*O12+F$9*O10</f>
        <v>10600</v>
      </c>
      <c r="G12" s="7">
        <f>$B12*O12+G$9*O10</f>
        <v>13100</v>
      </c>
      <c r="H12" s="7">
        <f>$B12*O12+H$9*O10</f>
        <v>15600</v>
      </c>
      <c r="I12" s="7">
        <f>$B12*O12+I$9*O10</f>
        <v>18100</v>
      </c>
      <c r="J12" s="7">
        <f>$B12*O12+J$9*O10</f>
        <v>20600</v>
      </c>
      <c r="K12" s="7">
        <f>$B12*O12+K$9*O10</f>
        <v>30600</v>
      </c>
      <c r="N12" s="6" t="s">
        <v>43</v>
      </c>
      <c r="O12" s="7">
        <v>10</v>
      </c>
    </row>
    <row r="13" spans="1:15" ht="23" customHeight="1">
      <c r="A13" s="17"/>
      <c r="B13" s="8">
        <v>80</v>
      </c>
      <c r="C13" s="9">
        <f>$B13*O12+C$9*O10</f>
        <v>3300</v>
      </c>
      <c r="D13" s="7">
        <f>$B13*O12+D$9*O10</f>
        <v>5800</v>
      </c>
      <c r="E13" s="7">
        <f>$B13*O12+E$9*O10</f>
        <v>8300</v>
      </c>
      <c r="F13" s="7">
        <f>$B13*O12+F$9*O10</f>
        <v>10800</v>
      </c>
      <c r="G13" s="7">
        <f>$B13*O12+G$9*O10</f>
        <v>13300</v>
      </c>
      <c r="H13" s="7">
        <f>$B13*O12+H$9*O10</f>
        <v>15800</v>
      </c>
      <c r="I13" s="7">
        <f>$B13*O12+I$9*O10</f>
        <v>18300</v>
      </c>
      <c r="J13" s="7">
        <f>$B13*O12+J$9*O10</f>
        <v>20800</v>
      </c>
      <c r="K13" s="7">
        <f>$B13*O12+K$9*O10</f>
        <v>30800</v>
      </c>
    </row>
    <row r="14" spans="1:15" ht="23" customHeight="1">
      <c r="A14" s="17"/>
      <c r="B14" s="8">
        <v>100</v>
      </c>
      <c r="C14" s="9">
        <f>$B14*O12+C$9*O10</f>
        <v>3500</v>
      </c>
      <c r="D14" s="7">
        <f>$B14*O12+D$9*O10</f>
        <v>6000</v>
      </c>
      <c r="E14" s="7">
        <f>$B14*O12+E$9*O10</f>
        <v>8500</v>
      </c>
      <c r="F14" s="7">
        <f>$B14*O12+F$9*O10</f>
        <v>11000</v>
      </c>
      <c r="G14" s="7">
        <f>$B14*O12+G$9*O10</f>
        <v>13500</v>
      </c>
      <c r="H14" s="7">
        <f>$B14*O12+H$9*O10</f>
        <v>16000</v>
      </c>
      <c r="I14" s="7">
        <f>$B14*O12+I$9*O10</f>
        <v>18500</v>
      </c>
      <c r="J14" s="7">
        <f>$B14*O12+J$9*O10</f>
        <v>21000</v>
      </c>
      <c r="K14" s="7">
        <f>$B14*O12+K$9*O10</f>
        <v>31000</v>
      </c>
    </row>
    <row r="15" spans="1:15" ht="23" customHeight="1">
      <c r="A15" s="17"/>
      <c r="B15" s="8">
        <v>120</v>
      </c>
      <c r="C15" s="9">
        <f>$B15*O12+C$9*O10</f>
        <v>3700</v>
      </c>
      <c r="D15" s="7">
        <f>$B15*O12+D$9*O10</f>
        <v>6200</v>
      </c>
      <c r="E15" s="7">
        <f>$B15*O12+E$9*O10</f>
        <v>8700</v>
      </c>
      <c r="F15" s="7">
        <f>$B15*O12+F$9*O10</f>
        <v>11200</v>
      </c>
      <c r="G15" s="7">
        <f>$B15*O12+G$9*O10</f>
        <v>13700</v>
      </c>
      <c r="H15" s="7">
        <f>$B15*O12+H$9*O10</f>
        <v>16200</v>
      </c>
      <c r="I15" s="7">
        <f>$B15*O12+I$9*O10</f>
        <v>18700</v>
      </c>
      <c r="J15" s="7">
        <f>$B15*O12+J$9*O10</f>
        <v>21200</v>
      </c>
      <c r="K15" s="7">
        <f>$B15*O12+K$9*O10</f>
        <v>31200</v>
      </c>
    </row>
  </sheetData>
  <mergeCells count="3">
    <mergeCell ref="F8:G8"/>
    <mergeCell ref="A10:A15"/>
    <mergeCell ref="A1:O5"/>
  </mergeCells>
  <pageMargins left="0.75" right="0.75" top="1" bottom="1" header="0.5" footer="0.5"/>
  <pageSetup orientation="portrait" horizontalDpi="4294967292" verticalDpi="4294967292"/>
  <ignoredErrors>
    <ignoredError sqref="D11:D14" formula="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p-start</vt:lpstr>
      <vt:lpstr>cost function</vt:lpstr>
      <vt:lpstr>detecting rare species</vt:lpstr>
      <vt:lpstr>Survey cost tool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Gerber</dc:creator>
  <cp:lastModifiedBy>Graeme Shannon</cp:lastModifiedBy>
  <cp:lastPrinted>2014-06-05T23:19:42Z</cp:lastPrinted>
  <dcterms:created xsi:type="dcterms:W3CDTF">2014-06-05T23:01:04Z</dcterms:created>
  <dcterms:modified xsi:type="dcterms:W3CDTF">2014-07-30T17:57:11Z</dcterms:modified>
</cp:coreProperties>
</file>