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9435" windowHeight="3990" activeTab="2"/>
  </bookViews>
  <sheets>
    <sheet name="recruitment plates" sheetId="1" r:id="rId1"/>
    <sheet name="Bouyant wts A-J" sheetId="2" r:id="rId2"/>
    <sheet name="Macroalgae" sheetId="3" r:id="rId3"/>
  </sheets>
  <definedNames/>
  <calcPr fullCalcOnLoad="1"/>
</workbook>
</file>

<file path=xl/sharedStrings.xml><?xml version="1.0" encoding="utf-8"?>
<sst xmlns="http://schemas.openxmlformats.org/spreadsheetml/2006/main" count="1765" uniqueCount="392">
  <si>
    <t>site</t>
  </si>
  <si>
    <t>initial weight</t>
  </si>
  <si>
    <t>end weight</t>
  </si>
  <si>
    <t>South Moloka'i</t>
  </si>
  <si>
    <t>number</t>
  </si>
  <si>
    <t>species</t>
  </si>
  <si>
    <t>A</t>
  </si>
  <si>
    <t>B</t>
  </si>
  <si>
    <t>location</t>
  </si>
  <si>
    <t>growth</t>
  </si>
  <si>
    <t>C</t>
  </si>
  <si>
    <t>D</t>
  </si>
  <si>
    <t>E</t>
  </si>
  <si>
    <t>F</t>
  </si>
  <si>
    <t>G</t>
  </si>
  <si>
    <t>H</t>
  </si>
  <si>
    <t>I</t>
  </si>
  <si>
    <t>J</t>
  </si>
  <si>
    <t>wire</t>
  </si>
  <si>
    <t>tag</t>
  </si>
  <si>
    <t>m</t>
  </si>
  <si>
    <t>p</t>
  </si>
  <si>
    <t>H-100</t>
  </si>
  <si>
    <t>E-100</t>
  </si>
  <si>
    <t>E-400</t>
  </si>
  <si>
    <t>E-550</t>
  </si>
  <si>
    <t>E-700</t>
  </si>
  <si>
    <t>E-250</t>
  </si>
  <si>
    <t>H-250</t>
  </si>
  <si>
    <t>H-400</t>
  </si>
  <si>
    <t>H-550</t>
  </si>
  <si>
    <t>H-700</t>
  </si>
  <si>
    <t xml:space="preserve">note - C35 had 2in of cable incorporated into it's body - 2in of cable weights 0.4g - this has been removed from 95.0 endweight. </t>
  </si>
  <si>
    <t>note - C32 incorp 2.5in of cable - 0.4g weight subtracted from 39.1</t>
  </si>
  <si>
    <t>note - C22 - 0.1g plastic incorp.</t>
  </si>
  <si>
    <t>inc 2in weighs 0.3g</t>
  </si>
  <si>
    <t>note - C39 incorporated 2.5" of cable tie - weighed 0.4g</t>
  </si>
  <si>
    <t xml:space="preserve">note - C31 incorp. 2" of cable with clasp weighed 0.5g </t>
  </si>
  <si>
    <t>note - C37 might be an un-numbered piece at 32.4g</t>
  </si>
  <si>
    <t>note - C34 might be an un-numbered piece at 116.4 with 0.4g plastic.  A 5.0g piece was near by</t>
  </si>
  <si>
    <t>note - C1 coral tag present, coral missing - slipped out?</t>
  </si>
  <si>
    <t>% Change</t>
  </si>
  <si>
    <t>mean</t>
  </si>
  <si>
    <t xml:space="preserve"> mean</t>
  </si>
  <si>
    <t>note - D5 omit</t>
  </si>
  <si>
    <t>note - D6 omit</t>
  </si>
  <si>
    <t>note - D17 omit</t>
  </si>
  <si>
    <t>note - D22 not on map</t>
  </si>
  <si>
    <t>note - D33 not on map</t>
  </si>
  <si>
    <t>note - D40 not on map</t>
  </si>
  <si>
    <t>H550</t>
  </si>
  <si>
    <t>H250</t>
  </si>
  <si>
    <t>H400</t>
  </si>
  <si>
    <t>H100</t>
  </si>
  <si>
    <t>note-E12 on I tray</t>
  </si>
  <si>
    <t>deployment</t>
  </si>
  <si>
    <t>recovery</t>
  </si>
  <si>
    <t>station</t>
  </si>
  <si>
    <t>time in field (days)</t>
  </si>
  <si>
    <t xml:space="preserve">E </t>
  </si>
  <si>
    <t>Recruits</t>
  </si>
  <si>
    <t>1 Montipora</t>
  </si>
  <si>
    <t>1 Porites</t>
  </si>
  <si>
    <t>1Pocillopora</t>
  </si>
  <si>
    <t>Bottom Outer 1</t>
  </si>
  <si>
    <t>Bottom Inner 1</t>
  </si>
  <si>
    <t>Top Outer 1</t>
  </si>
  <si>
    <t>Top Inner 1</t>
  </si>
  <si>
    <t>Top Outer 2</t>
  </si>
  <si>
    <t>Top Inner 2</t>
  </si>
  <si>
    <t>Bottom Outer 2</t>
  </si>
  <si>
    <t>G bottom outer 1 mont, 1 poc</t>
  </si>
  <si>
    <t>J bottom outer H700 1 mont</t>
  </si>
  <si>
    <t>note J31 on I tray</t>
  </si>
  <si>
    <t>Macroalgae Molokai</t>
  </si>
  <si>
    <t>organics</t>
  </si>
  <si>
    <t>terrigenous</t>
  </si>
  <si>
    <t>after drying 100C</t>
  </si>
  <si>
    <t>after ashing 500C</t>
  </si>
  <si>
    <t>loi avg</t>
  </si>
  <si>
    <t>after 1000C</t>
  </si>
  <si>
    <t>%</t>
  </si>
  <si>
    <t>Avg %</t>
  </si>
  <si>
    <t>Sum</t>
  </si>
  <si>
    <t>site 1d</t>
  </si>
  <si>
    <t>crucible id</t>
  </si>
  <si>
    <t>sample wet wt</t>
  </si>
  <si>
    <t>sample weight after air dry</t>
  </si>
  <si>
    <t>crucible wt</t>
  </si>
  <si>
    <t>crucible + sample</t>
  </si>
  <si>
    <t>subsample</t>
  </si>
  <si>
    <t>weight 1</t>
  </si>
  <si>
    <t>weight 2</t>
  </si>
  <si>
    <t>%LOI</t>
  </si>
  <si>
    <t>%loss air dry to oven dry</t>
  </si>
  <si>
    <t>weight 3</t>
  </si>
  <si>
    <t>wt loss</t>
  </si>
  <si>
    <t>CaCO3</t>
  </si>
  <si>
    <t>%CaCO3</t>
  </si>
  <si>
    <t>% HCO3</t>
  </si>
  <si>
    <t>HCO3 avg</t>
  </si>
  <si>
    <t>Other</t>
  </si>
  <si>
    <t>LOI</t>
  </si>
  <si>
    <t>s.d.</t>
  </si>
  <si>
    <t>NOTES</t>
  </si>
  <si>
    <t>check date</t>
  </si>
  <si>
    <t>c</t>
  </si>
  <si>
    <t>c1</t>
  </si>
  <si>
    <t>aef 10/01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</si>
  <si>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</si>
  <si>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</si>
  <si>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</si>
  <si>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</si>
  <si>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</si>
  <si>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</si>
  <si>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</si>
  <si>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</si>
  <si>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</si>
  <si>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</si>
  <si>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</si>
  <si>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total</t>
  </si>
  <si>
    <t>f</t>
  </si>
  <si>
    <t>f1</t>
  </si>
  <si>
    <t>f2</t>
  </si>
  <si>
    <t>sample spilled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</si>
  <si>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</si>
  <si>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</si>
  <si>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</si>
  <si>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</si>
  <si>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</si>
  <si>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</si>
  <si>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</si>
  <si>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</si>
  <si>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</si>
  <si>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</si>
  <si>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</t>
  </si>
  <si>
    <t>g1</t>
  </si>
  <si>
    <t>g2</t>
  </si>
  <si>
    <t>g3</t>
  </si>
  <si>
    <t>g4</t>
  </si>
  <si>
    <t>g5</t>
  </si>
  <si>
    <t>g6</t>
  </si>
  <si>
    <t>g7</t>
  </si>
  <si>
    <t>g8</t>
  </si>
  <si>
    <t>h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</si>
  <si>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</si>
  <si>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</si>
  <si>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</si>
  <si>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</si>
  <si>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</si>
  <si>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</si>
  <si>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</si>
  <si>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</si>
  <si>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</si>
  <si>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</si>
  <si>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</si>
  <si>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</si>
  <si>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i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</si>
  <si>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</si>
  <si>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</si>
  <si>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</si>
  <si>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</si>
  <si>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</si>
  <si>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</si>
  <si>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</si>
  <si>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</si>
  <si>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</si>
  <si>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</si>
  <si>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</si>
  <si>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</si>
  <si>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</si>
  <si>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h1a</t>
  </si>
  <si>
    <t>aef 10/10</t>
  </si>
  <si>
    <t>h1b</t>
  </si>
  <si>
    <t>h2a</t>
  </si>
  <si>
    <t>h2b</t>
  </si>
  <si>
    <t>h3a</t>
  </si>
  <si>
    <t>h3b</t>
  </si>
  <si>
    <t>h3c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</si>
  <si>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</si>
  <si>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</si>
  <si>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</si>
  <si>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</si>
  <si>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</si>
  <si>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</si>
  <si>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</si>
  <si>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</si>
  <si>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</si>
  <si>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</si>
  <si>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</si>
  <si>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</si>
  <si>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</si>
  <si>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</si>
  <si>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</si>
  <si>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</si>
  <si>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</si>
  <si>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</si>
  <si>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</si>
  <si>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</si>
  <si>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</si>
  <si>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</si>
  <si>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</si>
  <si>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</si>
  <si>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</si>
  <si>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</si>
  <si>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</si>
  <si>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</si>
  <si>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</si>
  <si>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o31</t>
  </si>
  <si>
    <t>o32</t>
  </si>
  <si>
    <t>o33</t>
  </si>
  <si>
    <t>o34</t>
  </si>
  <si>
    <t>o35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</si>
  <si>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</si>
  <si>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</si>
  <si>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</si>
  <si>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</si>
  <si>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</si>
  <si>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</si>
  <si>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</si>
  <si>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</si>
  <si>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</si>
  <si>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</si>
  <si>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</si>
  <si>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</si>
  <si>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</si>
  <si>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</si>
  <si>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</si>
  <si>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</si>
  <si>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</si>
  <si>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</si>
  <si>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o54</t>
  </si>
  <si>
    <t>o55</t>
  </si>
  <si>
    <t>o56</t>
  </si>
  <si>
    <t>o57</t>
  </si>
  <si>
    <t>o58</t>
  </si>
  <si>
    <t>o59</t>
  </si>
  <si>
    <t>o60</t>
  </si>
  <si>
    <t>o61</t>
  </si>
  <si>
    <t>o62</t>
  </si>
  <si>
    <t>o63</t>
  </si>
  <si>
    <t>s1a</t>
  </si>
  <si>
    <t>s1b</t>
  </si>
  <si>
    <t>s1c</t>
  </si>
  <si>
    <t>s1d</t>
  </si>
  <si>
    <t>s1e</t>
  </si>
  <si>
    <t>s1f</t>
  </si>
  <si>
    <t>s1g</t>
  </si>
  <si>
    <t>s1h</t>
  </si>
  <si>
    <t>s1i</t>
  </si>
  <si>
    <t>s1j</t>
  </si>
  <si>
    <t>s1k</t>
  </si>
  <si>
    <t>s1l</t>
  </si>
  <si>
    <t>s1m</t>
  </si>
  <si>
    <t>s1n</t>
  </si>
  <si>
    <t>s1o</t>
  </si>
  <si>
    <t>s2a</t>
  </si>
  <si>
    <t>s2b</t>
  </si>
  <si>
    <t>s2c</t>
  </si>
  <si>
    <t>s2d</t>
  </si>
  <si>
    <t>s2e</t>
  </si>
  <si>
    <t>s2f1</t>
  </si>
  <si>
    <t>s2g1</t>
  </si>
  <si>
    <t>s2h</t>
  </si>
  <si>
    <t>s2i</t>
  </si>
  <si>
    <t>s2j</t>
  </si>
  <si>
    <t>s2k</t>
  </si>
  <si>
    <t>s2l</t>
  </si>
  <si>
    <t>s2m</t>
  </si>
  <si>
    <t>s2n</t>
  </si>
  <si>
    <t>s2o</t>
  </si>
  <si>
    <t>s2p</t>
  </si>
  <si>
    <t>s2q</t>
  </si>
  <si>
    <t>s2r</t>
  </si>
  <si>
    <t>s2s</t>
  </si>
  <si>
    <t>s2t</t>
  </si>
  <si>
    <t>s2u</t>
  </si>
  <si>
    <t>s2v</t>
  </si>
  <si>
    <t>s2w</t>
  </si>
  <si>
    <t>s2x</t>
  </si>
  <si>
    <t>s2y</t>
  </si>
  <si>
    <t>s3a</t>
  </si>
  <si>
    <t>s3b</t>
  </si>
  <si>
    <t>s3c</t>
  </si>
  <si>
    <t>s3d</t>
  </si>
  <si>
    <t>s3e</t>
  </si>
  <si>
    <t>s3f</t>
  </si>
  <si>
    <t>s3g</t>
  </si>
  <si>
    <t>s3h</t>
  </si>
  <si>
    <t>s3i</t>
  </si>
  <si>
    <t>s3j</t>
  </si>
  <si>
    <t>s3k</t>
  </si>
  <si>
    <t>s3l</t>
  </si>
  <si>
    <t>s3m</t>
  </si>
  <si>
    <t>s3n</t>
  </si>
  <si>
    <t>s3o</t>
  </si>
  <si>
    <t>s4a</t>
  </si>
  <si>
    <t>s4b</t>
  </si>
  <si>
    <t>s4c</t>
  </si>
  <si>
    <t>s4d</t>
  </si>
  <si>
    <t>s4e</t>
  </si>
  <si>
    <t>s4f</t>
  </si>
  <si>
    <t>s2f2</t>
  </si>
  <si>
    <t>s2g2</t>
  </si>
  <si>
    <t>s2h2</t>
  </si>
  <si>
    <t>s2i2</t>
  </si>
  <si>
    <t>s2j2</t>
  </si>
  <si>
    <t>s2k2</t>
  </si>
  <si>
    <t>s2l2</t>
  </si>
  <si>
    <t>s2m2</t>
  </si>
  <si>
    <t>s2n2</t>
  </si>
  <si>
    <t>s2o2</t>
  </si>
  <si>
    <t>s2p2</t>
  </si>
  <si>
    <t>s2q2</t>
  </si>
  <si>
    <t>5-1a</t>
  </si>
  <si>
    <t>5-1b</t>
  </si>
  <si>
    <t>5-2a</t>
  </si>
  <si>
    <t>5-2b</t>
  </si>
  <si>
    <t>5-3a</t>
  </si>
  <si>
    <t>5-3b</t>
  </si>
  <si>
    <t>5-3c</t>
  </si>
  <si>
    <t>ha</t>
  </si>
  <si>
    <t>hb</t>
  </si>
  <si>
    <t>hc</t>
  </si>
  <si>
    <t>hd</t>
  </si>
  <si>
    <t>he</t>
  </si>
  <si>
    <t>hf</t>
  </si>
  <si>
    <t>hg</t>
  </si>
  <si>
    <t>hh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</si>
  <si>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</si>
  <si>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</si>
  <si>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</si>
  <si>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</si>
  <si>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</si>
  <si>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</si>
  <si>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</si>
  <si>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</si>
  <si>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</si>
  <si>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hr</t>
  </si>
  <si>
    <t>hs</t>
  </si>
  <si>
    <t>ht</t>
  </si>
  <si>
    <t>hu</t>
  </si>
  <si>
    <t>hv</t>
  </si>
  <si>
    <t>hw</t>
  </si>
  <si>
    <t>hx</t>
  </si>
  <si>
    <t>hy</t>
  </si>
  <si>
    <t>hz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</si>
  <si>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</si>
  <si>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</si>
  <si>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</si>
  <si>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</si>
  <si>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</si>
  <si>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</si>
  <si>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</si>
  <si>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</si>
  <si>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</si>
  <si>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4j</t>
  </si>
  <si>
    <t>4k</t>
  </si>
  <si>
    <t>4l</t>
  </si>
  <si>
    <t>4m</t>
  </si>
  <si>
    <t>4n</t>
  </si>
  <si>
    <t>4o</t>
  </si>
  <si>
    <t>4p</t>
  </si>
  <si>
    <t>4q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</si>
  <si>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</si>
  <si>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</si>
  <si>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</si>
  <si>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</si>
  <si>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</si>
  <si>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</si>
  <si>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</si>
  <si>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</si>
  <si>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</si>
  <si>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h5A</t>
  </si>
  <si>
    <t>h5b</t>
  </si>
  <si>
    <t>h5c</t>
  </si>
  <si>
    <t>h5d</t>
  </si>
  <si>
    <t>h5e</t>
  </si>
  <si>
    <t>h5f</t>
  </si>
  <si>
    <t>h5g</t>
  </si>
  <si>
    <t>H700</t>
  </si>
  <si>
    <t>h7a</t>
  </si>
  <si>
    <t>h7b</t>
  </si>
  <si>
    <t>h7c</t>
  </si>
  <si>
    <t>h7d</t>
  </si>
  <si>
    <t>h7e</t>
  </si>
  <si>
    <t>h7f</t>
  </si>
  <si>
    <t>h7g</t>
  </si>
  <si>
    <t>h7h</t>
  </si>
  <si>
    <t>h7i</t>
  </si>
  <si>
    <t>*for this site and for site H the algae was dried at 110 degrees in bulk so there are no individual post 100 weights</t>
  </si>
  <si>
    <t>see notes for site 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</si>
</sst>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14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 horizontal="left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/>
    </xf>
    <xf numFmtId="166" fontId="0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166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166" fontId="0" fillId="0" borderId="0" xfId="0" applyNumberFormat="1" applyFill="1" applyAlignment="1">
      <alignment horizontal="center" wrapText="1"/>
    </xf>
    <xf numFmtId="166" fontId="2" fillId="0" borderId="0" xfId="0" applyNumberFormat="1" applyFont="1" applyFill="1" applyAlignment="1">
      <alignment horizontal="center" wrapText="1"/>
    </xf>
    <xf numFmtId="166" fontId="0" fillId="0" borderId="0" xfId="0" applyNumberFormat="1" applyFill="1" applyAlignment="1">
      <alignment wrapText="1"/>
    </xf>
    <xf numFmtId="166" fontId="2" fillId="0" borderId="0" xfId="0" applyNumberFormat="1" applyFont="1" applyFill="1" applyAlignment="1">
      <alignment wrapText="1"/>
    </xf>
    <xf numFmtId="166" fontId="0" fillId="0" borderId="0" xfId="0" applyNumberFormat="1" applyFont="1" applyFill="1" applyAlignment="1">
      <alignment wrapText="1"/>
    </xf>
    <xf numFmtId="2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2" fontId="0" fillId="0" borderId="0" xfId="0" applyNumberForma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left"/>
    </xf>
    <xf numFmtId="166" fontId="0" fillId="0" borderId="0" xfId="0" applyNumberFormat="1" applyFill="1" applyBorder="1" applyAlignment="1">
      <alignment horizontal="left"/>
    </xf>
    <xf numFmtId="166" fontId="0" fillId="33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166" fontId="2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wrapText="1"/>
    </xf>
    <xf numFmtId="166" fontId="0" fillId="0" borderId="0" xfId="0" applyNumberFormat="1" applyAlignment="1">
      <alignment horizontal="center"/>
    </xf>
    <xf numFmtId="166" fontId="0" fillId="34" borderId="0" xfId="0" applyNumberFormat="1" applyFill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33" borderId="0" xfId="0" applyFont="1" applyFill="1" applyAlignment="1">
      <alignment/>
    </xf>
    <xf numFmtId="164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M23" sqref="M23"/>
    </sheetView>
  </sheetViews>
  <sheetFormatPr defaultColWidth="9.140625" defaultRowHeight="12.75"/>
  <cols>
    <col min="2" max="2" width="10.57421875" style="0" bestFit="1" customWidth="1"/>
    <col min="3" max="3" width="10.140625" style="0" bestFit="1" customWidth="1"/>
    <col min="4" max="4" width="10.421875" style="0" bestFit="1" customWidth="1"/>
    <col min="8" max="8" width="10.7109375" style="0" bestFit="1" customWidth="1"/>
  </cols>
  <sheetData>
    <row r="1" spans="1:4" ht="12.75">
      <c r="A1" t="s">
        <v>57</v>
      </c>
      <c r="B1" t="s">
        <v>55</v>
      </c>
      <c r="C1" t="s">
        <v>56</v>
      </c>
      <c r="D1" t="s">
        <v>58</v>
      </c>
    </row>
    <row r="2" spans="1:7" ht="12.75">
      <c r="A2" t="s">
        <v>23</v>
      </c>
      <c r="B2" s="1">
        <v>39115</v>
      </c>
      <c r="C2" s="1">
        <v>39378</v>
      </c>
      <c r="D2">
        <v>263</v>
      </c>
      <c r="F2" t="s">
        <v>6</v>
      </c>
      <c r="G2" t="s">
        <v>66</v>
      </c>
    </row>
    <row r="3" spans="1:7" ht="12.75">
      <c r="A3" t="s">
        <v>27</v>
      </c>
      <c r="B3" s="1">
        <v>39115</v>
      </c>
      <c r="C3" s="1">
        <v>39378</v>
      </c>
      <c r="D3">
        <v>263</v>
      </c>
      <c r="F3" t="s">
        <v>7</v>
      </c>
      <c r="G3" t="s">
        <v>67</v>
      </c>
    </row>
    <row r="4" spans="1:7" ht="12.75">
      <c r="A4" t="s">
        <v>24</v>
      </c>
      <c r="B4" s="1">
        <v>39118</v>
      </c>
      <c r="C4" s="1">
        <v>39379</v>
      </c>
      <c r="D4">
        <v>262</v>
      </c>
      <c r="F4" t="s">
        <v>10</v>
      </c>
      <c r="G4" t="s">
        <v>64</v>
      </c>
    </row>
    <row r="5" spans="1:7" ht="12.75">
      <c r="A5" t="s">
        <v>25</v>
      </c>
      <c r="B5" s="1">
        <v>39118</v>
      </c>
      <c r="C5" s="1">
        <v>39379</v>
      </c>
      <c r="D5">
        <v>262</v>
      </c>
      <c r="F5" t="s">
        <v>11</v>
      </c>
      <c r="G5" t="s">
        <v>65</v>
      </c>
    </row>
    <row r="6" spans="1:7" ht="12.75">
      <c r="A6" t="s">
        <v>26</v>
      </c>
      <c r="B6" s="1">
        <v>39118</v>
      </c>
      <c r="C6" s="1">
        <v>39379</v>
      </c>
      <c r="D6">
        <v>262</v>
      </c>
      <c r="F6" t="s">
        <v>12</v>
      </c>
      <c r="G6" t="s">
        <v>68</v>
      </c>
    </row>
    <row r="7" spans="6:7" ht="12.75">
      <c r="F7" t="s">
        <v>13</v>
      </c>
      <c r="G7" t="s">
        <v>69</v>
      </c>
    </row>
    <row r="8" spans="1:7" ht="12.75">
      <c r="A8" t="s">
        <v>22</v>
      </c>
      <c r="B8" s="1">
        <v>39116</v>
      </c>
      <c r="C8" s="1">
        <v>39380</v>
      </c>
      <c r="D8">
        <v>264</v>
      </c>
      <c r="F8" t="s">
        <v>14</v>
      </c>
      <c r="G8" t="s">
        <v>70</v>
      </c>
    </row>
    <row r="9" spans="1:7" ht="12.75">
      <c r="A9" t="s">
        <v>28</v>
      </c>
      <c r="B9" s="1">
        <v>39116</v>
      </c>
      <c r="C9" s="1">
        <v>39380</v>
      </c>
      <c r="D9">
        <v>264</v>
      </c>
      <c r="F9" t="s">
        <v>15</v>
      </c>
      <c r="G9" t="s">
        <v>65</v>
      </c>
    </row>
    <row r="10" spans="1:4" ht="12.75">
      <c r="A10" t="s">
        <v>29</v>
      </c>
      <c r="B10" s="1">
        <v>39116</v>
      </c>
      <c r="C10" s="1">
        <v>39380</v>
      </c>
      <c r="D10">
        <v>264</v>
      </c>
    </row>
    <row r="11" spans="1:4" ht="12.75">
      <c r="A11" t="s">
        <v>30</v>
      </c>
      <c r="B11" s="1">
        <v>39116</v>
      </c>
      <c r="C11" s="1">
        <v>39381</v>
      </c>
      <c r="D11">
        <v>265</v>
      </c>
    </row>
    <row r="12" spans="1:4" ht="12.75">
      <c r="A12" t="s">
        <v>31</v>
      </c>
      <c r="B12" s="1">
        <v>39116</v>
      </c>
      <c r="C12" s="1">
        <v>39381</v>
      </c>
      <c r="D12">
        <v>265</v>
      </c>
    </row>
    <row r="14" spans="1:10" ht="12.75">
      <c r="A14" s="16" t="s">
        <v>23</v>
      </c>
      <c r="B14" s="16" t="s">
        <v>60</v>
      </c>
      <c r="C14" s="16" t="s">
        <v>27</v>
      </c>
      <c r="D14" s="16" t="s">
        <v>60</v>
      </c>
      <c r="E14" s="16" t="s">
        <v>24</v>
      </c>
      <c r="F14" s="16" t="s">
        <v>60</v>
      </c>
      <c r="G14" s="16" t="s">
        <v>25</v>
      </c>
      <c r="H14" s="16" t="s">
        <v>60</v>
      </c>
      <c r="I14" s="16" t="s">
        <v>26</v>
      </c>
      <c r="J14" s="16" t="s">
        <v>60</v>
      </c>
    </row>
    <row r="15" spans="1:10" ht="12.75">
      <c r="A15" s="16" t="s">
        <v>6</v>
      </c>
      <c r="B15" s="16">
        <v>0</v>
      </c>
      <c r="C15" s="16" t="s">
        <v>6</v>
      </c>
      <c r="D15" s="16">
        <v>0</v>
      </c>
      <c r="E15" s="16" t="s">
        <v>6</v>
      </c>
      <c r="F15" s="16">
        <v>0</v>
      </c>
      <c r="G15" s="16" t="s">
        <v>6</v>
      </c>
      <c r="H15" s="16">
        <v>0</v>
      </c>
      <c r="I15" s="16" t="s">
        <v>6</v>
      </c>
      <c r="J15" s="16">
        <v>0</v>
      </c>
    </row>
    <row r="16" spans="1:10" ht="12.75">
      <c r="A16" s="16" t="s">
        <v>7</v>
      </c>
      <c r="B16" s="16">
        <v>0</v>
      </c>
      <c r="C16" s="16" t="s">
        <v>7</v>
      </c>
      <c r="D16" s="16">
        <v>0</v>
      </c>
      <c r="E16" s="16" t="s">
        <v>7</v>
      </c>
      <c r="F16" s="16">
        <v>0</v>
      </c>
      <c r="G16" s="16" t="s">
        <v>7</v>
      </c>
      <c r="H16" s="16">
        <v>0</v>
      </c>
      <c r="I16" s="16" t="s">
        <v>7</v>
      </c>
      <c r="J16" s="16">
        <v>0</v>
      </c>
    </row>
    <row r="17" spans="1:10" ht="12.75">
      <c r="A17" s="16" t="s">
        <v>10</v>
      </c>
      <c r="B17" s="16">
        <v>0</v>
      </c>
      <c r="C17" s="16" t="s">
        <v>10</v>
      </c>
      <c r="D17" s="16">
        <v>0</v>
      </c>
      <c r="E17" s="16" t="s">
        <v>10</v>
      </c>
      <c r="F17" s="16">
        <v>0</v>
      </c>
      <c r="G17" s="16" t="s">
        <v>10</v>
      </c>
      <c r="H17" s="16" t="s">
        <v>61</v>
      </c>
      <c r="I17" s="16" t="s">
        <v>10</v>
      </c>
      <c r="J17" s="16">
        <v>0</v>
      </c>
    </row>
    <row r="18" spans="1:10" ht="12.75">
      <c r="A18" s="16" t="s">
        <v>11</v>
      </c>
      <c r="B18" s="16">
        <v>0</v>
      </c>
      <c r="C18" s="16" t="s">
        <v>11</v>
      </c>
      <c r="D18" s="16">
        <v>0</v>
      </c>
      <c r="E18" s="16" t="s">
        <v>11</v>
      </c>
      <c r="F18" s="16">
        <v>0</v>
      </c>
      <c r="G18" s="16" t="s">
        <v>11</v>
      </c>
      <c r="H18" s="16">
        <v>0</v>
      </c>
      <c r="I18" s="16" t="s">
        <v>11</v>
      </c>
      <c r="J18" s="16">
        <v>0</v>
      </c>
    </row>
    <row r="19" spans="1:10" ht="12.75">
      <c r="A19" s="16" t="s">
        <v>59</v>
      </c>
      <c r="B19" s="16">
        <v>0</v>
      </c>
      <c r="C19" s="16" t="s">
        <v>59</v>
      </c>
      <c r="D19" s="16">
        <v>0</v>
      </c>
      <c r="E19" s="16" t="s">
        <v>59</v>
      </c>
      <c r="F19" s="16">
        <v>0</v>
      </c>
      <c r="G19" s="16" t="s">
        <v>59</v>
      </c>
      <c r="H19" s="16">
        <v>0</v>
      </c>
      <c r="I19" s="16" t="s">
        <v>59</v>
      </c>
      <c r="J19" s="16">
        <v>0</v>
      </c>
    </row>
    <row r="20" spans="1:13" ht="12.75">
      <c r="A20" s="16" t="s">
        <v>13</v>
      </c>
      <c r="B20" s="16">
        <v>0</v>
      </c>
      <c r="C20" s="16" t="s">
        <v>13</v>
      </c>
      <c r="D20" s="16">
        <v>0</v>
      </c>
      <c r="E20" s="16" t="s">
        <v>13</v>
      </c>
      <c r="F20" s="16">
        <v>0</v>
      </c>
      <c r="G20" s="16" t="s">
        <v>13</v>
      </c>
      <c r="H20" s="16">
        <v>0</v>
      </c>
      <c r="I20" s="16" t="s">
        <v>13</v>
      </c>
      <c r="J20" s="16">
        <v>0</v>
      </c>
      <c r="M20" t="s">
        <v>71</v>
      </c>
    </row>
    <row r="21" spans="1:13" ht="12.75">
      <c r="A21" s="16" t="s">
        <v>14</v>
      </c>
      <c r="B21" s="16">
        <v>0</v>
      </c>
      <c r="C21" s="16" t="s">
        <v>14</v>
      </c>
      <c r="D21" s="16">
        <v>0</v>
      </c>
      <c r="E21" s="16" t="s">
        <v>14</v>
      </c>
      <c r="F21" s="16">
        <v>0</v>
      </c>
      <c r="G21" s="16" t="s">
        <v>14</v>
      </c>
      <c r="H21" s="16">
        <v>0</v>
      </c>
      <c r="I21" s="16" t="s">
        <v>14</v>
      </c>
      <c r="J21" s="16">
        <v>0</v>
      </c>
      <c r="M21" t="s">
        <v>72</v>
      </c>
    </row>
    <row r="22" spans="1:10" ht="12.75">
      <c r="A22" s="16" t="s">
        <v>15</v>
      </c>
      <c r="B22" s="16">
        <v>0</v>
      </c>
      <c r="C22" s="16" t="s">
        <v>15</v>
      </c>
      <c r="D22" s="16">
        <v>0</v>
      </c>
      <c r="E22" s="16" t="s">
        <v>15</v>
      </c>
      <c r="F22" s="16">
        <v>0</v>
      </c>
      <c r="G22" s="16" t="s">
        <v>15</v>
      </c>
      <c r="H22" s="16">
        <v>0</v>
      </c>
      <c r="I22" s="16" t="s">
        <v>15</v>
      </c>
      <c r="J22" s="16">
        <v>0</v>
      </c>
    </row>
    <row r="23" spans="1:10" ht="12.7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75">
      <c r="A24" s="16" t="s">
        <v>22</v>
      </c>
      <c r="B24" s="16"/>
      <c r="C24" s="16" t="s">
        <v>28</v>
      </c>
      <c r="D24" s="16"/>
      <c r="E24" s="16" t="s">
        <v>29</v>
      </c>
      <c r="F24" s="16"/>
      <c r="G24" s="16" t="s">
        <v>30</v>
      </c>
      <c r="H24" s="16"/>
      <c r="I24" s="16" t="s">
        <v>31</v>
      </c>
      <c r="J24" s="16"/>
    </row>
    <row r="25" spans="1:10" ht="12.75">
      <c r="A25" s="16" t="s">
        <v>6</v>
      </c>
      <c r="B25" s="16">
        <v>0</v>
      </c>
      <c r="C25" s="16" t="s">
        <v>6</v>
      </c>
      <c r="D25" s="16">
        <v>0</v>
      </c>
      <c r="E25" s="16" t="s">
        <v>6</v>
      </c>
      <c r="F25" s="16">
        <v>0</v>
      </c>
      <c r="G25" s="16" t="s">
        <v>6</v>
      </c>
      <c r="H25" s="16">
        <v>0</v>
      </c>
      <c r="I25" s="16" t="s">
        <v>6</v>
      </c>
      <c r="J25" s="16">
        <v>0</v>
      </c>
    </row>
    <row r="26" spans="1:10" ht="12.75">
      <c r="A26" s="16" t="s">
        <v>7</v>
      </c>
      <c r="B26" s="16">
        <v>0</v>
      </c>
      <c r="C26" s="16" t="s">
        <v>7</v>
      </c>
      <c r="D26" s="16">
        <v>0</v>
      </c>
      <c r="E26" s="16" t="s">
        <v>7</v>
      </c>
      <c r="F26" s="16">
        <v>0</v>
      </c>
      <c r="G26" s="16" t="s">
        <v>7</v>
      </c>
      <c r="H26" s="16">
        <v>0</v>
      </c>
      <c r="I26" s="16" t="s">
        <v>7</v>
      </c>
      <c r="J26" s="16">
        <v>0</v>
      </c>
    </row>
    <row r="27" spans="1:11" ht="12.75">
      <c r="A27" s="16" t="s">
        <v>10</v>
      </c>
      <c r="B27" s="16">
        <v>0</v>
      </c>
      <c r="C27" s="16" t="s">
        <v>10</v>
      </c>
      <c r="D27" s="16">
        <v>0</v>
      </c>
      <c r="E27" s="16" t="s">
        <v>10</v>
      </c>
      <c r="F27" s="16">
        <v>0</v>
      </c>
      <c r="G27" s="16" t="s">
        <v>10</v>
      </c>
      <c r="H27" s="16" t="s">
        <v>61</v>
      </c>
      <c r="I27" s="16" t="s">
        <v>10</v>
      </c>
      <c r="J27" s="16" t="s">
        <v>62</v>
      </c>
      <c r="K27" s="16" t="s">
        <v>63</v>
      </c>
    </row>
    <row r="28" spans="1:10" ht="12.75">
      <c r="A28" s="16" t="s">
        <v>11</v>
      </c>
      <c r="B28" s="16">
        <v>0</v>
      </c>
      <c r="C28" s="16" t="s">
        <v>11</v>
      </c>
      <c r="D28" s="16">
        <v>0</v>
      </c>
      <c r="E28" s="16" t="s">
        <v>11</v>
      </c>
      <c r="F28" s="16">
        <v>0</v>
      </c>
      <c r="G28" s="16" t="s">
        <v>11</v>
      </c>
      <c r="H28" s="16">
        <v>0</v>
      </c>
      <c r="I28" s="16" t="s">
        <v>11</v>
      </c>
      <c r="J28" s="16">
        <v>0</v>
      </c>
    </row>
    <row r="29" spans="1:10" ht="12.75">
      <c r="A29" s="16" t="s">
        <v>59</v>
      </c>
      <c r="B29" s="16">
        <v>0</v>
      </c>
      <c r="C29" s="16" t="s">
        <v>59</v>
      </c>
      <c r="D29" s="16">
        <v>0</v>
      </c>
      <c r="E29" s="16" t="s">
        <v>59</v>
      </c>
      <c r="F29" s="16">
        <v>0</v>
      </c>
      <c r="G29" s="16" t="s">
        <v>59</v>
      </c>
      <c r="H29" s="16">
        <v>0</v>
      </c>
      <c r="I29" s="16" t="s">
        <v>59</v>
      </c>
      <c r="J29" s="16">
        <v>0</v>
      </c>
    </row>
    <row r="30" spans="1:10" ht="12.75">
      <c r="A30" s="16" t="s">
        <v>13</v>
      </c>
      <c r="B30" s="16">
        <v>0</v>
      </c>
      <c r="C30" s="16" t="s">
        <v>13</v>
      </c>
      <c r="D30" s="16">
        <v>0</v>
      </c>
      <c r="E30" s="16" t="s">
        <v>13</v>
      </c>
      <c r="F30" s="16">
        <v>0</v>
      </c>
      <c r="G30" s="16" t="s">
        <v>13</v>
      </c>
      <c r="H30" s="16" t="s">
        <v>62</v>
      </c>
      <c r="I30" s="16" t="s">
        <v>13</v>
      </c>
      <c r="J30" s="16">
        <v>0</v>
      </c>
    </row>
    <row r="31" spans="1:10" ht="12.75">
      <c r="A31" s="16" t="s">
        <v>14</v>
      </c>
      <c r="B31" s="16">
        <v>0</v>
      </c>
      <c r="C31" s="16" t="s">
        <v>14</v>
      </c>
      <c r="D31" s="16">
        <v>0</v>
      </c>
      <c r="E31" s="16" t="s">
        <v>14</v>
      </c>
      <c r="F31" s="16">
        <v>0</v>
      </c>
      <c r="G31" s="16" t="s">
        <v>14</v>
      </c>
      <c r="H31" s="16">
        <v>0</v>
      </c>
      <c r="I31" s="16" t="s">
        <v>14</v>
      </c>
      <c r="J31" s="16">
        <v>0</v>
      </c>
    </row>
    <row r="32" spans="1:10" ht="12.75">
      <c r="A32" s="16" t="s">
        <v>15</v>
      </c>
      <c r="B32" s="16">
        <v>0</v>
      </c>
      <c r="C32" s="16" t="s">
        <v>15</v>
      </c>
      <c r="D32" s="16">
        <v>0</v>
      </c>
      <c r="E32" s="16" t="s">
        <v>15</v>
      </c>
      <c r="F32" s="16">
        <v>0</v>
      </c>
      <c r="G32" s="16" t="s">
        <v>15</v>
      </c>
      <c r="H32" s="16">
        <v>0</v>
      </c>
      <c r="I32" s="16" t="s">
        <v>15</v>
      </c>
      <c r="J32" s="1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1"/>
  <sheetViews>
    <sheetView zoomScalePageLayoutView="0" workbookViewId="0" topLeftCell="E112">
      <selection activeCell="T135" sqref="T135"/>
    </sheetView>
  </sheetViews>
  <sheetFormatPr defaultColWidth="9.140625" defaultRowHeight="12.75"/>
  <cols>
    <col min="1" max="2" width="9.140625" style="17" customWidth="1"/>
    <col min="3" max="3" width="13.57421875" style="22" customWidth="1"/>
    <col min="4" max="4" width="11.28125" style="19" customWidth="1"/>
    <col min="5" max="5" width="11.00390625" style="19" customWidth="1"/>
    <col min="6" max="6" width="9.140625" style="17" customWidth="1"/>
    <col min="7" max="9" width="8.57421875" style="19" customWidth="1"/>
    <col min="10" max="10" width="9.140625" style="19" customWidth="1"/>
    <col min="11" max="12" width="9.140625" style="17" customWidth="1"/>
    <col min="13" max="13" width="11.140625" style="22" bestFit="1" customWidth="1"/>
    <col min="14" max="14" width="10.140625" style="19" bestFit="1" customWidth="1"/>
    <col min="15" max="15" width="9.140625" style="19" customWidth="1"/>
    <col min="16" max="16" width="9.140625" style="17" customWidth="1"/>
    <col min="17" max="17" width="0" style="19" hidden="1" customWidth="1"/>
    <col min="18" max="18" width="9.140625" style="19" customWidth="1"/>
    <col min="19" max="19" width="9.140625" style="23" customWidth="1"/>
    <col min="20" max="16384" width="9.140625" style="19" customWidth="1"/>
  </cols>
  <sheetData>
    <row r="1" spans="1:17" ht="12.75">
      <c r="A1" s="18"/>
      <c r="B1" s="18"/>
      <c r="C1" s="3">
        <v>39114</v>
      </c>
      <c r="D1" s="10"/>
      <c r="E1" s="10"/>
      <c r="F1" s="18" t="s">
        <v>3</v>
      </c>
      <c r="G1" s="10"/>
      <c r="H1" s="10"/>
      <c r="I1" s="10"/>
      <c r="J1" s="10"/>
      <c r="K1" s="18"/>
      <c r="L1" s="18"/>
      <c r="M1" s="3"/>
      <c r="N1" s="10"/>
      <c r="O1" s="10"/>
      <c r="P1" s="18"/>
      <c r="Q1" s="10"/>
    </row>
    <row r="2" spans="1:21" ht="12.75">
      <c r="A2" s="18" t="s">
        <v>4</v>
      </c>
      <c r="B2" s="18" t="s">
        <v>0</v>
      </c>
      <c r="C2" s="3" t="s">
        <v>1</v>
      </c>
      <c r="D2" s="10" t="s">
        <v>2</v>
      </c>
      <c r="E2" s="10" t="s">
        <v>9</v>
      </c>
      <c r="F2" s="18" t="s">
        <v>5</v>
      </c>
      <c r="G2" s="10" t="s">
        <v>8</v>
      </c>
      <c r="H2" s="10" t="s">
        <v>41</v>
      </c>
      <c r="I2" s="10"/>
      <c r="J2" s="10"/>
      <c r="K2" s="18" t="s">
        <v>4</v>
      </c>
      <c r="L2" s="18" t="s">
        <v>0</v>
      </c>
      <c r="M2" s="3" t="s">
        <v>1</v>
      </c>
      <c r="N2" s="10" t="s">
        <v>2</v>
      </c>
      <c r="O2" s="10" t="s">
        <v>9</v>
      </c>
      <c r="P2" s="18" t="s">
        <v>5</v>
      </c>
      <c r="Q2" s="10" t="s">
        <v>8</v>
      </c>
      <c r="R2" s="10" t="s">
        <v>8</v>
      </c>
      <c r="S2" s="15" t="s">
        <v>41</v>
      </c>
      <c r="T2" s="19" t="s">
        <v>18</v>
      </c>
      <c r="U2" s="19">
        <v>0.8</v>
      </c>
    </row>
    <row r="3" spans="1:21" ht="12.75">
      <c r="A3" s="18">
        <v>1</v>
      </c>
      <c r="B3" s="18" t="s">
        <v>6</v>
      </c>
      <c r="C3" s="3">
        <v>17</v>
      </c>
      <c r="D3" s="10">
        <v>23.6</v>
      </c>
      <c r="E3" s="21">
        <f>D3-C3</f>
        <v>6.600000000000001</v>
      </c>
      <c r="F3" s="18" t="s">
        <v>20</v>
      </c>
      <c r="G3" s="10" t="s">
        <v>52</v>
      </c>
      <c r="H3" s="10">
        <f>E3/C3*100</f>
        <v>38.82352941176471</v>
      </c>
      <c r="I3" s="10"/>
      <c r="J3" s="10"/>
      <c r="K3" s="18">
        <v>1</v>
      </c>
      <c r="L3" s="18" t="s">
        <v>7</v>
      </c>
      <c r="M3" s="3">
        <v>89.7</v>
      </c>
      <c r="N3" s="10">
        <v>102.2</v>
      </c>
      <c r="O3" s="21">
        <f>N3-M3</f>
        <v>12.5</v>
      </c>
      <c r="P3" s="18" t="s">
        <v>20</v>
      </c>
      <c r="Q3" s="10"/>
      <c r="R3" s="10" t="s">
        <v>51</v>
      </c>
      <c r="S3" s="15">
        <f>O3/M3*100</f>
        <v>13.935340022296543</v>
      </c>
      <c r="T3" s="19" t="s">
        <v>19</v>
      </c>
      <c r="U3" s="19">
        <v>0.1</v>
      </c>
    </row>
    <row r="4" spans="1:19" ht="12.75">
      <c r="A4" s="18">
        <v>2</v>
      </c>
      <c r="B4" s="18" t="s">
        <v>6</v>
      </c>
      <c r="C4" s="3">
        <v>13.4</v>
      </c>
      <c r="D4" s="10">
        <v>20.9</v>
      </c>
      <c r="E4" s="21">
        <f aca="true" t="shared" si="0" ref="E4:E42">D4-C4</f>
        <v>7.499999999999998</v>
      </c>
      <c r="F4" s="18" t="s">
        <v>20</v>
      </c>
      <c r="G4" s="10" t="s">
        <v>52</v>
      </c>
      <c r="H4" s="10">
        <f aca="true" t="shared" si="1" ref="H4:H42">E4/C4*100</f>
        <v>55.97014925373133</v>
      </c>
      <c r="I4" s="10"/>
      <c r="J4" s="10"/>
      <c r="K4" s="18">
        <v>2</v>
      </c>
      <c r="L4" s="18" t="s">
        <v>7</v>
      </c>
      <c r="M4" s="3">
        <v>35.4</v>
      </c>
      <c r="N4" s="10">
        <v>41.3</v>
      </c>
      <c r="O4" s="21">
        <f aca="true" t="shared" si="2" ref="O4:O42">N4-M4</f>
        <v>5.899999999999999</v>
      </c>
      <c r="P4" s="18" t="s">
        <v>20</v>
      </c>
      <c r="Q4" s="10"/>
      <c r="R4" s="10" t="s">
        <v>51</v>
      </c>
      <c r="S4" s="15">
        <f aca="true" t="shared" si="3" ref="S4:S42">O4/M4*100</f>
        <v>16.666666666666664</v>
      </c>
    </row>
    <row r="5" spans="1:19" ht="12.75">
      <c r="A5" s="18">
        <v>3</v>
      </c>
      <c r="B5" s="18" t="s">
        <v>6</v>
      </c>
      <c r="C5" s="3">
        <v>40.7</v>
      </c>
      <c r="D5" s="10">
        <v>48.8</v>
      </c>
      <c r="E5" s="21">
        <f t="shared" si="0"/>
        <v>8.099999999999994</v>
      </c>
      <c r="F5" s="18" t="s">
        <v>20</v>
      </c>
      <c r="G5" s="10" t="s">
        <v>52</v>
      </c>
      <c r="H5" s="10">
        <f t="shared" si="1"/>
        <v>19.901719901719886</v>
      </c>
      <c r="I5" s="10"/>
      <c r="J5" s="10"/>
      <c r="K5" s="18">
        <v>3</v>
      </c>
      <c r="L5" s="18" t="s">
        <v>7</v>
      </c>
      <c r="M5" s="3">
        <v>15.8</v>
      </c>
      <c r="N5" s="10"/>
      <c r="O5" s="21"/>
      <c r="P5" s="18" t="s">
        <v>20</v>
      </c>
      <c r="Q5" s="10"/>
      <c r="R5" s="10" t="s">
        <v>51</v>
      </c>
      <c r="S5" s="15"/>
    </row>
    <row r="6" spans="1:19" ht="12.75">
      <c r="A6" s="18">
        <v>4</v>
      </c>
      <c r="B6" s="18" t="s">
        <v>6</v>
      </c>
      <c r="C6" s="3">
        <v>35.7</v>
      </c>
      <c r="D6" s="10">
        <v>51.5</v>
      </c>
      <c r="E6" s="21">
        <f t="shared" si="0"/>
        <v>15.799999999999997</v>
      </c>
      <c r="F6" s="18" t="s">
        <v>20</v>
      </c>
      <c r="G6" s="10" t="s">
        <v>52</v>
      </c>
      <c r="H6" s="10">
        <f t="shared" si="1"/>
        <v>44.25770308123248</v>
      </c>
      <c r="I6" s="10"/>
      <c r="J6" s="10"/>
      <c r="K6" s="18">
        <v>4</v>
      </c>
      <c r="L6" s="18" t="s">
        <v>7</v>
      </c>
      <c r="M6" s="3">
        <v>52.3</v>
      </c>
      <c r="N6" s="10">
        <v>82.9</v>
      </c>
      <c r="O6" s="21">
        <f t="shared" si="2"/>
        <v>30.60000000000001</v>
      </c>
      <c r="P6" s="18" t="s">
        <v>20</v>
      </c>
      <c r="Q6" s="10"/>
      <c r="R6" s="10" t="s">
        <v>51</v>
      </c>
      <c r="S6" s="15">
        <f t="shared" si="3"/>
        <v>58.50860420650098</v>
      </c>
    </row>
    <row r="7" spans="1:19" ht="12.75">
      <c r="A7" s="18">
        <v>5</v>
      </c>
      <c r="B7" s="18" t="s">
        <v>6</v>
      </c>
      <c r="C7" s="3">
        <v>23.9</v>
      </c>
      <c r="D7" s="10">
        <v>32.6</v>
      </c>
      <c r="E7" s="21">
        <f t="shared" si="0"/>
        <v>8.700000000000003</v>
      </c>
      <c r="F7" s="18" t="s">
        <v>20</v>
      </c>
      <c r="G7" s="10" t="s">
        <v>52</v>
      </c>
      <c r="H7" s="10">
        <f t="shared" si="1"/>
        <v>36.401673640167374</v>
      </c>
      <c r="I7" s="10"/>
      <c r="J7" s="10"/>
      <c r="K7" s="18">
        <v>5</v>
      </c>
      <c r="L7" s="18" t="s">
        <v>7</v>
      </c>
      <c r="M7" s="3">
        <v>40.1</v>
      </c>
      <c r="N7" s="10">
        <v>49.8</v>
      </c>
      <c r="O7" s="21">
        <f t="shared" si="2"/>
        <v>9.699999999999996</v>
      </c>
      <c r="P7" s="18" t="s">
        <v>20</v>
      </c>
      <c r="Q7" s="10"/>
      <c r="R7" s="10" t="s">
        <v>51</v>
      </c>
      <c r="S7" s="15">
        <f t="shared" si="3"/>
        <v>24.189526184538643</v>
      </c>
    </row>
    <row r="8" spans="1:19" ht="12.75">
      <c r="A8" s="18">
        <v>6</v>
      </c>
      <c r="B8" s="18" t="s">
        <v>6</v>
      </c>
      <c r="C8" s="3">
        <v>40.5</v>
      </c>
      <c r="D8" s="10">
        <v>118</v>
      </c>
      <c r="E8" s="21">
        <f t="shared" si="0"/>
        <v>77.5</v>
      </c>
      <c r="F8" s="18" t="s">
        <v>20</v>
      </c>
      <c r="G8" s="10" t="s">
        <v>52</v>
      </c>
      <c r="H8" s="10">
        <f t="shared" si="1"/>
        <v>191.35802469135803</v>
      </c>
      <c r="I8" s="10"/>
      <c r="J8" s="10"/>
      <c r="K8" s="18">
        <v>6</v>
      </c>
      <c r="L8" s="18" t="s">
        <v>7</v>
      </c>
      <c r="M8" s="3">
        <v>48.6</v>
      </c>
      <c r="N8" s="10">
        <v>65.3</v>
      </c>
      <c r="O8" s="21">
        <f t="shared" si="2"/>
        <v>16.699999999999996</v>
      </c>
      <c r="P8" s="18" t="s">
        <v>20</v>
      </c>
      <c r="Q8" s="10"/>
      <c r="R8" s="10" t="s">
        <v>51</v>
      </c>
      <c r="S8" s="15">
        <f t="shared" si="3"/>
        <v>34.36213991769546</v>
      </c>
    </row>
    <row r="9" spans="1:19" ht="12.75">
      <c r="A9" s="18">
        <v>7</v>
      </c>
      <c r="B9" s="18" t="s">
        <v>6</v>
      </c>
      <c r="C9" s="3">
        <v>8.9</v>
      </c>
      <c r="D9" s="10">
        <v>13.3</v>
      </c>
      <c r="E9" s="21">
        <f t="shared" si="0"/>
        <v>4.4</v>
      </c>
      <c r="F9" s="18" t="s">
        <v>20</v>
      </c>
      <c r="G9" s="10" t="s">
        <v>52</v>
      </c>
      <c r="H9" s="10">
        <f t="shared" si="1"/>
        <v>49.438202247191015</v>
      </c>
      <c r="I9" s="10"/>
      <c r="J9" s="10"/>
      <c r="K9" s="18">
        <v>7</v>
      </c>
      <c r="L9" s="18" t="s">
        <v>7</v>
      </c>
      <c r="M9" s="3">
        <v>51.7</v>
      </c>
      <c r="N9" s="10">
        <v>61.2</v>
      </c>
      <c r="O9" s="21">
        <f t="shared" si="2"/>
        <v>9.5</v>
      </c>
      <c r="P9" s="18" t="s">
        <v>20</v>
      </c>
      <c r="Q9" s="10"/>
      <c r="R9" s="10" t="s">
        <v>51</v>
      </c>
      <c r="S9" s="15">
        <f t="shared" si="3"/>
        <v>18.3752417794971</v>
      </c>
    </row>
    <row r="10" spans="1:19" ht="12.75">
      <c r="A10" s="18">
        <v>8</v>
      </c>
      <c r="B10" s="18" t="s">
        <v>6</v>
      </c>
      <c r="C10" s="3">
        <v>72.3</v>
      </c>
      <c r="D10" s="10">
        <v>90.4</v>
      </c>
      <c r="E10" s="21">
        <f t="shared" si="0"/>
        <v>18.10000000000001</v>
      </c>
      <c r="F10" s="18" t="s">
        <v>20</v>
      </c>
      <c r="G10" s="10" t="s">
        <v>52</v>
      </c>
      <c r="H10" s="10">
        <f t="shared" si="1"/>
        <v>25.034578146611352</v>
      </c>
      <c r="I10" s="10"/>
      <c r="J10" s="10"/>
      <c r="K10" s="18">
        <v>8</v>
      </c>
      <c r="L10" s="18" t="s">
        <v>7</v>
      </c>
      <c r="M10" s="3">
        <v>19.6</v>
      </c>
      <c r="N10" s="10">
        <v>25.8</v>
      </c>
      <c r="O10" s="21">
        <f t="shared" si="2"/>
        <v>6.199999999999999</v>
      </c>
      <c r="P10" s="18" t="s">
        <v>20</v>
      </c>
      <c r="Q10" s="10"/>
      <c r="R10" s="10" t="s">
        <v>51</v>
      </c>
      <c r="S10" s="15">
        <f t="shared" si="3"/>
        <v>31.632653061224485</v>
      </c>
    </row>
    <row r="11" spans="1:19" ht="12.75">
      <c r="A11" s="18">
        <v>9</v>
      </c>
      <c r="B11" s="18" t="s">
        <v>6</v>
      </c>
      <c r="C11" s="3">
        <v>35.3</v>
      </c>
      <c r="D11" s="10">
        <v>56.7</v>
      </c>
      <c r="E11" s="21">
        <f t="shared" si="0"/>
        <v>21.400000000000006</v>
      </c>
      <c r="F11" s="18" t="s">
        <v>20</v>
      </c>
      <c r="G11" s="10" t="s">
        <v>52</v>
      </c>
      <c r="H11" s="10">
        <f t="shared" si="1"/>
        <v>60.62322946175639</v>
      </c>
      <c r="I11" s="10"/>
      <c r="J11" s="10"/>
      <c r="K11" s="18">
        <v>9</v>
      </c>
      <c r="L11" s="18" t="s">
        <v>7</v>
      </c>
      <c r="M11" s="3">
        <v>23.7</v>
      </c>
      <c r="N11" s="10">
        <v>28.2</v>
      </c>
      <c r="O11" s="21">
        <f t="shared" si="2"/>
        <v>4.5</v>
      </c>
      <c r="P11" s="18" t="s">
        <v>20</v>
      </c>
      <c r="Q11" s="10"/>
      <c r="R11" s="10" t="s">
        <v>51</v>
      </c>
      <c r="S11" s="15">
        <f t="shared" si="3"/>
        <v>18.9873417721519</v>
      </c>
    </row>
    <row r="12" spans="1:19" ht="12.75">
      <c r="A12" s="18">
        <v>10</v>
      </c>
      <c r="B12" s="18" t="s">
        <v>6</v>
      </c>
      <c r="C12" s="3">
        <v>42.1</v>
      </c>
      <c r="D12" s="10">
        <v>57</v>
      </c>
      <c r="E12" s="21">
        <f t="shared" si="0"/>
        <v>14.899999999999999</v>
      </c>
      <c r="F12" s="18" t="s">
        <v>20</v>
      </c>
      <c r="G12" s="10" t="s">
        <v>52</v>
      </c>
      <c r="H12" s="10">
        <f t="shared" si="1"/>
        <v>35.39192399049881</v>
      </c>
      <c r="I12" s="10"/>
      <c r="J12" s="10"/>
      <c r="K12" s="18">
        <v>10</v>
      </c>
      <c r="L12" s="18" t="s">
        <v>7</v>
      </c>
      <c r="M12" s="3">
        <v>72.6</v>
      </c>
      <c r="N12" s="10">
        <v>83.6</v>
      </c>
      <c r="O12" s="21">
        <f t="shared" si="2"/>
        <v>11</v>
      </c>
      <c r="P12" s="18" t="s">
        <v>20</v>
      </c>
      <c r="Q12" s="10"/>
      <c r="R12" s="10" t="s">
        <v>51</v>
      </c>
      <c r="S12" s="15">
        <f t="shared" si="3"/>
        <v>15.151515151515152</v>
      </c>
    </row>
    <row r="13" spans="1:19" ht="12.75">
      <c r="A13" s="18">
        <v>11</v>
      </c>
      <c r="B13" s="18" t="s">
        <v>6</v>
      </c>
      <c r="C13" s="3">
        <v>26.3</v>
      </c>
      <c r="D13" s="10">
        <v>33.2</v>
      </c>
      <c r="E13" s="21">
        <f t="shared" si="0"/>
        <v>6.900000000000002</v>
      </c>
      <c r="F13" s="18" t="s">
        <v>20</v>
      </c>
      <c r="G13" s="10" t="s">
        <v>52</v>
      </c>
      <c r="H13" s="10">
        <f t="shared" si="1"/>
        <v>26.235741444866928</v>
      </c>
      <c r="I13" s="10"/>
      <c r="J13" s="10"/>
      <c r="K13" s="18">
        <v>11</v>
      </c>
      <c r="L13" s="18" t="s">
        <v>7</v>
      </c>
      <c r="M13" s="3">
        <v>24.5</v>
      </c>
      <c r="N13" s="10">
        <v>31.5</v>
      </c>
      <c r="O13" s="21">
        <f t="shared" si="2"/>
        <v>7</v>
      </c>
      <c r="P13" s="18" t="s">
        <v>20</v>
      </c>
      <c r="Q13" s="10"/>
      <c r="R13" s="10" t="s">
        <v>51</v>
      </c>
      <c r="S13" s="15">
        <f t="shared" si="3"/>
        <v>28.57142857142857</v>
      </c>
    </row>
    <row r="14" spans="1:19" ht="12.75">
      <c r="A14" s="18">
        <v>12</v>
      </c>
      <c r="B14" s="18" t="s">
        <v>6</v>
      </c>
      <c r="C14" s="3">
        <v>24</v>
      </c>
      <c r="D14" s="10">
        <v>42.1</v>
      </c>
      <c r="E14" s="21">
        <f t="shared" si="0"/>
        <v>18.1</v>
      </c>
      <c r="F14" s="18" t="s">
        <v>20</v>
      </c>
      <c r="G14" s="10" t="s">
        <v>52</v>
      </c>
      <c r="H14" s="10">
        <f t="shared" si="1"/>
        <v>75.41666666666667</v>
      </c>
      <c r="I14" s="10"/>
      <c r="J14" s="10"/>
      <c r="K14" s="18">
        <v>12</v>
      </c>
      <c r="L14" s="18" t="s">
        <v>7</v>
      </c>
      <c r="M14" s="3">
        <v>14.6</v>
      </c>
      <c r="N14" s="10">
        <v>20.1</v>
      </c>
      <c r="O14" s="21">
        <f t="shared" si="2"/>
        <v>5.500000000000002</v>
      </c>
      <c r="P14" s="18" t="s">
        <v>20</v>
      </c>
      <c r="Q14" s="10"/>
      <c r="R14" s="10" t="s">
        <v>51</v>
      </c>
      <c r="S14" s="15">
        <f t="shared" si="3"/>
        <v>37.67123287671234</v>
      </c>
    </row>
    <row r="15" spans="1:19" ht="12.75">
      <c r="A15" s="18">
        <v>13</v>
      </c>
      <c r="B15" s="18" t="s">
        <v>6</v>
      </c>
      <c r="C15" s="3">
        <v>25.3</v>
      </c>
      <c r="D15" s="10">
        <v>36.9</v>
      </c>
      <c r="E15" s="21">
        <f t="shared" si="0"/>
        <v>11.599999999999998</v>
      </c>
      <c r="F15" s="18" t="s">
        <v>20</v>
      </c>
      <c r="G15" s="10" t="s">
        <v>52</v>
      </c>
      <c r="H15" s="10">
        <f t="shared" si="1"/>
        <v>45.84980237154149</v>
      </c>
      <c r="I15" s="10"/>
      <c r="J15" s="10"/>
      <c r="K15" s="18">
        <v>13</v>
      </c>
      <c r="L15" s="18" t="s">
        <v>7</v>
      </c>
      <c r="M15" s="3">
        <v>34.2</v>
      </c>
      <c r="N15" s="10">
        <v>40.7</v>
      </c>
      <c r="O15" s="21">
        <f t="shared" si="2"/>
        <v>6.5</v>
      </c>
      <c r="P15" s="18" t="s">
        <v>20</v>
      </c>
      <c r="Q15" s="10"/>
      <c r="R15" s="10" t="s">
        <v>51</v>
      </c>
      <c r="S15" s="15">
        <f t="shared" si="3"/>
        <v>19.005847953216374</v>
      </c>
    </row>
    <row r="16" spans="1:19" ht="12.75">
      <c r="A16" s="18">
        <v>14</v>
      </c>
      <c r="B16" s="18" t="s">
        <v>6</v>
      </c>
      <c r="C16" s="3">
        <v>21.8</v>
      </c>
      <c r="D16" s="10">
        <v>41.8</v>
      </c>
      <c r="E16" s="21">
        <f t="shared" si="0"/>
        <v>19.999999999999996</v>
      </c>
      <c r="F16" s="18" t="s">
        <v>20</v>
      </c>
      <c r="G16" s="10" t="s">
        <v>52</v>
      </c>
      <c r="H16" s="10">
        <f t="shared" si="1"/>
        <v>91.74311926605503</v>
      </c>
      <c r="I16" s="10"/>
      <c r="J16" s="10"/>
      <c r="K16" s="18">
        <v>14</v>
      </c>
      <c r="L16" s="18" t="s">
        <v>7</v>
      </c>
      <c r="M16" s="3">
        <v>37.6</v>
      </c>
      <c r="N16" s="10">
        <v>41.8</v>
      </c>
      <c r="O16" s="21">
        <f t="shared" si="2"/>
        <v>4.199999999999996</v>
      </c>
      <c r="P16" s="18" t="s">
        <v>20</v>
      </c>
      <c r="Q16" s="10"/>
      <c r="R16" s="10" t="s">
        <v>51</v>
      </c>
      <c r="S16" s="15">
        <f t="shared" si="3"/>
        <v>11.170212765957436</v>
      </c>
    </row>
    <row r="17" spans="1:19" ht="12.75">
      <c r="A17" s="18">
        <v>15</v>
      </c>
      <c r="B17" s="18" t="s">
        <v>6</v>
      </c>
      <c r="C17" s="3">
        <v>14</v>
      </c>
      <c r="D17" s="10">
        <v>20.4</v>
      </c>
      <c r="E17" s="21">
        <f t="shared" si="0"/>
        <v>6.399999999999999</v>
      </c>
      <c r="F17" s="18" t="s">
        <v>20</v>
      </c>
      <c r="G17" s="10" t="s">
        <v>52</v>
      </c>
      <c r="H17" s="10">
        <f t="shared" si="1"/>
        <v>45.7142857142857</v>
      </c>
      <c r="I17" s="10"/>
      <c r="J17" s="10"/>
      <c r="K17" s="18">
        <v>15</v>
      </c>
      <c r="L17" s="18" t="s">
        <v>7</v>
      </c>
      <c r="M17" s="3">
        <v>24.2</v>
      </c>
      <c r="N17" s="10">
        <v>34.5</v>
      </c>
      <c r="O17" s="21">
        <f t="shared" si="2"/>
        <v>10.3</v>
      </c>
      <c r="P17" s="18" t="s">
        <v>20</v>
      </c>
      <c r="Q17" s="10"/>
      <c r="R17" s="10" t="s">
        <v>51</v>
      </c>
      <c r="S17" s="15">
        <f t="shared" si="3"/>
        <v>42.561983471074385</v>
      </c>
    </row>
    <row r="18" spans="1:19" ht="12.75">
      <c r="A18" s="18">
        <v>16</v>
      </c>
      <c r="B18" s="18" t="s">
        <v>6</v>
      </c>
      <c r="C18" s="3">
        <v>35.8</v>
      </c>
      <c r="D18" s="10">
        <v>44.4</v>
      </c>
      <c r="E18" s="21">
        <f t="shared" si="0"/>
        <v>8.600000000000001</v>
      </c>
      <c r="F18" s="18" t="s">
        <v>20</v>
      </c>
      <c r="G18" s="10" t="s">
        <v>52</v>
      </c>
      <c r="H18" s="10">
        <f t="shared" si="1"/>
        <v>24.022346368715088</v>
      </c>
      <c r="I18" s="10"/>
      <c r="J18" s="10"/>
      <c r="K18" s="18">
        <v>16</v>
      </c>
      <c r="L18" s="18" t="s">
        <v>7</v>
      </c>
      <c r="M18" s="3">
        <v>28.5</v>
      </c>
      <c r="N18" s="10">
        <v>38.2</v>
      </c>
      <c r="O18" s="21">
        <f t="shared" si="2"/>
        <v>9.700000000000003</v>
      </c>
      <c r="P18" s="18" t="s">
        <v>20</v>
      </c>
      <c r="Q18" s="10"/>
      <c r="R18" s="10" t="s">
        <v>51</v>
      </c>
      <c r="S18" s="15">
        <f t="shared" si="3"/>
        <v>34.035087719298254</v>
      </c>
    </row>
    <row r="19" spans="1:19" ht="12.75">
      <c r="A19" s="18">
        <v>17</v>
      </c>
      <c r="B19" s="18" t="s">
        <v>6</v>
      </c>
      <c r="C19" s="3">
        <v>70.6</v>
      </c>
      <c r="D19" s="10">
        <v>88.6</v>
      </c>
      <c r="E19" s="21">
        <f t="shared" si="0"/>
        <v>18</v>
      </c>
      <c r="F19" s="18" t="s">
        <v>20</v>
      </c>
      <c r="G19" s="10" t="s">
        <v>52</v>
      </c>
      <c r="H19" s="10">
        <f t="shared" si="1"/>
        <v>25.495750708215297</v>
      </c>
      <c r="I19" s="10"/>
      <c r="J19" s="10"/>
      <c r="K19" s="18">
        <v>17</v>
      </c>
      <c r="L19" s="18" t="s">
        <v>7</v>
      </c>
      <c r="M19" s="3">
        <v>9.7</v>
      </c>
      <c r="N19" s="10">
        <v>11.1</v>
      </c>
      <c r="O19" s="21">
        <f t="shared" si="2"/>
        <v>1.4000000000000004</v>
      </c>
      <c r="P19" s="18" t="s">
        <v>20</v>
      </c>
      <c r="Q19" s="10"/>
      <c r="R19" s="10" t="s">
        <v>51</v>
      </c>
      <c r="S19" s="15">
        <f t="shared" si="3"/>
        <v>14.432989690721653</v>
      </c>
    </row>
    <row r="20" spans="1:19" ht="12.75">
      <c r="A20" s="18">
        <v>18</v>
      </c>
      <c r="B20" s="18" t="s">
        <v>6</v>
      </c>
      <c r="C20" s="3">
        <v>73.8</v>
      </c>
      <c r="D20" s="10">
        <v>91.4</v>
      </c>
      <c r="E20" s="21">
        <f t="shared" si="0"/>
        <v>17.60000000000001</v>
      </c>
      <c r="F20" s="18" t="s">
        <v>20</v>
      </c>
      <c r="G20" s="10" t="s">
        <v>52</v>
      </c>
      <c r="H20" s="10">
        <f t="shared" si="1"/>
        <v>23.848238482384836</v>
      </c>
      <c r="I20" s="10"/>
      <c r="J20" s="10"/>
      <c r="K20" s="18">
        <v>18</v>
      </c>
      <c r="L20" s="18" t="s">
        <v>7</v>
      </c>
      <c r="M20" s="3">
        <v>44.7</v>
      </c>
      <c r="N20" s="10">
        <v>53.5</v>
      </c>
      <c r="O20" s="21">
        <f t="shared" si="2"/>
        <v>8.799999999999997</v>
      </c>
      <c r="P20" s="18" t="s">
        <v>20</v>
      </c>
      <c r="Q20" s="10"/>
      <c r="R20" s="10" t="s">
        <v>51</v>
      </c>
      <c r="S20" s="15">
        <f t="shared" si="3"/>
        <v>19.686800894854578</v>
      </c>
    </row>
    <row r="21" spans="1:19" ht="12.75">
      <c r="A21" s="18">
        <v>19</v>
      </c>
      <c r="B21" s="18" t="s">
        <v>6</v>
      </c>
      <c r="C21" s="3">
        <v>44.4</v>
      </c>
      <c r="D21" s="10">
        <v>52.4</v>
      </c>
      <c r="E21" s="21">
        <f t="shared" si="0"/>
        <v>8</v>
      </c>
      <c r="F21" s="18" t="s">
        <v>20</v>
      </c>
      <c r="G21" s="10" t="s">
        <v>52</v>
      </c>
      <c r="H21" s="10">
        <f t="shared" si="1"/>
        <v>18.01801801801802</v>
      </c>
      <c r="I21" s="10"/>
      <c r="J21" s="10"/>
      <c r="K21" s="18">
        <v>19</v>
      </c>
      <c r="L21" s="18" t="s">
        <v>7</v>
      </c>
      <c r="M21" s="3">
        <v>16.5</v>
      </c>
      <c r="N21" s="10">
        <v>22.4</v>
      </c>
      <c r="O21" s="21">
        <f t="shared" si="2"/>
        <v>5.899999999999999</v>
      </c>
      <c r="P21" s="18" t="s">
        <v>20</v>
      </c>
      <c r="Q21" s="10"/>
      <c r="R21" s="10" t="s">
        <v>51</v>
      </c>
      <c r="S21" s="15">
        <f t="shared" si="3"/>
        <v>35.75757575757575</v>
      </c>
    </row>
    <row r="22" spans="1:19" ht="12.75">
      <c r="A22" s="18">
        <v>20</v>
      </c>
      <c r="B22" s="18" t="s">
        <v>6</v>
      </c>
      <c r="C22" s="3">
        <v>70.5</v>
      </c>
      <c r="D22" s="10">
        <v>89.9</v>
      </c>
      <c r="E22" s="21">
        <f t="shared" si="0"/>
        <v>19.400000000000006</v>
      </c>
      <c r="F22" s="18" t="s">
        <v>20</v>
      </c>
      <c r="G22" s="10" t="s">
        <v>52</v>
      </c>
      <c r="H22" s="10">
        <f t="shared" si="1"/>
        <v>27.517730496453908</v>
      </c>
      <c r="I22" s="10"/>
      <c r="J22" s="10"/>
      <c r="K22" s="18">
        <v>20</v>
      </c>
      <c r="L22" s="18" t="s">
        <v>7</v>
      </c>
      <c r="M22" s="3">
        <v>32.7</v>
      </c>
      <c r="N22" s="10">
        <v>38.8</v>
      </c>
      <c r="O22" s="21">
        <f t="shared" si="2"/>
        <v>6.099999999999994</v>
      </c>
      <c r="P22" s="18" t="s">
        <v>20</v>
      </c>
      <c r="Q22" s="10"/>
      <c r="R22" s="10" t="s">
        <v>51</v>
      </c>
      <c r="S22" s="15">
        <f t="shared" si="3"/>
        <v>18.654434250764506</v>
      </c>
    </row>
    <row r="23" spans="1:19" ht="12.75">
      <c r="A23" s="18">
        <v>21</v>
      </c>
      <c r="B23" s="18" t="s">
        <v>6</v>
      </c>
      <c r="C23" s="3">
        <v>54.6</v>
      </c>
      <c r="D23" s="10">
        <v>77.9</v>
      </c>
      <c r="E23" s="21">
        <f t="shared" si="0"/>
        <v>23.300000000000004</v>
      </c>
      <c r="F23" s="18" t="s">
        <v>21</v>
      </c>
      <c r="G23" s="10" t="s">
        <v>52</v>
      </c>
      <c r="H23" s="10">
        <f t="shared" si="1"/>
        <v>42.673992673992686</v>
      </c>
      <c r="I23" s="10"/>
      <c r="J23" s="10"/>
      <c r="K23" s="18">
        <v>21</v>
      </c>
      <c r="L23" s="18" t="s">
        <v>7</v>
      </c>
      <c r="M23" s="3">
        <v>34</v>
      </c>
      <c r="N23" s="10">
        <v>42.2</v>
      </c>
      <c r="O23" s="21">
        <f t="shared" si="2"/>
        <v>8.200000000000003</v>
      </c>
      <c r="P23" s="18" t="s">
        <v>21</v>
      </c>
      <c r="Q23" s="10"/>
      <c r="R23" s="10" t="s">
        <v>51</v>
      </c>
      <c r="S23" s="15">
        <f t="shared" si="3"/>
        <v>24.11764705882354</v>
      </c>
    </row>
    <row r="24" spans="1:19" ht="12.75">
      <c r="A24" s="18">
        <v>22</v>
      </c>
      <c r="B24" s="18" t="s">
        <v>6</v>
      </c>
      <c r="C24" s="3">
        <v>48.4</v>
      </c>
      <c r="D24" s="10">
        <v>64.8</v>
      </c>
      <c r="E24" s="21">
        <f t="shared" si="0"/>
        <v>16.4</v>
      </c>
      <c r="F24" s="18" t="s">
        <v>21</v>
      </c>
      <c r="G24" s="10" t="s">
        <v>52</v>
      </c>
      <c r="H24" s="10">
        <f t="shared" si="1"/>
        <v>33.88429752066116</v>
      </c>
      <c r="I24" s="10"/>
      <c r="J24" s="10"/>
      <c r="K24" s="18">
        <v>22</v>
      </c>
      <c r="L24" s="18" t="s">
        <v>7</v>
      </c>
      <c r="M24" s="3">
        <v>101.9</v>
      </c>
      <c r="N24" s="10">
        <v>125.5</v>
      </c>
      <c r="O24" s="21">
        <f t="shared" si="2"/>
        <v>23.599999999999994</v>
      </c>
      <c r="P24" s="18" t="s">
        <v>21</v>
      </c>
      <c r="Q24" s="10"/>
      <c r="R24" s="10" t="s">
        <v>51</v>
      </c>
      <c r="S24" s="15">
        <f t="shared" si="3"/>
        <v>23.159960745829235</v>
      </c>
    </row>
    <row r="25" spans="1:20" ht="12.75">
      <c r="A25" s="18">
        <v>23</v>
      </c>
      <c r="B25" s="18" t="s">
        <v>6</v>
      </c>
      <c r="C25" s="3">
        <v>47.4</v>
      </c>
      <c r="D25" s="10">
        <v>66.7</v>
      </c>
      <c r="E25" s="21">
        <f t="shared" si="0"/>
        <v>19.300000000000004</v>
      </c>
      <c r="F25" s="18" t="s">
        <v>21</v>
      </c>
      <c r="G25" s="10" t="s">
        <v>52</v>
      </c>
      <c r="H25" s="10">
        <f t="shared" si="1"/>
        <v>40.71729957805908</v>
      </c>
      <c r="I25" s="10"/>
      <c r="J25" s="10"/>
      <c r="K25" s="18">
        <v>23</v>
      </c>
      <c r="L25" s="18" t="s">
        <v>7</v>
      </c>
      <c r="M25" s="3">
        <v>94.1</v>
      </c>
      <c r="N25" s="10">
        <v>104.8</v>
      </c>
      <c r="O25" s="21">
        <f t="shared" si="2"/>
        <v>10.700000000000003</v>
      </c>
      <c r="P25" s="18" t="s">
        <v>21</v>
      </c>
      <c r="Q25" s="10"/>
      <c r="R25" s="10" t="s">
        <v>51</v>
      </c>
      <c r="S25" s="15">
        <f t="shared" si="3"/>
        <v>11.370882040382575</v>
      </c>
      <c r="T25" s="23">
        <f>AVERAGE(S3:S22)</f>
        <v>25.96613803756267</v>
      </c>
    </row>
    <row r="26" spans="1:20" ht="12.75">
      <c r="A26" s="18">
        <v>24</v>
      </c>
      <c r="B26" s="18" t="s">
        <v>6</v>
      </c>
      <c r="C26" s="3">
        <v>44.7</v>
      </c>
      <c r="D26" s="10">
        <v>67.9</v>
      </c>
      <c r="E26" s="21">
        <f t="shared" si="0"/>
        <v>23.200000000000003</v>
      </c>
      <c r="F26" s="18" t="s">
        <v>21</v>
      </c>
      <c r="G26" s="10" t="s">
        <v>52</v>
      </c>
      <c r="H26" s="10">
        <f t="shared" si="1"/>
        <v>51.901565995525736</v>
      </c>
      <c r="I26" s="10"/>
      <c r="J26" s="10"/>
      <c r="K26" s="18">
        <v>24</v>
      </c>
      <c r="L26" s="18" t="s">
        <v>7</v>
      </c>
      <c r="M26" s="3">
        <v>49.9</v>
      </c>
      <c r="N26" s="10">
        <v>56.8</v>
      </c>
      <c r="O26" s="21">
        <f t="shared" si="2"/>
        <v>6.899999999999999</v>
      </c>
      <c r="P26" s="18" t="s">
        <v>21</v>
      </c>
      <c r="Q26" s="10"/>
      <c r="R26" s="10" t="s">
        <v>51</v>
      </c>
      <c r="S26" s="15">
        <f t="shared" si="3"/>
        <v>13.827655310621239</v>
      </c>
      <c r="T26" s="23">
        <f>AVERAGE(S23:S42)</f>
        <v>18.498672330091843</v>
      </c>
    </row>
    <row r="27" spans="1:19" ht="12.75">
      <c r="A27" s="18">
        <v>25</v>
      </c>
      <c r="B27" s="18" t="s">
        <v>6</v>
      </c>
      <c r="C27" s="3">
        <v>70.1</v>
      </c>
      <c r="D27" s="10">
        <v>94.3</v>
      </c>
      <c r="E27" s="21">
        <f t="shared" si="0"/>
        <v>24.200000000000003</v>
      </c>
      <c r="F27" s="18" t="s">
        <v>21</v>
      </c>
      <c r="G27" s="10" t="s">
        <v>52</v>
      </c>
      <c r="H27" s="10">
        <f t="shared" si="1"/>
        <v>34.52211126961484</v>
      </c>
      <c r="I27" s="10"/>
      <c r="J27" s="10"/>
      <c r="K27" s="18">
        <v>25</v>
      </c>
      <c r="L27" s="18" t="s">
        <v>7</v>
      </c>
      <c r="M27" s="3">
        <v>33</v>
      </c>
      <c r="N27" s="10">
        <v>39.4</v>
      </c>
      <c r="O27" s="21">
        <f t="shared" si="2"/>
        <v>6.399999999999999</v>
      </c>
      <c r="P27" s="18" t="s">
        <v>21</v>
      </c>
      <c r="Q27" s="10"/>
      <c r="R27" s="10" t="s">
        <v>51</v>
      </c>
      <c r="S27" s="15">
        <f t="shared" si="3"/>
        <v>19.393939393939387</v>
      </c>
    </row>
    <row r="28" spans="1:19" ht="12.75">
      <c r="A28" s="18">
        <v>26</v>
      </c>
      <c r="B28" s="18" t="s">
        <v>6</v>
      </c>
      <c r="C28" s="3">
        <v>46.2</v>
      </c>
      <c r="D28" s="10">
        <v>64</v>
      </c>
      <c r="E28" s="21">
        <f t="shared" si="0"/>
        <v>17.799999999999997</v>
      </c>
      <c r="F28" s="18" t="s">
        <v>21</v>
      </c>
      <c r="G28" s="10" t="s">
        <v>52</v>
      </c>
      <c r="H28" s="10">
        <f t="shared" si="1"/>
        <v>38.52813852813852</v>
      </c>
      <c r="I28" s="10"/>
      <c r="J28" s="10"/>
      <c r="K28" s="18">
        <v>26</v>
      </c>
      <c r="L28" s="18" t="s">
        <v>7</v>
      </c>
      <c r="M28" s="3">
        <v>43.3</v>
      </c>
      <c r="N28" s="10">
        <v>55.1</v>
      </c>
      <c r="O28" s="21">
        <f t="shared" si="2"/>
        <v>11.800000000000004</v>
      </c>
      <c r="P28" s="18" t="s">
        <v>21</v>
      </c>
      <c r="Q28" s="10"/>
      <c r="R28" s="10" t="s">
        <v>51</v>
      </c>
      <c r="S28" s="15">
        <f t="shared" si="3"/>
        <v>27.25173210161664</v>
      </c>
    </row>
    <row r="29" spans="1:19" ht="12.75">
      <c r="A29" s="18">
        <v>27</v>
      </c>
      <c r="B29" s="18" t="s">
        <v>6</v>
      </c>
      <c r="C29" s="3">
        <v>26</v>
      </c>
      <c r="D29" s="10">
        <v>36</v>
      </c>
      <c r="E29" s="21">
        <f t="shared" si="0"/>
        <v>10</v>
      </c>
      <c r="F29" s="18" t="s">
        <v>21</v>
      </c>
      <c r="G29" s="10" t="s">
        <v>52</v>
      </c>
      <c r="H29" s="10">
        <f t="shared" si="1"/>
        <v>38.46153846153847</v>
      </c>
      <c r="I29" s="10"/>
      <c r="J29" s="10"/>
      <c r="K29" s="18">
        <v>27</v>
      </c>
      <c r="L29" s="18" t="s">
        <v>7</v>
      </c>
      <c r="M29" s="3">
        <v>82.5</v>
      </c>
      <c r="N29" s="10">
        <v>97.6</v>
      </c>
      <c r="O29" s="21">
        <f t="shared" si="2"/>
        <v>15.099999999999994</v>
      </c>
      <c r="P29" s="18" t="s">
        <v>21</v>
      </c>
      <c r="Q29" s="10"/>
      <c r="R29" s="10" t="s">
        <v>51</v>
      </c>
      <c r="S29" s="15">
        <f t="shared" si="3"/>
        <v>18.303030303030297</v>
      </c>
    </row>
    <row r="30" spans="1:19" ht="12.75">
      <c r="A30" s="18">
        <v>28</v>
      </c>
      <c r="B30" s="18" t="s">
        <v>6</v>
      </c>
      <c r="C30" s="3">
        <v>44.6</v>
      </c>
      <c r="D30" s="10">
        <v>59.1</v>
      </c>
      <c r="E30" s="21">
        <f t="shared" si="0"/>
        <v>14.5</v>
      </c>
      <c r="F30" s="18" t="s">
        <v>21</v>
      </c>
      <c r="G30" s="10" t="s">
        <v>52</v>
      </c>
      <c r="H30" s="10">
        <f t="shared" si="1"/>
        <v>32.511210762331835</v>
      </c>
      <c r="I30" s="10"/>
      <c r="J30" s="10"/>
      <c r="K30" s="18">
        <v>28</v>
      </c>
      <c r="L30" s="18" t="s">
        <v>7</v>
      </c>
      <c r="M30" s="3">
        <v>14.7</v>
      </c>
      <c r="N30" s="10">
        <v>16.2</v>
      </c>
      <c r="O30" s="21">
        <f t="shared" si="2"/>
        <v>1.5</v>
      </c>
      <c r="P30" s="18" t="s">
        <v>21</v>
      </c>
      <c r="Q30" s="10"/>
      <c r="R30" s="10" t="s">
        <v>51</v>
      </c>
      <c r="S30" s="15">
        <f t="shared" si="3"/>
        <v>10.204081632653061</v>
      </c>
    </row>
    <row r="31" spans="1:19" ht="12.75">
      <c r="A31" s="18">
        <v>29</v>
      </c>
      <c r="B31" s="18" t="s">
        <v>6</v>
      </c>
      <c r="C31" s="3">
        <v>31</v>
      </c>
      <c r="D31" s="10">
        <v>48.1</v>
      </c>
      <c r="E31" s="21">
        <f t="shared" si="0"/>
        <v>17.1</v>
      </c>
      <c r="F31" s="18" t="s">
        <v>21</v>
      </c>
      <c r="G31" s="10" t="s">
        <v>52</v>
      </c>
      <c r="H31" s="10">
        <f t="shared" si="1"/>
        <v>55.16129032258065</v>
      </c>
      <c r="I31" s="10"/>
      <c r="J31" s="10"/>
      <c r="K31" s="18">
        <v>29</v>
      </c>
      <c r="L31" s="18" t="s">
        <v>7</v>
      </c>
      <c r="M31" s="3">
        <v>25.5</v>
      </c>
      <c r="N31" s="10">
        <v>31</v>
      </c>
      <c r="O31" s="21">
        <f t="shared" si="2"/>
        <v>5.5</v>
      </c>
      <c r="P31" s="18" t="s">
        <v>21</v>
      </c>
      <c r="Q31" s="10"/>
      <c r="R31" s="10" t="s">
        <v>51</v>
      </c>
      <c r="S31" s="15">
        <f t="shared" si="3"/>
        <v>21.568627450980394</v>
      </c>
    </row>
    <row r="32" spans="1:19" ht="12.75">
      <c r="A32" s="18">
        <v>30</v>
      </c>
      <c r="B32" s="18" t="s">
        <v>6</v>
      </c>
      <c r="C32" s="3">
        <v>20.9</v>
      </c>
      <c r="D32" s="10">
        <v>36.9</v>
      </c>
      <c r="E32" s="21">
        <f t="shared" si="0"/>
        <v>16</v>
      </c>
      <c r="F32" s="18" t="s">
        <v>21</v>
      </c>
      <c r="G32" s="10" t="s">
        <v>52</v>
      </c>
      <c r="H32" s="10">
        <f t="shared" si="1"/>
        <v>76.55502392344498</v>
      </c>
      <c r="I32" s="10"/>
      <c r="J32" s="10"/>
      <c r="K32" s="18">
        <v>30</v>
      </c>
      <c r="L32" s="18" t="s">
        <v>7</v>
      </c>
      <c r="M32" s="3">
        <v>92.7</v>
      </c>
      <c r="N32" s="10">
        <v>108</v>
      </c>
      <c r="O32" s="21">
        <f t="shared" si="2"/>
        <v>15.299999999999997</v>
      </c>
      <c r="P32" s="18" t="s">
        <v>21</v>
      </c>
      <c r="Q32" s="10"/>
      <c r="R32" s="10" t="s">
        <v>51</v>
      </c>
      <c r="S32" s="15">
        <f t="shared" si="3"/>
        <v>16.504854368932033</v>
      </c>
    </row>
    <row r="33" spans="1:19" ht="12.75">
      <c r="A33" s="6">
        <v>31</v>
      </c>
      <c r="B33" s="6" t="s">
        <v>6</v>
      </c>
      <c r="C33" s="7">
        <v>25.5</v>
      </c>
      <c r="D33" s="8">
        <v>24.4</v>
      </c>
      <c r="E33" s="9">
        <f t="shared" si="0"/>
        <v>-1.1000000000000014</v>
      </c>
      <c r="F33" s="6" t="s">
        <v>21</v>
      </c>
      <c r="G33" s="8" t="s">
        <v>52</v>
      </c>
      <c r="H33" s="8">
        <f t="shared" si="1"/>
        <v>-4.3137254901960835</v>
      </c>
      <c r="I33" s="10"/>
      <c r="J33" s="10"/>
      <c r="K33" s="18">
        <v>31</v>
      </c>
      <c r="L33" s="18" t="s">
        <v>7</v>
      </c>
      <c r="M33" s="3">
        <v>22.2</v>
      </c>
      <c r="N33" s="10">
        <v>25.5</v>
      </c>
      <c r="O33" s="21">
        <f t="shared" si="2"/>
        <v>3.3000000000000007</v>
      </c>
      <c r="P33" s="18" t="s">
        <v>21</v>
      </c>
      <c r="Q33" s="10"/>
      <c r="R33" s="10" t="s">
        <v>51</v>
      </c>
      <c r="S33" s="15">
        <f t="shared" si="3"/>
        <v>14.864864864864868</v>
      </c>
    </row>
    <row r="34" spans="1:19" ht="12.75">
      <c r="A34" s="18">
        <v>32</v>
      </c>
      <c r="B34" s="18" t="s">
        <v>6</v>
      </c>
      <c r="C34" s="3">
        <v>69.4</v>
      </c>
      <c r="D34" s="10">
        <v>98</v>
      </c>
      <c r="E34" s="21">
        <f t="shared" si="0"/>
        <v>28.599999999999994</v>
      </c>
      <c r="F34" s="18" t="s">
        <v>21</v>
      </c>
      <c r="G34" s="10" t="s">
        <v>52</v>
      </c>
      <c r="H34" s="10">
        <f t="shared" si="1"/>
        <v>41.21037463976944</v>
      </c>
      <c r="I34" s="10"/>
      <c r="J34" s="10"/>
      <c r="K34" s="18">
        <v>32</v>
      </c>
      <c r="L34" s="18" t="s">
        <v>7</v>
      </c>
      <c r="M34" s="3">
        <v>37.8</v>
      </c>
      <c r="N34" s="10">
        <v>44.8</v>
      </c>
      <c r="O34" s="21">
        <f t="shared" si="2"/>
        <v>7</v>
      </c>
      <c r="P34" s="18" t="s">
        <v>21</v>
      </c>
      <c r="Q34" s="10"/>
      <c r="R34" s="10" t="s">
        <v>51</v>
      </c>
      <c r="S34" s="15">
        <f t="shared" si="3"/>
        <v>18.51851851851852</v>
      </c>
    </row>
    <row r="35" spans="1:19" ht="12.75">
      <c r="A35" s="18">
        <v>33</v>
      </c>
      <c r="B35" s="18" t="s">
        <v>6</v>
      </c>
      <c r="C35" s="3">
        <v>63.1</v>
      </c>
      <c r="D35" s="10">
        <v>81.4</v>
      </c>
      <c r="E35" s="21">
        <f t="shared" si="0"/>
        <v>18.300000000000004</v>
      </c>
      <c r="F35" s="18" t="s">
        <v>21</v>
      </c>
      <c r="G35" s="10" t="s">
        <v>52</v>
      </c>
      <c r="H35" s="10">
        <f t="shared" si="1"/>
        <v>29.00158478605389</v>
      </c>
      <c r="I35" s="10"/>
      <c r="J35" s="10"/>
      <c r="K35" s="18">
        <v>33</v>
      </c>
      <c r="L35" s="18" t="s">
        <v>7</v>
      </c>
      <c r="M35" s="3">
        <v>68.4</v>
      </c>
      <c r="N35" s="10">
        <v>80.1</v>
      </c>
      <c r="O35" s="21">
        <f t="shared" si="2"/>
        <v>11.699999999999989</v>
      </c>
      <c r="P35" s="18" t="s">
        <v>21</v>
      </c>
      <c r="Q35" s="10"/>
      <c r="R35" s="10" t="s">
        <v>51</v>
      </c>
      <c r="S35" s="15">
        <f t="shared" si="3"/>
        <v>17.10526315789472</v>
      </c>
    </row>
    <row r="36" spans="1:19" ht="12.75">
      <c r="A36" s="18">
        <v>34</v>
      </c>
      <c r="B36" s="18" t="s">
        <v>6</v>
      </c>
      <c r="C36" s="3">
        <v>87.2</v>
      </c>
      <c r="D36" s="10">
        <v>110.1</v>
      </c>
      <c r="E36" s="21">
        <f t="shared" si="0"/>
        <v>22.89999999999999</v>
      </c>
      <c r="F36" s="18" t="s">
        <v>21</v>
      </c>
      <c r="G36" s="10" t="s">
        <v>52</v>
      </c>
      <c r="H36" s="10">
        <f t="shared" si="1"/>
        <v>26.261467889908246</v>
      </c>
      <c r="I36" s="10"/>
      <c r="J36" s="10"/>
      <c r="K36" s="18">
        <v>34</v>
      </c>
      <c r="L36" s="18" t="s">
        <v>7</v>
      </c>
      <c r="M36" s="3">
        <v>43.1</v>
      </c>
      <c r="N36" s="10">
        <v>54.3</v>
      </c>
      <c r="O36" s="21">
        <f t="shared" si="2"/>
        <v>11.199999999999996</v>
      </c>
      <c r="P36" s="18" t="s">
        <v>21</v>
      </c>
      <c r="Q36" s="10"/>
      <c r="R36" s="10" t="s">
        <v>51</v>
      </c>
      <c r="S36" s="15">
        <f t="shared" si="3"/>
        <v>25.986078886310892</v>
      </c>
    </row>
    <row r="37" spans="1:19" ht="12.75">
      <c r="A37" s="18">
        <v>35</v>
      </c>
      <c r="B37" s="18" t="s">
        <v>6</v>
      </c>
      <c r="C37" s="3">
        <v>23.8</v>
      </c>
      <c r="D37" s="10">
        <v>42.5</v>
      </c>
      <c r="E37" s="21">
        <f t="shared" si="0"/>
        <v>18.7</v>
      </c>
      <c r="F37" s="18" t="s">
        <v>21</v>
      </c>
      <c r="G37" s="10" t="s">
        <v>52</v>
      </c>
      <c r="H37" s="10">
        <f t="shared" si="1"/>
        <v>78.57142857142857</v>
      </c>
      <c r="I37" s="10"/>
      <c r="J37" s="10"/>
      <c r="K37" s="18">
        <v>35</v>
      </c>
      <c r="L37" s="18" t="s">
        <v>7</v>
      </c>
      <c r="M37" s="3">
        <v>55.9</v>
      </c>
      <c r="N37" s="10">
        <v>65.4</v>
      </c>
      <c r="O37" s="21">
        <f t="shared" si="2"/>
        <v>9.500000000000007</v>
      </c>
      <c r="P37" s="18" t="s">
        <v>21</v>
      </c>
      <c r="Q37" s="10"/>
      <c r="R37" s="10" t="s">
        <v>51</v>
      </c>
      <c r="S37" s="15">
        <f t="shared" si="3"/>
        <v>16.994633273703055</v>
      </c>
    </row>
    <row r="38" spans="1:19" ht="12.75">
      <c r="A38" s="18">
        <v>36</v>
      </c>
      <c r="B38" s="18" t="s">
        <v>6</v>
      </c>
      <c r="C38" s="3">
        <v>28</v>
      </c>
      <c r="D38" s="10">
        <v>49.3</v>
      </c>
      <c r="E38" s="21">
        <f t="shared" si="0"/>
        <v>21.299999999999997</v>
      </c>
      <c r="F38" s="18" t="s">
        <v>21</v>
      </c>
      <c r="G38" s="10" t="s">
        <v>52</v>
      </c>
      <c r="H38" s="10">
        <f t="shared" si="1"/>
        <v>76.07142857142856</v>
      </c>
      <c r="I38" s="10"/>
      <c r="J38" s="10"/>
      <c r="K38" s="18">
        <v>36</v>
      </c>
      <c r="L38" s="18" t="s">
        <v>7</v>
      </c>
      <c r="M38" s="3">
        <v>52</v>
      </c>
      <c r="N38" s="10">
        <v>65.5</v>
      </c>
      <c r="O38" s="21">
        <f t="shared" si="2"/>
        <v>13.5</v>
      </c>
      <c r="P38" s="18" t="s">
        <v>21</v>
      </c>
      <c r="Q38" s="10"/>
      <c r="R38" s="10" t="s">
        <v>51</v>
      </c>
      <c r="S38" s="15">
        <f t="shared" si="3"/>
        <v>25.961538461538463</v>
      </c>
    </row>
    <row r="39" spans="1:19" ht="12.75">
      <c r="A39" s="18">
        <v>37</v>
      </c>
      <c r="B39" s="18" t="s">
        <v>6</v>
      </c>
      <c r="C39" s="3">
        <v>24.6</v>
      </c>
      <c r="D39" s="10">
        <v>41.2</v>
      </c>
      <c r="E39" s="21">
        <f t="shared" si="0"/>
        <v>16.6</v>
      </c>
      <c r="F39" s="18" t="s">
        <v>21</v>
      </c>
      <c r="G39" s="10" t="s">
        <v>52</v>
      </c>
      <c r="H39" s="10">
        <f t="shared" si="1"/>
        <v>67.47967479674797</v>
      </c>
      <c r="I39" s="10"/>
      <c r="J39" s="10"/>
      <c r="K39" s="18">
        <v>37</v>
      </c>
      <c r="L39" s="18" t="s">
        <v>7</v>
      </c>
      <c r="M39" s="3">
        <v>54.6</v>
      </c>
      <c r="N39" s="10">
        <v>61.9</v>
      </c>
      <c r="O39" s="21">
        <f t="shared" si="2"/>
        <v>7.299999999999997</v>
      </c>
      <c r="P39" s="18" t="s">
        <v>21</v>
      </c>
      <c r="Q39" s="10"/>
      <c r="R39" s="10" t="s">
        <v>51</v>
      </c>
      <c r="S39" s="15">
        <f t="shared" si="3"/>
        <v>13.369963369963363</v>
      </c>
    </row>
    <row r="40" spans="1:19" ht="12.75">
      <c r="A40" s="18">
        <v>38</v>
      </c>
      <c r="B40" s="18" t="s">
        <v>6</v>
      </c>
      <c r="C40" s="3">
        <v>73.1</v>
      </c>
      <c r="D40" s="10">
        <v>92.4</v>
      </c>
      <c r="E40" s="21">
        <f t="shared" si="0"/>
        <v>19.30000000000001</v>
      </c>
      <c r="F40" s="18" t="s">
        <v>21</v>
      </c>
      <c r="G40" s="10" t="s">
        <v>52</v>
      </c>
      <c r="H40" s="10">
        <f t="shared" si="1"/>
        <v>26.402188782489755</v>
      </c>
      <c r="I40" s="10"/>
      <c r="J40" s="10"/>
      <c r="K40" s="18">
        <v>38</v>
      </c>
      <c r="L40" s="18" t="s">
        <v>7</v>
      </c>
      <c r="M40" s="3">
        <v>69.7</v>
      </c>
      <c r="N40" s="10">
        <v>72.4</v>
      </c>
      <c r="O40" s="21">
        <f t="shared" si="2"/>
        <v>2.700000000000003</v>
      </c>
      <c r="P40" s="18" t="s">
        <v>21</v>
      </c>
      <c r="Q40" s="10"/>
      <c r="R40" s="10" t="s">
        <v>51</v>
      </c>
      <c r="S40" s="15">
        <f t="shared" si="3"/>
        <v>3.873744619799143</v>
      </c>
    </row>
    <row r="41" spans="1:19" ht="12.75">
      <c r="A41" s="18">
        <v>39</v>
      </c>
      <c r="B41" s="18" t="s">
        <v>6</v>
      </c>
      <c r="C41" s="3">
        <v>24.2</v>
      </c>
      <c r="D41" s="10">
        <v>34.7</v>
      </c>
      <c r="E41" s="21">
        <f t="shared" si="0"/>
        <v>10.500000000000004</v>
      </c>
      <c r="F41" s="18" t="s">
        <v>21</v>
      </c>
      <c r="G41" s="10" t="s">
        <v>52</v>
      </c>
      <c r="H41" s="10">
        <f t="shared" si="1"/>
        <v>43.38842975206613</v>
      </c>
      <c r="I41" s="10"/>
      <c r="J41" s="10"/>
      <c r="K41" s="18">
        <v>39</v>
      </c>
      <c r="L41" s="18" t="s">
        <v>7</v>
      </c>
      <c r="M41" s="3">
        <v>51.2</v>
      </c>
      <c r="N41" s="10">
        <v>63.1</v>
      </c>
      <c r="O41" s="21">
        <f t="shared" si="2"/>
        <v>11.899999999999999</v>
      </c>
      <c r="P41" s="18" t="s">
        <v>21</v>
      </c>
      <c r="Q41" s="10"/>
      <c r="R41" s="10" t="s">
        <v>51</v>
      </c>
      <c r="S41" s="15">
        <f t="shared" si="3"/>
        <v>23.242187499999996</v>
      </c>
    </row>
    <row r="42" spans="1:19" ht="12.75">
      <c r="A42" s="18">
        <v>40</v>
      </c>
      <c r="B42" s="18" t="s">
        <v>6</v>
      </c>
      <c r="C42" s="3">
        <v>26.9</v>
      </c>
      <c r="D42" s="10">
        <v>40.7</v>
      </c>
      <c r="E42" s="21">
        <f t="shared" si="0"/>
        <v>13.800000000000004</v>
      </c>
      <c r="F42" s="18" t="s">
        <v>21</v>
      </c>
      <c r="G42" s="10" t="s">
        <v>52</v>
      </c>
      <c r="H42" s="10">
        <f t="shared" si="1"/>
        <v>51.301115241635706</v>
      </c>
      <c r="I42" s="10"/>
      <c r="J42" s="10"/>
      <c r="K42" s="18">
        <v>40</v>
      </c>
      <c r="L42" s="18" t="s">
        <v>7</v>
      </c>
      <c r="M42" s="3">
        <v>54.2</v>
      </c>
      <c r="N42" s="10">
        <v>67.4</v>
      </c>
      <c r="O42" s="21">
        <f t="shared" si="2"/>
        <v>13.200000000000003</v>
      </c>
      <c r="P42" s="18" t="s">
        <v>21</v>
      </c>
      <c r="Q42" s="10"/>
      <c r="R42" s="10" t="s">
        <v>51</v>
      </c>
      <c r="S42" s="15">
        <f t="shared" si="3"/>
        <v>24.354243542435427</v>
      </c>
    </row>
    <row r="43" spans="1:19" ht="12.75">
      <c r="A43" s="18"/>
      <c r="B43" s="18"/>
      <c r="C43" s="3"/>
      <c r="D43" s="20">
        <v>39377</v>
      </c>
      <c r="E43" s="10"/>
      <c r="F43" s="18"/>
      <c r="G43" s="10" t="s">
        <v>42</v>
      </c>
      <c r="H43" s="10">
        <f>AVERAGE(H3:H32,H34:H42)</f>
        <v>47.32478449822181</v>
      </c>
      <c r="I43" s="10"/>
      <c r="J43" s="10"/>
      <c r="K43" s="18"/>
      <c r="L43" s="18"/>
      <c r="M43" s="3"/>
      <c r="N43" s="10"/>
      <c r="O43" s="10"/>
      <c r="P43" s="18"/>
      <c r="Q43" s="10"/>
      <c r="R43" s="10" t="s">
        <v>42</v>
      </c>
      <c r="S43" s="15">
        <f>AVERAGE(S3:S4,S6:S42)</f>
        <v>22.136668443987883</v>
      </c>
    </row>
    <row r="44" spans="1:19" ht="12.75">
      <c r="A44" s="18" t="s">
        <v>4</v>
      </c>
      <c r="B44" s="18" t="s">
        <v>0</v>
      </c>
      <c r="C44" s="3" t="s">
        <v>1</v>
      </c>
      <c r="D44" s="10" t="s">
        <v>2</v>
      </c>
      <c r="E44" s="10" t="s">
        <v>9</v>
      </c>
      <c r="F44" s="18" t="s">
        <v>5</v>
      </c>
      <c r="G44" s="10" t="s">
        <v>8</v>
      </c>
      <c r="H44" s="10" t="s">
        <v>41</v>
      </c>
      <c r="I44" s="10"/>
      <c r="J44" s="10"/>
      <c r="K44" s="18" t="s">
        <v>4</v>
      </c>
      <c r="L44" s="18" t="s">
        <v>0</v>
      </c>
      <c r="M44" s="3" t="s">
        <v>1</v>
      </c>
      <c r="N44" s="10" t="s">
        <v>2</v>
      </c>
      <c r="O44" s="10" t="s">
        <v>9</v>
      </c>
      <c r="P44" s="18" t="s">
        <v>5</v>
      </c>
      <c r="Q44" s="10" t="s">
        <v>8</v>
      </c>
      <c r="R44" s="10" t="s">
        <v>8</v>
      </c>
      <c r="S44" s="15" t="s">
        <v>41</v>
      </c>
    </row>
    <row r="45" spans="1:20" ht="12.75">
      <c r="A45" s="18">
        <v>1</v>
      </c>
      <c r="B45" s="18" t="s">
        <v>10</v>
      </c>
      <c r="C45" s="3">
        <v>12.1</v>
      </c>
      <c r="D45" s="10"/>
      <c r="E45" s="10"/>
      <c r="F45" s="18" t="s">
        <v>20</v>
      </c>
      <c r="G45" s="10" t="s">
        <v>23</v>
      </c>
      <c r="H45" s="21"/>
      <c r="I45" s="19" t="s">
        <v>40</v>
      </c>
      <c r="J45" s="10"/>
      <c r="K45" s="18">
        <v>1</v>
      </c>
      <c r="L45" s="18" t="s">
        <v>11</v>
      </c>
      <c r="M45" s="3">
        <v>36.6</v>
      </c>
      <c r="N45" s="10">
        <v>77.8</v>
      </c>
      <c r="O45" s="21">
        <f>N45-M45</f>
        <v>41.199999999999996</v>
      </c>
      <c r="P45" s="18" t="s">
        <v>20</v>
      </c>
      <c r="Q45" s="10"/>
      <c r="R45" s="15" t="s">
        <v>50</v>
      </c>
      <c r="S45" s="15">
        <f>O45/M45*100</f>
        <v>112.56830601092895</v>
      </c>
      <c r="T45" s="19">
        <f>AVERAGE(H46:H64)</f>
        <v>39.85144085819118</v>
      </c>
    </row>
    <row r="46" spans="1:20" ht="12.75">
      <c r="A46" s="18">
        <v>2</v>
      </c>
      <c r="B46" s="18" t="s">
        <v>10</v>
      </c>
      <c r="C46" s="3">
        <v>49.9</v>
      </c>
      <c r="D46" s="10">
        <v>66</v>
      </c>
      <c r="E46" s="10">
        <f aca="true" t="shared" si="4" ref="E46:E84">D46-C46</f>
        <v>16.1</v>
      </c>
      <c r="F46" s="18" t="s">
        <v>20</v>
      </c>
      <c r="G46" s="10" t="s">
        <v>23</v>
      </c>
      <c r="H46" s="21">
        <f>E46/C46*100</f>
        <v>32.26452905811624</v>
      </c>
      <c r="J46" s="10"/>
      <c r="K46" s="18">
        <v>2</v>
      </c>
      <c r="L46" s="18" t="s">
        <v>11</v>
      </c>
      <c r="M46" s="3">
        <v>16.7</v>
      </c>
      <c r="N46" s="10"/>
      <c r="O46" s="21"/>
      <c r="P46" s="18" t="s">
        <v>20</v>
      </c>
      <c r="Q46" s="10"/>
      <c r="R46" s="15" t="s">
        <v>50</v>
      </c>
      <c r="S46" s="15"/>
      <c r="T46" s="84">
        <f>AVERAGE(H65:H84)</f>
        <v>71.15792724899327</v>
      </c>
    </row>
    <row r="47" spans="1:19" ht="12.75">
      <c r="A47" s="18">
        <v>3</v>
      </c>
      <c r="B47" s="18" t="s">
        <v>10</v>
      </c>
      <c r="C47" s="3">
        <v>85.7</v>
      </c>
      <c r="D47" s="10">
        <v>125.8</v>
      </c>
      <c r="E47" s="10">
        <f t="shared" si="4"/>
        <v>40.099999999999994</v>
      </c>
      <c r="F47" s="18" t="s">
        <v>20</v>
      </c>
      <c r="G47" s="10" t="s">
        <v>23</v>
      </c>
      <c r="H47" s="21">
        <f aca="true" t="shared" si="5" ref="H47:H83">E47/C47*100</f>
        <v>46.79113185530921</v>
      </c>
      <c r="J47" s="10"/>
      <c r="K47" s="18">
        <v>3</v>
      </c>
      <c r="L47" s="18" t="s">
        <v>11</v>
      </c>
      <c r="M47" s="3">
        <v>31.5</v>
      </c>
      <c r="N47" s="10"/>
      <c r="O47" s="21"/>
      <c r="P47" s="18" t="s">
        <v>20</v>
      </c>
      <c r="Q47" s="10"/>
      <c r="R47" s="15" t="s">
        <v>50</v>
      </c>
      <c r="S47" s="15"/>
    </row>
    <row r="48" spans="1:19" ht="12.75">
      <c r="A48" s="18">
        <v>4</v>
      </c>
      <c r="B48" s="18" t="s">
        <v>10</v>
      </c>
      <c r="C48" s="3">
        <v>11.7</v>
      </c>
      <c r="D48" s="10">
        <v>17.3</v>
      </c>
      <c r="E48" s="10">
        <f t="shared" si="4"/>
        <v>5.600000000000001</v>
      </c>
      <c r="F48" s="18" t="s">
        <v>20</v>
      </c>
      <c r="G48" s="10" t="s">
        <v>23</v>
      </c>
      <c r="H48" s="21">
        <f t="shared" si="5"/>
        <v>47.86324786324788</v>
      </c>
      <c r="J48" s="10"/>
      <c r="K48" s="18">
        <v>4</v>
      </c>
      <c r="L48" s="18" t="s">
        <v>11</v>
      </c>
      <c r="M48" s="3">
        <v>26.6</v>
      </c>
      <c r="N48" s="10">
        <v>42.6</v>
      </c>
      <c r="O48" s="21">
        <f aca="true" t="shared" si="6" ref="O48:O81">N48-M48</f>
        <v>16</v>
      </c>
      <c r="P48" s="18" t="s">
        <v>20</v>
      </c>
      <c r="Q48" s="10"/>
      <c r="R48" s="15" t="s">
        <v>50</v>
      </c>
      <c r="S48" s="15">
        <f aca="true" t="shared" si="7" ref="S48:S81">O48/M48*100</f>
        <v>60.150375939849624</v>
      </c>
    </row>
    <row r="49" spans="1:20" ht="12.75">
      <c r="A49" s="18">
        <v>5</v>
      </c>
      <c r="B49" s="18" t="s">
        <v>10</v>
      </c>
      <c r="C49" s="3">
        <v>12.5</v>
      </c>
      <c r="D49" s="10">
        <v>20.2</v>
      </c>
      <c r="E49" s="10">
        <f t="shared" si="4"/>
        <v>7.699999999999999</v>
      </c>
      <c r="F49" s="18" t="s">
        <v>20</v>
      </c>
      <c r="G49" s="10" t="s">
        <v>23</v>
      </c>
      <c r="H49" s="21">
        <f t="shared" si="5"/>
        <v>61.6</v>
      </c>
      <c r="J49" s="10"/>
      <c r="K49" s="18">
        <v>5</v>
      </c>
      <c r="L49" s="18" t="s">
        <v>11</v>
      </c>
      <c r="M49" s="3">
        <v>13.3</v>
      </c>
      <c r="N49" s="10">
        <v>27.2</v>
      </c>
      <c r="O49" s="21">
        <f t="shared" si="6"/>
        <v>13.899999999999999</v>
      </c>
      <c r="P49" s="18" t="s">
        <v>20</v>
      </c>
      <c r="Q49" s="10"/>
      <c r="R49" s="15" t="s">
        <v>50</v>
      </c>
      <c r="S49" s="15">
        <f t="shared" si="7"/>
        <v>104.51127819548871</v>
      </c>
      <c r="T49" s="19" t="s">
        <v>44</v>
      </c>
    </row>
    <row r="50" spans="1:20" ht="12.75">
      <c r="A50" s="18">
        <v>6</v>
      </c>
      <c r="B50" s="18" t="s">
        <v>10</v>
      </c>
      <c r="C50" s="3">
        <v>77.7</v>
      </c>
      <c r="D50" s="10">
        <v>119.9</v>
      </c>
      <c r="E50" s="10">
        <f t="shared" si="4"/>
        <v>42.2</v>
      </c>
      <c r="F50" s="18" t="s">
        <v>20</v>
      </c>
      <c r="G50" s="10" t="s">
        <v>23</v>
      </c>
      <c r="H50" s="21">
        <f t="shared" si="5"/>
        <v>54.31145431145431</v>
      </c>
      <c r="J50" s="10"/>
      <c r="K50" s="18">
        <v>6</v>
      </c>
      <c r="L50" s="18" t="s">
        <v>11</v>
      </c>
      <c r="M50" s="3">
        <v>10.6</v>
      </c>
      <c r="N50" s="10">
        <v>31.6</v>
      </c>
      <c r="O50" s="21">
        <f t="shared" si="6"/>
        <v>21</v>
      </c>
      <c r="P50" s="18" t="s">
        <v>20</v>
      </c>
      <c r="Q50" s="10"/>
      <c r="R50" s="15" t="s">
        <v>50</v>
      </c>
      <c r="S50" s="15">
        <f t="shared" si="7"/>
        <v>198.11320754716982</v>
      </c>
      <c r="T50" s="19" t="s">
        <v>45</v>
      </c>
    </row>
    <row r="51" spans="1:19" ht="12.75">
      <c r="A51" s="18">
        <v>7</v>
      </c>
      <c r="B51" s="18" t="s">
        <v>10</v>
      </c>
      <c r="C51" s="3">
        <v>69.9</v>
      </c>
      <c r="D51" s="10">
        <v>91.5</v>
      </c>
      <c r="E51" s="10">
        <f t="shared" si="4"/>
        <v>21.599999999999994</v>
      </c>
      <c r="F51" s="18" t="s">
        <v>20</v>
      </c>
      <c r="G51" s="10" t="s">
        <v>23</v>
      </c>
      <c r="H51" s="21">
        <f t="shared" si="5"/>
        <v>30.90128755364806</v>
      </c>
      <c r="J51" s="10"/>
      <c r="K51" s="18">
        <v>7</v>
      </c>
      <c r="L51" s="18" t="s">
        <v>11</v>
      </c>
      <c r="M51" s="3">
        <v>18.4</v>
      </c>
      <c r="N51" s="10"/>
      <c r="O51" s="21"/>
      <c r="P51" s="18" t="s">
        <v>20</v>
      </c>
      <c r="Q51" s="10"/>
      <c r="R51" s="15" t="s">
        <v>50</v>
      </c>
      <c r="S51" s="15"/>
    </row>
    <row r="52" spans="1:19" ht="12.75">
      <c r="A52" s="18">
        <v>8</v>
      </c>
      <c r="B52" s="18" t="s">
        <v>10</v>
      </c>
      <c r="C52" s="3">
        <v>52.9</v>
      </c>
      <c r="D52" s="10">
        <v>82.2</v>
      </c>
      <c r="E52" s="10">
        <f t="shared" si="4"/>
        <v>29.300000000000004</v>
      </c>
      <c r="F52" s="18" t="s">
        <v>20</v>
      </c>
      <c r="G52" s="10" t="s">
        <v>23</v>
      </c>
      <c r="H52" s="21">
        <f t="shared" si="5"/>
        <v>55.38752362948961</v>
      </c>
      <c r="J52" s="10"/>
      <c r="K52" s="18">
        <v>8</v>
      </c>
      <c r="L52" s="18" t="s">
        <v>11</v>
      </c>
      <c r="M52" s="3">
        <v>35.9</v>
      </c>
      <c r="N52" s="10"/>
      <c r="O52" s="21"/>
      <c r="P52" s="18" t="s">
        <v>20</v>
      </c>
      <c r="Q52" s="10"/>
      <c r="R52" s="15" t="s">
        <v>50</v>
      </c>
      <c r="S52" s="15"/>
    </row>
    <row r="53" spans="1:19" ht="12.75">
      <c r="A53" s="18">
        <v>9</v>
      </c>
      <c r="B53" s="18" t="s">
        <v>10</v>
      </c>
      <c r="C53" s="3">
        <v>29.8</v>
      </c>
      <c r="D53" s="10">
        <v>38.9</v>
      </c>
      <c r="E53" s="10">
        <f t="shared" si="4"/>
        <v>9.099999999999998</v>
      </c>
      <c r="F53" s="18" t="s">
        <v>20</v>
      </c>
      <c r="G53" s="10" t="s">
        <v>23</v>
      </c>
      <c r="H53" s="21">
        <f t="shared" si="5"/>
        <v>30.536912751677846</v>
      </c>
      <c r="J53" s="10"/>
      <c r="K53" s="18">
        <v>9</v>
      </c>
      <c r="L53" s="18" t="s">
        <v>11</v>
      </c>
      <c r="M53" s="3">
        <v>87.8</v>
      </c>
      <c r="N53" s="10"/>
      <c r="O53" s="21"/>
      <c r="P53" s="18" t="s">
        <v>20</v>
      </c>
      <c r="Q53" s="10"/>
      <c r="R53" s="15" t="s">
        <v>50</v>
      </c>
      <c r="S53" s="15"/>
    </row>
    <row r="54" spans="1:19" ht="12.75">
      <c r="A54" s="18">
        <v>10</v>
      </c>
      <c r="B54" s="18" t="s">
        <v>10</v>
      </c>
      <c r="C54" s="3">
        <v>72.1</v>
      </c>
      <c r="D54" s="10">
        <v>95.7</v>
      </c>
      <c r="E54" s="10">
        <f t="shared" si="4"/>
        <v>23.60000000000001</v>
      </c>
      <c r="F54" s="18" t="s">
        <v>20</v>
      </c>
      <c r="G54" s="10" t="s">
        <v>23</v>
      </c>
      <c r="H54" s="21">
        <f t="shared" si="5"/>
        <v>32.73231622746187</v>
      </c>
      <c r="J54" s="10"/>
      <c r="K54" s="18">
        <v>10</v>
      </c>
      <c r="L54" s="18" t="s">
        <v>11</v>
      </c>
      <c r="M54" s="3">
        <v>14.6</v>
      </c>
      <c r="N54" s="10">
        <v>27.7</v>
      </c>
      <c r="O54" s="21">
        <f t="shared" si="6"/>
        <v>13.1</v>
      </c>
      <c r="P54" s="18" t="s">
        <v>20</v>
      </c>
      <c r="Q54" s="10"/>
      <c r="R54" s="15" t="s">
        <v>50</v>
      </c>
      <c r="S54" s="15">
        <f t="shared" si="7"/>
        <v>89.72602739726028</v>
      </c>
    </row>
    <row r="55" spans="1:19" ht="12.75">
      <c r="A55" s="18">
        <v>11</v>
      </c>
      <c r="B55" s="18" t="s">
        <v>10</v>
      </c>
      <c r="C55" s="3">
        <v>66</v>
      </c>
      <c r="D55" s="10">
        <v>84.5</v>
      </c>
      <c r="E55" s="10">
        <f t="shared" si="4"/>
        <v>18.5</v>
      </c>
      <c r="F55" s="18" t="s">
        <v>20</v>
      </c>
      <c r="G55" s="10" t="s">
        <v>23</v>
      </c>
      <c r="H55" s="21">
        <f t="shared" si="5"/>
        <v>28.030303030303028</v>
      </c>
      <c r="J55" s="10"/>
      <c r="K55" s="18">
        <v>11</v>
      </c>
      <c r="L55" s="18" t="s">
        <v>11</v>
      </c>
      <c r="M55" s="3">
        <v>56.1</v>
      </c>
      <c r="N55" s="10">
        <v>106.4</v>
      </c>
      <c r="O55" s="21">
        <f t="shared" si="6"/>
        <v>50.300000000000004</v>
      </c>
      <c r="P55" s="18" t="s">
        <v>20</v>
      </c>
      <c r="Q55" s="10"/>
      <c r="R55" s="15" t="s">
        <v>50</v>
      </c>
      <c r="S55" s="15">
        <f t="shared" si="7"/>
        <v>89.66131907308379</v>
      </c>
    </row>
    <row r="56" spans="1:19" ht="12.75">
      <c r="A56" s="18">
        <v>12</v>
      </c>
      <c r="B56" s="18" t="s">
        <v>10</v>
      </c>
      <c r="C56" s="3">
        <v>30.7</v>
      </c>
      <c r="D56" s="10">
        <v>45.2</v>
      </c>
      <c r="E56" s="10">
        <f t="shared" si="4"/>
        <v>14.500000000000004</v>
      </c>
      <c r="F56" s="18" t="s">
        <v>20</v>
      </c>
      <c r="G56" s="10" t="s">
        <v>23</v>
      </c>
      <c r="H56" s="21">
        <f t="shared" si="5"/>
        <v>47.231270358306205</v>
      </c>
      <c r="J56" s="10"/>
      <c r="K56" s="18">
        <v>12</v>
      </c>
      <c r="L56" s="18" t="s">
        <v>11</v>
      </c>
      <c r="M56" s="3">
        <v>26.9</v>
      </c>
      <c r="N56" s="10">
        <v>50.6</v>
      </c>
      <c r="O56" s="21">
        <f t="shared" si="6"/>
        <v>23.700000000000003</v>
      </c>
      <c r="P56" s="18" t="s">
        <v>20</v>
      </c>
      <c r="Q56" s="10"/>
      <c r="R56" s="15" t="s">
        <v>50</v>
      </c>
      <c r="S56" s="15">
        <f t="shared" si="7"/>
        <v>88.10408921933087</v>
      </c>
    </row>
    <row r="57" spans="1:19" ht="12.75">
      <c r="A57" s="18">
        <v>13</v>
      </c>
      <c r="B57" s="18" t="s">
        <v>10</v>
      </c>
      <c r="C57" s="3">
        <v>68.9</v>
      </c>
      <c r="D57" s="10">
        <v>85.2</v>
      </c>
      <c r="E57" s="10">
        <f t="shared" si="4"/>
        <v>16.299999999999997</v>
      </c>
      <c r="F57" s="18" t="s">
        <v>20</v>
      </c>
      <c r="G57" s="10" t="s">
        <v>23</v>
      </c>
      <c r="H57" s="21">
        <f t="shared" si="5"/>
        <v>23.65747460087082</v>
      </c>
      <c r="J57" s="10"/>
      <c r="K57" s="18">
        <v>13</v>
      </c>
      <c r="L57" s="18" t="s">
        <v>11</v>
      </c>
      <c r="M57" s="3">
        <v>99.5</v>
      </c>
      <c r="N57" s="10"/>
      <c r="O57" s="21"/>
      <c r="P57" s="18" t="s">
        <v>20</v>
      </c>
      <c r="Q57" s="10"/>
      <c r="R57" s="15" t="s">
        <v>50</v>
      </c>
      <c r="S57" s="15"/>
    </row>
    <row r="58" spans="1:19" ht="12.75">
      <c r="A58" s="18">
        <v>14</v>
      </c>
      <c r="B58" s="18" t="s">
        <v>10</v>
      </c>
      <c r="C58" s="3">
        <v>58.9</v>
      </c>
      <c r="D58" s="10">
        <v>84.3</v>
      </c>
      <c r="E58" s="10">
        <f t="shared" si="4"/>
        <v>25.4</v>
      </c>
      <c r="F58" s="18" t="s">
        <v>20</v>
      </c>
      <c r="G58" s="10" t="s">
        <v>23</v>
      </c>
      <c r="H58" s="21">
        <f t="shared" si="5"/>
        <v>43.1239388794567</v>
      </c>
      <c r="J58" s="10"/>
      <c r="K58" s="18">
        <v>14</v>
      </c>
      <c r="L58" s="18" t="s">
        <v>11</v>
      </c>
      <c r="M58" s="3">
        <v>32.8</v>
      </c>
      <c r="N58" s="10"/>
      <c r="O58" s="21"/>
      <c r="P58" s="18" t="s">
        <v>20</v>
      </c>
      <c r="Q58" s="10"/>
      <c r="R58" s="15" t="s">
        <v>50</v>
      </c>
      <c r="S58" s="15"/>
    </row>
    <row r="59" spans="1:19" ht="12.75">
      <c r="A59" s="18">
        <v>15</v>
      </c>
      <c r="B59" s="18" t="s">
        <v>10</v>
      </c>
      <c r="C59" s="3">
        <v>83.9</v>
      </c>
      <c r="D59" s="10">
        <v>104.5</v>
      </c>
      <c r="E59" s="10">
        <f t="shared" si="4"/>
        <v>20.599999999999994</v>
      </c>
      <c r="F59" s="18" t="s">
        <v>20</v>
      </c>
      <c r="G59" s="10" t="s">
        <v>23</v>
      </c>
      <c r="H59" s="21">
        <f t="shared" si="5"/>
        <v>24.553039332538727</v>
      </c>
      <c r="J59" s="10"/>
      <c r="K59" s="18">
        <v>15</v>
      </c>
      <c r="L59" s="18" t="s">
        <v>11</v>
      </c>
      <c r="M59" s="3">
        <v>30.8</v>
      </c>
      <c r="N59" s="10">
        <v>53.3</v>
      </c>
      <c r="O59" s="21">
        <f t="shared" si="6"/>
        <v>22.499999999999996</v>
      </c>
      <c r="P59" s="18" t="s">
        <v>20</v>
      </c>
      <c r="Q59" s="10"/>
      <c r="R59" s="15" t="s">
        <v>50</v>
      </c>
      <c r="S59" s="15">
        <f t="shared" si="7"/>
        <v>73.05194805194803</v>
      </c>
    </row>
    <row r="60" spans="1:19" ht="12.75">
      <c r="A60" s="18">
        <v>16</v>
      </c>
      <c r="B60" s="18" t="s">
        <v>10</v>
      </c>
      <c r="C60" s="3">
        <v>10.3</v>
      </c>
      <c r="D60" s="10">
        <v>14.4</v>
      </c>
      <c r="E60" s="10">
        <f t="shared" si="4"/>
        <v>4.1</v>
      </c>
      <c r="F60" s="18" t="s">
        <v>20</v>
      </c>
      <c r="G60" s="10" t="s">
        <v>23</v>
      </c>
      <c r="H60" s="21">
        <f t="shared" si="5"/>
        <v>39.80582524271844</v>
      </c>
      <c r="J60" s="10"/>
      <c r="K60" s="18">
        <v>16</v>
      </c>
      <c r="L60" s="18" t="s">
        <v>11</v>
      </c>
      <c r="M60" s="3">
        <v>12.9</v>
      </c>
      <c r="N60" s="10">
        <v>20.6</v>
      </c>
      <c r="O60" s="21">
        <f t="shared" si="6"/>
        <v>7.700000000000001</v>
      </c>
      <c r="P60" s="18" t="s">
        <v>20</v>
      </c>
      <c r="Q60" s="10"/>
      <c r="R60" s="15" t="s">
        <v>50</v>
      </c>
      <c r="S60" s="15">
        <f t="shared" si="7"/>
        <v>59.68992248062016</v>
      </c>
    </row>
    <row r="61" spans="1:20" ht="12.75">
      <c r="A61" s="18">
        <v>17</v>
      </c>
      <c r="B61" s="18" t="s">
        <v>10</v>
      </c>
      <c r="C61" s="3">
        <v>51.5</v>
      </c>
      <c r="D61" s="10">
        <v>73.6</v>
      </c>
      <c r="E61" s="10">
        <f t="shared" si="4"/>
        <v>22.099999999999994</v>
      </c>
      <c r="F61" s="18" t="s">
        <v>20</v>
      </c>
      <c r="G61" s="10" t="s">
        <v>23</v>
      </c>
      <c r="H61" s="21">
        <f t="shared" si="5"/>
        <v>42.912621359223294</v>
      </c>
      <c r="J61" s="10"/>
      <c r="K61" s="18">
        <v>17</v>
      </c>
      <c r="L61" s="18" t="s">
        <v>11</v>
      </c>
      <c r="M61" s="3">
        <v>6.7</v>
      </c>
      <c r="N61" s="10">
        <v>31</v>
      </c>
      <c r="O61" s="21">
        <f t="shared" si="6"/>
        <v>24.3</v>
      </c>
      <c r="P61" s="18" t="s">
        <v>20</v>
      </c>
      <c r="Q61" s="10"/>
      <c r="R61" s="15" t="s">
        <v>50</v>
      </c>
      <c r="S61" s="15">
        <f t="shared" si="7"/>
        <v>362.6865671641791</v>
      </c>
      <c r="T61" s="19" t="s">
        <v>46</v>
      </c>
    </row>
    <row r="62" spans="1:19" ht="12.75">
      <c r="A62" s="18">
        <v>18</v>
      </c>
      <c r="B62" s="18" t="s">
        <v>10</v>
      </c>
      <c r="C62" s="3">
        <v>61.7</v>
      </c>
      <c r="D62" s="10">
        <v>87.1</v>
      </c>
      <c r="E62" s="10">
        <f t="shared" si="4"/>
        <v>25.39999999999999</v>
      </c>
      <c r="F62" s="18" t="s">
        <v>20</v>
      </c>
      <c r="G62" s="10" t="s">
        <v>23</v>
      </c>
      <c r="H62" s="21">
        <f t="shared" si="5"/>
        <v>41.166936790923806</v>
      </c>
      <c r="J62" s="10"/>
      <c r="K62" s="18">
        <v>18</v>
      </c>
      <c r="L62" s="18" t="s">
        <v>11</v>
      </c>
      <c r="M62" s="3">
        <v>82.2</v>
      </c>
      <c r="N62" s="10">
        <v>134.1</v>
      </c>
      <c r="O62" s="21">
        <f t="shared" si="6"/>
        <v>51.89999999999999</v>
      </c>
      <c r="P62" s="18" t="s">
        <v>20</v>
      </c>
      <c r="Q62" s="10"/>
      <c r="R62" s="15" t="s">
        <v>50</v>
      </c>
      <c r="S62" s="15">
        <f t="shared" si="7"/>
        <v>63.13868613138685</v>
      </c>
    </row>
    <row r="63" spans="1:19" ht="12.75">
      <c r="A63" s="18">
        <v>19</v>
      </c>
      <c r="B63" s="18" t="s">
        <v>10</v>
      </c>
      <c r="C63" s="3">
        <v>51.7</v>
      </c>
      <c r="D63" s="10">
        <v>64.8</v>
      </c>
      <c r="E63" s="10">
        <f t="shared" si="4"/>
        <v>13.099999999999994</v>
      </c>
      <c r="F63" s="18" t="s">
        <v>20</v>
      </c>
      <c r="G63" s="10" t="s">
        <v>23</v>
      </c>
      <c r="H63" s="21">
        <f t="shared" si="5"/>
        <v>25.33849129593809</v>
      </c>
      <c r="J63" s="10"/>
      <c r="K63" s="18">
        <v>19</v>
      </c>
      <c r="L63" s="18" t="s">
        <v>11</v>
      </c>
      <c r="M63" s="3">
        <v>27.8</v>
      </c>
      <c r="N63" s="10">
        <v>64.6</v>
      </c>
      <c r="O63" s="21">
        <f t="shared" si="6"/>
        <v>36.8</v>
      </c>
      <c r="P63" s="18" t="s">
        <v>20</v>
      </c>
      <c r="Q63" s="10"/>
      <c r="R63" s="15" t="s">
        <v>50</v>
      </c>
      <c r="S63" s="15">
        <f t="shared" si="7"/>
        <v>132.37410071942443</v>
      </c>
    </row>
    <row r="64" spans="1:19" ht="12.75">
      <c r="A64" s="18">
        <v>20</v>
      </c>
      <c r="B64" s="18" t="s">
        <v>10</v>
      </c>
      <c r="C64" s="3">
        <v>38.8</v>
      </c>
      <c r="D64" s="10">
        <v>57.8</v>
      </c>
      <c r="E64" s="10">
        <f t="shared" si="4"/>
        <v>19</v>
      </c>
      <c r="F64" s="18" t="s">
        <v>20</v>
      </c>
      <c r="G64" s="10" t="s">
        <v>23</v>
      </c>
      <c r="H64" s="21">
        <f t="shared" si="5"/>
        <v>48.96907216494846</v>
      </c>
      <c r="J64" s="10"/>
      <c r="K64" s="18">
        <v>20</v>
      </c>
      <c r="L64" s="18" t="s">
        <v>11</v>
      </c>
      <c r="M64" s="3">
        <v>28.3</v>
      </c>
      <c r="N64" s="10">
        <v>32.1</v>
      </c>
      <c r="O64" s="21">
        <f t="shared" si="6"/>
        <v>3.8000000000000007</v>
      </c>
      <c r="P64" s="18" t="s">
        <v>20</v>
      </c>
      <c r="Q64" s="10"/>
      <c r="R64" s="15" t="s">
        <v>50</v>
      </c>
      <c r="S64" s="15">
        <f t="shared" si="7"/>
        <v>13.427561837455832</v>
      </c>
    </row>
    <row r="65" spans="1:19" ht="12.75">
      <c r="A65" s="18">
        <v>21</v>
      </c>
      <c r="B65" s="18" t="s">
        <v>10</v>
      </c>
      <c r="C65" s="3">
        <v>35.7</v>
      </c>
      <c r="D65" s="10">
        <v>65.4</v>
      </c>
      <c r="E65" s="10">
        <f t="shared" si="4"/>
        <v>29.700000000000003</v>
      </c>
      <c r="F65" s="18" t="s">
        <v>21</v>
      </c>
      <c r="G65" s="10" t="s">
        <v>23</v>
      </c>
      <c r="H65" s="21">
        <f t="shared" si="5"/>
        <v>83.19327731092437</v>
      </c>
      <c r="J65" s="10"/>
      <c r="K65" s="18">
        <v>21</v>
      </c>
      <c r="L65" s="18" t="s">
        <v>11</v>
      </c>
      <c r="M65" s="3">
        <v>101.9</v>
      </c>
      <c r="N65" s="10"/>
      <c r="O65" s="21"/>
      <c r="P65" s="18" t="s">
        <v>21</v>
      </c>
      <c r="Q65" s="10"/>
      <c r="R65" s="15" t="s">
        <v>50</v>
      </c>
      <c r="S65" s="15"/>
    </row>
    <row r="66" spans="1:20" ht="12.75">
      <c r="A66" s="6">
        <v>22</v>
      </c>
      <c r="B66" s="6" t="s">
        <v>10</v>
      </c>
      <c r="C66" s="7">
        <v>19.4</v>
      </c>
      <c r="D66" s="8">
        <v>17</v>
      </c>
      <c r="E66" s="8">
        <f t="shared" si="4"/>
        <v>-2.3999999999999986</v>
      </c>
      <c r="F66" s="6" t="s">
        <v>21</v>
      </c>
      <c r="G66" s="8" t="s">
        <v>23</v>
      </c>
      <c r="H66" s="9">
        <f t="shared" si="5"/>
        <v>-12.37113402061855</v>
      </c>
      <c r="I66" s="19" t="s">
        <v>34</v>
      </c>
      <c r="J66" s="10"/>
      <c r="K66" s="18">
        <v>22</v>
      </c>
      <c r="L66" s="18" t="s">
        <v>11</v>
      </c>
      <c r="M66" s="3">
        <v>59</v>
      </c>
      <c r="N66" s="10"/>
      <c r="O66" s="21"/>
      <c r="P66" s="18" t="s">
        <v>21</v>
      </c>
      <c r="Q66" s="10"/>
      <c r="R66" s="15" t="s">
        <v>50</v>
      </c>
      <c r="S66" s="15"/>
      <c r="T66" s="19" t="s">
        <v>47</v>
      </c>
    </row>
    <row r="67" spans="1:19" ht="12.75">
      <c r="A67" s="18">
        <v>23</v>
      </c>
      <c r="B67" s="18" t="s">
        <v>10</v>
      </c>
      <c r="C67" s="3">
        <v>24.5</v>
      </c>
      <c r="D67" s="10">
        <v>43.6</v>
      </c>
      <c r="E67" s="10">
        <f t="shared" si="4"/>
        <v>19.1</v>
      </c>
      <c r="F67" s="18" t="s">
        <v>21</v>
      </c>
      <c r="G67" s="10" t="s">
        <v>23</v>
      </c>
      <c r="H67" s="21">
        <f t="shared" si="5"/>
        <v>77.9591836734694</v>
      </c>
      <c r="J67" s="10"/>
      <c r="K67" s="18">
        <v>23</v>
      </c>
      <c r="L67" s="18" t="s">
        <v>11</v>
      </c>
      <c r="M67" s="3">
        <v>38.1</v>
      </c>
      <c r="N67" s="10">
        <v>53.9</v>
      </c>
      <c r="O67" s="21">
        <f t="shared" si="6"/>
        <v>15.799999999999997</v>
      </c>
      <c r="P67" s="18" t="s">
        <v>21</v>
      </c>
      <c r="Q67" s="10"/>
      <c r="R67" s="15" t="s">
        <v>50</v>
      </c>
      <c r="S67" s="15">
        <f t="shared" si="7"/>
        <v>41.46981627296587</v>
      </c>
    </row>
    <row r="68" spans="1:19" ht="12.75">
      <c r="A68" s="18">
        <v>24</v>
      </c>
      <c r="B68" s="18" t="s">
        <v>10</v>
      </c>
      <c r="C68" s="3">
        <v>40.8</v>
      </c>
      <c r="D68" s="10">
        <v>86.3</v>
      </c>
      <c r="E68" s="10">
        <f t="shared" si="4"/>
        <v>45.5</v>
      </c>
      <c r="F68" s="18" t="s">
        <v>21</v>
      </c>
      <c r="G68" s="10" t="s">
        <v>23</v>
      </c>
      <c r="H68" s="21">
        <f t="shared" si="5"/>
        <v>111.51960784313727</v>
      </c>
      <c r="J68" s="10"/>
      <c r="K68" s="18">
        <v>24</v>
      </c>
      <c r="L68" s="18" t="s">
        <v>11</v>
      </c>
      <c r="M68" s="3">
        <v>62.8</v>
      </c>
      <c r="N68" s="10">
        <v>113.7</v>
      </c>
      <c r="O68" s="21">
        <f t="shared" si="6"/>
        <v>50.900000000000006</v>
      </c>
      <c r="P68" s="18" t="s">
        <v>21</v>
      </c>
      <c r="Q68" s="10"/>
      <c r="R68" s="15" t="s">
        <v>50</v>
      </c>
      <c r="S68" s="15">
        <f t="shared" si="7"/>
        <v>81.05095541401275</v>
      </c>
    </row>
    <row r="69" spans="1:19" ht="12.75">
      <c r="A69" s="18">
        <v>25</v>
      </c>
      <c r="B69" s="18" t="s">
        <v>10</v>
      </c>
      <c r="C69" s="3">
        <v>72.1</v>
      </c>
      <c r="D69" s="10">
        <v>103.7</v>
      </c>
      <c r="E69" s="10">
        <f t="shared" si="4"/>
        <v>31.60000000000001</v>
      </c>
      <c r="F69" s="18" t="s">
        <v>21</v>
      </c>
      <c r="G69" s="10" t="s">
        <v>23</v>
      </c>
      <c r="H69" s="21">
        <f t="shared" si="5"/>
        <v>43.82801664355064</v>
      </c>
      <c r="J69" s="10"/>
      <c r="K69" s="18">
        <v>25</v>
      </c>
      <c r="L69" s="18" t="s">
        <v>11</v>
      </c>
      <c r="M69" s="3">
        <v>28</v>
      </c>
      <c r="N69" s="10">
        <v>54.4</v>
      </c>
      <c r="O69" s="21">
        <f t="shared" si="6"/>
        <v>26.4</v>
      </c>
      <c r="P69" s="18" t="s">
        <v>21</v>
      </c>
      <c r="Q69" s="10"/>
      <c r="R69" s="15" t="s">
        <v>50</v>
      </c>
      <c r="S69" s="15">
        <f t="shared" si="7"/>
        <v>94.28571428571428</v>
      </c>
    </row>
    <row r="70" spans="1:19" ht="12.75">
      <c r="A70" s="18">
        <v>26</v>
      </c>
      <c r="B70" s="18" t="s">
        <v>10</v>
      </c>
      <c r="C70" s="3">
        <v>45.2</v>
      </c>
      <c r="D70" s="10">
        <v>59.7</v>
      </c>
      <c r="E70" s="10">
        <f t="shared" si="4"/>
        <v>14.5</v>
      </c>
      <c r="F70" s="18" t="s">
        <v>21</v>
      </c>
      <c r="G70" s="10" t="s">
        <v>23</v>
      </c>
      <c r="H70" s="21">
        <f t="shared" si="5"/>
        <v>32.07964601769911</v>
      </c>
      <c r="J70" s="10"/>
      <c r="K70" s="18">
        <v>26</v>
      </c>
      <c r="L70" s="18" t="s">
        <v>11</v>
      </c>
      <c r="M70" s="3">
        <v>23.5</v>
      </c>
      <c r="N70" s="10"/>
      <c r="O70" s="21"/>
      <c r="P70" s="18" t="s">
        <v>21</v>
      </c>
      <c r="Q70" s="10"/>
      <c r="R70" s="15" t="s">
        <v>50</v>
      </c>
      <c r="S70" s="15"/>
    </row>
    <row r="71" spans="1:19" ht="12.75">
      <c r="A71" s="18">
        <v>27</v>
      </c>
      <c r="B71" s="18" t="s">
        <v>10</v>
      </c>
      <c r="C71" s="3">
        <v>75.7</v>
      </c>
      <c r="D71" s="10">
        <v>103.4</v>
      </c>
      <c r="E71" s="10">
        <f t="shared" si="4"/>
        <v>27.700000000000003</v>
      </c>
      <c r="F71" s="18" t="s">
        <v>21</v>
      </c>
      <c r="G71" s="10" t="s">
        <v>23</v>
      </c>
      <c r="H71" s="21">
        <f t="shared" si="5"/>
        <v>36.591809775429326</v>
      </c>
      <c r="J71" s="10"/>
      <c r="K71" s="18">
        <v>27</v>
      </c>
      <c r="L71" s="18" t="s">
        <v>11</v>
      </c>
      <c r="M71" s="3">
        <v>103</v>
      </c>
      <c r="N71" s="10">
        <v>168.9</v>
      </c>
      <c r="O71" s="21">
        <f t="shared" si="6"/>
        <v>65.9</v>
      </c>
      <c r="P71" s="18" t="s">
        <v>21</v>
      </c>
      <c r="Q71" s="10"/>
      <c r="R71" s="15" t="s">
        <v>50</v>
      </c>
      <c r="S71" s="15">
        <f t="shared" si="7"/>
        <v>63.980582524271846</v>
      </c>
    </row>
    <row r="72" spans="1:19" ht="12.75">
      <c r="A72" s="18">
        <v>28</v>
      </c>
      <c r="B72" s="18" t="s">
        <v>10</v>
      </c>
      <c r="C72" s="3">
        <v>32.7</v>
      </c>
      <c r="D72" s="10">
        <v>38.7</v>
      </c>
      <c r="E72" s="10">
        <f t="shared" si="4"/>
        <v>6</v>
      </c>
      <c r="F72" s="18" t="s">
        <v>21</v>
      </c>
      <c r="G72" s="10" t="s">
        <v>23</v>
      </c>
      <c r="H72" s="21">
        <f t="shared" si="5"/>
        <v>18.348623853211006</v>
      </c>
      <c r="J72" s="10"/>
      <c r="K72" s="18">
        <v>28</v>
      </c>
      <c r="L72" s="18" t="s">
        <v>11</v>
      </c>
      <c r="M72" s="3">
        <v>29.1</v>
      </c>
      <c r="N72" s="10">
        <v>70.3</v>
      </c>
      <c r="O72" s="21">
        <f t="shared" si="6"/>
        <v>41.199999999999996</v>
      </c>
      <c r="P72" s="18" t="s">
        <v>21</v>
      </c>
      <c r="Q72" s="10"/>
      <c r="R72" s="15" t="s">
        <v>50</v>
      </c>
      <c r="S72" s="15">
        <f t="shared" si="7"/>
        <v>141.58075601374568</v>
      </c>
    </row>
    <row r="73" spans="1:19" ht="12.75">
      <c r="A73" s="18">
        <v>29</v>
      </c>
      <c r="B73" s="18" t="s">
        <v>10</v>
      </c>
      <c r="C73" s="3">
        <v>77.8</v>
      </c>
      <c r="D73" s="10">
        <v>101.3</v>
      </c>
      <c r="E73" s="10">
        <f t="shared" si="4"/>
        <v>23.5</v>
      </c>
      <c r="F73" s="18" t="s">
        <v>21</v>
      </c>
      <c r="G73" s="10" t="s">
        <v>23</v>
      </c>
      <c r="H73" s="21">
        <f t="shared" si="5"/>
        <v>30.205655526992288</v>
      </c>
      <c r="J73" s="10"/>
      <c r="K73" s="18">
        <v>29</v>
      </c>
      <c r="L73" s="18" t="s">
        <v>11</v>
      </c>
      <c r="M73" s="3">
        <v>28.9</v>
      </c>
      <c r="N73" s="10">
        <v>46.7</v>
      </c>
      <c r="O73" s="21">
        <f t="shared" si="6"/>
        <v>17.800000000000004</v>
      </c>
      <c r="P73" s="18" t="s">
        <v>21</v>
      </c>
      <c r="Q73" s="10"/>
      <c r="R73" s="15" t="s">
        <v>50</v>
      </c>
      <c r="S73" s="15">
        <f t="shared" si="7"/>
        <v>61.59169550173013</v>
      </c>
    </row>
    <row r="74" spans="1:19" ht="12.75">
      <c r="A74" s="18">
        <v>30</v>
      </c>
      <c r="B74" s="18" t="s">
        <v>10</v>
      </c>
      <c r="C74" s="3">
        <v>83.5</v>
      </c>
      <c r="D74" s="10">
        <v>127</v>
      </c>
      <c r="E74" s="10">
        <f t="shared" si="4"/>
        <v>43.5</v>
      </c>
      <c r="F74" s="18" t="s">
        <v>21</v>
      </c>
      <c r="G74" s="10" t="s">
        <v>23</v>
      </c>
      <c r="H74" s="21">
        <f t="shared" si="5"/>
        <v>52.09580838323353</v>
      </c>
      <c r="I74" s="19" t="s">
        <v>35</v>
      </c>
      <c r="J74" s="10"/>
      <c r="K74" s="18">
        <v>30</v>
      </c>
      <c r="L74" s="18" t="s">
        <v>11</v>
      </c>
      <c r="M74" s="3">
        <v>49.4</v>
      </c>
      <c r="N74" s="10"/>
      <c r="O74" s="21"/>
      <c r="P74" s="18" t="s">
        <v>21</v>
      </c>
      <c r="Q74" s="10"/>
      <c r="R74" s="15" t="s">
        <v>50</v>
      </c>
      <c r="S74" s="15"/>
    </row>
    <row r="75" spans="1:19" ht="12.75">
      <c r="A75" s="18">
        <v>31</v>
      </c>
      <c r="B75" s="18" t="s">
        <v>10</v>
      </c>
      <c r="C75" s="3">
        <v>22.1</v>
      </c>
      <c r="D75" s="10">
        <v>33.6</v>
      </c>
      <c r="E75" s="10">
        <f t="shared" si="4"/>
        <v>11.5</v>
      </c>
      <c r="F75" s="18" t="s">
        <v>21</v>
      </c>
      <c r="G75" s="10" t="s">
        <v>23</v>
      </c>
      <c r="H75" s="21">
        <f t="shared" si="5"/>
        <v>52.03619909502262</v>
      </c>
      <c r="I75" s="19" t="s">
        <v>37</v>
      </c>
      <c r="J75" s="10"/>
      <c r="K75" s="18">
        <v>31</v>
      </c>
      <c r="L75" s="18" t="s">
        <v>11</v>
      </c>
      <c r="M75" s="3">
        <v>15</v>
      </c>
      <c r="N75" s="10">
        <v>25.8</v>
      </c>
      <c r="O75" s="21">
        <f t="shared" si="6"/>
        <v>10.8</v>
      </c>
      <c r="P75" s="18" t="s">
        <v>21</v>
      </c>
      <c r="Q75" s="10"/>
      <c r="R75" s="15" t="s">
        <v>50</v>
      </c>
      <c r="S75" s="15">
        <f t="shared" si="7"/>
        <v>72.00000000000001</v>
      </c>
    </row>
    <row r="76" spans="1:19" ht="12.75">
      <c r="A76" s="18">
        <v>32</v>
      </c>
      <c r="B76" s="18" t="s">
        <v>10</v>
      </c>
      <c r="C76" s="3">
        <v>20.7</v>
      </c>
      <c r="D76" s="10">
        <v>39.1</v>
      </c>
      <c r="E76" s="10">
        <f t="shared" si="4"/>
        <v>18.400000000000002</v>
      </c>
      <c r="F76" s="18" t="s">
        <v>21</v>
      </c>
      <c r="G76" s="10" t="s">
        <v>23</v>
      </c>
      <c r="H76" s="21">
        <f t="shared" si="5"/>
        <v>88.8888888888889</v>
      </c>
      <c r="I76" s="19" t="s">
        <v>33</v>
      </c>
      <c r="J76" s="10"/>
      <c r="K76" s="18">
        <v>32</v>
      </c>
      <c r="L76" s="18" t="s">
        <v>11</v>
      </c>
      <c r="M76" s="3">
        <v>39</v>
      </c>
      <c r="N76" s="10"/>
      <c r="O76" s="21"/>
      <c r="P76" s="18" t="s">
        <v>21</v>
      </c>
      <c r="Q76" s="10"/>
      <c r="R76" s="15" t="s">
        <v>50</v>
      </c>
      <c r="S76" s="15"/>
    </row>
    <row r="77" spans="1:20" ht="12.75">
      <c r="A77" s="18">
        <v>33</v>
      </c>
      <c r="B77" s="18" t="s">
        <v>10</v>
      </c>
      <c r="C77" s="3">
        <v>57.5</v>
      </c>
      <c r="D77" s="10">
        <v>89.6</v>
      </c>
      <c r="E77" s="10">
        <f t="shared" si="4"/>
        <v>32.099999999999994</v>
      </c>
      <c r="F77" s="18" t="s">
        <v>21</v>
      </c>
      <c r="G77" s="10" t="s">
        <v>23</v>
      </c>
      <c r="H77" s="21">
        <f t="shared" si="5"/>
        <v>55.82608695652173</v>
      </c>
      <c r="J77" s="10"/>
      <c r="K77" s="18">
        <v>33</v>
      </c>
      <c r="L77" s="18" t="s">
        <v>11</v>
      </c>
      <c r="M77" s="3">
        <v>86.6</v>
      </c>
      <c r="N77" s="10"/>
      <c r="O77" s="21"/>
      <c r="P77" s="18" t="s">
        <v>21</v>
      </c>
      <c r="Q77" s="10"/>
      <c r="R77" s="15" t="s">
        <v>50</v>
      </c>
      <c r="S77" s="15"/>
      <c r="T77" s="19" t="s">
        <v>48</v>
      </c>
    </row>
    <row r="78" spans="1:19" ht="12.75">
      <c r="A78" s="18">
        <v>34</v>
      </c>
      <c r="B78" s="18" t="s">
        <v>10</v>
      </c>
      <c r="C78" s="3">
        <v>86.3</v>
      </c>
      <c r="D78" s="10">
        <v>115.8</v>
      </c>
      <c r="E78" s="10">
        <f t="shared" si="4"/>
        <v>29.5</v>
      </c>
      <c r="F78" s="18" t="s">
        <v>21</v>
      </c>
      <c r="G78" s="10" t="s">
        <v>23</v>
      </c>
      <c r="H78" s="21">
        <f t="shared" si="5"/>
        <v>34.183082271147164</v>
      </c>
      <c r="I78" s="19" t="s">
        <v>39</v>
      </c>
      <c r="J78" s="10"/>
      <c r="K78" s="18">
        <v>34</v>
      </c>
      <c r="L78" s="18" t="s">
        <v>11</v>
      </c>
      <c r="M78" s="3">
        <v>44.2</v>
      </c>
      <c r="N78" s="10"/>
      <c r="O78" s="21"/>
      <c r="P78" s="18" t="s">
        <v>21</v>
      </c>
      <c r="Q78" s="10"/>
      <c r="R78" s="15" t="s">
        <v>50</v>
      </c>
      <c r="S78" s="15"/>
    </row>
    <row r="79" spans="1:19" ht="12.75">
      <c r="A79" s="18">
        <v>35</v>
      </c>
      <c r="B79" s="18" t="s">
        <v>10</v>
      </c>
      <c r="C79" s="3">
        <v>68.1</v>
      </c>
      <c r="D79" s="10">
        <v>94.8</v>
      </c>
      <c r="E79" s="10">
        <f t="shared" si="4"/>
        <v>26.700000000000003</v>
      </c>
      <c r="F79" s="18" t="s">
        <v>21</v>
      </c>
      <c r="G79" s="10" t="s">
        <v>23</v>
      </c>
      <c r="H79" s="21">
        <f t="shared" si="5"/>
        <v>39.207048458149785</v>
      </c>
      <c r="I79" s="19" t="s">
        <v>32</v>
      </c>
      <c r="J79" s="10"/>
      <c r="K79" s="18">
        <v>35</v>
      </c>
      <c r="L79" s="18" t="s">
        <v>11</v>
      </c>
      <c r="M79" s="3">
        <v>72.9</v>
      </c>
      <c r="N79" s="10">
        <v>123.8</v>
      </c>
      <c r="O79" s="21">
        <f t="shared" si="6"/>
        <v>50.89999999999999</v>
      </c>
      <c r="P79" s="18" t="s">
        <v>21</v>
      </c>
      <c r="Q79" s="10"/>
      <c r="R79" s="15" t="s">
        <v>50</v>
      </c>
      <c r="S79" s="15">
        <f t="shared" si="7"/>
        <v>69.82167352537722</v>
      </c>
    </row>
    <row r="80" spans="1:19" ht="12.75">
      <c r="A80" s="18">
        <v>36</v>
      </c>
      <c r="B80" s="18" t="s">
        <v>10</v>
      </c>
      <c r="C80" s="3">
        <v>22.2</v>
      </c>
      <c r="D80" s="10">
        <v>120.2</v>
      </c>
      <c r="E80" s="10">
        <f t="shared" si="4"/>
        <v>98</v>
      </c>
      <c r="F80" s="18" t="s">
        <v>21</v>
      </c>
      <c r="G80" s="10" t="s">
        <v>23</v>
      </c>
      <c r="H80" s="21">
        <f t="shared" si="5"/>
        <v>441.44144144144144</v>
      </c>
      <c r="J80" s="10"/>
      <c r="K80" s="18">
        <v>36</v>
      </c>
      <c r="L80" s="18" t="s">
        <v>11</v>
      </c>
      <c r="M80" s="3">
        <v>30.1</v>
      </c>
      <c r="N80" s="10">
        <v>67.2</v>
      </c>
      <c r="O80" s="21">
        <f t="shared" si="6"/>
        <v>37.1</v>
      </c>
      <c r="P80" s="18" t="s">
        <v>21</v>
      </c>
      <c r="Q80" s="10"/>
      <c r="R80" s="15" t="s">
        <v>50</v>
      </c>
      <c r="S80" s="15">
        <f t="shared" si="7"/>
        <v>123.25581395348837</v>
      </c>
    </row>
    <row r="81" spans="1:19" ht="12.75">
      <c r="A81" s="6">
        <v>37</v>
      </c>
      <c r="B81" s="6" t="s">
        <v>10</v>
      </c>
      <c r="C81" s="7">
        <v>41.8</v>
      </c>
      <c r="D81" s="8">
        <v>32.4</v>
      </c>
      <c r="E81" s="8">
        <f t="shared" si="4"/>
        <v>-9.399999999999999</v>
      </c>
      <c r="F81" s="6" t="s">
        <v>21</v>
      </c>
      <c r="G81" s="8" t="s">
        <v>23</v>
      </c>
      <c r="H81" s="9">
        <f t="shared" si="5"/>
        <v>-22.48803827751196</v>
      </c>
      <c r="I81" s="19" t="s">
        <v>38</v>
      </c>
      <c r="J81" s="10"/>
      <c r="K81" s="18">
        <v>37</v>
      </c>
      <c r="L81" s="18" t="s">
        <v>11</v>
      </c>
      <c r="M81" s="3">
        <v>51.2</v>
      </c>
      <c r="N81" s="10">
        <v>82.4</v>
      </c>
      <c r="O81" s="21">
        <f t="shared" si="6"/>
        <v>31.200000000000003</v>
      </c>
      <c r="P81" s="18" t="s">
        <v>21</v>
      </c>
      <c r="Q81" s="10"/>
      <c r="R81" s="15" t="s">
        <v>50</v>
      </c>
      <c r="S81" s="15">
        <f t="shared" si="7"/>
        <v>60.9375</v>
      </c>
    </row>
    <row r="82" spans="1:19" ht="12.75">
      <c r="A82" s="18">
        <v>38</v>
      </c>
      <c r="B82" s="18" t="s">
        <v>10</v>
      </c>
      <c r="C82" s="3">
        <v>51.7</v>
      </c>
      <c r="D82" s="10">
        <v>108.4</v>
      </c>
      <c r="E82" s="10">
        <f t="shared" si="4"/>
        <v>56.7</v>
      </c>
      <c r="F82" s="18" t="s">
        <v>21</v>
      </c>
      <c r="G82" s="10" t="s">
        <v>23</v>
      </c>
      <c r="H82" s="21">
        <f>E82/C82*100</f>
        <v>109.67117988394584</v>
      </c>
      <c r="J82" s="10"/>
      <c r="K82" s="18">
        <v>38</v>
      </c>
      <c r="L82" s="18" t="s">
        <v>11</v>
      </c>
      <c r="M82" s="3">
        <v>28.9</v>
      </c>
      <c r="N82" s="10"/>
      <c r="O82" s="21"/>
      <c r="P82" s="18" t="s">
        <v>21</v>
      </c>
      <c r="Q82" s="10"/>
      <c r="R82" s="15" t="s">
        <v>50</v>
      </c>
      <c r="S82" s="15"/>
    </row>
    <row r="83" spans="1:19" ht="12.75">
      <c r="A83" s="18">
        <v>39</v>
      </c>
      <c r="B83" s="18" t="s">
        <v>10</v>
      </c>
      <c r="C83" s="3">
        <v>30.3</v>
      </c>
      <c r="D83" s="10">
        <v>57.5</v>
      </c>
      <c r="E83" s="10">
        <f t="shared" si="4"/>
        <v>27.2</v>
      </c>
      <c r="F83" s="18" t="s">
        <v>21</v>
      </c>
      <c r="G83" s="10" t="s">
        <v>23</v>
      </c>
      <c r="H83" s="21">
        <f t="shared" si="5"/>
        <v>89.76897689768977</v>
      </c>
      <c r="I83" s="19" t="s">
        <v>36</v>
      </c>
      <c r="J83" s="10"/>
      <c r="K83" s="18">
        <v>39</v>
      </c>
      <c r="L83" s="18" t="s">
        <v>11</v>
      </c>
      <c r="M83" s="3">
        <v>74.6</v>
      </c>
      <c r="N83" s="10"/>
      <c r="O83" s="21"/>
      <c r="P83" s="18" t="s">
        <v>21</v>
      </c>
      <c r="Q83" s="10"/>
      <c r="R83" s="15" t="s">
        <v>50</v>
      </c>
      <c r="S83" s="15"/>
    </row>
    <row r="84" spans="1:20" ht="12.75">
      <c r="A84" s="18">
        <v>40</v>
      </c>
      <c r="B84" s="18" t="s">
        <v>10</v>
      </c>
      <c r="C84" s="3">
        <v>35.8</v>
      </c>
      <c r="D84" s="10">
        <v>57.7</v>
      </c>
      <c r="E84" s="10">
        <f t="shared" si="4"/>
        <v>21.900000000000006</v>
      </c>
      <c r="F84" s="18" t="s">
        <v>21</v>
      </c>
      <c r="G84" s="10" t="s">
        <v>23</v>
      </c>
      <c r="H84" s="21">
        <f>E84/C84*100</f>
        <v>61.17318435754192</v>
      </c>
      <c r="J84" s="10"/>
      <c r="K84" s="18">
        <v>40</v>
      </c>
      <c r="L84" s="18" t="s">
        <v>11</v>
      </c>
      <c r="M84" s="3">
        <v>31.4</v>
      </c>
      <c r="N84" s="10"/>
      <c r="O84" s="21"/>
      <c r="P84" s="18" t="s">
        <v>21</v>
      </c>
      <c r="Q84" s="10"/>
      <c r="R84" s="15" t="s">
        <v>50</v>
      </c>
      <c r="S84" s="15"/>
      <c r="T84" s="19" t="s">
        <v>49</v>
      </c>
    </row>
    <row r="85" spans="1:19" ht="12.75">
      <c r="A85" s="18"/>
      <c r="B85" s="18"/>
      <c r="C85" s="3"/>
      <c r="D85" s="10"/>
      <c r="E85" s="10"/>
      <c r="F85" s="18"/>
      <c r="G85" s="10" t="s">
        <v>42</v>
      </c>
      <c r="H85" s="21">
        <f>AVERAGE(H46:H65,H67:H79,H82:H84)</f>
        <v>49.27093478172742</v>
      </c>
      <c r="I85" s="10"/>
      <c r="J85" s="10"/>
      <c r="K85" s="18"/>
      <c r="L85" s="18"/>
      <c r="M85" s="3"/>
      <c r="N85" s="20">
        <v>39377</v>
      </c>
      <c r="O85" s="10"/>
      <c r="P85" s="18"/>
      <c r="Q85" s="10"/>
      <c r="R85" s="19" t="s">
        <v>42</v>
      </c>
      <c r="S85" s="23">
        <f>AVERAGE(S45,S48,S54:S56,S59:S60,S62:S64,S67:S69,S71:S73,S75,S79:S81)</f>
        <v>79.59334221762974</v>
      </c>
    </row>
    <row r="86" spans="1:19" ht="12.75">
      <c r="A86" s="18" t="s">
        <v>4</v>
      </c>
      <c r="B86" s="18" t="s">
        <v>0</v>
      </c>
      <c r="C86" s="3" t="s">
        <v>1</v>
      </c>
      <c r="D86" s="10" t="s">
        <v>2</v>
      </c>
      <c r="E86" s="10" t="s">
        <v>9</v>
      </c>
      <c r="F86" s="18" t="s">
        <v>5</v>
      </c>
      <c r="G86" s="10" t="s">
        <v>8</v>
      </c>
      <c r="H86" s="10" t="s">
        <v>41</v>
      </c>
      <c r="I86" s="10"/>
      <c r="J86" s="10"/>
      <c r="K86" s="18" t="s">
        <v>4</v>
      </c>
      <c r="L86" s="18" t="s">
        <v>0</v>
      </c>
      <c r="M86" s="3" t="s">
        <v>1</v>
      </c>
      <c r="N86" s="10" t="s">
        <v>2</v>
      </c>
      <c r="O86" s="10" t="s">
        <v>9</v>
      </c>
      <c r="P86" s="18" t="s">
        <v>5</v>
      </c>
      <c r="Q86" s="10" t="s">
        <v>8</v>
      </c>
      <c r="R86" s="10" t="s">
        <v>8</v>
      </c>
      <c r="S86" s="15" t="s">
        <v>41</v>
      </c>
    </row>
    <row r="87" spans="1:19" ht="12.75">
      <c r="A87" s="18">
        <v>1</v>
      </c>
      <c r="B87" s="18" t="s">
        <v>12</v>
      </c>
      <c r="C87" s="3">
        <v>13.8</v>
      </c>
      <c r="D87" s="10">
        <v>21.1</v>
      </c>
      <c r="E87" s="21">
        <f>D87-C87</f>
        <v>7.300000000000001</v>
      </c>
      <c r="F87" s="18" t="s">
        <v>20</v>
      </c>
      <c r="G87" s="10" t="s">
        <v>53</v>
      </c>
      <c r="H87" s="10">
        <f>E87/C87*100</f>
        <v>52.89855072463768</v>
      </c>
      <c r="I87" s="10"/>
      <c r="J87" s="10"/>
      <c r="K87" s="18">
        <v>1</v>
      </c>
      <c r="L87" s="18" t="s">
        <v>13</v>
      </c>
      <c r="M87" s="3">
        <v>62</v>
      </c>
      <c r="N87" s="10">
        <v>82.4</v>
      </c>
      <c r="O87" s="21">
        <f>N87-M87</f>
        <v>20.400000000000006</v>
      </c>
      <c r="P87" s="18" t="s">
        <v>20</v>
      </c>
      <c r="Q87" s="10"/>
      <c r="R87" s="19" t="s">
        <v>27</v>
      </c>
      <c r="S87" s="15">
        <f>O87/M87*100</f>
        <v>32.90322580645162</v>
      </c>
    </row>
    <row r="88" spans="1:19" ht="12.75">
      <c r="A88" s="18">
        <v>2</v>
      </c>
      <c r="B88" s="18" t="s">
        <v>12</v>
      </c>
      <c r="C88" s="3">
        <v>75.7</v>
      </c>
      <c r="D88" s="10">
        <v>104.9</v>
      </c>
      <c r="E88" s="21">
        <f aca="true" t="shared" si="8" ref="E88:E126">D88-C88</f>
        <v>29.200000000000003</v>
      </c>
      <c r="F88" s="18" t="s">
        <v>20</v>
      </c>
      <c r="G88" s="10" t="s">
        <v>53</v>
      </c>
      <c r="H88" s="10">
        <f aca="true" t="shared" si="9" ref="H88:H126">E88/C88*100</f>
        <v>38.57331571994716</v>
      </c>
      <c r="I88" s="10"/>
      <c r="J88" s="10"/>
      <c r="K88" s="18">
        <v>2</v>
      </c>
      <c r="L88" s="18" t="s">
        <v>13</v>
      </c>
      <c r="M88" s="3">
        <v>26.7</v>
      </c>
      <c r="N88" s="10">
        <v>33.9</v>
      </c>
      <c r="O88" s="21">
        <f aca="true" t="shared" si="10" ref="O88:O126">N88-M88</f>
        <v>7.199999999999999</v>
      </c>
      <c r="P88" s="18" t="s">
        <v>20</v>
      </c>
      <c r="Q88" s="10"/>
      <c r="R88" s="19" t="s">
        <v>27</v>
      </c>
      <c r="S88" s="15">
        <f aca="true" t="shared" si="11" ref="S88:S126">O88/M88*100</f>
        <v>26.96629213483146</v>
      </c>
    </row>
    <row r="89" spans="1:19" ht="12.75">
      <c r="A89" s="18">
        <v>3</v>
      </c>
      <c r="B89" s="18" t="s">
        <v>12</v>
      </c>
      <c r="C89" s="3">
        <v>28.5</v>
      </c>
      <c r="D89" s="10">
        <v>34.6</v>
      </c>
      <c r="E89" s="21">
        <f t="shared" si="8"/>
        <v>6.100000000000001</v>
      </c>
      <c r="F89" s="18" t="s">
        <v>20</v>
      </c>
      <c r="G89" s="10" t="s">
        <v>53</v>
      </c>
      <c r="H89" s="10">
        <f t="shared" si="9"/>
        <v>21.40350877192983</v>
      </c>
      <c r="I89" s="10"/>
      <c r="J89" s="10"/>
      <c r="K89" s="18">
        <v>3</v>
      </c>
      <c r="L89" s="18" t="s">
        <v>13</v>
      </c>
      <c r="M89" s="3">
        <v>91.2</v>
      </c>
      <c r="N89" s="10"/>
      <c r="O89" s="21"/>
      <c r="P89" s="18" t="s">
        <v>20</v>
      </c>
      <c r="Q89" s="10"/>
      <c r="R89" s="19" t="s">
        <v>27</v>
      </c>
      <c r="S89" s="15"/>
    </row>
    <row r="90" spans="1:19" ht="12.75">
      <c r="A90" s="18">
        <v>4</v>
      </c>
      <c r="B90" s="18" t="s">
        <v>12</v>
      </c>
      <c r="C90" s="3">
        <v>51.8</v>
      </c>
      <c r="D90" s="10">
        <v>64</v>
      </c>
      <c r="E90" s="21">
        <f t="shared" si="8"/>
        <v>12.200000000000003</v>
      </c>
      <c r="F90" s="18" t="s">
        <v>20</v>
      </c>
      <c r="G90" s="10" t="s">
        <v>53</v>
      </c>
      <c r="H90" s="10">
        <f t="shared" si="9"/>
        <v>23.552123552123557</v>
      </c>
      <c r="I90" s="10"/>
      <c r="J90" s="10"/>
      <c r="K90" s="18">
        <v>4</v>
      </c>
      <c r="L90" s="18" t="s">
        <v>13</v>
      </c>
      <c r="M90" s="3">
        <v>27.1</v>
      </c>
      <c r="N90" s="10">
        <v>38.8</v>
      </c>
      <c r="O90" s="21">
        <f t="shared" si="10"/>
        <v>11.699999999999996</v>
      </c>
      <c r="P90" s="18" t="s">
        <v>20</v>
      </c>
      <c r="Q90" s="10"/>
      <c r="R90" s="19" t="s">
        <v>27</v>
      </c>
      <c r="S90" s="15">
        <f t="shared" si="11"/>
        <v>43.173431734317326</v>
      </c>
    </row>
    <row r="91" spans="1:19" ht="12.75">
      <c r="A91" s="18">
        <v>5</v>
      </c>
      <c r="B91" s="18" t="s">
        <v>12</v>
      </c>
      <c r="C91" s="3">
        <v>51.4</v>
      </c>
      <c r="D91" s="10">
        <v>66.2</v>
      </c>
      <c r="E91" s="21">
        <f t="shared" si="8"/>
        <v>14.800000000000004</v>
      </c>
      <c r="F91" s="18" t="s">
        <v>20</v>
      </c>
      <c r="G91" s="10" t="s">
        <v>53</v>
      </c>
      <c r="H91" s="10">
        <f t="shared" si="9"/>
        <v>28.793774319066156</v>
      </c>
      <c r="I91" s="10"/>
      <c r="J91" s="10"/>
      <c r="K91" s="18">
        <v>5</v>
      </c>
      <c r="L91" s="18" t="s">
        <v>13</v>
      </c>
      <c r="M91" s="3">
        <v>112.4</v>
      </c>
      <c r="N91" s="10"/>
      <c r="O91" s="21"/>
      <c r="P91" s="18" t="s">
        <v>20</v>
      </c>
      <c r="Q91" s="10"/>
      <c r="R91" s="19" t="s">
        <v>27</v>
      </c>
      <c r="S91" s="15"/>
    </row>
    <row r="92" spans="1:19" ht="12.75">
      <c r="A92" s="18">
        <v>6</v>
      </c>
      <c r="B92" s="18" t="s">
        <v>12</v>
      </c>
      <c r="C92" s="3">
        <v>16.9</v>
      </c>
      <c r="D92" s="10">
        <v>22.5</v>
      </c>
      <c r="E92" s="21">
        <f t="shared" si="8"/>
        <v>5.600000000000001</v>
      </c>
      <c r="F92" s="18" t="s">
        <v>20</v>
      </c>
      <c r="G92" s="10" t="s">
        <v>53</v>
      </c>
      <c r="H92" s="10">
        <f t="shared" si="9"/>
        <v>33.136094674556226</v>
      </c>
      <c r="I92" s="10"/>
      <c r="J92" s="10"/>
      <c r="K92" s="18">
        <v>6</v>
      </c>
      <c r="L92" s="18" t="s">
        <v>13</v>
      </c>
      <c r="M92" s="3">
        <v>21.7</v>
      </c>
      <c r="N92" s="10">
        <v>31.3</v>
      </c>
      <c r="O92" s="21">
        <f t="shared" si="10"/>
        <v>9.600000000000001</v>
      </c>
      <c r="P92" s="18" t="s">
        <v>20</v>
      </c>
      <c r="Q92" s="10"/>
      <c r="R92" s="19" t="s">
        <v>27</v>
      </c>
      <c r="S92" s="15">
        <f t="shared" si="11"/>
        <v>44.23963133640554</v>
      </c>
    </row>
    <row r="93" spans="1:19" ht="12.75">
      <c r="A93" s="18">
        <v>7</v>
      </c>
      <c r="B93" s="18" t="s">
        <v>12</v>
      </c>
      <c r="C93" s="3">
        <v>15.1</v>
      </c>
      <c r="D93" s="10">
        <v>20</v>
      </c>
      <c r="E93" s="21">
        <f t="shared" si="8"/>
        <v>4.9</v>
      </c>
      <c r="F93" s="18" t="s">
        <v>20</v>
      </c>
      <c r="G93" s="10" t="s">
        <v>53</v>
      </c>
      <c r="H93" s="10">
        <f t="shared" si="9"/>
        <v>32.450331125827816</v>
      </c>
      <c r="I93" s="10"/>
      <c r="J93" s="10"/>
      <c r="K93" s="18">
        <v>7</v>
      </c>
      <c r="L93" s="18" t="s">
        <v>13</v>
      </c>
      <c r="M93" s="3">
        <v>28.7</v>
      </c>
      <c r="N93" s="10">
        <v>36.4</v>
      </c>
      <c r="O93" s="21">
        <f t="shared" si="10"/>
        <v>7.699999999999999</v>
      </c>
      <c r="P93" s="18" t="s">
        <v>20</v>
      </c>
      <c r="Q93" s="10"/>
      <c r="R93" s="19" t="s">
        <v>27</v>
      </c>
      <c r="S93" s="15">
        <f t="shared" si="11"/>
        <v>26.829268292682922</v>
      </c>
    </row>
    <row r="94" spans="1:19" ht="12.75">
      <c r="A94" s="18">
        <v>8</v>
      </c>
      <c r="B94" s="18" t="s">
        <v>12</v>
      </c>
      <c r="C94" s="3">
        <v>21.5</v>
      </c>
      <c r="D94" s="10">
        <v>28.5</v>
      </c>
      <c r="E94" s="21">
        <f t="shared" si="8"/>
        <v>7</v>
      </c>
      <c r="F94" s="18" t="s">
        <v>20</v>
      </c>
      <c r="G94" s="10" t="s">
        <v>53</v>
      </c>
      <c r="H94" s="10">
        <f t="shared" si="9"/>
        <v>32.55813953488372</v>
      </c>
      <c r="I94" s="10"/>
      <c r="J94" s="10"/>
      <c r="K94" s="18">
        <v>8</v>
      </c>
      <c r="L94" s="18" t="s">
        <v>13</v>
      </c>
      <c r="M94" s="3">
        <v>43.8</v>
      </c>
      <c r="N94" s="10"/>
      <c r="O94" s="21"/>
      <c r="P94" s="18" t="s">
        <v>20</v>
      </c>
      <c r="Q94" s="10"/>
      <c r="R94" s="19" t="s">
        <v>27</v>
      </c>
      <c r="S94" s="15"/>
    </row>
    <row r="95" spans="1:19" ht="12.75">
      <c r="A95" s="18">
        <v>9</v>
      </c>
      <c r="B95" s="18" t="s">
        <v>12</v>
      </c>
      <c r="C95" s="3">
        <v>87.1</v>
      </c>
      <c r="D95" s="10">
        <v>115.8</v>
      </c>
      <c r="E95" s="21">
        <f t="shared" si="8"/>
        <v>28.700000000000003</v>
      </c>
      <c r="F95" s="18" t="s">
        <v>20</v>
      </c>
      <c r="G95" s="10" t="s">
        <v>53</v>
      </c>
      <c r="H95" s="10">
        <f t="shared" si="9"/>
        <v>32.95063145809415</v>
      </c>
      <c r="I95" s="10"/>
      <c r="J95" s="10"/>
      <c r="K95" s="18">
        <v>9</v>
      </c>
      <c r="L95" s="18" t="s">
        <v>13</v>
      </c>
      <c r="M95" s="3">
        <v>30.9</v>
      </c>
      <c r="N95" s="10">
        <v>43.4</v>
      </c>
      <c r="O95" s="21">
        <f t="shared" si="10"/>
        <v>12.5</v>
      </c>
      <c r="P95" s="18" t="s">
        <v>20</v>
      </c>
      <c r="Q95" s="10"/>
      <c r="R95" s="19" t="s">
        <v>27</v>
      </c>
      <c r="S95" s="15">
        <f t="shared" si="11"/>
        <v>40.45307443365696</v>
      </c>
    </row>
    <row r="96" spans="1:19" ht="12.75">
      <c r="A96" s="18">
        <v>10</v>
      </c>
      <c r="B96" s="18" t="s">
        <v>12</v>
      </c>
      <c r="C96" s="3">
        <v>35.1</v>
      </c>
      <c r="D96" s="10"/>
      <c r="E96" s="21"/>
      <c r="F96" s="18" t="s">
        <v>20</v>
      </c>
      <c r="G96" s="10" t="s">
        <v>53</v>
      </c>
      <c r="H96" s="10"/>
      <c r="I96" s="10"/>
      <c r="J96" s="10"/>
      <c r="K96" s="18">
        <v>10</v>
      </c>
      <c r="L96" s="18" t="s">
        <v>13</v>
      </c>
      <c r="M96" s="3">
        <v>25</v>
      </c>
      <c r="N96" s="10">
        <v>46</v>
      </c>
      <c r="O96" s="21">
        <f t="shared" si="10"/>
        <v>21</v>
      </c>
      <c r="P96" s="18" t="s">
        <v>20</v>
      </c>
      <c r="Q96" s="10"/>
      <c r="R96" s="19" t="s">
        <v>27</v>
      </c>
      <c r="S96" s="15">
        <f t="shared" si="11"/>
        <v>84</v>
      </c>
    </row>
    <row r="97" spans="1:19" ht="12.75">
      <c r="A97" s="18">
        <v>11</v>
      </c>
      <c r="B97" s="18" t="s">
        <v>12</v>
      </c>
      <c r="C97" s="3">
        <v>18.6</v>
      </c>
      <c r="D97" s="10">
        <v>22.5</v>
      </c>
      <c r="E97" s="21">
        <f t="shared" si="8"/>
        <v>3.8999999999999986</v>
      </c>
      <c r="F97" s="18" t="s">
        <v>20</v>
      </c>
      <c r="G97" s="10" t="s">
        <v>53</v>
      </c>
      <c r="H97" s="10">
        <f t="shared" si="9"/>
        <v>20.96774193548386</v>
      </c>
      <c r="I97" s="10"/>
      <c r="J97" s="10"/>
      <c r="K97" s="18">
        <v>11</v>
      </c>
      <c r="L97" s="18" t="s">
        <v>13</v>
      </c>
      <c r="M97" s="3">
        <v>50.2</v>
      </c>
      <c r="N97" s="10">
        <v>66</v>
      </c>
      <c r="O97" s="21">
        <f t="shared" si="10"/>
        <v>15.799999999999997</v>
      </c>
      <c r="P97" s="18" t="s">
        <v>20</v>
      </c>
      <c r="Q97" s="10"/>
      <c r="R97" s="19" t="s">
        <v>27</v>
      </c>
      <c r="S97" s="15">
        <f t="shared" si="11"/>
        <v>31.474103585657364</v>
      </c>
    </row>
    <row r="98" spans="1:19" ht="12.75">
      <c r="A98" s="18">
        <v>12</v>
      </c>
      <c r="B98" s="18" t="s">
        <v>12</v>
      </c>
      <c r="C98" s="3">
        <v>65.9</v>
      </c>
      <c r="E98" s="21"/>
      <c r="F98" s="18" t="s">
        <v>20</v>
      </c>
      <c r="G98" s="10" t="s">
        <v>53</v>
      </c>
      <c r="H98" s="10"/>
      <c r="I98" s="10" t="s">
        <v>54</v>
      </c>
      <c r="J98" s="10"/>
      <c r="K98" s="18">
        <v>12</v>
      </c>
      <c r="L98" s="18" t="s">
        <v>13</v>
      </c>
      <c r="M98" s="3">
        <v>8.7</v>
      </c>
      <c r="N98" s="10">
        <v>12.9</v>
      </c>
      <c r="O98" s="21">
        <f t="shared" si="10"/>
        <v>4.200000000000001</v>
      </c>
      <c r="P98" s="18" t="s">
        <v>20</v>
      </c>
      <c r="Q98" s="10"/>
      <c r="R98" s="19" t="s">
        <v>27</v>
      </c>
      <c r="S98" s="15">
        <f t="shared" si="11"/>
        <v>48.27586206896554</v>
      </c>
    </row>
    <row r="99" spans="1:19" ht="12.75">
      <c r="A99" s="18">
        <v>13</v>
      </c>
      <c r="B99" s="18" t="s">
        <v>12</v>
      </c>
      <c r="C99" s="3">
        <v>46.6</v>
      </c>
      <c r="D99" s="10">
        <v>62.1</v>
      </c>
      <c r="E99" s="21">
        <f t="shared" si="8"/>
        <v>15.5</v>
      </c>
      <c r="F99" s="18" t="s">
        <v>20</v>
      </c>
      <c r="G99" s="10" t="s">
        <v>53</v>
      </c>
      <c r="H99" s="10">
        <f t="shared" si="9"/>
        <v>33.261802575107296</v>
      </c>
      <c r="I99" s="10"/>
      <c r="J99" s="10"/>
      <c r="K99" s="18">
        <v>13</v>
      </c>
      <c r="L99" s="18" t="s">
        <v>13</v>
      </c>
      <c r="M99" s="3">
        <v>49.5</v>
      </c>
      <c r="N99" s="10">
        <v>68.5</v>
      </c>
      <c r="O99" s="21">
        <f t="shared" si="10"/>
        <v>19</v>
      </c>
      <c r="P99" s="18" t="s">
        <v>20</v>
      </c>
      <c r="Q99" s="10"/>
      <c r="R99" s="19" t="s">
        <v>27</v>
      </c>
      <c r="S99" s="15">
        <f t="shared" si="11"/>
        <v>38.38383838383838</v>
      </c>
    </row>
    <row r="100" spans="1:19" ht="12.75">
      <c r="A100" s="18">
        <v>14</v>
      </c>
      <c r="B100" s="18" t="s">
        <v>12</v>
      </c>
      <c r="C100" s="3">
        <v>26.6</v>
      </c>
      <c r="D100" s="10">
        <v>40.8</v>
      </c>
      <c r="E100" s="21">
        <f t="shared" si="8"/>
        <v>14.199999999999996</v>
      </c>
      <c r="F100" s="18" t="s">
        <v>20</v>
      </c>
      <c r="G100" s="10" t="s">
        <v>53</v>
      </c>
      <c r="H100" s="10">
        <f t="shared" si="9"/>
        <v>53.383458646616525</v>
      </c>
      <c r="I100" s="10"/>
      <c r="J100" s="10"/>
      <c r="K100" s="18">
        <v>14</v>
      </c>
      <c r="L100" s="18" t="s">
        <v>13</v>
      </c>
      <c r="M100" s="3">
        <v>105.1</v>
      </c>
      <c r="N100" s="10">
        <v>142</v>
      </c>
      <c r="O100" s="21">
        <f t="shared" si="10"/>
        <v>36.900000000000006</v>
      </c>
      <c r="P100" s="18" t="s">
        <v>20</v>
      </c>
      <c r="Q100" s="10"/>
      <c r="R100" s="19" t="s">
        <v>27</v>
      </c>
      <c r="S100" s="15">
        <f t="shared" si="11"/>
        <v>35.1094196003806</v>
      </c>
    </row>
    <row r="101" spans="1:19" ht="12.75">
      <c r="A101" s="18">
        <v>15</v>
      </c>
      <c r="B101" s="18" t="s">
        <v>12</v>
      </c>
      <c r="C101" s="3">
        <v>65.2</v>
      </c>
      <c r="D101" s="10">
        <v>79.9</v>
      </c>
      <c r="E101" s="21">
        <f t="shared" si="8"/>
        <v>14.700000000000003</v>
      </c>
      <c r="F101" s="18" t="s">
        <v>20</v>
      </c>
      <c r="G101" s="10" t="s">
        <v>53</v>
      </c>
      <c r="H101" s="10">
        <f t="shared" si="9"/>
        <v>22.546012269938654</v>
      </c>
      <c r="I101" s="10"/>
      <c r="J101" s="10"/>
      <c r="K101" s="18">
        <v>15</v>
      </c>
      <c r="L101" s="18" t="s">
        <v>13</v>
      </c>
      <c r="M101" s="3">
        <v>14.7</v>
      </c>
      <c r="N101" s="10"/>
      <c r="O101" s="21"/>
      <c r="P101" s="18" t="s">
        <v>20</v>
      </c>
      <c r="Q101" s="10"/>
      <c r="R101" s="19" t="s">
        <v>27</v>
      </c>
      <c r="S101" s="15"/>
    </row>
    <row r="102" spans="1:19" ht="12.75">
      <c r="A102" s="18">
        <v>16</v>
      </c>
      <c r="B102" s="18" t="s">
        <v>12</v>
      </c>
      <c r="C102" s="3">
        <v>21.6</v>
      </c>
      <c r="D102" s="10">
        <v>33.8</v>
      </c>
      <c r="E102" s="21">
        <f t="shared" si="8"/>
        <v>12.199999999999996</v>
      </c>
      <c r="F102" s="18" t="s">
        <v>20</v>
      </c>
      <c r="G102" s="10" t="s">
        <v>53</v>
      </c>
      <c r="H102" s="10">
        <f t="shared" si="9"/>
        <v>56.48148148148145</v>
      </c>
      <c r="I102" s="10"/>
      <c r="J102" s="10"/>
      <c r="K102" s="18">
        <v>16</v>
      </c>
      <c r="L102" s="18" t="s">
        <v>13</v>
      </c>
      <c r="M102" s="3">
        <v>44.4</v>
      </c>
      <c r="N102" s="10">
        <v>56.1</v>
      </c>
      <c r="O102" s="21">
        <f t="shared" si="10"/>
        <v>11.700000000000003</v>
      </c>
      <c r="P102" s="18" t="s">
        <v>20</v>
      </c>
      <c r="Q102" s="10"/>
      <c r="R102" s="19" t="s">
        <v>27</v>
      </c>
      <c r="S102" s="15">
        <f t="shared" si="11"/>
        <v>26.35135135135136</v>
      </c>
    </row>
    <row r="103" spans="1:19" ht="12.75">
      <c r="A103" s="18">
        <v>17</v>
      </c>
      <c r="B103" s="18" t="s">
        <v>12</v>
      </c>
      <c r="C103" s="3">
        <v>52.6</v>
      </c>
      <c r="D103" s="10">
        <v>63.7</v>
      </c>
      <c r="E103" s="21">
        <f t="shared" si="8"/>
        <v>11.100000000000001</v>
      </c>
      <c r="F103" s="18" t="s">
        <v>20</v>
      </c>
      <c r="G103" s="10" t="s">
        <v>53</v>
      </c>
      <c r="H103" s="10">
        <f t="shared" si="9"/>
        <v>21.10266159695818</v>
      </c>
      <c r="I103" s="10"/>
      <c r="J103" s="10"/>
      <c r="K103" s="18">
        <v>17</v>
      </c>
      <c r="L103" s="18" t="s">
        <v>13</v>
      </c>
      <c r="M103" s="3">
        <v>73.6</v>
      </c>
      <c r="N103" s="10"/>
      <c r="O103" s="21"/>
      <c r="P103" s="18" t="s">
        <v>20</v>
      </c>
      <c r="Q103" s="10"/>
      <c r="R103" s="19" t="s">
        <v>27</v>
      </c>
      <c r="S103" s="15"/>
    </row>
    <row r="104" spans="1:19" ht="12.75">
      <c r="A104" s="18">
        <v>18</v>
      </c>
      <c r="B104" s="18" t="s">
        <v>12</v>
      </c>
      <c r="C104" s="3">
        <v>13.8</v>
      </c>
      <c r="D104" s="10">
        <v>18</v>
      </c>
      <c r="E104" s="21">
        <f t="shared" si="8"/>
        <v>4.199999999999999</v>
      </c>
      <c r="F104" s="18" t="s">
        <v>20</v>
      </c>
      <c r="G104" s="10" t="s">
        <v>53</v>
      </c>
      <c r="H104" s="10">
        <f t="shared" si="9"/>
        <v>30.43478260869564</v>
      </c>
      <c r="I104" s="10"/>
      <c r="J104" s="10"/>
      <c r="K104" s="18">
        <v>18</v>
      </c>
      <c r="L104" s="18" t="s">
        <v>13</v>
      </c>
      <c r="M104" s="3">
        <v>24.9</v>
      </c>
      <c r="N104" s="10">
        <v>34.1</v>
      </c>
      <c r="O104" s="21">
        <f t="shared" si="10"/>
        <v>9.200000000000003</v>
      </c>
      <c r="P104" s="18" t="s">
        <v>20</v>
      </c>
      <c r="Q104" s="10"/>
      <c r="R104" s="19" t="s">
        <v>27</v>
      </c>
      <c r="S104" s="15">
        <f t="shared" si="11"/>
        <v>36.94779116465865</v>
      </c>
    </row>
    <row r="105" spans="1:19" ht="12.75">
      <c r="A105" s="18">
        <v>19</v>
      </c>
      <c r="B105" s="18" t="s">
        <v>12</v>
      </c>
      <c r="C105" s="3">
        <v>43.2</v>
      </c>
      <c r="D105" s="10">
        <v>58.9</v>
      </c>
      <c r="E105" s="21">
        <f t="shared" si="8"/>
        <v>15.699999999999996</v>
      </c>
      <c r="F105" s="18" t="s">
        <v>20</v>
      </c>
      <c r="G105" s="10" t="s">
        <v>53</v>
      </c>
      <c r="H105" s="10">
        <f t="shared" si="9"/>
        <v>36.34259259259258</v>
      </c>
      <c r="I105" s="10"/>
      <c r="J105" s="10"/>
      <c r="K105" s="18">
        <v>19</v>
      </c>
      <c r="L105" s="18" t="s">
        <v>13</v>
      </c>
      <c r="M105" s="3">
        <v>87.9</v>
      </c>
      <c r="N105" s="10">
        <v>112.5</v>
      </c>
      <c r="O105" s="21">
        <f t="shared" si="10"/>
        <v>24.599999999999994</v>
      </c>
      <c r="P105" s="18" t="s">
        <v>20</v>
      </c>
      <c r="Q105" s="10"/>
      <c r="R105" s="19" t="s">
        <v>27</v>
      </c>
      <c r="S105" s="15">
        <f t="shared" si="11"/>
        <v>27.98634812286689</v>
      </c>
    </row>
    <row r="106" spans="1:19" ht="12.75">
      <c r="A106" s="18">
        <v>20</v>
      </c>
      <c r="B106" s="18" t="s">
        <v>12</v>
      </c>
      <c r="C106" s="3">
        <v>50.6</v>
      </c>
      <c r="D106" s="10">
        <v>65.7</v>
      </c>
      <c r="E106" s="21">
        <f t="shared" si="8"/>
        <v>15.100000000000001</v>
      </c>
      <c r="F106" s="18" t="s">
        <v>20</v>
      </c>
      <c r="G106" s="10" t="s">
        <v>53</v>
      </c>
      <c r="H106" s="10">
        <f t="shared" si="9"/>
        <v>29.841897233201582</v>
      </c>
      <c r="I106" s="10"/>
      <c r="J106" s="10"/>
      <c r="K106" s="18">
        <v>20</v>
      </c>
      <c r="L106" s="18" t="s">
        <v>13</v>
      </c>
      <c r="M106" s="3">
        <v>68.5</v>
      </c>
      <c r="N106" s="10">
        <v>89.7</v>
      </c>
      <c r="O106" s="21">
        <f t="shared" si="10"/>
        <v>21.200000000000003</v>
      </c>
      <c r="P106" s="18" t="s">
        <v>20</v>
      </c>
      <c r="Q106" s="10"/>
      <c r="R106" s="19" t="s">
        <v>27</v>
      </c>
      <c r="S106" s="15">
        <f t="shared" si="11"/>
        <v>30.948905109489054</v>
      </c>
    </row>
    <row r="107" spans="1:19" ht="12.75">
      <c r="A107" s="18">
        <v>21</v>
      </c>
      <c r="B107" s="18" t="s">
        <v>12</v>
      </c>
      <c r="C107" s="3">
        <v>21.8</v>
      </c>
      <c r="D107" s="10"/>
      <c r="E107" s="21"/>
      <c r="F107" s="18" t="s">
        <v>21</v>
      </c>
      <c r="G107" s="10" t="s">
        <v>53</v>
      </c>
      <c r="H107" s="10"/>
      <c r="I107" s="10"/>
      <c r="J107" s="10"/>
      <c r="K107" s="18">
        <v>21</v>
      </c>
      <c r="L107" s="18" t="s">
        <v>13</v>
      </c>
      <c r="M107" s="3">
        <v>82.8</v>
      </c>
      <c r="N107" s="10">
        <v>120.6</v>
      </c>
      <c r="O107" s="21">
        <f t="shared" si="10"/>
        <v>37.8</v>
      </c>
      <c r="P107" s="18" t="s">
        <v>21</v>
      </c>
      <c r="Q107" s="10"/>
      <c r="R107" s="19" t="s">
        <v>27</v>
      </c>
      <c r="S107" s="15">
        <f t="shared" si="11"/>
        <v>45.65217391304348</v>
      </c>
    </row>
    <row r="108" spans="1:19" ht="12.75">
      <c r="A108" s="18">
        <v>22</v>
      </c>
      <c r="B108" s="18" t="s">
        <v>12</v>
      </c>
      <c r="C108" s="3">
        <v>22.7</v>
      </c>
      <c r="D108" s="10">
        <v>28</v>
      </c>
      <c r="E108" s="21">
        <f t="shared" si="8"/>
        <v>5.300000000000001</v>
      </c>
      <c r="F108" s="18" t="s">
        <v>21</v>
      </c>
      <c r="G108" s="10" t="s">
        <v>53</v>
      </c>
      <c r="H108" s="10">
        <f t="shared" si="9"/>
        <v>23.348017621145377</v>
      </c>
      <c r="I108" s="10"/>
      <c r="J108" s="10"/>
      <c r="K108" s="18">
        <v>22</v>
      </c>
      <c r="L108" s="18" t="s">
        <v>13</v>
      </c>
      <c r="M108" s="3">
        <v>17.8</v>
      </c>
      <c r="N108" s="10">
        <v>26.2</v>
      </c>
      <c r="O108" s="21">
        <f t="shared" si="10"/>
        <v>8.399999999999999</v>
      </c>
      <c r="P108" s="18" t="s">
        <v>21</v>
      </c>
      <c r="Q108" s="10"/>
      <c r="R108" s="19" t="s">
        <v>27</v>
      </c>
      <c r="S108" s="15">
        <f t="shared" si="11"/>
        <v>47.191011235955045</v>
      </c>
    </row>
    <row r="109" spans="1:19" ht="12.75">
      <c r="A109" s="18">
        <v>23</v>
      </c>
      <c r="B109" s="18" t="s">
        <v>12</v>
      </c>
      <c r="C109" s="3">
        <v>96.3</v>
      </c>
      <c r="D109" s="10">
        <v>105.2</v>
      </c>
      <c r="E109" s="21">
        <f t="shared" si="8"/>
        <v>8.900000000000006</v>
      </c>
      <c r="F109" s="18" t="s">
        <v>21</v>
      </c>
      <c r="G109" s="10" t="s">
        <v>53</v>
      </c>
      <c r="H109" s="10">
        <f t="shared" si="9"/>
        <v>9.241952232606444</v>
      </c>
      <c r="I109" s="10"/>
      <c r="J109" s="10"/>
      <c r="K109" s="18">
        <v>23</v>
      </c>
      <c r="L109" s="18" t="s">
        <v>13</v>
      </c>
      <c r="M109" s="3">
        <v>25.8</v>
      </c>
      <c r="N109" s="10"/>
      <c r="O109" s="21"/>
      <c r="P109" s="18" t="s">
        <v>21</v>
      </c>
      <c r="Q109" s="10"/>
      <c r="R109" s="19" t="s">
        <v>27</v>
      </c>
      <c r="S109" s="15"/>
    </row>
    <row r="110" spans="1:19" ht="12.75">
      <c r="A110" s="18">
        <v>24</v>
      </c>
      <c r="B110" s="18" t="s">
        <v>12</v>
      </c>
      <c r="C110" s="3">
        <v>32.6</v>
      </c>
      <c r="D110" s="10">
        <v>37.2</v>
      </c>
      <c r="E110" s="21">
        <f t="shared" si="8"/>
        <v>4.600000000000001</v>
      </c>
      <c r="F110" s="18" t="s">
        <v>21</v>
      </c>
      <c r="G110" s="10" t="s">
        <v>53</v>
      </c>
      <c r="H110" s="10">
        <f t="shared" si="9"/>
        <v>14.110429447852765</v>
      </c>
      <c r="I110" s="10"/>
      <c r="J110" s="10"/>
      <c r="K110" s="18">
        <v>24</v>
      </c>
      <c r="L110" s="18" t="s">
        <v>13</v>
      </c>
      <c r="M110" s="3">
        <v>76</v>
      </c>
      <c r="N110" s="10">
        <v>101</v>
      </c>
      <c r="O110" s="21">
        <f t="shared" si="10"/>
        <v>25</v>
      </c>
      <c r="P110" s="18" t="s">
        <v>21</v>
      </c>
      <c r="Q110" s="10"/>
      <c r="R110" s="19" t="s">
        <v>27</v>
      </c>
      <c r="S110" s="15">
        <f t="shared" si="11"/>
        <v>32.89473684210527</v>
      </c>
    </row>
    <row r="111" spans="1:19" ht="12.75">
      <c r="A111" s="18">
        <v>25</v>
      </c>
      <c r="B111" s="18" t="s">
        <v>12</v>
      </c>
      <c r="C111" s="3">
        <v>29.7</v>
      </c>
      <c r="D111" s="10">
        <v>39</v>
      </c>
      <c r="E111" s="21">
        <f t="shared" si="8"/>
        <v>9.3</v>
      </c>
      <c r="F111" s="18" t="s">
        <v>21</v>
      </c>
      <c r="G111" s="10" t="s">
        <v>53</v>
      </c>
      <c r="H111" s="10">
        <f t="shared" si="9"/>
        <v>31.313131313131315</v>
      </c>
      <c r="I111" s="10"/>
      <c r="J111" s="10"/>
      <c r="K111" s="18">
        <v>25</v>
      </c>
      <c r="L111" s="18" t="s">
        <v>13</v>
      </c>
      <c r="M111" s="3">
        <v>47.8</v>
      </c>
      <c r="N111" s="10">
        <v>68.4</v>
      </c>
      <c r="O111" s="21">
        <f t="shared" si="10"/>
        <v>20.60000000000001</v>
      </c>
      <c r="P111" s="18" t="s">
        <v>21</v>
      </c>
      <c r="Q111" s="10"/>
      <c r="R111" s="19" t="s">
        <v>27</v>
      </c>
      <c r="S111" s="15">
        <f t="shared" si="11"/>
        <v>43.09623430962345</v>
      </c>
    </row>
    <row r="112" spans="1:19" ht="12.75">
      <c r="A112" s="18">
        <v>26</v>
      </c>
      <c r="B112" s="18" t="s">
        <v>12</v>
      </c>
      <c r="C112" s="3">
        <v>71.8</v>
      </c>
      <c r="D112" s="10">
        <v>81.2</v>
      </c>
      <c r="E112" s="21">
        <f t="shared" si="8"/>
        <v>9.400000000000006</v>
      </c>
      <c r="F112" s="18" t="s">
        <v>21</v>
      </c>
      <c r="G112" s="10" t="s">
        <v>53</v>
      </c>
      <c r="H112" s="10">
        <f t="shared" si="9"/>
        <v>13.091922005571039</v>
      </c>
      <c r="I112" s="10"/>
      <c r="J112" s="10"/>
      <c r="K112" s="18">
        <v>26</v>
      </c>
      <c r="L112" s="18" t="s">
        <v>13</v>
      </c>
      <c r="M112" s="3">
        <v>33.2</v>
      </c>
      <c r="N112" s="10">
        <v>47</v>
      </c>
      <c r="O112" s="21">
        <f t="shared" si="10"/>
        <v>13.799999999999997</v>
      </c>
      <c r="P112" s="18" t="s">
        <v>21</v>
      </c>
      <c r="Q112" s="10"/>
      <c r="R112" s="19" t="s">
        <v>27</v>
      </c>
      <c r="S112" s="15">
        <f t="shared" si="11"/>
        <v>41.56626506024095</v>
      </c>
    </row>
    <row r="113" spans="1:19" ht="12.75">
      <c r="A113" s="18">
        <v>27</v>
      </c>
      <c r="B113" s="18" t="s">
        <v>12</v>
      </c>
      <c r="C113" s="3">
        <v>92.1</v>
      </c>
      <c r="D113" s="10">
        <v>101.7</v>
      </c>
      <c r="E113" s="21">
        <f t="shared" si="8"/>
        <v>9.600000000000009</v>
      </c>
      <c r="F113" s="18" t="s">
        <v>21</v>
      </c>
      <c r="G113" s="10" t="s">
        <v>53</v>
      </c>
      <c r="H113" s="10">
        <f t="shared" si="9"/>
        <v>10.423452768729652</v>
      </c>
      <c r="I113" s="10"/>
      <c r="J113" s="10"/>
      <c r="K113" s="18">
        <v>27</v>
      </c>
      <c r="L113" s="18" t="s">
        <v>13</v>
      </c>
      <c r="M113" s="3">
        <v>47.8</v>
      </c>
      <c r="N113" s="10">
        <v>59.9</v>
      </c>
      <c r="O113" s="21">
        <f t="shared" si="10"/>
        <v>12.100000000000001</v>
      </c>
      <c r="P113" s="18" t="s">
        <v>21</v>
      </c>
      <c r="Q113" s="10"/>
      <c r="R113" s="19" t="s">
        <v>27</v>
      </c>
      <c r="S113" s="15">
        <f t="shared" si="11"/>
        <v>25.313807531380757</v>
      </c>
    </row>
    <row r="114" spans="1:19" ht="12.75">
      <c r="A114" s="18">
        <v>28</v>
      </c>
      <c r="B114" s="18" t="s">
        <v>12</v>
      </c>
      <c r="C114" s="3">
        <v>34.9</v>
      </c>
      <c r="D114" s="10">
        <v>49.1</v>
      </c>
      <c r="E114" s="21">
        <f t="shared" si="8"/>
        <v>14.200000000000003</v>
      </c>
      <c r="F114" s="18" t="s">
        <v>21</v>
      </c>
      <c r="G114" s="10" t="s">
        <v>53</v>
      </c>
      <c r="H114" s="10">
        <f t="shared" si="9"/>
        <v>40.687679083094565</v>
      </c>
      <c r="I114" s="10"/>
      <c r="J114" s="10"/>
      <c r="K114" s="18">
        <v>28</v>
      </c>
      <c r="L114" s="18" t="s">
        <v>13</v>
      </c>
      <c r="M114" s="3">
        <v>39.9</v>
      </c>
      <c r="N114" s="10">
        <v>55.9</v>
      </c>
      <c r="O114" s="21">
        <f t="shared" si="10"/>
        <v>16</v>
      </c>
      <c r="P114" s="18" t="s">
        <v>21</v>
      </c>
      <c r="Q114" s="10"/>
      <c r="R114" s="19" t="s">
        <v>27</v>
      </c>
      <c r="S114" s="15">
        <f t="shared" si="11"/>
        <v>40.10025062656642</v>
      </c>
    </row>
    <row r="115" spans="1:19" ht="12.75">
      <c r="A115" s="18">
        <v>29</v>
      </c>
      <c r="B115" s="18" t="s">
        <v>12</v>
      </c>
      <c r="C115" s="3">
        <v>38.2</v>
      </c>
      <c r="D115" s="10"/>
      <c r="E115" s="21"/>
      <c r="F115" s="18" t="s">
        <v>21</v>
      </c>
      <c r="G115" s="10" t="s">
        <v>53</v>
      </c>
      <c r="H115" s="10"/>
      <c r="I115" s="10"/>
      <c r="J115" s="10"/>
      <c r="K115" s="18">
        <v>29</v>
      </c>
      <c r="L115" s="18" t="s">
        <v>13</v>
      </c>
      <c r="M115" s="3">
        <v>30.8</v>
      </c>
      <c r="N115" s="10">
        <v>42.6</v>
      </c>
      <c r="O115" s="21">
        <f t="shared" si="10"/>
        <v>11.8</v>
      </c>
      <c r="P115" s="18" t="s">
        <v>21</v>
      </c>
      <c r="Q115" s="10"/>
      <c r="R115" s="19" t="s">
        <v>27</v>
      </c>
      <c r="S115" s="15">
        <f t="shared" si="11"/>
        <v>38.311688311688314</v>
      </c>
    </row>
    <row r="116" spans="1:19" ht="12.75">
      <c r="A116" s="18">
        <v>30</v>
      </c>
      <c r="B116" s="18" t="s">
        <v>12</v>
      </c>
      <c r="C116" s="3">
        <v>14.3</v>
      </c>
      <c r="D116" s="10">
        <v>19.8</v>
      </c>
      <c r="E116" s="21">
        <f t="shared" si="8"/>
        <v>5.5</v>
      </c>
      <c r="F116" s="18" t="s">
        <v>21</v>
      </c>
      <c r="G116" s="10" t="s">
        <v>53</v>
      </c>
      <c r="H116" s="10">
        <f t="shared" si="9"/>
        <v>38.46153846153846</v>
      </c>
      <c r="I116" s="10"/>
      <c r="J116" s="10"/>
      <c r="K116" s="18">
        <v>30</v>
      </c>
      <c r="L116" s="18" t="s">
        <v>13</v>
      </c>
      <c r="M116" s="3">
        <v>21</v>
      </c>
      <c r="N116" s="10"/>
      <c r="O116" s="21"/>
      <c r="P116" s="18" t="s">
        <v>21</v>
      </c>
      <c r="Q116" s="10"/>
      <c r="R116" s="19" t="s">
        <v>27</v>
      </c>
      <c r="S116" s="15"/>
    </row>
    <row r="117" spans="1:19" ht="12.75">
      <c r="A117" s="18">
        <v>31</v>
      </c>
      <c r="B117" s="18" t="s">
        <v>12</v>
      </c>
      <c r="C117" s="3">
        <v>21.6</v>
      </c>
      <c r="D117" s="10">
        <v>24</v>
      </c>
      <c r="E117" s="21">
        <f t="shared" si="8"/>
        <v>2.3999999999999986</v>
      </c>
      <c r="F117" s="18" t="s">
        <v>21</v>
      </c>
      <c r="G117" s="10" t="s">
        <v>53</v>
      </c>
      <c r="H117" s="10">
        <f t="shared" si="9"/>
        <v>11.111111111111104</v>
      </c>
      <c r="I117" s="10"/>
      <c r="J117" s="10"/>
      <c r="K117" s="18">
        <v>31</v>
      </c>
      <c r="L117" s="18" t="s">
        <v>13</v>
      </c>
      <c r="M117" s="3">
        <v>99.6</v>
      </c>
      <c r="N117" s="10">
        <v>114.7</v>
      </c>
      <c r="O117" s="21">
        <f t="shared" si="10"/>
        <v>15.100000000000009</v>
      </c>
      <c r="P117" s="18" t="s">
        <v>21</v>
      </c>
      <c r="Q117" s="10"/>
      <c r="R117" s="19" t="s">
        <v>27</v>
      </c>
      <c r="S117" s="15">
        <f t="shared" si="11"/>
        <v>15.160642570281132</v>
      </c>
    </row>
    <row r="118" spans="1:19" ht="12.75">
      <c r="A118" s="18">
        <v>32</v>
      </c>
      <c r="B118" s="18" t="s">
        <v>12</v>
      </c>
      <c r="C118" s="3">
        <v>33.5</v>
      </c>
      <c r="D118" s="10">
        <v>42.2</v>
      </c>
      <c r="E118" s="21">
        <f t="shared" si="8"/>
        <v>8.700000000000003</v>
      </c>
      <c r="F118" s="18" t="s">
        <v>21</v>
      </c>
      <c r="G118" s="10" t="s">
        <v>53</v>
      </c>
      <c r="H118" s="10">
        <f t="shared" si="9"/>
        <v>25.97014925373135</v>
      </c>
      <c r="I118" s="10"/>
      <c r="J118" s="10"/>
      <c r="K118" s="18">
        <v>32</v>
      </c>
      <c r="L118" s="18" t="s">
        <v>13</v>
      </c>
      <c r="M118" s="3">
        <v>56.4</v>
      </c>
      <c r="N118" s="10">
        <v>73.1</v>
      </c>
      <c r="O118" s="21">
        <f t="shared" si="10"/>
        <v>16.699999999999996</v>
      </c>
      <c r="P118" s="18" t="s">
        <v>21</v>
      </c>
      <c r="Q118" s="10"/>
      <c r="R118" s="19" t="s">
        <v>27</v>
      </c>
      <c r="S118" s="15">
        <f t="shared" si="11"/>
        <v>29.60992907801418</v>
      </c>
    </row>
    <row r="119" spans="1:19" ht="12.75">
      <c r="A119" s="18">
        <v>33</v>
      </c>
      <c r="B119" s="18" t="s">
        <v>12</v>
      </c>
      <c r="C119" s="3">
        <v>48.9</v>
      </c>
      <c r="D119" s="10">
        <v>57.7</v>
      </c>
      <c r="E119" s="21">
        <f t="shared" si="8"/>
        <v>8.800000000000004</v>
      </c>
      <c r="F119" s="18" t="s">
        <v>21</v>
      </c>
      <c r="G119" s="10" t="s">
        <v>53</v>
      </c>
      <c r="H119" s="10">
        <f t="shared" si="9"/>
        <v>17.995910020449905</v>
      </c>
      <c r="I119" s="10"/>
      <c r="J119" s="10"/>
      <c r="K119" s="18">
        <v>33</v>
      </c>
      <c r="L119" s="18" t="s">
        <v>13</v>
      </c>
      <c r="M119" s="3">
        <v>28</v>
      </c>
      <c r="N119" s="10">
        <v>35.7</v>
      </c>
      <c r="O119" s="21">
        <f t="shared" si="10"/>
        <v>7.700000000000003</v>
      </c>
      <c r="P119" s="18" t="s">
        <v>21</v>
      </c>
      <c r="Q119" s="10"/>
      <c r="R119" s="19" t="s">
        <v>27</v>
      </c>
      <c r="S119" s="15">
        <f t="shared" si="11"/>
        <v>27.500000000000007</v>
      </c>
    </row>
    <row r="120" spans="1:19" ht="12.75">
      <c r="A120" s="18">
        <v>34</v>
      </c>
      <c r="B120" s="18" t="s">
        <v>12</v>
      </c>
      <c r="C120" s="3">
        <v>68.5</v>
      </c>
      <c r="D120" s="10">
        <v>74.8</v>
      </c>
      <c r="E120" s="21">
        <f t="shared" si="8"/>
        <v>6.299999999999997</v>
      </c>
      <c r="F120" s="18" t="s">
        <v>21</v>
      </c>
      <c r="G120" s="10" t="s">
        <v>53</v>
      </c>
      <c r="H120" s="10">
        <f t="shared" si="9"/>
        <v>9.1970802919708</v>
      </c>
      <c r="I120" s="10"/>
      <c r="J120" s="10"/>
      <c r="K120" s="18">
        <v>34</v>
      </c>
      <c r="L120" s="18" t="s">
        <v>13</v>
      </c>
      <c r="M120" s="3">
        <v>56.8</v>
      </c>
      <c r="N120" s="10">
        <v>68.8</v>
      </c>
      <c r="O120" s="21">
        <f t="shared" si="10"/>
        <v>12</v>
      </c>
      <c r="P120" s="18" t="s">
        <v>21</v>
      </c>
      <c r="Q120" s="10"/>
      <c r="R120" s="19" t="s">
        <v>27</v>
      </c>
      <c r="S120" s="15">
        <f t="shared" si="11"/>
        <v>21.126760563380284</v>
      </c>
    </row>
    <row r="121" spans="1:19" ht="12.75">
      <c r="A121" s="18">
        <v>35</v>
      </c>
      <c r="B121" s="18" t="s">
        <v>12</v>
      </c>
      <c r="C121" s="3">
        <v>60.6</v>
      </c>
      <c r="D121" s="10">
        <v>75.2</v>
      </c>
      <c r="E121" s="21">
        <f t="shared" si="8"/>
        <v>14.600000000000001</v>
      </c>
      <c r="F121" s="18" t="s">
        <v>21</v>
      </c>
      <c r="G121" s="10" t="s">
        <v>53</v>
      </c>
      <c r="H121" s="10">
        <f t="shared" si="9"/>
        <v>24.092409240924095</v>
      </c>
      <c r="I121" s="10"/>
      <c r="J121" s="10"/>
      <c r="K121" s="18">
        <v>35</v>
      </c>
      <c r="L121" s="18" t="s">
        <v>13</v>
      </c>
      <c r="M121" s="3">
        <v>52.8</v>
      </c>
      <c r="N121" s="10">
        <v>69.1</v>
      </c>
      <c r="O121" s="21">
        <f t="shared" si="10"/>
        <v>16.299999999999997</v>
      </c>
      <c r="P121" s="18" t="s">
        <v>21</v>
      </c>
      <c r="Q121" s="10"/>
      <c r="R121" s="19" t="s">
        <v>27</v>
      </c>
      <c r="S121" s="15">
        <f t="shared" si="11"/>
        <v>30.871212121212118</v>
      </c>
    </row>
    <row r="122" spans="1:19" ht="12.75">
      <c r="A122" s="18">
        <v>36</v>
      </c>
      <c r="B122" s="18" t="s">
        <v>12</v>
      </c>
      <c r="C122" s="3">
        <v>24</v>
      </c>
      <c r="D122" s="10">
        <v>35.7</v>
      </c>
      <c r="E122" s="21">
        <f t="shared" si="8"/>
        <v>11.700000000000003</v>
      </c>
      <c r="F122" s="18" t="s">
        <v>21</v>
      </c>
      <c r="G122" s="10" t="s">
        <v>53</v>
      </c>
      <c r="H122" s="10">
        <f t="shared" si="9"/>
        <v>48.75000000000001</v>
      </c>
      <c r="I122" s="10"/>
      <c r="J122" s="10"/>
      <c r="K122" s="6">
        <v>36</v>
      </c>
      <c r="L122" s="6" t="s">
        <v>13</v>
      </c>
      <c r="M122" s="7">
        <v>34.5</v>
      </c>
      <c r="N122" s="8">
        <v>30.2</v>
      </c>
      <c r="O122" s="9">
        <f t="shared" si="10"/>
        <v>-4.300000000000001</v>
      </c>
      <c r="P122" s="6" t="s">
        <v>21</v>
      </c>
      <c r="Q122" s="8"/>
      <c r="R122" s="12" t="s">
        <v>27</v>
      </c>
      <c r="S122" s="11">
        <f t="shared" si="11"/>
        <v>-12.463768115942031</v>
      </c>
    </row>
    <row r="123" spans="1:19" ht="12.75">
      <c r="A123" s="18">
        <v>37</v>
      </c>
      <c r="B123" s="18" t="s">
        <v>12</v>
      </c>
      <c r="C123" s="3">
        <v>77</v>
      </c>
      <c r="D123" s="10">
        <v>93.5</v>
      </c>
      <c r="E123" s="21">
        <f t="shared" si="8"/>
        <v>16.5</v>
      </c>
      <c r="F123" s="18" t="s">
        <v>21</v>
      </c>
      <c r="G123" s="10" t="s">
        <v>53</v>
      </c>
      <c r="H123" s="10">
        <f t="shared" si="9"/>
        <v>21.428571428571427</v>
      </c>
      <c r="I123" s="10"/>
      <c r="J123" s="10"/>
      <c r="K123" s="18">
        <v>37</v>
      </c>
      <c r="L123" s="18" t="s">
        <v>13</v>
      </c>
      <c r="M123" s="3">
        <v>58.2</v>
      </c>
      <c r="N123" s="10">
        <v>80.1</v>
      </c>
      <c r="O123" s="21">
        <f t="shared" si="10"/>
        <v>21.89999999999999</v>
      </c>
      <c r="P123" s="18" t="s">
        <v>21</v>
      </c>
      <c r="Q123" s="10"/>
      <c r="R123" s="19" t="s">
        <v>27</v>
      </c>
      <c r="S123" s="15">
        <f t="shared" si="11"/>
        <v>37.62886597938142</v>
      </c>
    </row>
    <row r="124" spans="1:19" ht="12.75">
      <c r="A124" s="18">
        <v>38</v>
      </c>
      <c r="B124" s="18" t="s">
        <v>12</v>
      </c>
      <c r="C124" s="3">
        <v>72.5</v>
      </c>
      <c r="D124" s="10">
        <v>88.5</v>
      </c>
      <c r="E124" s="21">
        <f t="shared" si="8"/>
        <v>16</v>
      </c>
      <c r="F124" s="18" t="s">
        <v>21</v>
      </c>
      <c r="G124" s="10" t="s">
        <v>53</v>
      </c>
      <c r="H124" s="10">
        <f t="shared" si="9"/>
        <v>22.06896551724138</v>
      </c>
      <c r="I124" s="10"/>
      <c r="J124" s="10"/>
      <c r="K124" s="18">
        <v>38</v>
      </c>
      <c r="L124" s="18" t="s">
        <v>13</v>
      </c>
      <c r="M124" s="3">
        <v>55.2</v>
      </c>
      <c r="N124" s="10">
        <v>78.8</v>
      </c>
      <c r="O124" s="21">
        <f t="shared" si="10"/>
        <v>23.599999999999994</v>
      </c>
      <c r="P124" s="18" t="s">
        <v>21</v>
      </c>
      <c r="Q124" s="10"/>
      <c r="R124" s="19" t="s">
        <v>27</v>
      </c>
      <c r="S124" s="15">
        <f t="shared" si="11"/>
        <v>42.75362318840579</v>
      </c>
    </row>
    <row r="125" spans="1:19" ht="12.75">
      <c r="A125" s="18">
        <v>39</v>
      </c>
      <c r="B125" s="18" t="s">
        <v>12</v>
      </c>
      <c r="C125" s="3">
        <v>59.4</v>
      </c>
      <c r="D125" s="10">
        <v>73.9</v>
      </c>
      <c r="E125" s="21">
        <f t="shared" si="8"/>
        <v>14.500000000000007</v>
      </c>
      <c r="F125" s="18" t="s">
        <v>21</v>
      </c>
      <c r="G125" s="10" t="s">
        <v>53</v>
      </c>
      <c r="H125" s="10">
        <f t="shared" si="9"/>
        <v>24.410774410774426</v>
      </c>
      <c r="I125" s="10"/>
      <c r="J125" s="10"/>
      <c r="K125" s="18">
        <v>39</v>
      </c>
      <c r="L125" s="18" t="s">
        <v>13</v>
      </c>
      <c r="M125" s="3">
        <v>37.4</v>
      </c>
      <c r="N125" s="10"/>
      <c r="O125" s="21"/>
      <c r="P125" s="18" t="s">
        <v>21</v>
      </c>
      <c r="Q125" s="10"/>
      <c r="R125" s="19" t="s">
        <v>27</v>
      </c>
      <c r="S125" s="15"/>
    </row>
    <row r="126" spans="1:19" ht="12.75" customHeight="1">
      <c r="A126" s="18">
        <v>40</v>
      </c>
      <c r="B126" s="18" t="s">
        <v>12</v>
      </c>
      <c r="C126" s="3">
        <v>48.9</v>
      </c>
      <c r="D126" s="10">
        <v>56.5</v>
      </c>
      <c r="E126" s="21">
        <f t="shared" si="8"/>
        <v>7.600000000000001</v>
      </c>
      <c r="F126" s="18" t="s">
        <v>21</v>
      </c>
      <c r="G126" s="10" t="s">
        <v>53</v>
      </c>
      <c r="H126" s="10">
        <f t="shared" si="9"/>
        <v>15.541922290388552</v>
      </c>
      <c r="I126" s="10"/>
      <c r="J126" s="10"/>
      <c r="K126" s="18">
        <v>40</v>
      </c>
      <c r="L126" s="18" t="s">
        <v>13</v>
      </c>
      <c r="M126" s="3">
        <v>44</v>
      </c>
      <c r="N126" s="10">
        <v>58</v>
      </c>
      <c r="O126" s="21">
        <f t="shared" si="10"/>
        <v>14</v>
      </c>
      <c r="P126" s="18" t="s">
        <v>21</v>
      </c>
      <c r="Q126" s="10"/>
      <c r="R126" s="19" t="s">
        <v>27</v>
      </c>
      <c r="S126" s="15">
        <f t="shared" si="11"/>
        <v>31.818181818181817</v>
      </c>
    </row>
    <row r="127" spans="1:19" ht="12.75">
      <c r="A127" s="18"/>
      <c r="B127" s="18"/>
      <c r="C127" s="3"/>
      <c r="D127" s="10"/>
      <c r="E127" s="10"/>
      <c r="F127" s="18"/>
      <c r="G127" s="10" t="s">
        <v>42</v>
      </c>
      <c r="H127" s="10">
        <f>AVERAGE(H87:H95,H97,H99:H106,H108:H114,H116:H126)</f>
        <v>27.831219925554862</v>
      </c>
      <c r="I127" s="10"/>
      <c r="J127" s="10"/>
      <c r="K127" s="18"/>
      <c r="L127" s="18"/>
      <c r="M127" s="3"/>
      <c r="N127" s="10"/>
      <c r="O127" s="10"/>
      <c r="P127" s="18"/>
      <c r="Q127" s="10"/>
      <c r="R127" s="19" t="s">
        <v>42</v>
      </c>
      <c r="S127" s="23">
        <f>AVERAGE(S87:S88,S90,S92:S93,S95:S100,S102,S104:S108,S110:S115,S117:S121,S123:S124,S126)</f>
        <v>36.27864278306496</v>
      </c>
    </row>
    <row r="128" spans="1:19" ht="12.75">
      <c r="A128" s="18" t="s">
        <v>4</v>
      </c>
      <c r="B128" s="18" t="s">
        <v>0</v>
      </c>
      <c r="C128" s="3" t="s">
        <v>1</v>
      </c>
      <c r="D128" s="10" t="s">
        <v>2</v>
      </c>
      <c r="E128" s="10" t="s">
        <v>9</v>
      </c>
      <c r="F128" s="18" t="s">
        <v>5</v>
      </c>
      <c r="G128" s="10" t="s">
        <v>8</v>
      </c>
      <c r="H128" s="10"/>
      <c r="I128" s="10"/>
      <c r="J128" s="10"/>
      <c r="K128" s="18" t="s">
        <v>4</v>
      </c>
      <c r="L128" s="18" t="s">
        <v>0</v>
      </c>
      <c r="M128" s="3" t="s">
        <v>1</v>
      </c>
      <c r="N128" s="10" t="s">
        <v>2</v>
      </c>
      <c r="O128" s="10" t="s">
        <v>9</v>
      </c>
      <c r="P128" s="18" t="s">
        <v>5</v>
      </c>
      <c r="Q128" s="10" t="s">
        <v>8</v>
      </c>
      <c r="R128" s="10" t="s">
        <v>8</v>
      </c>
      <c r="S128" s="15" t="s">
        <v>41</v>
      </c>
    </row>
    <row r="129" spans="1:20" ht="12.75">
      <c r="A129" s="18">
        <v>1</v>
      </c>
      <c r="B129" s="18" t="s">
        <v>14</v>
      </c>
      <c r="C129" s="3">
        <v>40.4</v>
      </c>
      <c r="D129" s="10">
        <v>63.6</v>
      </c>
      <c r="E129" s="21">
        <f>D129-C129</f>
        <v>23.200000000000003</v>
      </c>
      <c r="F129" s="18" t="s">
        <v>20</v>
      </c>
      <c r="G129" s="10" t="s">
        <v>25</v>
      </c>
      <c r="H129" s="10">
        <f>E129/C129*100</f>
        <v>57.425742574257434</v>
      </c>
      <c r="I129" s="10"/>
      <c r="J129" s="10"/>
      <c r="K129" s="18">
        <v>1</v>
      </c>
      <c r="L129" s="18" t="s">
        <v>15</v>
      </c>
      <c r="M129" s="3">
        <v>18.3</v>
      </c>
      <c r="N129" s="10">
        <v>32.2</v>
      </c>
      <c r="O129" s="21">
        <f>N129-M129</f>
        <v>13.900000000000002</v>
      </c>
      <c r="P129" s="18" t="s">
        <v>20</v>
      </c>
      <c r="Q129" s="10"/>
      <c r="R129" s="10"/>
      <c r="S129" s="15">
        <f>O129/M129*100</f>
        <v>75.95628415300547</v>
      </c>
      <c r="T129" s="23">
        <f>AVERAGE(S14:S129)</f>
        <v>47.57121142043415</v>
      </c>
    </row>
    <row r="130" spans="1:20" ht="12.75">
      <c r="A130" s="18">
        <v>2</v>
      </c>
      <c r="B130" s="18" t="s">
        <v>14</v>
      </c>
      <c r="C130" s="3">
        <v>13</v>
      </c>
      <c r="D130" s="10">
        <v>22.1</v>
      </c>
      <c r="E130" s="21">
        <f aca="true" t="shared" si="12" ref="E130:E167">D130-C130</f>
        <v>9.100000000000001</v>
      </c>
      <c r="F130" s="18" t="s">
        <v>20</v>
      </c>
      <c r="G130" s="10" t="s">
        <v>25</v>
      </c>
      <c r="H130" s="10">
        <f aca="true" t="shared" si="13" ref="H130:H167">E130/C130*100</f>
        <v>70</v>
      </c>
      <c r="I130" s="10"/>
      <c r="J130" s="10"/>
      <c r="K130" s="18">
        <v>2</v>
      </c>
      <c r="L130" s="18" t="s">
        <v>15</v>
      </c>
      <c r="M130" s="3">
        <v>127.2</v>
      </c>
      <c r="N130" s="10">
        <v>191.3</v>
      </c>
      <c r="O130" s="21">
        <f aca="true" t="shared" si="14" ref="O130:O168">N130-M130</f>
        <v>64.10000000000001</v>
      </c>
      <c r="P130" s="18" t="s">
        <v>20</v>
      </c>
      <c r="Q130" s="10"/>
      <c r="R130" s="10"/>
      <c r="S130" s="15">
        <f aca="true" t="shared" si="15" ref="S130:S168">O130/M130*100</f>
        <v>50.3930817610063</v>
      </c>
      <c r="T130" s="23">
        <f>AVERAGE(S149:S168)</f>
        <v>63.73708494261636</v>
      </c>
    </row>
    <row r="131" spans="1:19" ht="12.75">
      <c r="A131" s="18">
        <v>3</v>
      </c>
      <c r="B131" s="18" t="s">
        <v>14</v>
      </c>
      <c r="C131" s="3">
        <v>12.7</v>
      </c>
      <c r="D131" s="10">
        <v>21.5</v>
      </c>
      <c r="E131" s="21">
        <f t="shared" si="12"/>
        <v>8.8</v>
      </c>
      <c r="F131" s="18" t="s">
        <v>20</v>
      </c>
      <c r="G131" s="10" t="s">
        <v>25</v>
      </c>
      <c r="H131" s="10">
        <f t="shared" si="13"/>
        <v>69.29133858267717</v>
      </c>
      <c r="I131" s="10"/>
      <c r="J131" s="10"/>
      <c r="K131" s="18">
        <v>3</v>
      </c>
      <c r="L131" s="18" t="s">
        <v>15</v>
      </c>
      <c r="M131" s="3">
        <v>27.3</v>
      </c>
      <c r="N131" s="10">
        <v>31.6</v>
      </c>
      <c r="O131" s="21">
        <f t="shared" si="14"/>
        <v>4.300000000000001</v>
      </c>
      <c r="P131" s="18" t="s">
        <v>20</v>
      </c>
      <c r="Q131" s="10"/>
      <c r="R131" s="10"/>
      <c r="S131" s="15">
        <f t="shared" si="15"/>
        <v>15.750915750915754</v>
      </c>
    </row>
    <row r="132" spans="1:19" ht="12.75">
      <c r="A132" s="18">
        <v>4</v>
      </c>
      <c r="B132" s="18" t="s">
        <v>14</v>
      </c>
      <c r="C132" s="3">
        <v>13.5</v>
      </c>
      <c r="D132" s="10">
        <v>30.1</v>
      </c>
      <c r="E132" s="21">
        <f t="shared" si="12"/>
        <v>16.6</v>
      </c>
      <c r="F132" s="18" t="s">
        <v>20</v>
      </c>
      <c r="G132" s="10" t="s">
        <v>25</v>
      </c>
      <c r="H132" s="10">
        <f t="shared" si="13"/>
        <v>122.96296296296296</v>
      </c>
      <c r="I132" s="10"/>
      <c r="J132" s="10"/>
      <c r="K132" s="18">
        <v>4</v>
      </c>
      <c r="L132" s="18" t="s">
        <v>15</v>
      </c>
      <c r="M132" s="3">
        <v>40.7</v>
      </c>
      <c r="N132" s="10">
        <v>65.7</v>
      </c>
      <c r="O132" s="21">
        <f t="shared" si="14"/>
        <v>25</v>
      </c>
      <c r="P132" s="18" t="s">
        <v>20</v>
      </c>
      <c r="Q132" s="10"/>
      <c r="R132" s="10"/>
      <c r="S132" s="15">
        <f t="shared" si="15"/>
        <v>61.42506142506142</v>
      </c>
    </row>
    <row r="133" spans="1:19" ht="12.75">
      <c r="A133" s="18">
        <v>5</v>
      </c>
      <c r="B133" s="18" t="s">
        <v>14</v>
      </c>
      <c r="C133" s="3">
        <v>35.1</v>
      </c>
      <c r="D133" s="10">
        <v>41.1</v>
      </c>
      <c r="E133" s="21">
        <f t="shared" si="12"/>
        <v>6</v>
      </c>
      <c r="F133" s="18" t="s">
        <v>20</v>
      </c>
      <c r="G133" s="10" t="s">
        <v>25</v>
      </c>
      <c r="H133" s="10">
        <f t="shared" si="13"/>
        <v>17.094017094017094</v>
      </c>
      <c r="I133" s="10"/>
      <c r="J133" s="10"/>
      <c r="K133" s="18">
        <v>5</v>
      </c>
      <c r="L133" s="18" t="s">
        <v>15</v>
      </c>
      <c r="M133" s="3">
        <v>25.9</v>
      </c>
      <c r="N133" s="10">
        <v>41.7</v>
      </c>
      <c r="O133" s="21">
        <f t="shared" si="14"/>
        <v>15.800000000000004</v>
      </c>
      <c r="P133" s="18" t="s">
        <v>20</v>
      </c>
      <c r="Q133" s="10"/>
      <c r="R133" s="10"/>
      <c r="S133" s="15">
        <f t="shared" si="15"/>
        <v>61.003861003861026</v>
      </c>
    </row>
    <row r="134" spans="1:19" ht="12.75">
      <c r="A134" s="18">
        <v>6</v>
      </c>
      <c r="B134" s="18" t="s">
        <v>14</v>
      </c>
      <c r="C134" s="3">
        <v>29.3</v>
      </c>
      <c r="D134" s="10">
        <v>50.5</v>
      </c>
      <c r="E134" s="21">
        <f t="shared" si="12"/>
        <v>21.2</v>
      </c>
      <c r="F134" s="18" t="s">
        <v>20</v>
      </c>
      <c r="G134" s="10" t="s">
        <v>25</v>
      </c>
      <c r="H134" s="10">
        <f t="shared" si="13"/>
        <v>72.35494880546075</v>
      </c>
      <c r="I134" s="10"/>
      <c r="J134" s="10"/>
      <c r="K134" s="6">
        <v>6</v>
      </c>
      <c r="L134" s="6" t="s">
        <v>15</v>
      </c>
      <c r="M134" s="7">
        <v>48.9</v>
      </c>
      <c r="N134" s="8">
        <v>40.2</v>
      </c>
      <c r="O134" s="9">
        <f t="shared" si="14"/>
        <v>-8.699999999999996</v>
      </c>
      <c r="P134" s="6" t="s">
        <v>20</v>
      </c>
      <c r="Q134" s="8"/>
      <c r="R134" s="8"/>
      <c r="S134" s="11">
        <f t="shared" si="15"/>
        <v>-17.791411042944777</v>
      </c>
    </row>
    <row r="135" spans="1:19" ht="12.75">
      <c r="A135" s="18">
        <v>7</v>
      </c>
      <c r="B135" s="18" t="s">
        <v>14</v>
      </c>
      <c r="C135" s="3">
        <v>34.1</v>
      </c>
      <c r="D135" s="10">
        <v>54.3</v>
      </c>
      <c r="E135" s="21">
        <f t="shared" si="12"/>
        <v>20.199999999999996</v>
      </c>
      <c r="F135" s="18" t="s">
        <v>20</v>
      </c>
      <c r="G135" s="10" t="s">
        <v>25</v>
      </c>
      <c r="H135" s="10">
        <f t="shared" si="13"/>
        <v>59.23753665689148</v>
      </c>
      <c r="I135" s="10"/>
      <c r="J135" s="10"/>
      <c r="K135" s="18">
        <v>7</v>
      </c>
      <c r="L135" s="18" t="s">
        <v>15</v>
      </c>
      <c r="M135" s="3">
        <v>70</v>
      </c>
      <c r="N135" s="10">
        <v>103.1</v>
      </c>
      <c r="O135" s="21">
        <f t="shared" si="14"/>
        <v>33.099999999999994</v>
      </c>
      <c r="P135" s="18" t="s">
        <v>20</v>
      </c>
      <c r="Q135" s="10"/>
      <c r="R135" s="10"/>
      <c r="S135" s="15">
        <f t="shared" si="15"/>
        <v>47.28571428571428</v>
      </c>
    </row>
    <row r="136" spans="1:19" ht="12.75">
      <c r="A136" s="18">
        <v>8</v>
      </c>
      <c r="B136" s="18" t="s">
        <v>14</v>
      </c>
      <c r="C136" s="3">
        <v>39.5</v>
      </c>
      <c r="D136" s="10">
        <v>62.8</v>
      </c>
      <c r="E136" s="21">
        <f t="shared" si="12"/>
        <v>23.299999999999997</v>
      </c>
      <c r="F136" s="18" t="s">
        <v>20</v>
      </c>
      <c r="G136" s="10" t="s">
        <v>25</v>
      </c>
      <c r="H136" s="10">
        <f t="shared" si="13"/>
        <v>58.98734177215189</v>
      </c>
      <c r="I136" s="10"/>
      <c r="J136" s="10"/>
      <c r="K136" s="18">
        <v>8</v>
      </c>
      <c r="L136" s="18" t="s">
        <v>15</v>
      </c>
      <c r="M136" s="3">
        <v>33.8</v>
      </c>
      <c r="N136" s="10">
        <v>50.6</v>
      </c>
      <c r="O136" s="21">
        <f t="shared" si="14"/>
        <v>16.800000000000004</v>
      </c>
      <c r="P136" s="18" t="s">
        <v>20</v>
      </c>
      <c r="Q136" s="10"/>
      <c r="R136" s="10"/>
      <c r="S136" s="15">
        <f t="shared" si="15"/>
        <v>49.704142011834335</v>
      </c>
    </row>
    <row r="137" spans="1:19" ht="12.75">
      <c r="A137" s="18">
        <v>9</v>
      </c>
      <c r="B137" s="18" t="s">
        <v>14</v>
      </c>
      <c r="C137" s="3">
        <v>57.9</v>
      </c>
      <c r="D137" s="10">
        <v>81.9</v>
      </c>
      <c r="E137" s="21">
        <f t="shared" si="12"/>
        <v>24.000000000000007</v>
      </c>
      <c r="F137" s="18" t="s">
        <v>20</v>
      </c>
      <c r="G137" s="10" t="s">
        <v>25</v>
      </c>
      <c r="H137" s="10">
        <f t="shared" si="13"/>
        <v>41.45077720207255</v>
      </c>
      <c r="I137" s="10"/>
      <c r="J137" s="10"/>
      <c r="K137" s="18">
        <v>9</v>
      </c>
      <c r="L137" s="18" t="s">
        <v>15</v>
      </c>
      <c r="M137" s="3">
        <v>69.7</v>
      </c>
      <c r="N137" s="10">
        <v>101.8</v>
      </c>
      <c r="O137" s="21">
        <f t="shared" si="14"/>
        <v>32.099999999999994</v>
      </c>
      <c r="P137" s="18" t="s">
        <v>20</v>
      </c>
      <c r="Q137" s="10"/>
      <c r="R137" s="10"/>
      <c r="S137" s="15">
        <f t="shared" si="15"/>
        <v>46.05451936872309</v>
      </c>
    </row>
    <row r="138" spans="1:19" ht="12.75">
      <c r="A138" s="18">
        <v>10</v>
      </c>
      <c r="B138" s="18" t="s">
        <v>14</v>
      </c>
      <c r="C138" s="3">
        <v>69.6</v>
      </c>
      <c r="D138" s="10">
        <v>88.9</v>
      </c>
      <c r="E138" s="21">
        <f t="shared" si="12"/>
        <v>19.30000000000001</v>
      </c>
      <c r="F138" s="18" t="s">
        <v>20</v>
      </c>
      <c r="G138" s="10" t="s">
        <v>25</v>
      </c>
      <c r="H138" s="10">
        <f t="shared" si="13"/>
        <v>27.729885057471282</v>
      </c>
      <c r="I138" s="10"/>
      <c r="J138" s="10"/>
      <c r="K138" s="18">
        <v>10</v>
      </c>
      <c r="L138" s="18" t="s">
        <v>15</v>
      </c>
      <c r="M138" s="3">
        <v>29.3</v>
      </c>
      <c r="N138" s="10">
        <v>41.9</v>
      </c>
      <c r="O138" s="21">
        <f t="shared" si="14"/>
        <v>12.599999999999998</v>
      </c>
      <c r="P138" s="18" t="s">
        <v>20</v>
      </c>
      <c r="Q138" s="10"/>
      <c r="R138" s="10"/>
      <c r="S138" s="15">
        <f t="shared" si="15"/>
        <v>43.00341296928327</v>
      </c>
    </row>
    <row r="139" spans="1:19" ht="12.75">
      <c r="A139" s="18">
        <v>11</v>
      </c>
      <c r="B139" s="18" t="s">
        <v>14</v>
      </c>
      <c r="C139" s="3">
        <v>26</v>
      </c>
      <c r="D139" s="10">
        <v>49.4</v>
      </c>
      <c r="E139" s="21">
        <f t="shared" si="12"/>
        <v>23.4</v>
      </c>
      <c r="F139" s="18" t="s">
        <v>20</v>
      </c>
      <c r="G139" s="10" t="s">
        <v>25</v>
      </c>
      <c r="H139" s="10">
        <f t="shared" si="13"/>
        <v>89.99999999999999</v>
      </c>
      <c r="I139" s="10"/>
      <c r="J139" s="10"/>
      <c r="K139" s="18">
        <v>11</v>
      </c>
      <c r="L139" s="18" t="s">
        <v>15</v>
      </c>
      <c r="M139" s="3">
        <v>29.8</v>
      </c>
      <c r="N139" s="10">
        <v>59.9</v>
      </c>
      <c r="O139" s="21">
        <f t="shared" si="14"/>
        <v>30.099999999999998</v>
      </c>
      <c r="P139" s="18" t="s">
        <v>20</v>
      </c>
      <c r="Q139" s="10"/>
      <c r="R139" s="10"/>
      <c r="S139" s="15">
        <f t="shared" si="15"/>
        <v>101.00671140939596</v>
      </c>
    </row>
    <row r="140" spans="1:19" ht="12.75">
      <c r="A140" s="18">
        <v>12</v>
      </c>
      <c r="B140" s="18" t="s">
        <v>14</v>
      </c>
      <c r="C140" s="3">
        <v>27.6</v>
      </c>
      <c r="D140" s="10">
        <v>45.1</v>
      </c>
      <c r="E140" s="21">
        <f t="shared" si="12"/>
        <v>17.5</v>
      </c>
      <c r="F140" s="18" t="s">
        <v>20</v>
      </c>
      <c r="G140" s="10" t="s">
        <v>25</v>
      </c>
      <c r="H140" s="10">
        <f t="shared" si="13"/>
        <v>63.40579710144927</v>
      </c>
      <c r="I140" s="10"/>
      <c r="J140" s="10"/>
      <c r="K140" s="18">
        <v>12</v>
      </c>
      <c r="L140" s="18" t="s">
        <v>15</v>
      </c>
      <c r="M140" s="3">
        <v>32.2</v>
      </c>
      <c r="N140" s="10">
        <v>47.4</v>
      </c>
      <c r="O140" s="21">
        <f t="shared" si="14"/>
        <v>15.199999999999996</v>
      </c>
      <c r="P140" s="18" t="s">
        <v>20</v>
      </c>
      <c r="Q140" s="10"/>
      <c r="R140" s="10"/>
      <c r="S140" s="15">
        <f t="shared" si="15"/>
        <v>47.20496894409936</v>
      </c>
    </row>
    <row r="141" spans="1:19" ht="12.75">
      <c r="A141" s="18">
        <v>13</v>
      </c>
      <c r="B141" s="18" t="s">
        <v>14</v>
      </c>
      <c r="C141" s="3">
        <v>12.3</v>
      </c>
      <c r="D141" s="10">
        <v>19.9</v>
      </c>
      <c r="E141" s="21">
        <f t="shared" si="12"/>
        <v>7.599999999999998</v>
      </c>
      <c r="F141" s="18" t="s">
        <v>20</v>
      </c>
      <c r="G141" s="10" t="s">
        <v>25</v>
      </c>
      <c r="H141" s="10">
        <f t="shared" si="13"/>
        <v>61.78861788617884</v>
      </c>
      <c r="I141" s="10"/>
      <c r="J141" s="10"/>
      <c r="K141" s="18">
        <v>13</v>
      </c>
      <c r="L141" s="18" t="s">
        <v>15</v>
      </c>
      <c r="M141" s="3">
        <v>28.4</v>
      </c>
      <c r="N141" s="10">
        <v>35.4</v>
      </c>
      <c r="O141" s="21">
        <f t="shared" si="14"/>
        <v>7</v>
      </c>
      <c r="P141" s="18" t="s">
        <v>20</v>
      </c>
      <c r="Q141" s="10"/>
      <c r="R141" s="10"/>
      <c r="S141" s="15">
        <f t="shared" si="15"/>
        <v>24.647887323943664</v>
      </c>
    </row>
    <row r="142" spans="1:19" ht="12.75">
      <c r="A142" s="18">
        <v>14</v>
      </c>
      <c r="B142" s="18" t="s">
        <v>14</v>
      </c>
      <c r="C142" s="3">
        <v>40.6</v>
      </c>
      <c r="D142" s="10">
        <v>42.8</v>
      </c>
      <c r="E142" s="21">
        <f t="shared" si="12"/>
        <v>2.1999999999999957</v>
      </c>
      <c r="F142" s="18" t="s">
        <v>20</v>
      </c>
      <c r="G142" s="10" t="s">
        <v>25</v>
      </c>
      <c r="H142" s="10">
        <f t="shared" si="13"/>
        <v>5.4187192118226495</v>
      </c>
      <c r="I142" s="10"/>
      <c r="J142" s="10"/>
      <c r="K142" s="18">
        <v>14</v>
      </c>
      <c r="L142" s="18" t="s">
        <v>15</v>
      </c>
      <c r="M142" s="3">
        <v>23.1</v>
      </c>
      <c r="N142" s="10">
        <v>44</v>
      </c>
      <c r="O142" s="21">
        <f t="shared" si="14"/>
        <v>20.9</v>
      </c>
      <c r="P142" s="18" t="s">
        <v>20</v>
      </c>
      <c r="Q142" s="10"/>
      <c r="R142" s="10"/>
      <c r="S142" s="15">
        <f t="shared" si="15"/>
        <v>90.47619047619047</v>
      </c>
    </row>
    <row r="143" spans="1:19" ht="12.75">
      <c r="A143" s="18">
        <v>15</v>
      </c>
      <c r="B143" s="18" t="s">
        <v>14</v>
      </c>
      <c r="C143" s="3">
        <v>83.4</v>
      </c>
      <c r="D143" s="10">
        <v>114.8</v>
      </c>
      <c r="E143" s="21">
        <f t="shared" si="12"/>
        <v>31.39999999999999</v>
      </c>
      <c r="F143" s="18" t="s">
        <v>20</v>
      </c>
      <c r="G143" s="10" t="s">
        <v>25</v>
      </c>
      <c r="H143" s="10">
        <f t="shared" si="13"/>
        <v>37.64988009592325</v>
      </c>
      <c r="I143" s="10"/>
      <c r="J143" s="10"/>
      <c r="K143" s="18">
        <v>15</v>
      </c>
      <c r="L143" s="18" t="s">
        <v>15</v>
      </c>
      <c r="M143" s="3">
        <v>24.2</v>
      </c>
      <c r="N143" s="10">
        <v>37.1</v>
      </c>
      <c r="O143" s="21">
        <f t="shared" si="14"/>
        <v>12.900000000000002</v>
      </c>
      <c r="P143" s="18" t="s">
        <v>20</v>
      </c>
      <c r="Q143" s="10"/>
      <c r="R143" s="10"/>
      <c r="S143" s="15">
        <f t="shared" si="15"/>
        <v>53.305785123966956</v>
      </c>
    </row>
    <row r="144" spans="1:19" ht="12.75">
      <c r="A144" s="18">
        <v>16</v>
      </c>
      <c r="B144" s="18" t="s">
        <v>14</v>
      </c>
      <c r="C144" s="3">
        <v>27</v>
      </c>
      <c r="D144" s="10">
        <v>36.2</v>
      </c>
      <c r="E144" s="21">
        <f t="shared" si="12"/>
        <v>9.200000000000003</v>
      </c>
      <c r="F144" s="18" t="s">
        <v>20</v>
      </c>
      <c r="G144" s="10" t="s">
        <v>25</v>
      </c>
      <c r="H144" s="10">
        <f t="shared" si="13"/>
        <v>34.07407407407408</v>
      </c>
      <c r="I144" s="10"/>
      <c r="J144" s="10"/>
      <c r="K144" s="18">
        <v>16</v>
      </c>
      <c r="L144" s="18" t="s">
        <v>15</v>
      </c>
      <c r="M144" s="3">
        <v>65.9</v>
      </c>
      <c r="N144" s="10">
        <v>114.4</v>
      </c>
      <c r="O144" s="21">
        <f t="shared" si="14"/>
        <v>48.5</v>
      </c>
      <c r="P144" s="18" t="s">
        <v>20</v>
      </c>
      <c r="Q144" s="10"/>
      <c r="R144" s="10"/>
      <c r="S144" s="15">
        <f t="shared" si="15"/>
        <v>73.59635811836115</v>
      </c>
    </row>
    <row r="145" spans="1:19" ht="12.75">
      <c r="A145" s="18">
        <v>17</v>
      </c>
      <c r="B145" s="18" t="s">
        <v>14</v>
      </c>
      <c r="C145" s="3">
        <v>34</v>
      </c>
      <c r="D145" s="10">
        <v>49.1</v>
      </c>
      <c r="E145" s="21">
        <f t="shared" si="12"/>
        <v>15.100000000000001</v>
      </c>
      <c r="F145" s="18" t="s">
        <v>20</v>
      </c>
      <c r="G145" s="10" t="s">
        <v>25</v>
      </c>
      <c r="H145" s="10">
        <f t="shared" si="13"/>
        <v>44.411764705882355</v>
      </c>
      <c r="I145" s="10"/>
      <c r="J145" s="10"/>
      <c r="K145" s="18">
        <v>17</v>
      </c>
      <c r="L145" s="18" t="s">
        <v>15</v>
      </c>
      <c r="M145" s="3">
        <v>46</v>
      </c>
      <c r="N145" s="10">
        <v>71.8</v>
      </c>
      <c r="O145" s="21">
        <f t="shared" si="14"/>
        <v>25.799999999999997</v>
      </c>
      <c r="P145" s="18" t="s">
        <v>20</v>
      </c>
      <c r="Q145" s="10"/>
      <c r="R145" s="10"/>
      <c r="S145" s="15">
        <f t="shared" si="15"/>
        <v>56.086956521739125</v>
      </c>
    </row>
    <row r="146" spans="1:19" ht="12.75">
      <c r="A146" s="18">
        <v>18</v>
      </c>
      <c r="B146" s="18" t="s">
        <v>14</v>
      </c>
      <c r="C146" s="3">
        <v>115.8</v>
      </c>
      <c r="D146" s="10">
        <v>139.5</v>
      </c>
      <c r="E146" s="21">
        <f t="shared" si="12"/>
        <v>23.700000000000003</v>
      </c>
      <c r="F146" s="18" t="s">
        <v>20</v>
      </c>
      <c r="G146" s="10" t="s">
        <v>25</v>
      </c>
      <c r="H146" s="10">
        <f t="shared" si="13"/>
        <v>20.466321243523318</v>
      </c>
      <c r="I146" s="10"/>
      <c r="J146" s="10"/>
      <c r="K146" s="18">
        <v>18</v>
      </c>
      <c r="L146" s="18" t="s">
        <v>15</v>
      </c>
      <c r="M146" s="3">
        <v>18.4</v>
      </c>
      <c r="N146" s="10">
        <v>26</v>
      </c>
      <c r="O146" s="21">
        <f t="shared" si="14"/>
        <v>7.600000000000001</v>
      </c>
      <c r="P146" s="18" t="s">
        <v>20</v>
      </c>
      <c r="Q146" s="10"/>
      <c r="R146" s="10"/>
      <c r="S146" s="15">
        <f t="shared" si="15"/>
        <v>41.30434782608697</v>
      </c>
    </row>
    <row r="147" spans="1:19" ht="12.75">
      <c r="A147" s="18">
        <v>19</v>
      </c>
      <c r="B147" s="18" t="s">
        <v>14</v>
      </c>
      <c r="C147" s="3">
        <v>28.4</v>
      </c>
      <c r="D147" s="10">
        <v>39.8</v>
      </c>
      <c r="E147" s="21">
        <f t="shared" si="12"/>
        <v>11.399999999999999</v>
      </c>
      <c r="F147" s="18" t="s">
        <v>20</v>
      </c>
      <c r="G147" s="10" t="s">
        <v>25</v>
      </c>
      <c r="H147" s="10">
        <f t="shared" si="13"/>
        <v>40.14084507042253</v>
      </c>
      <c r="I147" s="10"/>
      <c r="J147" s="10"/>
      <c r="K147" s="18">
        <v>19</v>
      </c>
      <c r="L147" s="18" t="s">
        <v>15</v>
      </c>
      <c r="M147" s="3">
        <v>17.3</v>
      </c>
      <c r="N147" s="10">
        <v>32.9</v>
      </c>
      <c r="O147" s="21">
        <f t="shared" si="14"/>
        <v>15.599999999999998</v>
      </c>
      <c r="P147" s="18" t="s">
        <v>20</v>
      </c>
      <c r="Q147" s="10"/>
      <c r="R147" s="10"/>
      <c r="S147" s="15">
        <f t="shared" si="15"/>
        <v>90.17341040462426</v>
      </c>
    </row>
    <row r="148" spans="1:19" ht="12.75">
      <c r="A148" s="18">
        <v>20</v>
      </c>
      <c r="B148" s="18" t="s">
        <v>14</v>
      </c>
      <c r="C148" s="3">
        <v>40.5</v>
      </c>
      <c r="D148" s="10">
        <v>44.6</v>
      </c>
      <c r="E148" s="21">
        <f t="shared" si="12"/>
        <v>4.100000000000001</v>
      </c>
      <c r="F148" s="18" t="s">
        <v>20</v>
      </c>
      <c r="G148" s="10" t="s">
        <v>25</v>
      </c>
      <c r="H148" s="10">
        <f t="shared" si="13"/>
        <v>10.12345679012346</v>
      </c>
      <c r="I148" s="10"/>
      <c r="J148" s="10"/>
      <c r="K148" s="18">
        <v>20</v>
      </c>
      <c r="L148" s="18" t="s">
        <v>15</v>
      </c>
      <c r="M148" s="3">
        <v>41.4</v>
      </c>
      <c r="N148" s="10">
        <v>62</v>
      </c>
      <c r="O148" s="21">
        <f t="shared" si="14"/>
        <v>20.6</v>
      </c>
      <c r="P148" s="18" t="s">
        <v>20</v>
      </c>
      <c r="Q148" s="10"/>
      <c r="R148" s="10"/>
      <c r="S148" s="15">
        <f t="shared" si="15"/>
        <v>49.7584541062802</v>
      </c>
    </row>
    <row r="149" spans="1:19" ht="12.75">
      <c r="A149" s="18">
        <v>21</v>
      </c>
      <c r="B149" s="18" t="s">
        <v>14</v>
      </c>
      <c r="C149" s="3">
        <v>68.8</v>
      </c>
      <c r="D149" s="10">
        <v>101.7</v>
      </c>
      <c r="E149" s="21">
        <f t="shared" si="12"/>
        <v>32.900000000000006</v>
      </c>
      <c r="F149" s="18" t="s">
        <v>21</v>
      </c>
      <c r="G149" s="10" t="s">
        <v>25</v>
      </c>
      <c r="H149" s="10">
        <f t="shared" si="13"/>
        <v>47.81976744186048</v>
      </c>
      <c r="I149" s="10"/>
      <c r="J149" s="10"/>
      <c r="K149" s="18">
        <v>21</v>
      </c>
      <c r="L149" s="18" t="s">
        <v>15</v>
      </c>
      <c r="M149" s="3">
        <v>43.6</v>
      </c>
      <c r="N149" s="10">
        <v>70</v>
      </c>
      <c r="O149" s="21">
        <f t="shared" si="14"/>
        <v>26.4</v>
      </c>
      <c r="P149" s="18" t="s">
        <v>21</v>
      </c>
      <c r="Q149" s="10"/>
      <c r="R149" s="10"/>
      <c r="S149" s="15">
        <f t="shared" si="15"/>
        <v>60.55045871559632</v>
      </c>
    </row>
    <row r="150" spans="1:19" ht="12.75">
      <c r="A150" s="18">
        <v>22</v>
      </c>
      <c r="B150" s="18" t="s">
        <v>14</v>
      </c>
      <c r="C150" s="3">
        <v>34.6</v>
      </c>
      <c r="D150" s="10">
        <v>55.1</v>
      </c>
      <c r="E150" s="21">
        <f t="shared" si="12"/>
        <v>20.5</v>
      </c>
      <c r="F150" s="18" t="s">
        <v>21</v>
      </c>
      <c r="G150" s="10" t="s">
        <v>25</v>
      </c>
      <c r="H150" s="10">
        <f t="shared" si="13"/>
        <v>59.2485549132948</v>
      </c>
      <c r="I150" s="10"/>
      <c r="J150" s="10"/>
      <c r="K150" s="18">
        <v>22</v>
      </c>
      <c r="L150" s="18" t="s">
        <v>15</v>
      </c>
      <c r="M150" s="3">
        <v>59</v>
      </c>
      <c r="N150" s="10">
        <v>93.8</v>
      </c>
      <c r="O150" s="21">
        <f t="shared" si="14"/>
        <v>34.8</v>
      </c>
      <c r="P150" s="18" t="s">
        <v>21</v>
      </c>
      <c r="Q150" s="10"/>
      <c r="R150" s="10"/>
      <c r="S150" s="15">
        <f t="shared" si="15"/>
        <v>58.98305084745762</v>
      </c>
    </row>
    <row r="151" spans="1:19" ht="12.75">
      <c r="A151" s="18">
        <v>23</v>
      </c>
      <c r="B151" s="18" t="s">
        <v>14</v>
      </c>
      <c r="C151" s="3">
        <v>48.9</v>
      </c>
      <c r="D151" s="10">
        <v>100.5</v>
      </c>
      <c r="E151" s="21">
        <f t="shared" si="12"/>
        <v>51.6</v>
      </c>
      <c r="F151" s="18" t="s">
        <v>21</v>
      </c>
      <c r="G151" s="10" t="s">
        <v>25</v>
      </c>
      <c r="H151" s="10">
        <f t="shared" si="13"/>
        <v>105.52147239263805</v>
      </c>
      <c r="I151" s="10"/>
      <c r="J151" s="10"/>
      <c r="K151" s="18">
        <v>23</v>
      </c>
      <c r="L151" s="18" t="s">
        <v>15</v>
      </c>
      <c r="M151" s="3">
        <v>29.6</v>
      </c>
      <c r="N151" s="10">
        <v>50.1</v>
      </c>
      <c r="O151" s="21">
        <f t="shared" si="14"/>
        <v>20.5</v>
      </c>
      <c r="P151" s="18" t="s">
        <v>21</v>
      </c>
      <c r="Q151" s="10"/>
      <c r="R151" s="10"/>
      <c r="S151" s="15">
        <f t="shared" si="15"/>
        <v>69.25675675675676</v>
      </c>
    </row>
    <row r="152" spans="1:19" ht="12.75">
      <c r="A152" s="18">
        <v>24</v>
      </c>
      <c r="B152" s="18" t="s">
        <v>14</v>
      </c>
      <c r="C152" s="3">
        <v>76.7</v>
      </c>
      <c r="D152" s="10">
        <v>136.6</v>
      </c>
      <c r="E152" s="21">
        <f t="shared" si="12"/>
        <v>59.89999999999999</v>
      </c>
      <c r="F152" s="18" t="s">
        <v>21</v>
      </c>
      <c r="G152" s="10" t="s">
        <v>25</v>
      </c>
      <c r="H152" s="10">
        <f t="shared" si="13"/>
        <v>78.09647979139504</v>
      </c>
      <c r="I152" s="10"/>
      <c r="J152" s="10"/>
      <c r="K152" s="18">
        <v>24</v>
      </c>
      <c r="L152" s="18" t="s">
        <v>15</v>
      </c>
      <c r="M152" s="3">
        <v>37.2</v>
      </c>
      <c r="N152" s="10">
        <v>59</v>
      </c>
      <c r="O152" s="21">
        <f t="shared" si="14"/>
        <v>21.799999999999997</v>
      </c>
      <c r="P152" s="18" t="s">
        <v>21</v>
      </c>
      <c r="Q152" s="10"/>
      <c r="R152" s="10"/>
      <c r="S152" s="15">
        <f t="shared" si="15"/>
        <v>58.6021505376344</v>
      </c>
    </row>
    <row r="153" spans="1:19" ht="12.75">
      <c r="A153" s="18">
        <v>25</v>
      </c>
      <c r="B153" s="18" t="s">
        <v>14</v>
      </c>
      <c r="C153" s="3">
        <v>54.2</v>
      </c>
      <c r="D153" s="10">
        <v>88.4</v>
      </c>
      <c r="E153" s="21">
        <f t="shared" si="12"/>
        <v>34.2</v>
      </c>
      <c r="F153" s="18" t="s">
        <v>21</v>
      </c>
      <c r="G153" s="10" t="s">
        <v>25</v>
      </c>
      <c r="H153" s="10">
        <f t="shared" si="13"/>
        <v>63.09963099630996</v>
      </c>
      <c r="I153" s="10"/>
      <c r="J153" s="10"/>
      <c r="K153" s="18">
        <v>25</v>
      </c>
      <c r="L153" s="18" t="s">
        <v>15</v>
      </c>
      <c r="M153" s="3">
        <v>97.4</v>
      </c>
      <c r="N153" s="10">
        <v>154.9</v>
      </c>
      <c r="O153" s="21">
        <f t="shared" si="14"/>
        <v>57.5</v>
      </c>
      <c r="P153" s="18" t="s">
        <v>21</v>
      </c>
      <c r="Q153" s="10"/>
      <c r="R153" s="10"/>
      <c r="S153" s="15">
        <f t="shared" si="15"/>
        <v>59.034907597535934</v>
      </c>
    </row>
    <row r="154" spans="1:19" ht="12.75">
      <c r="A154" s="18">
        <v>26</v>
      </c>
      <c r="B154" s="18" t="s">
        <v>14</v>
      </c>
      <c r="C154" s="3">
        <v>80.1</v>
      </c>
      <c r="D154" s="10">
        <v>128.4</v>
      </c>
      <c r="E154" s="21">
        <f t="shared" si="12"/>
        <v>48.30000000000001</v>
      </c>
      <c r="F154" s="18" t="s">
        <v>21</v>
      </c>
      <c r="G154" s="10" t="s">
        <v>25</v>
      </c>
      <c r="H154" s="10">
        <f t="shared" si="13"/>
        <v>60.299625468164805</v>
      </c>
      <c r="I154" s="10"/>
      <c r="J154" s="10"/>
      <c r="K154" s="18">
        <v>26</v>
      </c>
      <c r="L154" s="18" t="s">
        <v>15</v>
      </c>
      <c r="M154" s="3">
        <v>52</v>
      </c>
      <c r="N154" s="10">
        <v>76.5</v>
      </c>
      <c r="O154" s="21">
        <f t="shared" si="14"/>
        <v>24.5</v>
      </c>
      <c r="P154" s="18" t="s">
        <v>21</v>
      </c>
      <c r="Q154" s="10"/>
      <c r="R154" s="10"/>
      <c r="S154" s="15">
        <f t="shared" si="15"/>
        <v>47.11538461538461</v>
      </c>
    </row>
    <row r="155" spans="1:19" ht="12.75">
      <c r="A155" s="18">
        <v>27</v>
      </c>
      <c r="B155" s="18" t="s">
        <v>14</v>
      </c>
      <c r="C155" s="3">
        <v>27.7</v>
      </c>
      <c r="D155" s="10">
        <v>48.4</v>
      </c>
      <c r="E155" s="21">
        <f t="shared" si="12"/>
        <v>20.7</v>
      </c>
      <c r="F155" s="18" t="s">
        <v>21</v>
      </c>
      <c r="G155" s="10" t="s">
        <v>25</v>
      </c>
      <c r="H155" s="10">
        <f t="shared" si="13"/>
        <v>74.72924187725631</v>
      </c>
      <c r="I155" s="10"/>
      <c r="J155" s="10"/>
      <c r="K155" s="18">
        <v>27</v>
      </c>
      <c r="L155" s="18" t="s">
        <v>15</v>
      </c>
      <c r="M155" s="3">
        <v>35.5</v>
      </c>
      <c r="N155" s="10">
        <v>65.8</v>
      </c>
      <c r="O155" s="21">
        <f t="shared" si="14"/>
        <v>30.299999999999997</v>
      </c>
      <c r="P155" s="18" t="s">
        <v>21</v>
      </c>
      <c r="Q155" s="10"/>
      <c r="R155" s="10"/>
      <c r="S155" s="15">
        <f t="shared" si="15"/>
        <v>85.35211267605634</v>
      </c>
    </row>
    <row r="156" spans="1:19" ht="12.75">
      <c r="A156" s="18">
        <v>28</v>
      </c>
      <c r="B156" s="18" t="s">
        <v>14</v>
      </c>
      <c r="C156" s="3">
        <v>44.5</v>
      </c>
      <c r="D156" s="10">
        <v>77.7</v>
      </c>
      <c r="E156" s="21">
        <f t="shared" si="12"/>
        <v>33.2</v>
      </c>
      <c r="F156" s="18" t="s">
        <v>21</v>
      </c>
      <c r="G156" s="10" t="s">
        <v>25</v>
      </c>
      <c r="H156" s="10">
        <f t="shared" si="13"/>
        <v>74.60674157303372</v>
      </c>
      <c r="I156" s="10"/>
      <c r="J156" s="10"/>
      <c r="K156" s="18">
        <v>28</v>
      </c>
      <c r="L156" s="18" t="s">
        <v>15</v>
      </c>
      <c r="M156" s="3">
        <v>43.5</v>
      </c>
      <c r="N156" s="10">
        <v>79.1</v>
      </c>
      <c r="O156" s="21">
        <f t="shared" si="14"/>
        <v>35.599999999999994</v>
      </c>
      <c r="P156" s="18" t="s">
        <v>21</v>
      </c>
      <c r="Q156" s="10"/>
      <c r="R156" s="10"/>
      <c r="S156" s="15">
        <f t="shared" si="15"/>
        <v>81.8390804597701</v>
      </c>
    </row>
    <row r="157" spans="1:19" ht="12.75">
      <c r="A157" s="18">
        <v>29</v>
      </c>
      <c r="B157" s="18" t="s">
        <v>14</v>
      </c>
      <c r="C157" s="3">
        <v>45.2</v>
      </c>
      <c r="D157" s="10">
        <v>96.2</v>
      </c>
      <c r="E157" s="21">
        <f t="shared" si="12"/>
        <v>51</v>
      </c>
      <c r="F157" s="18" t="s">
        <v>21</v>
      </c>
      <c r="G157" s="10" t="s">
        <v>25</v>
      </c>
      <c r="H157" s="10">
        <f t="shared" si="13"/>
        <v>112.83185840707964</v>
      </c>
      <c r="I157" s="10"/>
      <c r="J157" s="10"/>
      <c r="K157" s="18">
        <v>29</v>
      </c>
      <c r="L157" s="18" t="s">
        <v>15</v>
      </c>
      <c r="M157" s="3">
        <v>58.6</v>
      </c>
      <c r="N157" s="10">
        <v>113</v>
      </c>
      <c r="O157" s="21">
        <f t="shared" si="14"/>
        <v>54.4</v>
      </c>
      <c r="P157" s="18" t="s">
        <v>21</v>
      </c>
      <c r="Q157" s="10"/>
      <c r="R157" s="10"/>
      <c r="S157" s="15">
        <f t="shared" si="15"/>
        <v>92.83276450511944</v>
      </c>
    </row>
    <row r="158" spans="1:19" ht="12.75">
      <c r="A158" s="18">
        <v>30</v>
      </c>
      <c r="B158" s="18" t="s">
        <v>14</v>
      </c>
      <c r="C158" s="3">
        <v>95.8</v>
      </c>
      <c r="D158" s="10">
        <v>156.8</v>
      </c>
      <c r="E158" s="21">
        <f t="shared" si="12"/>
        <v>61.000000000000014</v>
      </c>
      <c r="F158" s="18" t="s">
        <v>21</v>
      </c>
      <c r="G158" s="10" t="s">
        <v>25</v>
      </c>
      <c r="H158" s="10">
        <f t="shared" si="13"/>
        <v>63.67432150313154</v>
      </c>
      <c r="I158" s="10"/>
      <c r="J158" s="10"/>
      <c r="K158" s="18">
        <v>30</v>
      </c>
      <c r="L158" s="18" t="s">
        <v>15</v>
      </c>
      <c r="M158" s="3">
        <v>36.8</v>
      </c>
      <c r="N158" s="10">
        <v>56.4</v>
      </c>
      <c r="O158" s="21">
        <f t="shared" si="14"/>
        <v>19.6</v>
      </c>
      <c r="P158" s="18" t="s">
        <v>21</v>
      </c>
      <c r="Q158" s="10"/>
      <c r="R158" s="10"/>
      <c r="S158" s="15">
        <f t="shared" si="15"/>
        <v>53.2608695652174</v>
      </c>
    </row>
    <row r="159" spans="1:19" ht="12.75">
      <c r="A159" s="18">
        <v>31</v>
      </c>
      <c r="B159" s="18" t="s">
        <v>14</v>
      </c>
      <c r="C159" s="3">
        <v>39.5</v>
      </c>
      <c r="D159" s="10">
        <v>75.5</v>
      </c>
      <c r="E159" s="21">
        <f t="shared" si="12"/>
        <v>36</v>
      </c>
      <c r="F159" s="18" t="s">
        <v>21</v>
      </c>
      <c r="G159" s="10" t="s">
        <v>25</v>
      </c>
      <c r="H159" s="10">
        <f t="shared" si="13"/>
        <v>91.13924050632912</v>
      </c>
      <c r="I159" s="10"/>
      <c r="J159" s="10"/>
      <c r="K159" s="18">
        <v>31</v>
      </c>
      <c r="L159" s="18" t="s">
        <v>15</v>
      </c>
      <c r="M159" s="3">
        <v>100.5</v>
      </c>
      <c r="N159" s="10">
        <v>178</v>
      </c>
      <c r="O159" s="21">
        <f t="shared" si="14"/>
        <v>77.5</v>
      </c>
      <c r="P159" s="18" t="s">
        <v>21</v>
      </c>
      <c r="Q159" s="10"/>
      <c r="R159" s="10"/>
      <c r="S159" s="15">
        <f t="shared" si="15"/>
        <v>77.11442786069652</v>
      </c>
    </row>
    <row r="160" spans="1:19" ht="12.75">
      <c r="A160" s="18">
        <v>32</v>
      </c>
      <c r="B160" s="18" t="s">
        <v>14</v>
      </c>
      <c r="C160" s="3">
        <v>93.4</v>
      </c>
      <c r="D160" s="10">
        <v>135.6</v>
      </c>
      <c r="E160" s="21">
        <f t="shared" si="12"/>
        <v>42.19999999999999</v>
      </c>
      <c r="F160" s="18" t="s">
        <v>21</v>
      </c>
      <c r="G160" s="10" t="s">
        <v>25</v>
      </c>
      <c r="H160" s="10">
        <f t="shared" si="13"/>
        <v>45.18201284796572</v>
      </c>
      <c r="I160" s="10"/>
      <c r="J160" s="10"/>
      <c r="K160" s="18">
        <v>32</v>
      </c>
      <c r="L160" s="18" t="s">
        <v>15</v>
      </c>
      <c r="M160" s="3">
        <v>40.8</v>
      </c>
      <c r="N160" s="10">
        <v>60</v>
      </c>
      <c r="O160" s="21">
        <f t="shared" si="14"/>
        <v>19.200000000000003</v>
      </c>
      <c r="P160" s="18" t="s">
        <v>21</v>
      </c>
      <c r="Q160" s="10"/>
      <c r="R160" s="10"/>
      <c r="S160" s="15">
        <f t="shared" si="15"/>
        <v>47.058823529411775</v>
      </c>
    </row>
    <row r="161" spans="1:19" ht="12.75">
      <c r="A161" s="18">
        <v>33</v>
      </c>
      <c r="B161" s="18" t="s">
        <v>14</v>
      </c>
      <c r="C161" s="3">
        <v>90.4</v>
      </c>
      <c r="D161" s="10">
        <v>155.1</v>
      </c>
      <c r="E161" s="21">
        <f t="shared" si="12"/>
        <v>64.69999999999999</v>
      </c>
      <c r="F161" s="18" t="s">
        <v>21</v>
      </c>
      <c r="G161" s="10" t="s">
        <v>25</v>
      </c>
      <c r="H161" s="10">
        <f t="shared" si="13"/>
        <v>71.57079646017698</v>
      </c>
      <c r="I161" s="10"/>
      <c r="J161" s="10"/>
      <c r="K161" s="18">
        <v>33</v>
      </c>
      <c r="L161" s="18" t="s">
        <v>15</v>
      </c>
      <c r="M161" s="3">
        <v>50.6</v>
      </c>
      <c r="N161" s="10">
        <v>76.6</v>
      </c>
      <c r="O161" s="21">
        <f t="shared" si="14"/>
        <v>25.999999999999993</v>
      </c>
      <c r="P161" s="18" t="s">
        <v>21</v>
      </c>
      <c r="Q161" s="10"/>
      <c r="R161" s="10"/>
      <c r="S161" s="15">
        <f t="shared" si="15"/>
        <v>51.38339920948615</v>
      </c>
    </row>
    <row r="162" spans="1:19" ht="12.75">
      <c r="A162" s="18">
        <v>34</v>
      </c>
      <c r="B162" s="18" t="s">
        <v>14</v>
      </c>
      <c r="C162" s="3">
        <v>28.8</v>
      </c>
      <c r="D162" s="10">
        <v>56.7</v>
      </c>
      <c r="E162" s="21">
        <f t="shared" si="12"/>
        <v>27.900000000000002</v>
      </c>
      <c r="F162" s="18" t="s">
        <v>21</v>
      </c>
      <c r="G162" s="10" t="s">
        <v>25</v>
      </c>
      <c r="H162" s="10">
        <f t="shared" si="13"/>
        <v>96.875</v>
      </c>
      <c r="I162" s="10"/>
      <c r="J162" s="10"/>
      <c r="K162" s="18">
        <v>34</v>
      </c>
      <c r="L162" s="18" t="s">
        <v>15</v>
      </c>
      <c r="M162" s="3">
        <v>52.2</v>
      </c>
      <c r="N162" s="10">
        <v>76.8</v>
      </c>
      <c r="O162" s="21">
        <f t="shared" si="14"/>
        <v>24.599999999999994</v>
      </c>
      <c r="P162" s="18" t="s">
        <v>21</v>
      </c>
      <c r="Q162" s="10"/>
      <c r="R162" s="10"/>
      <c r="S162" s="15">
        <f t="shared" si="15"/>
        <v>47.12643678160918</v>
      </c>
    </row>
    <row r="163" spans="1:19" ht="12.75">
      <c r="A163" s="18">
        <v>35</v>
      </c>
      <c r="B163" s="18" t="s">
        <v>14</v>
      </c>
      <c r="C163" s="3">
        <v>19.8</v>
      </c>
      <c r="D163" s="10">
        <v>43.9</v>
      </c>
      <c r="E163" s="21">
        <f t="shared" si="12"/>
        <v>24.099999999999998</v>
      </c>
      <c r="F163" s="18" t="s">
        <v>21</v>
      </c>
      <c r="G163" s="10" t="s">
        <v>25</v>
      </c>
      <c r="H163" s="10">
        <f t="shared" si="13"/>
        <v>121.71717171717171</v>
      </c>
      <c r="I163" s="10"/>
      <c r="J163" s="10"/>
      <c r="K163" s="18">
        <v>35</v>
      </c>
      <c r="L163" s="18" t="s">
        <v>15</v>
      </c>
      <c r="M163" s="3">
        <v>61.3</v>
      </c>
      <c r="N163" s="10">
        <v>82.7</v>
      </c>
      <c r="O163" s="21">
        <f t="shared" si="14"/>
        <v>21.400000000000006</v>
      </c>
      <c r="P163" s="18" t="s">
        <v>21</v>
      </c>
      <c r="Q163" s="10"/>
      <c r="R163" s="10"/>
      <c r="S163" s="15">
        <f t="shared" si="15"/>
        <v>34.910277324632965</v>
      </c>
    </row>
    <row r="164" spans="1:19" ht="12.75">
      <c r="A164" s="18">
        <v>36</v>
      </c>
      <c r="B164" s="18" t="s">
        <v>14</v>
      </c>
      <c r="C164" s="3">
        <v>38</v>
      </c>
      <c r="D164" s="10">
        <v>56.1</v>
      </c>
      <c r="E164" s="21">
        <f t="shared" si="12"/>
        <v>18.1</v>
      </c>
      <c r="F164" s="18" t="s">
        <v>21</v>
      </c>
      <c r="G164" s="10" t="s">
        <v>25</v>
      </c>
      <c r="H164" s="10">
        <f t="shared" si="13"/>
        <v>47.631578947368425</v>
      </c>
      <c r="I164" s="10"/>
      <c r="J164" s="10"/>
      <c r="K164" s="18">
        <v>36</v>
      </c>
      <c r="L164" s="18" t="s">
        <v>15</v>
      </c>
      <c r="M164" s="3">
        <v>27.8</v>
      </c>
      <c r="N164" s="10">
        <v>53.5</v>
      </c>
      <c r="O164" s="21">
        <f t="shared" si="14"/>
        <v>25.7</v>
      </c>
      <c r="P164" s="18" t="s">
        <v>21</v>
      </c>
      <c r="Q164" s="10"/>
      <c r="R164" s="10"/>
      <c r="S164" s="15">
        <f t="shared" si="15"/>
        <v>92.44604316546761</v>
      </c>
    </row>
    <row r="165" spans="1:19" ht="12.75">
      <c r="A165" s="18">
        <v>37</v>
      </c>
      <c r="B165" s="18" t="s">
        <v>14</v>
      </c>
      <c r="C165" s="3">
        <v>35.5</v>
      </c>
      <c r="D165" s="10">
        <v>68.5</v>
      </c>
      <c r="E165" s="21">
        <f t="shared" si="12"/>
        <v>33</v>
      </c>
      <c r="F165" s="18" t="s">
        <v>21</v>
      </c>
      <c r="G165" s="10" t="s">
        <v>25</v>
      </c>
      <c r="H165" s="10">
        <f t="shared" si="13"/>
        <v>92.95774647887323</v>
      </c>
      <c r="I165" s="10"/>
      <c r="J165" s="10"/>
      <c r="K165" s="18">
        <v>37</v>
      </c>
      <c r="L165" s="18" t="s">
        <v>15</v>
      </c>
      <c r="M165" s="3">
        <v>37.9</v>
      </c>
      <c r="N165" s="10">
        <v>47.9</v>
      </c>
      <c r="O165" s="21">
        <f t="shared" si="14"/>
        <v>10</v>
      </c>
      <c r="P165" s="18" t="s">
        <v>21</v>
      </c>
      <c r="Q165" s="10"/>
      <c r="R165" s="10"/>
      <c r="S165" s="15">
        <f t="shared" si="15"/>
        <v>26.385224274406333</v>
      </c>
    </row>
    <row r="166" spans="1:19" ht="12.75">
      <c r="A166" s="18">
        <v>38</v>
      </c>
      <c r="B166" s="18" t="s">
        <v>14</v>
      </c>
      <c r="C166" s="3">
        <v>13.1</v>
      </c>
      <c r="D166" s="10">
        <v>19.2</v>
      </c>
      <c r="E166" s="21">
        <f t="shared" si="12"/>
        <v>6.1</v>
      </c>
      <c r="F166" s="18" t="s">
        <v>21</v>
      </c>
      <c r="G166" s="10" t="s">
        <v>25</v>
      </c>
      <c r="H166" s="10">
        <f t="shared" si="13"/>
        <v>46.56488549618321</v>
      </c>
      <c r="I166" s="10"/>
      <c r="J166" s="10"/>
      <c r="K166" s="18">
        <v>38</v>
      </c>
      <c r="L166" s="18" t="s">
        <v>15</v>
      </c>
      <c r="M166" s="3">
        <v>19.4</v>
      </c>
      <c r="N166" s="10">
        <v>28.9</v>
      </c>
      <c r="O166" s="21">
        <f t="shared" si="14"/>
        <v>9.5</v>
      </c>
      <c r="P166" s="18" t="s">
        <v>21</v>
      </c>
      <c r="Q166" s="10"/>
      <c r="R166" s="10"/>
      <c r="S166" s="15">
        <f t="shared" si="15"/>
        <v>48.96907216494846</v>
      </c>
    </row>
    <row r="167" spans="1:19" ht="12.75">
      <c r="A167" s="18">
        <v>39</v>
      </c>
      <c r="B167" s="18" t="s">
        <v>14</v>
      </c>
      <c r="C167" s="3">
        <v>30.7</v>
      </c>
      <c r="D167" s="10">
        <v>50.5</v>
      </c>
      <c r="E167" s="21">
        <f t="shared" si="12"/>
        <v>19.8</v>
      </c>
      <c r="F167" s="18" t="s">
        <v>21</v>
      </c>
      <c r="G167" s="10" t="s">
        <v>25</v>
      </c>
      <c r="H167" s="10">
        <f t="shared" si="13"/>
        <v>64.49511400651467</v>
      </c>
      <c r="I167" s="10"/>
      <c r="J167" s="10"/>
      <c r="K167" s="18">
        <v>39</v>
      </c>
      <c r="L167" s="18" t="s">
        <v>15</v>
      </c>
      <c r="M167" s="3">
        <v>18.8</v>
      </c>
      <c r="N167" s="10">
        <v>32</v>
      </c>
      <c r="O167" s="21">
        <f t="shared" si="14"/>
        <v>13.2</v>
      </c>
      <c r="P167" s="18" t="s">
        <v>21</v>
      </c>
      <c r="Q167" s="10"/>
      <c r="R167" s="10"/>
      <c r="S167" s="15">
        <f t="shared" si="15"/>
        <v>70.2127659574468</v>
      </c>
    </row>
    <row r="168" spans="1:19" ht="12.75">
      <c r="A168" s="18">
        <v>40</v>
      </c>
      <c r="B168" s="18" t="s">
        <v>14</v>
      </c>
      <c r="C168" s="3">
        <v>25.3</v>
      </c>
      <c r="D168" s="10"/>
      <c r="E168" s="10"/>
      <c r="F168" s="18" t="s">
        <v>21</v>
      </c>
      <c r="G168" s="10" t="s">
        <v>25</v>
      </c>
      <c r="H168" s="10"/>
      <c r="I168" s="10"/>
      <c r="J168" s="10"/>
      <c r="K168" s="18">
        <v>40</v>
      </c>
      <c r="L168" s="18" t="s">
        <v>15</v>
      </c>
      <c r="M168" s="3">
        <v>13</v>
      </c>
      <c r="N168" s="10">
        <v>27.6</v>
      </c>
      <c r="O168" s="21">
        <f t="shared" si="14"/>
        <v>14.600000000000001</v>
      </c>
      <c r="P168" s="18" t="s">
        <v>21</v>
      </c>
      <c r="Q168" s="10"/>
      <c r="R168" s="10"/>
      <c r="S168" s="15">
        <f t="shared" si="15"/>
        <v>112.3076923076923</v>
      </c>
    </row>
    <row r="169" spans="1:19" ht="12.75">
      <c r="A169" s="18"/>
      <c r="B169" s="18"/>
      <c r="C169" s="3"/>
      <c r="D169" s="10"/>
      <c r="E169" s="10"/>
      <c r="F169" s="18"/>
      <c r="G169" s="10" t="s">
        <v>43</v>
      </c>
      <c r="H169" s="10">
        <f>AVERAGE(H129:H167)</f>
        <v>62.10449404390025</v>
      </c>
      <c r="I169" s="10"/>
      <c r="J169" s="10"/>
      <c r="K169" s="18"/>
      <c r="L169" s="18"/>
      <c r="M169" s="3"/>
      <c r="N169" s="10"/>
      <c r="O169" s="10"/>
      <c r="P169" s="18"/>
      <c r="Q169" s="10"/>
      <c r="R169" s="10" t="s">
        <v>42</v>
      </c>
      <c r="S169" s="15">
        <f>AVERAGE(S129:S133,S135:S168)</f>
        <v>60.33025030349794</v>
      </c>
    </row>
    <row r="170" spans="1:19" ht="12.75">
      <c r="A170" s="18" t="s">
        <v>4</v>
      </c>
      <c r="B170" s="18" t="s">
        <v>0</v>
      </c>
      <c r="C170" s="3" t="s">
        <v>1</v>
      </c>
      <c r="D170" s="10" t="s">
        <v>2</v>
      </c>
      <c r="E170" s="10" t="s">
        <v>9</v>
      </c>
      <c r="F170" s="18" t="s">
        <v>5</v>
      </c>
      <c r="G170" s="10" t="s">
        <v>8</v>
      </c>
      <c r="H170" s="10" t="s">
        <v>41</v>
      </c>
      <c r="I170" s="10"/>
      <c r="J170" s="10"/>
      <c r="K170" s="18" t="s">
        <v>4</v>
      </c>
      <c r="L170" s="18" t="s">
        <v>0</v>
      </c>
      <c r="M170" s="3" t="s">
        <v>1</v>
      </c>
      <c r="N170" s="10" t="s">
        <v>2</v>
      </c>
      <c r="O170" s="10" t="s">
        <v>9</v>
      </c>
      <c r="P170" s="18" t="s">
        <v>5</v>
      </c>
      <c r="Q170" s="10" t="s">
        <v>8</v>
      </c>
      <c r="R170" s="10" t="s">
        <v>8</v>
      </c>
      <c r="S170" s="15" t="s">
        <v>41</v>
      </c>
    </row>
    <row r="171" spans="1:19" ht="12.75">
      <c r="A171" s="18">
        <v>1</v>
      </c>
      <c r="B171" s="18" t="s">
        <v>16</v>
      </c>
      <c r="C171" s="3">
        <v>23.7</v>
      </c>
      <c r="D171" s="10">
        <v>36.7</v>
      </c>
      <c r="E171" s="21">
        <f>D171-C171</f>
        <v>13.000000000000004</v>
      </c>
      <c r="F171" s="18" t="s">
        <v>20</v>
      </c>
      <c r="G171" s="10" t="s">
        <v>24</v>
      </c>
      <c r="H171" s="10">
        <f>E171/C171*100</f>
        <v>54.8523206751055</v>
      </c>
      <c r="I171" s="10"/>
      <c r="J171" s="10"/>
      <c r="K171" s="18">
        <v>1</v>
      </c>
      <c r="L171" s="18" t="s">
        <v>17</v>
      </c>
      <c r="M171" s="3">
        <v>31.2</v>
      </c>
      <c r="N171" s="10">
        <v>56.1</v>
      </c>
      <c r="O171" s="21">
        <f>N171-M171</f>
        <v>24.900000000000002</v>
      </c>
      <c r="P171" s="18" t="s">
        <v>20</v>
      </c>
      <c r="Q171" s="10"/>
      <c r="R171" s="10" t="s">
        <v>31</v>
      </c>
      <c r="S171" s="15">
        <f>O171/M171*100</f>
        <v>79.8076923076923</v>
      </c>
    </row>
    <row r="172" spans="1:19" ht="12.75">
      <c r="A172" s="18">
        <v>2</v>
      </c>
      <c r="B172" s="18" t="s">
        <v>16</v>
      </c>
      <c r="C172" s="3">
        <v>11.2</v>
      </c>
      <c r="D172" s="10">
        <v>11.8</v>
      </c>
      <c r="E172" s="21">
        <f aca="true" t="shared" si="16" ref="E172:E210">D172-C172</f>
        <v>0.6000000000000014</v>
      </c>
      <c r="F172" s="18" t="s">
        <v>20</v>
      </c>
      <c r="G172" s="10" t="s">
        <v>24</v>
      </c>
      <c r="H172" s="10">
        <f aca="true" t="shared" si="17" ref="H172:H210">E172/C172*100</f>
        <v>5.35714285714287</v>
      </c>
      <c r="I172" s="10"/>
      <c r="J172" s="10"/>
      <c r="K172" s="18">
        <v>2</v>
      </c>
      <c r="L172" s="18" t="s">
        <v>17</v>
      </c>
      <c r="M172" s="3">
        <v>10.5</v>
      </c>
      <c r="N172" s="10">
        <v>23.6</v>
      </c>
      <c r="O172" s="21">
        <f aca="true" t="shared" si="18" ref="O172:O209">N172-M172</f>
        <v>13.100000000000001</v>
      </c>
      <c r="P172" s="18" t="s">
        <v>20</v>
      </c>
      <c r="Q172" s="10"/>
      <c r="R172" s="10" t="s">
        <v>31</v>
      </c>
      <c r="S172" s="15">
        <f aca="true" t="shared" si="19" ref="S172:S210">O172/M172*100</f>
        <v>124.76190476190479</v>
      </c>
    </row>
    <row r="173" spans="1:19" ht="12.75">
      <c r="A173" s="18">
        <v>3</v>
      </c>
      <c r="B173" s="18" t="s">
        <v>16</v>
      </c>
      <c r="C173" s="3">
        <v>28.5</v>
      </c>
      <c r="D173" s="10">
        <v>40.6</v>
      </c>
      <c r="E173" s="21">
        <f t="shared" si="16"/>
        <v>12.100000000000001</v>
      </c>
      <c r="F173" s="18" t="s">
        <v>20</v>
      </c>
      <c r="G173" s="10" t="s">
        <v>24</v>
      </c>
      <c r="H173" s="10">
        <f t="shared" si="17"/>
        <v>42.4561403508772</v>
      </c>
      <c r="I173" s="10"/>
      <c r="J173" s="10"/>
      <c r="K173" s="18">
        <v>3</v>
      </c>
      <c r="L173" s="18" t="s">
        <v>17</v>
      </c>
      <c r="M173" s="3">
        <v>38.3</v>
      </c>
      <c r="N173" s="10">
        <v>62.3</v>
      </c>
      <c r="O173" s="21">
        <f t="shared" si="18"/>
        <v>24</v>
      </c>
      <c r="P173" s="18" t="s">
        <v>20</v>
      </c>
      <c r="Q173" s="10"/>
      <c r="R173" s="10" t="s">
        <v>31</v>
      </c>
      <c r="S173" s="15">
        <f t="shared" si="19"/>
        <v>62.66318537859008</v>
      </c>
    </row>
    <row r="174" spans="1:19" ht="12.75">
      <c r="A174" s="18">
        <v>4</v>
      </c>
      <c r="B174" s="18" t="s">
        <v>16</v>
      </c>
      <c r="C174" s="3">
        <v>17</v>
      </c>
      <c r="D174" s="10">
        <v>24.2</v>
      </c>
      <c r="E174" s="21">
        <f t="shared" si="16"/>
        <v>7.199999999999999</v>
      </c>
      <c r="F174" s="18" t="s">
        <v>20</v>
      </c>
      <c r="G174" s="10" t="s">
        <v>24</v>
      </c>
      <c r="H174" s="10">
        <f t="shared" si="17"/>
        <v>42.35294117647058</v>
      </c>
      <c r="I174" s="10"/>
      <c r="J174" s="10"/>
      <c r="K174" s="18">
        <v>4</v>
      </c>
      <c r="L174" s="18" t="s">
        <v>17</v>
      </c>
      <c r="M174" s="3">
        <v>47.7</v>
      </c>
      <c r="N174" s="10">
        <v>54.8</v>
      </c>
      <c r="O174" s="21">
        <f t="shared" si="18"/>
        <v>7.099999999999994</v>
      </c>
      <c r="P174" s="18" t="s">
        <v>20</v>
      </c>
      <c r="Q174" s="10"/>
      <c r="R174" s="10" t="s">
        <v>31</v>
      </c>
      <c r="S174" s="15">
        <f t="shared" si="19"/>
        <v>14.884696016771477</v>
      </c>
    </row>
    <row r="175" spans="1:19" ht="12.75">
      <c r="A175" s="18">
        <v>5</v>
      </c>
      <c r="B175" s="18" t="s">
        <v>16</v>
      </c>
      <c r="C175" s="3">
        <v>67.9</v>
      </c>
      <c r="D175" s="10">
        <v>86.7</v>
      </c>
      <c r="E175" s="21">
        <f t="shared" si="16"/>
        <v>18.799999999999997</v>
      </c>
      <c r="F175" s="18" t="s">
        <v>20</v>
      </c>
      <c r="G175" s="10" t="s">
        <v>24</v>
      </c>
      <c r="H175" s="10">
        <f t="shared" si="17"/>
        <v>27.687776141384386</v>
      </c>
      <c r="I175" s="10"/>
      <c r="J175" s="10"/>
      <c r="K175" s="18">
        <v>5</v>
      </c>
      <c r="L175" s="18" t="s">
        <v>17</v>
      </c>
      <c r="M175" s="3">
        <v>6.8</v>
      </c>
      <c r="N175" s="10">
        <v>10.1</v>
      </c>
      <c r="O175" s="21">
        <f t="shared" si="18"/>
        <v>3.3</v>
      </c>
      <c r="P175" s="18" t="s">
        <v>20</v>
      </c>
      <c r="Q175" s="10"/>
      <c r="R175" s="10" t="s">
        <v>31</v>
      </c>
      <c r="S175" s="15">
        <f t="shared" si="19"/>
        <v>48.529411764705884</v>
      </c>
    </row>
    <row r="176" spans="1:19" ht="12.75">
      <c r="A176" s="18">
        <v>6</v>
      </c>
      <c r="B176" s="18" t="s">
        <v>16</v>
      </c>
      <c r="C176" s="3">
        <v>23.4</v>
      </c>
      <c r="D176" s="10">
        <v>34.2</v>
      </c>
      <c r="E176" s="21">
        <f t="shared" si="16"/>
        <v>10.800000000000004</v>
      </c>
      <c r="F176" s="18" t="s">
        <v>20</v>
      </c>
      <c r="G176" s="10" t="s">
        <v>24</v>
      </c>
      <c r="H176" s="10">
        <f t="shared" si="17"/>
        <v>46.153846153846175</v>
      </c>
      <c r="I176" s="10"/>
      <c r="J176" s="10"/>
      <c r="K176" s="18">
        <v>6</v>
      </c>
      <c r="L176" s="18" t="s">
        <v>17</v>
      </c>
      <c r="M176" s="3">
        <v>12.5</v>
      </c>
      <c r="N176" s="10">
        <v>26.4</v>
      </c>
      <c r="O176" s="21">
        <f t="shared" si="18"/>
        <v>13.899999999999999</v>
      </c>
      <c r="P176" s="18" t="s">
        <v>20</v>
      </c>
      <c r="Q176" s="10"/>
      <c r="R176" s="10" t="s">
        <v>31</v>
      </c>
      <c r="S176" s="15">
        <f t="shared" si="19"/>
        <v>111.19999999999999</v>
      </c>
    </row>
    <row r="177" spans="1:19" ht="12.75">
      <c r="A177" s="6">
        <v>7</v>
      </c>
      <c r="B177" s="6" t="s">
        <v>16</v>
      </c>
      <c r="C177" s="7">
        <v>67.9</v>
      </c>
      <c r="D177" s="8">
        <v>23.2</v>
      </c>
      <c r="E177" s="9">
        <f t="shared" si="16"/>
        <v>-44.7</v>
      </c>
      <c r="F177" s="6" t="s">
        <v>20</v>
      </c>
      <c r="G177" s="8" t="s">
        <v>24</v>
      </c>
      <c r="H177" s="8">
        <f t="shared" si="17"/>
        <v>-65.8321060382916</v>
      </c>
      <c r="I177" s="10"/>
      <c r="J177" s="10"/>
      <c r="K177" s="18">
        <v>7</v>
      </c>
      <c r="L177" s="18" t="s">
        <v>17</v>
      </c>
      <c r="M177" s="3">
        <v>21.2</v>
      </c>
      <c r="N177" s="10">
        <v>35.1</v>
      </c>
      <c r="O177" s="21">
        <f t="shared" si="18"/>
        <v>13.900000000000002</v>
      </c>
      <c r="P177" s="18" t="s">
        <v>20</v>
      </c>
      <c r="Q177" s="10"/>
      <c r="R177" s="10" t="s">
        <v>31</v>
      </c>
      <c r="S177" s="15">
        <f t="shared" si="19"/>
        <v>65.56603773584906</v>
      </c>
    </row>
    <row r="178" spans="1:19" ht="12.75">
      <c r="A178" s="18">
        <v>8</v>
      </c>
      <c r="B178" s="18" t="s">
        <v>16</v>
      </c>
      <c r="C178" s="3">
        <v>71.9</v>
      </c>
      <c r="D178" s="10">
        <v>99.6</v>
      </c>
      <c r="E178" s="21">
        <f t="shared" si="16"/>
        <v>27.69999999999999</v>
      </c>
      <c r="F178" s="18" t="s">
        <v>20</v>
      </c>
      <c r="G178" s="10" t="s">
        <v>24</v>
      </c>
      <c r="H178" s="10">
        <f t="shared" si="17"/>
        <v>38.525730180806654</v>
      </c>
      <c r="I178" s="10"/>
      <c r="J178" s="10"/>
      <c r="K178" s="18">
        <v>8</v>
      </c>
      <c r="L178" s="18" t="s">
        <v>17</v>
      </c>
      <c r="M178" s="3">
        <v>12.7</v>
      </c>
      <c r="N178" s="10">
        <v>25.6</v>
      </c>
      <c r="O178" s="21">
        <f t="shared" si="18"/>
        <v>12.900000000000002</v>
      </c>
      <c r="P178" s="18" t="s">
        <v>20</v>
      </c>
      <c r="Q178" s="10"/>
      <c r="R178" s="10" t="s">
        <v>31</v>
      </c>
      <c r="S178" s="15">
        <f t="shared" si="19"/>
        <v>101.57480314960632</v>
      </c>
    </row>
    <row r="179" spans="1:19" ht="12.75">
      <c r="A179" s="18">
        <v>9</v>
      </c>
      <c r="B179" s="18" t="s">
        <v>16</v>
      </c>
      <c r="C179" s="3">
        <v>27.6</v>
      </c>
      <c r="D179" s="10">
        <v>45.9</v>
      </c>
      <c r="E179" s="21">
        <f t="shared" si="16"/>
        <v>18.299999999999997</v>
      </c>
      <c r="F179" s="18" t="s">
        <v>20</v>
      </c>
      <c r="G179" s="10" t="s">
        <v>24</v>
      </c>
      <c r="H179" s="10">
        <f t="shared" si="17"/>
        <v>66.30434782608694</v>
      </c>
      <c r="I179" s="10"/>
      <c r="J179" s="10"/>
      <c r="K179" s="18">
        <v>9</v>
      </c>
      <c r="L179" s="18" t="s">
        <v>17</v>
      </c>
      <c r="M179" s="3">
        <v>39.7</v>
      </c>
      <c r="N179" s="10">
        <v>74.1</v>
      </c>
      <c r="O179" s="21">
        <f t="shared" si="18"/>
        <v>34.39999999999999</v>
      </c>
      <c r="P179" s="18" t="s">
        <v>20</v>
      </c>
      <c r="Q179" s="10"/>
      <c r="R179" s="10" t="s">
        <v>31</v>
      </c>
      <c r="S179" s="15">
        <f t="shared" si="19"/>
        <v>86.6498740554156</v>
      </c>
    </row>
    <row r="180" spans="1:19" ht="12.75">
      <c r="A180" s="18">
        <v>10</v>
      </c>
      <c r="B180" s="18" t="s">
        <v>16</v>
      </c>
      <c r="C180" s="3">
        <v>19</v>
      </c>
      <c r="D180" s="10">
        <v>24.3</v>
      </c>
      <c r="E180" s="21">
        <f t="shared" si="16"/>
        <v>5.300000000000001</v>
      </c>
      <c r="F180" s="18" t="s">
        <v>20</v>
      </c>
      <c r="G180" s="10" t="s">
        <v>24</v>
      </c>
      <c r="H180" s="10">
        <f t="shared" si="17"/>
        <v>27.894736842105267</v>
      </c>
      <c r="I180" s="10"/>
      <c r="J180" s="10"/>
      <c r="K180" s="18">
        <v>10</v>
      </c>
      <c r="L180" s="18" t="s">
        <v>17</v>
      </c>
      <c r="M180" s="3">
        <v>14.1</v>
      </c>
      <c r="N180" s="10">
        <v>25.6</v>
      </c>
      <c r="O180" s="21">
        <f t="shared" si="18"/>
        <v>11.500000000000002</v>
      </c>
      <c r="P180" s="18" t="s">
        <v>20</v>
      </c>
      <c r="Q180" s="10"/>
      <c r="R180" s="10" t="s">
        <v>31</v>
      </c>
      <c r="S180" s="15">
        <f t="shared" si="19"/>
        <v>81.56028368794328</v>
      </c>
    </row>
    <row r="181" spans="1:19" ht="12.75">
      <c r="A181" s="18">
        <v>11</v>
      </c>
      <c r="B181" s="18" t="s">
        <v>16</v>
      </c>
      <c r="C181" s="3">
        <v>31.4</v>
      </c>
      <c r="D181" s="10">
        <v>33.8</v>
      </c>
      <c r="E181" s="21">
        <f t="shared" si="16"/>
        <v>2.3999999999999986</v>
      </c>
      <c r="F181" s="18" t="s">
        <v>20</v>
      </c>
      <c r="G181" s="10" t="s">
        <v>24</v>
      </c>
      <c r="H181" s="10">
        <f t="shared" si="17"/>
        <v>7.643312101910824</v>
      </c>
      <c r="I181" s="10"/>
      <c r="J181" s="10"/>
      <c r="K181" s="18">
        <v>11</v>
      </c>
      <c r="L181" s="18" t="s">
        <v>17</v>
      </c>
      <c r="M181" s="3">
        <v>59.8</v>
      </c>
      <c r="N181" s="10">
        <v>69.6</v>
      </c>
      <c r="O181" s="21">
        <f t="shared" si="18"/>
        <v>9.799999999999997</v>
      </c>
      <c r="P181" s="18" t="s">
        <v>20</v>
      </c>
      <c r="Q181" s="10"/>
      <c r="R181" s="10" t="s">
        <v>31</v>
      </c>
      <c r="S181" s="15">
        <f t="shared" si="19"/>
        <v>16.387959866220733</v>
      </c>
    </row>
    <row r="182" spans="1:19" ht="12.75">
      <c r="A182" s="18">
        <v>12</v>
      </c>
      <c r="B182" s="18" t="s">
        <v>16</v>
      </c>
      <c r="C182" s="3">
        <v>22.4</v>
      </c>
      <c r="D182" s="10">
        <v>33.8</v>
      </c>
      <c r="E182" s="21">
        <f t="shared" si="16"/>
        <v>11.399999999999999</v>
      </c>
      <c r="F182" s="18" t="s">
        <v>20</v>
      </c>
      <c r="G182" s="10" t="s">
        <v>24</v>
      </c>
      <c r="H182" s="10">
        <f t="shared" si="17"/>
        <v>50.89285714285714</v>
      </c>
      <c r="I182" s="10"/>
      <c r="J182" s="10"/>
      <c r="K182" s="18">
        <v>12</v>
      </c>
      <c r="L182" s="18" t="s">
        <v>17</v>
      </c>
      <c r="M182" s="3">
        <v>28.3</v>
      </c>
      <c r="N182" s="10">
        <v>49.8</v>
      </c>
      <c r="O182" s="21">
        <f t="shared" si="18"/>
        <v>21.499999999999996</v>
      </c>
      <c r="P182" s="18" t="s">
        <v>20</v>
      </c>
      <c r="Q182" s="10"/>
      <c r="R182" s="10" t="s">
        <v>31</v>
      </c>
      <c r="S182" s="15">
        <f t="shared" si="19"/>
        <v>75.97173144876324</v>
      </c>
    </row>
    <row r="183" spans="1:19" ht="12.75">
      <c r="A183" s="18">
        <v>13</v>
      </c>
      <c r="B183" s="18" t="s">
        <v>16</v>
      </c>
      <c r="C183" s="3">
        <v>45.5</v>
      </c>
      <c r="D183" s="10">
        <v>69.4</v>
      </c>
      <c r="E183" s="21">
        <f t="shared" si="16"/>
        <v>23.900000000000006</v>
      </c>
      <c r="F183" s="18" t="s">
        <v>20</v>
      </c>
      <c r="G183" s="10" t="s">
        <v>24</v>
      </c>
      <c r="H183" s="10">
        <f t="shared" si="17"/>
        <v>52.52747252747254</v>
      </c>
      <c r="I183" s="10"/>
      <c r="J183" s="10"/>
      <c r="K183" s="18">
        <v>13</v>
      </c>
      <c r="L183" s="18" t="s">
        <v>17</v>
      </c>
      <c r="M183" s="3">
        <v>54.2</v>
      </c>
      <c r="N183" s="10">
        <v>75.1</v>
      </c>
      <c r="O183" s="21">
        <f t="shared" si="18"/>
        <v>20.89999999999999</v>
      </c>
      <c r="P183" s="18" t="s">
        <v>20</v>
      </c>
      <c r="Q183" s="10"/>
      <c r="R183" s="10" t="s">
        <v>31</v>
      </c>
      <c r="S183" s="15">
        <f t="shared" si="19"/>
        <v>38.56088560885607</v>
      </c>
    </row>
    <row r="184" spans="1:19" ht="12.75">
      <c r="A184" s="18">
        <v>14</v>
      </c>
      <c r="B184" s="18" t="s">
        <v>16</v>
      </c>
      <c r="C184" s="3">
        <v>55.3</v>
      </c>
      <c r="D184" s="10">
        <v>79.2</v>
      </c>
      <c r="E184" s="21">
        <f t="shared" si="16"/>
        <v>23.900000000000006</v>
      </c>
      <c r="F184" s="18" t="s">
        <v>20</v>
      </c>
      <c r="G184" s="10" t="s">
        <v>24</v>
      </c>
      <c r="H184" s="10">
        <f t="shared" si="17"/>
        <v>43.218806509945765</v>
      </c>
      <c r="I184" s="10"/>
      <c r="J184" s="10"/>
      <c r="K184" s="18">
        <v>14</v>
      </c>
      <c r="L184" s="18" t="s">
        <v>17</v>
      </c>
      <c r="M184" s="3">
        <v>26.6</v>
      </c>
      <c r="N184" s="10">
        <v>48.9</v>
      </c>
      <c r="O184" s="21">
        <f t="shared" si="18"/>
        <v>22.299999999999997</v>
      </c>
      <c r="P184" s="18" t="s">
        <v>20</v>
      </c>
      <c r="Q184" s="10"/>
      <c r="R184" s="10" t="s">
        <v>31</v>
      </c>
      <c r="S184" s="15">
        <f t="shared" si="19"/>
        <v>83.83458646616539</v>
      </c>
    </row>
    <row r="185" spans="1:19" ht="12.75">
      <c r="A185" s="18">
        <v>15</v>
      </c>
      <c r="B185" s="18" t="s">
        <v>16</v>
      </c>
      <c r="C185" s="3">
        <v>61.8</v>
      </c>
      <c r="D185" s="10">
        <v>82.4</v>
      </c>
      <c r="E185" s="21">
        <f t="shared" si="16"/>
        <v>20.60000000000001</v>
      </c>
      <c r="F185" s="18" t="s">
        <v>20</v>
      </c>
      <c r="G185" s="10" t="s">
        <v>24</v>
      </c>
      <c r="H185" s="10">
        <f t="shared" si="17"/>
        <v>33.33333333333335</v>
      </c>
      <c r="I185" s="10"/>
      <c r="J185" s="10"/>
      <c r="K185" s="18">
        <v>15</v>
      </c>
      <c r="L185" s="18" t="s">
        <v>17</v>
      </c>
      <c r="M185" s="3">
        <v>72.8</v>
      </c>
      <c r="N185" s="10">
        <v>100.7</v>
      </c>
      <c r="O185" s="21">
        <f t="shared" si="18"/>
        <v>27.900000000000006</v>
      </c>
      <c r="P185" s="18" t="s">
        <v>20</v>
      </c>
      <c r="Q185" s="10"/>
      <c r="R185" s="10" t="s">
        <v>31</v>
      </c>
      <c r="S185" s="15">
        <f t="shared" si="19"/>
        <v>38.32417582417583</v>
      </c>
    </row>
    <row r="186" spans="1:19" ht="12.75">
      <c r="A186" s="18">
        <v>16</v>
      </c>
      <c r="B186" s="18" t="s">
        <v>16</v>
      </c>
      <c r="C186" s="3">
        <v>76.8</v>
      </c>
      <c r="D186" s="10">
        <v>128.3</v>
      </c>
      <c r="E186" s="21">
        <f t="shared" si="16"/>
        <v>51.500000000000014</v>
      </c>
      <c r="F186" s="18" t="s">
        <v>20</v>
      </c>
      <c r="G186" s="10" t="s">
        <v>24</v>
      </c>
      <c r="H186" s="10">
        <f t="shared" si="17"/>
        <v>67.05729166666669</v>
      </c>
      <c r="I186" s="10"/>
      <c r="J186" s="10"/>
      <c r="K186" s="18">
        <v>16</v>
      </c>
      <c r="L186" s="18" t="s">
        <v>17</v>
      </c>
      <c r="M186" s="3">
        <v>24.2</v>
      </c>
      <c r="N186" s="10">
        <v>44.3</v>
      </c>
      <c r="O186" s="21">
        <f t="shared" si="18"/>
        <v>20.099999999999998</v>
      </c>
      <c r="P186" s="18" t="s">
        <v>20</v>
      </c>
      <c r="Q186" s="10"/>
      <c r="R186" s="10" t="s">
        <v>31</v>
      </c>
      <c r="S186" s="15">
        <f t="shared" si="19"/>
        <v>83.05785123966942</v>
      </c>
    </row>
    <row r="187" spans="1:19" ht="12.75">
      <c r="A187" s="18">
        <v>17</v>
      </c>
      <c r="B187" s="18" t="s">
        <v>16</v>
      </c>
      <c r="C187" s="3">
        <v>60.1</v>
      </c>
      <c r="D187" s="10">
        <v>80.3</v>
      </c>
      <c r="E187" s="21">
        <f t="shared" si="16"/>
        <v>20.199999999999996</v>
      </c>
      <c r="F187" s="18" t="s">
        <v>20</v>
      </c>
      <c r="G187" s="10" t="s">
        <v>24</v>
      </c>
      <c r="H187" s="10">
        <f t="shared" si="17"/>
        <v>33.61064891846921</v>
      </c>
      <c r="I187" s="10"/>
      <c r="J187" s="10"/>
      <c r="K187" s="18">
        <v>17</v>
      </c>
      <c r="L187" s="18" t="s">
        <v>17</v>
      </c>
      <c r="M187" s="3">
        <v>27</v>
      </c>
      <c r="N187" s="10">
        <v>35.9</v>
      </c>
      <c r="O187" s="21">
        <f t="shared" si="18"/>
        <v>8.899999999999999</v>
      </c>
      <c r="P187" s="18" t="s">
        <v>20</v>
      </c>
      <c r="Q187" s="10"/>
      <c r="R187" s="10" t="s">
        <v>31</v>
      </c>
      <c r="S187" s="15">
        <f t="shared" si="19"/>
        <v>32.962962962962955</v>
      </c>
    </row>
    <row r="188" spans="1:19" ht="12.75">
      <c r="A188" s="18">
        <v>18</v>
      </c>
      <c r="B188" s="18" t="s">
        <v>16</v>
      </c>
      <c r="C188" s="3">
        <v>52.6</v>
      </c>
      <c r="D188" s="10">
        <v>76</v>
      </c>
      <c r="E188" s="21">
        <f t="shared" si="16"/>
        <v>23.4</v>
      </c>
      <c r="F188" s="18" t="s">
        <v>20</v>
      </c>
      <c r="G188" s="10" t="s">
        <v>24</v>
      </c>
      <c r="H188" s="10">
        <f t="shared" si="17"/>
        <v>44.48669201520912</v>
      </c>
      <c r="I188" s="10"/>
      <c r="J188" s="10"/>
      <c r="K188" s="18">
        <v>18</v>
      </c>
      <c r="L188" s="18" t="s">
        <v>17</v>
      </c>
      <c r="M188" s="3">
        <v>79.9</v>
      </c>
      <c r="N188" s="10">
        <v>119.7</v>
      </c>
      <c r="O188" s="21">
        <f t="shared" si="18"/>
        <v>39.8</v>
      </c>
      <c r="P188" s="18" t="s">
        <v>20</v>
      </c>
      <c r="Q188" s="10"/>
      <c r="R188" s="10" t="s">
        <v>31</v>
      </c>
      <c r="S188" s="15">
        <f t="shared" si="19"/>
        <v>49.81226533166458</v>
      </c>
    </row>
    <row r="189" spans="1:19" ht="12.75">
      <c r="A189" s="18">
        <v>19</v>
      </c>
      <c r="B189" s="18" t="s">
        <v>16</v>
      </c>
      <c r="C189" s="3">
        <v>28.4</v>
      </c>
      <c r="D189" s="10">
        <v>34.3</v>
      </c>
      <c r="E189" s="21">
        <f t="shared" si="16"/>
        <v>5.899999999999999</v>
      </c>
      <c r="F189" s="18" t="s">
        <v>20</v>
      </c>
      <c r="G189" s="10" t="s">
        <v>24</v>
      </c>
      <c r="H189" s="10">
        <f t="shared" si="17"/>
        <v>20.77464788732394</v>
      </c>
      <c r="I189" s="10"/>
      <c r="J189" s="10"/>
      <c r="K189" s="18">
        <v>19</v>
      </c>
      <c r="L189" s="18" t="s">
        <v>17</v>
      </c>
      <c r="M189" s="3">
        <v>52.5</v>
      </c>
      <c r="N189" s="10">
        <v>69.5</v>
      </c>
      <c r="O189" s="21">
        <f t="shared" si="18"/>
        <v>17</v>
      </c>
      <c r="P189" s="18" t="s">
        <v>20</v>
      </c>
      <c r="Q189" s="10"/>
      <c r="R189" s="10" t="s">
        <v>31</v>
      </c>
      <c r="S189" s="15">
        <f t="shared" si="19"/>
        <v>32.38095238095238</v>
      </c>
    </row>
    <row r="190" spans="1:19" ht="12.75">
      <c r="A190" s="18">
        <v>20</v>
      </c>
      <c r="B190" s="18" t="s">
        <v>16</v>
      </c>
      <c r="C190" s="3">
        <v>62.1</v>
      </c>
      <c r="D190" s="10">
        <v>103.8</v>
      </c>
      <c r="E190" s="21">
        <f t="shared" si="16"/>
        <v>41.699999999999996</v>
      </c>
      <c r="F190" s="18" t="s">
        <v>20</v>
      </c>
      <c r="G190" s="10" t="s">
        <v>24</v>
      </c>
      <c r="H190" s="10">
        <f t="shared" si="17"/>
        <v>67.14975845410626</v>
      </c>
      <c r="I190" s="10"/>
      <c r="J190" s="10"/>
      <c r="K190" s="18">
        <v>20</v>
      </c>
      <c r="L190" s="18" t="s">
        <v>17</v>
      </c>
      <c r="M190" s="3">
        <v>13.9</v>
      </c>
      <c r="N190" s="10">
        <v>33.6</v>
      </c>
      <c r="O190" s="21">
        <f t="shared" si="18"/>
        <v>19.700000000000003</v>
      </c>
      <c r="P190" s="18" t="s">
        <v>20</v>
      </c>
      <c r="Q190" s="10"/>
      <c r="R190" s="10" t="s">
        <v>31</v>
      </c>
      <c r="S190" s="15">
        <f t="shared" si="19"/>
        <v>141.72661870503597</v>
      </c>
    </row>
    <row r="191" spans="1:19" ht="12.75">
      <c r="A191" s="18">
        <v>21</v>
      </c>
      <c r="B191" s="18" t="s">
        <v>16</v>
      </c>
      <c r="C191" s="3">
        <v>32.2</v>
      </c>
      <c r="D191" s="10">
        <v>59.4</v>
      </c>
      <c r="E191" s="21">
        <f t="shared" si="16"/>
        <v>27.199999999999996</v>
      </c>
      <c r="F191" s="18" t="s">
        <v>21</v>
      </c>
      <c r="G191" s="10" t="s">
        <v>24</v>
      </c>
      <c r="H191" s="10">
        <f t="shared" si="17"/>
        <v>84.47204968944098</v>
      </c>
      <c r="I191" s="10"/>
      <c r="J191" s="10"/>
      <c r="K191" s="18">
        <v>21</v>
      </c>
      <c r="L191" s="18" t="s">
        <v>17</v>
      </c>
      <c r="M191" s="3">
        <v>55.3</v>
      </c>
      <c r="N191" s="10">
        <v>108.5</v>
      </c>
      <c r="O191" s="21">
        <f t="shared" si="18"/>
        <v>53.2</v>
      </c>
      <c r="P191" s="18" t="s">
        <v>21</v>
      </c>
      <c r="Q191" s="10"/>
      <c r="R191" s="10" t="s">
        <v>31</v>
      </c>
      <c r="S191" s="15">
        <f t="shared" si="19"/>
        <v>96.20253164556964</v>
      </c>
    </row>
    <row r="192" spans="1:19" ht="12.75">
      <c r="A192" s="18">
        <v>22</v>
      </c>
      <c r="B192" s="18" t="s">
        <v>16</v>
      </c>
      <c r="C192" s="3">
        <v>86.5</v>
      </c>
      <c r="D192" s="10">
        <v>122.7</v>
      </c>
      <c r="E192" s="21">
        <f t="shared" si="16"/>
        <v>36.2</v>
      </c>
      <c r="F192" s="18" t="s">
        <v>21</v>
      </c>
      <c r="G192" s="10" t="s">
        <v>24</v>
      </c>
      <c r="H192" s="10">
        <f t="shared" si="17"/>
        <v>41.84971098265896</v>
      </c>
      <c r="I192" s="10"/>
      <c r="J192" s="10"/>
      <c r="K192" s="18">
        <v>22</v>
      </c>
      <c r="L192" s="18" t="s">
        <v>17</v>
      </c>
      <c r="M192" s="3">
        <v>13.4</v>
      </c>
      <c r="N192" s="10">
        <v>36.6</v>
      </c>
      <c r="O192" s="21">
        <f t="shared" si="18"/>
        <v>23.200000000000003</v>
      </c>
      <c r="P192" s="18" t="s">
        <v>21</v>
      </c>
      <c r="Q192" s="10"/>
      <c r="R192" s="10" t="s">
        <v>31</v>
      </c>
      <c r="S192" s="15">
        <f t="shared" si="19"/>
        <v>173.13432835820896</v>
      </c>
    </row>
    <row r="193" spans="1:19" ht="12.75">
      <c r="A193" s="18">
        <v>23</v>
      </c>
      <c r="B193" s="18" t="s">
        <v>16</v>
      </c>
      <c r="C193" s="3">
        <v>71.8</v>
      </c>
      <c r="D193" s="10">
        <v>110.5</v>
      </c>
      <c r="E193" s="21">
        <f t="shared" si="16"/>
        <v>38.7</v>
      </c>
      <c r="F193" s="18" t="s">
        <v>21</v>
      </c>
      <c r="G193" s="10" t="s">
        <v>24</v>
      </c>
      <c r="H193" s="10">
        <f t="shared" si="17"/>
        <v>53.89972144846797</v>
      </c>
      <c r="I193" s="10"/>
      <c r="J193" s="10"/>
      <c r="K193" s="18">
        <v>23</v>
      </c>
      <c r="L193" s="18" t="s">
        <v>17</v>
      </c>
      <c r="M193" s="3">
        <v>51.5</v>
      </c>
      <c r="N193" s="10">
        <v>125.3</v>
      </c>
      <c r="O193" s="21">
        <f t="shared" si="18"/>
        <v>73.8</v>
      </c>
      <c r="P193" s="18" t="s">
        <v>21</v>
      </c>
      <c r="Q193" s="10"/>
      <c r="R193" s="10" t="s">
        <v>31</v>
      </c>
      <c r="S193" s="15">
        <f t="shared" si="19"/>
        <v>143.30097087378638</v>
      </c>
    </row>
    <row r="194" spans="1:19" ht="12.75">
      <c r="A194" s="18">
        <v>24</v>
      </c>
      <c r="B194" s="18" t="s">
        <v>16</v>
      </c>
      <c r="C194" s="3">
        <v>40.4</v>
      </c>
      <c r="D194" s="10">
        <v>69.8</v>
      </c>
      <c r="E194" s="21">
        <f t="shared" si="16"/>
        <v>29.4</v>
      </c>
      <c r="F194" s="18" t="s">
        <v>21</v>
      </c>
      <c r="G194" s="10" t="s">
        <v>24</v>
      </c>
      <c r="H194" s="10">
        <f t="shared" si="17"/>
        <v>72.77227722772277</v>
      </c>
      <c r="I194" s="10"/>
      <c r="J194" s="10"/>
      <c r="K194" s="18">
        <v>24</v>
      </c>
      <c r="L194" s="18" t="s">
        <v>17</v>
      </c>
      <c r="M194" s="3">
        <v>38.6</v>
      </c>
      <c r="N194" s="10">
        <v>67.6</v>
      </c>
      <c r="O194" s="21">
        <f t="shared" si="18"/>
        <v>28.999999999999993</v>
      </c>
      <c r="P194" s="18" t="s">
        <v>21</v>
      </c>
      <c r="Q194" s="10"/>
      <c r="R194" s="10" t="s">
        <v>31</v>
      </c>
      <c r="S194" s="15">
        <f t="shared" si="19"/>
        <v>75.12953367875646</v>
      </c>
    </row>
    <row r="195" spans="1:19" ht="12.75">
      <c r="A195" s="18">
        <v>25</v>
      </c>
      <c r="B195" s="18" t="s">
        <v>16</v>
      </c>
      <c r="C195" s="3">
        <v>25.4</v>
      </c>
      <c r="D195" s="10">
        <v>42.3</v>
      </c>
      <c r="E195" s="21">
        <f t="shared" si="16"/>
        <v>16.9</v>
      </c>
      <c r="F195" s="18" t="s">
        <v>21</v>
      </c>
      <c r="G195" s="10" t="s">
        <v>24</v>
      </c>
      <c r="H195" s="10">
        <f t="shared" si="17"/>
        <v>66.53543307086613</v>
      </c>
      <c r="I195" s="10"/>
      <c r="J195" s="10"/>
      <c r="K195" s="18">
        <v>25</v>
      </c>
      <c r="L195" s="18" t="s">
        <v>17</v>
      </c>
      <c r="M195" s="3">
        <v>21.2</v>
      </c>
      <c r="N195" s="10">
        <v>33.9</v>
      </c>
      <c r="O195" s="21">
        <f t="shared" si="18"/>
        <v>12.7</v>
      </c>
      <c r="P195" s="18" t="s">
        <v>21</v>
      </c>
      <c r="Q195" s="10"/>
      <c r="R195" s="10" t="s">
        <v>31</v>
      </c>
      <c r="S195" s="15">
        <f t="shared" si="19"/>
        <v>59.905660377358494</v>
      </c>
    </row>
    <row r="196" spans="1:19" ht="12.75">
      <c r="A196" s="18">
        <v>26</v>
      </c>
      <c r="B196" s="18" t="s">
        <v>16</v>
      </c>
      <c r="C196" s="3">
        <v>36.7</v>
      </c>
      <c r="D196" s="10">
        <v>60.8</v>
      </c>
      <c r="E196" s="21">
        <f t="shared" si="16"/>
        <v>24.099999999999994</v>
      </c>
      <c r="F196" s="18" t="s">
        <v>21</v>
      </c>
      <c r="G196" s="10" t="s">
        <v>24</v>
      </c>
      <c r="H196" s="10">
        <f t="shared" si="17"/>
        <v>65.6675749318801</v>
      </c>
      <c r="I196" s="10"/>
      <c r="J196" s="10"/>
      <c r="K196" s="18">
        <v>26</v>
      </c>
      <c r="L196" s="18" t="s">
        <v>17</v>
      </c>
      <c r="M196" s="3">
        <v>35.1</v>
      </c>
      <c r="N196" s="10">
        <v>57.4</v>
      </c>
      <c r="O196" s="21">
        <f t="shared" si="18"/>
        <v>22.299999999999997</v>
      </c>
      <c r="P196" s="18" t="s">
        <v>21</v>
      </c>
      <c r="Q196" s="10"/>
      <c r="R196" s="10" t="s">
        <v>31</v>
      </c>
      <c r="S196" s="15">
        <f t="shared" si="19"/>
        <v>63.532763532763525</v>
      </c>
    </row>
    <row r="197" spans="1:19" ht="12.75">
      <c r="A197" s="18">
        <v>27</v>
      </c>
      <c r="B197" s="18" t="s">
        <v>16</v>
      </c>
      <c r="C197" s="3">
        <v>19</v>
      </c>
      <c r="D197" s="10">
        <v>30.8</v>
      </c>
      <c r="E197" s="21">
        <f t="shared" si="16"/>
        <v>11.8</v>
      </c>
      <c r="F197" s="18" t="s">
        <v>21</v>
      </c>
      <c r="G197" s="10" t="s">
        <v>24</v>
      </c>
      <c r="H197" s="10">
        <f t="shared" si="17"/>
        <v>62.10526315789474</v>
      </c>
      <c r="I197" s="10"/>
      <c r="J197" s="10"/>
      <c r="K197" s="18">
        <v>27</v>
      </c>
      <c r="L197" s="18" t="s">
        <v>17</v>
      </c>
      <c r="M197" s="3">
        <v>52.3</v>
      </c>
      <c r="N197" s="10">
        <v>88.3</v>
      </c>
      <c r="O197" s="21">
        <f t="shared" si="18"/>
        <v>36</v>
      </c>
      <c r="P197" s="18" t="s">
        <v>21</v>
      </c>
      <c r="Q197" s="10"/>
      <c r="R197" s="10" t="s">
        <v>31</v>
      </c>
      <c r="S197" s="15">
        <f t="shared" si="19"/>
        <v>68.83365200764818</v>
      </c>
    </row>
    <row r="198" spans="1:19" ht="12.75">
      <c r="A198" s="18">
        <v>28</v>
      </c>
      <c r="B198" s="18" t="s">
        <v>16</v>
      </c>
      <c r="C198" s="3">
        <v>56.8</v>
      </c>
      <c r="D198" s="10">
        <v>100.6</v>
      </c>
      <c r="E198" s="21">
        <f t="shared" si="16"/>
        <v>43.8</v>
      </c>
      <c r="F198" s="18" t="s">
        <v>21</v>
      </c>
      <c r="G198" s="10" t="s">
        <v>24</v>
      </c>
      <c r="H198" s="10">
        <f t="shared" si="17"/>
        <v>77.11267605633803</v>
      </c>
      <c r="I198" s="10"/>
      <c r="J198" s="10"/>
      <c r="K198" s="18">
        <v>28</v>
      </c>
      <c r="L198" s="18" t="s">
        <v>17</v>
      </c>
      <c r="M198" s="3">
        <v>35.9</v>
      </c>
      <c r="N198" s="10">
        <v>65.9</v>
      </c>
      <c r="O198" s="21">
        <f t="shared" si="18"/>
        <v>30.000000000000007</v>
      </c>
      <c r="P198" s="18" t="s">
        <v>21</v>
      </c>
      <c r="Q198" s="10"/>
      <c r="R198" s="10" t="s">
        <v>31</v>
      </c>
      <c r="S198" s="15">
        <f t="shared" si="19"/>
        <v>83.56545961002789</v>
      </c>
    </row>
    <row r="199" spans="1:19" ht="12.75">
      <c r="A199" s="18">
        <v>29</v>
      </c>
      <c r="B199" s="18" t="s">
        <v>16</v>
      </c>
      <c r="C199" s="3">
        <v>25.1</v>
      </c>
      <c r="D199" s="10">
        <v>37.9</v>
      </c>
      <c r="E199" s="21">
        <f t="shared" si="16"/>
        <v>12.799999999999997</v>
      </c>
      <c r="F199" s="18" t="s">
        <v>21</v>
      </c>
      <c r="G199" s="10" t="s">
        <v>24</v>
      </c>
      <c r="H199" s="10">
        <f t="shared" si="17"/>
        <v>50.99601593625497</v>
      </c>
      <c r="I199" s="10"/>
      <c r="J199" s="10"/>
      <c r="K199" s="18">
        <v>29</v>
      </c>
      <c r="L199" s="18" t="s">
        <v>17</v>
      </c>
      <c r="M199" s="3">
        <v>30.7</v>
      </c>
      <c r="N199" s="10">
        <v>55.3</v>
      </c>
      <c r="O199" s="21">
        <f t="shared" si="18"/>
        <v>24.599999999999998</v>
      </c>
      <c r="P199" s="18" t="s">
        <v>21</v>
      </c>
      <c r="Q199" s="10"/>
      <c r="R199" s="10" t="s">
        <v>31</v>
      </c>
      <c r="S199" s="15">
        <f t="shared" si="19"/>
        <v>80.13029315960911</v>
      </c>
    </row>
    <row r="200" spans="1:19" ht="12.75">
      <c r="A200" s="18">
        <v>30</v>
      </c>
      <c r="B200" s="18" t="s">
        <v>16</v>
      </c>
      <c r="C200" s="3">
        <v>46.7</v>
      </c>
      <c r="D200" s="10">
        <v>80.2</v>
      </c>
      <c r="E200" s="21">
        <f t="shared" si="16"/>
        <v>33.5</v>
      </c>
      <c r="F200" s="18" t="s">
        <v>21</v>
      </c>
      <c r="G200" s="10" t="s">
        <v>24</v>
      </c>
      <c r="H200" s="10">
        <f t="shared" si="17"/>
        <v>71.73447537473233</v>
      </c>
      <c r="I200" s="10"/>
      <c r="J200" s="10"/>
      <c r="K200" s="18">
        <v>30</v>
      </c>
      <c r="L200" s="18" t="s">
        <v>17</v>
      </c>
      <c r="M200" s="3">
        <v>89</v>
      </c>
      <c r="N200" s="10">
        <v>116</v>
      </c>
      <c r="O200" s="21">
        <f t="shared" si="18"/>
        <v>27</v>
      </c>
      <c r="P200" s="18" t="s">
        <v>21</v>
      </c>
      <c r="Q200" s="10"/>
      <c r="R200" s="10" t="s">
        <v>31</v>
      </c>
      <c r="S200" s="15">
        <f t="shared" si="19"/>
        <v>30.337078651685395</v>
      </c>
    </row>
    <row r="201" spans="1:20" ht="12.75">
      <c r="A201" s="18">
        <v>31</v>
      </c>
      <c r="B201" s="18" t="s">
        <v>16</v>
      </c>
      <c r="C201" s="3">
        <v>59.5</v>
      </c>
      <c r="D201" s="10">
        <v>80.2</v>
      </c>
      <c r="E201" s="21">
        <f t="shared" si="16"/>
        <v>20.700000000000003</v>
      </c>
      <c r="F201" s="18" t="s">
        <v>21</v>
      </c>
      <c r="G201" s="10" t="s">
        <v>24</v>
      </c>
      <c r="H201" s="10">
        <f t="shared" si="17"/>
        <v>34.78991596638656</v>
      </c>
      <c r="I201" s="10"/>
      <c r="J201" s="10"/>
      <c r="K201" s="18">
        <v>31</v>
      </c>
      <c r="L201" s="18" t="s">
        <v>17</v>
      </c>
      <c r="M201" s="3">
        <v>20.9</v>
      </c>
      <c r="N201" s="10"/>
      <c r="O201" s="21"/>
      <c r="P201" s="18" t="s">
        <v>21</v>
      </c>
      <c r="Q201" s="10"/>
      <c r="R201" s="10" t="s">
        <v>31</v>
      </c>
      <c r="S201" s="15"/>
      <c r="T201" s="19" t="s">
        <v>73</v>
      </c>
    </row>
    <row r="202" spans="1:19" ht="12.75">
      <c r="A202" s="18">
        <v>32</v>
      </c>
      <c r="B202" s="18" t="s">
        <v>16</v>
      </c>
      <c r="C202" s="3">
        <v>12.6</v>
      </c>
      <c r="D202" s="10">
        <v>23.9</v>
      </c>
      <c r="E202" s="21">
        <f t="shared" si="16"/>
        <v>11.299999999999999</v>
      </c>
      <c r="F202" s="18" t="s">
        <v>21</v>
      </c>
      <c r="G202" s="10" t="s">
        <v>24</v>
      </c>
      <c r="H202" s="10">
        <f t="shared" si="17"/>
        <v>89.68253968253967</v>
      </c>
      <c r="I202" s="10"/>
      <c r="J202" s="10"/>
      <c r="K202" s="18">
        <v>32</v>
      </c>
      <c r="L202" s="18" t="s">
        <v>17</v>
      </c>
      <c r="M202" s="3">
        <v>72.2</v>
      </c>
      <c r="N202" s="10">
        <v>147.1</v>
      </c>
      <c r="O202" s="21">
        <f t="shared" si="18"/>
        <v>74.89999999999999</v>
      </c>
      <c r="P202" s="18" t="s">
        <v>21</v>
      </c>
      <c r="Q202" s="10"/>
      <c r="R202" s="10" t="s">
        <v>31</v>
      </c>
      <c r="S202" s="15">
        <f t="shared" si="19"/>
        <v>103.73961218836563</v>
      </c>
    </row>
    <row r="203" spans="1:19" ht="12.75">
      <c r="A203" s="18">
        <v>33</v>
      </c>
      <c r="B203" s="18" t="s">
        <v>16</v>
      </c>
      <c r="C203" s="3">
        <v>50.7</v>
      </c>
      <c r="D203" s="10">
        <v>64.2</v>
      </c>
      <c r="E203" s="21">
        <f t="shared" si="16"/>
        <v>13.5</v>
      </c>
      <c r="F203" s="18" t="s">
        <v>21</v>
      </c>
      <c r="G203" s="10" t="s">
        <v>24</v>
      </c>
      <c r="H203" s="10">
        <f t="shared" si="17"/>
        <v>26.62721893491124</v>
      </c>
      <c r="I203" s="10"/>
      <c r="J203" s="10"/>
      <c r="K203" s="18">
        <v>33</v>
      </c>
      <c r="L203" s="18" t="s">
        <v>17</v>
      </c>
      <c r="M203" s="3">
        <v>32.4</v>
      </c>
      <c r="N203" s="10">
        <v>61.3</v>
      </c>
      <c r="O203" s="21">
        <f t="shared" si="18"/>
        <v>28.9</v>
      </c>
      <c r="P203" s="18" t="s">
        <v>21</v>
      </c>
      <c r="Q203" s="10"/>
      <c r="R203" s="10" t="s">
        <v>31</v>
      </c>
      <c r="S203" s="15">
        <f t="shared" si="19"/>
        <v>89.19753086419753</v>
      </c>
    </row>
    <row r="204" spans="1:19" ht="12.75">
      <c r="A204" s="18">
        <v>34</v>
      </c>
      <c r="B204" s="18" t="s">
        <v>16</v>
      </c>
      <c r="C204" s="3">
        <v>16.7</v>
      </c>
      <c r="D204" s="10">
        <v>30.4</v>
      </c>
      <c r="E204" s="21">
        <f t="shared" si="16"/>
        <v>13.7</v>
      </c>
      <c r="F204" s="18" t="s">
        <v>21</v>
      </c>
      <c r="G204" s="10" t="s">
        <v>24</v>
      </c>
      <c r="H204" s="10">
        <f t="shared" si="17"/>
        <v>82.03592814371258</v>
      </c>
      <c r="I204" s="10"/>
      <c r="J204" s="10"/>
      <c r="K204" s="18">
        <v>34</v>
      </c>
      <c r="L204" s="18" t="s">
        <v>17</v>
      </c>
      <c r="M204" s="3">
        <v>32.5</v>
      </c>
      <c r="N204" s="10">
        <v>81.6</v>
      </c>
      <c r="O204" s="21">
        <f t="shared" si="18"/>
        <v>49.099999999999994</v>
      </c>
      <c r="P204" s="18" t="s">
        <v>21</v>
      </c>
      <c r="Q204" s="10"/>
      <c r="R204" s="10" t="s">
        <v>31</v>
      </c>
      <c r="S204" s="15">
        <f t="shared" si="19"/>
        <v>151.07692307692307</v>
      </c>
    </row>
    <row r="205" spans="1:19" ht="12.75">
      <c r="A205" s="18">
        <v>35</v>
      </c>
      <c r="B205" s="18" t="s">
        <v>16</v>
      </c>
      <c r="C205" s="3">
        <v>86.7</v>
      </c>
      <c r="D205" s="10">
        <v>142.5</v>
      </c>
      <c r="E205" s="21">
        <f t="shared" si="16"/>
        <v>55.8</v>
      </c>
      <c r="F205" s="18" t="s">
        <v>21</v>
      </c>
      <c r="G205" s="10" t="s">
        <v>24</v>
      </c>
      <c r="H205" s="10">
        <f t="shared" si="17"/>
        <v>64.3598615916955</v>
      </c>
      <c r="I205" s="10"/>
      <c r="J205" s="10"/>
      <c r="K205" s="18">
        <v>35</v>
      </c>
      <c r="L205" s="18" t="s">
        <v>17</v>
      </c>
      <c r="M205" s="3">
        <v>27.1</v>
      </c>
      <c r="N205" s="10">
        <v>40.3</v>
      </c>
      <c r="O205" s="21">
        <f t="shared" si="18"/>
        <v>13.199999999999996</v>
      </c>
      <c r="P205" s="18" t="s">
        <v>21</v>
      </c>
      <c r="Q205" s="10"/>
      <c r="R205" s="10" t="s">
        <v>31</v>
      </c>
      <c r="S205" s="15">
        <f t="shared" si="19"/>
        <v>48.70848708487083</v>
      </c>
    </row>
    <row r="206" spans="1:19" ht="12.75">
      <c r="A206" s="18">
        <v>36</v>
      </c>
      <c r="B206" s="18" t="s">
        <v>16</v>
      </c>
      <c r="C206" s="3">
        <v>37.3</v>
      </c>
      <c r="D206" s="10">
        <v>50.2</v>
      </c>
      <c r="E206" s="21">
        <f t="shared" si="16"/>
        <v>12.900000000000006</v>
      </c>
      <c r="F206" s="18" t="s">
        <v>21</v>
      </c>
      <c r="G206" s="10" t="s">
        <v>24</v>
      </c>
      <c r="H206" s="10">
        <f t="shared" si="17"/>
        <v>34.58445040214479</v>
      </c>
      <c r="I206" s="10"/>
      <c r="J206" s="10"/>
      <c r="K206" s="18">
        <v>36</v>
      </c>
      <c r="L206" s="18" t="s">
        <v>17</v>
      </c>
      <c r="M206" s="3">
        <v>65.2</v>
      </c>
      <c r="N206" s="10">
        <v>108</v>
      </c>
      <c r="O206" s="21">
        <f t="shared" si="18"/>
        <v>42.8</v>
      </c>
      <c r="P206" s="18" t="s">
        <v>21</v>
      </c>
      <c r="Q206" s="10"/>
      <c r="R206" s="10" t="s">
        <v>31</v>
      </c>
      <c r="S206" s="15">
        <f t="shared" si="19"/>
        <v>65.64417177914109</v>
      </c>
    </row>
    <row r="207" spans="1:19" ht="12.75">
      <c r="A207" s="18">
        <v>37</v>
      </c>
      <c r="B207" s="18" t="s">
        <v>16</v>
      </c>
      <c r="C207" s="3">
        <v>93.4</v>
      </c>
      <c r="D207" s="10">
        <v>132.4</v>
      </c>
      <c r="E207" s="21">
        <f t="shared" si="16"/>
        <v>39</v>
      </c>
      <c r="F207" s="18" t="s">
        <v>21</v>
      </c>
      <c r="G207" s="10" t="s">
        <v>24</v>
      </c>
      <c r="H207" s="10">
        <f t="shared" si="17"/>
        <v>41.7558886509636</v>
      </c>
      <c r="I207" s="10"/>
      <c r="J207" s="10"/>
      <c r="K207" s="18">
        <v>37</v>
      </c>
      <c r="L207" s="18" t="s">
        <v>17</v>
      </c>
      <c r="M207" s="3">
        <v>17.5</v>
      </c>
      <c r="N207" s="10">
        <v>39.6</v>
      </c>
      <c r="O207" s="21">
        <f t="shared" si="18"/>
        <v>22.1</v>
      </c>
      <c r="P207" s="18" t="s">
        <v>21</v>
      </c>
      <c r="Q207" s="10"/>
      <c r="R207" s="10" t="s">
        <v>31</v>
      </c>
      <c r="S207" s="15">
        <f t="shared" si="19"/>
        <v>126.28571428571429</v>
      </c>
    </row>
    <row r="208" spans="1:19" ht="12.75">
      <c r="A208" s="18">
        <v>38</v>
      </c>
      <c r="B208" s="18" t="s">
        <v>16</v>
      </c>
      <c r="C208" s="3">
        <v>45</v>
      </c>
      <c r="D208" s="10">
        <v>71.3</v>
      </c>
      <c r="E208" s="21">
        <f t="shared" si="16"/>
        <v>26.299999999999997</v>
      </c>
      <c r="F208" s="18" t="s">
        <v>21</v>
      </c>
      <c r="G208" s="10" t="s">
        <v>24</v>
      </c>
      <c r="H208" s="10">
        <f t="shared" si="17"/>
        <v>58.44444444444444</v>
      </c>
      <c r="I208" s="10"/>
      <c r="J208" s="10"/>
      <c r="K208" s="18">
        <v>38</v>
      </c>
      <c r="L208" s="18" t="s">
        <v>17</v>
      </c>
      <c r="M208" s="3">
        <v>25.7</v>
      </c>
      <c r="N208" s="10">
        <v>44</v>
      </c>
      <c r="O208" s="21">
        <f t="shared" si="18"/>
        <v>18.3</v>
      </c>
      <c r="P208" s="18" t="s">
        <v>21</v>
      </c>
      <c r="Q208" s="10"/>
      <c r="R208" s="10" t="s">
        <v>31</v>
      </c>
      <c r="S208" s="15">
        <f t="shared" si="19"/>
        <v>71.20622568093385</v>
      </c>
    </row>
    <row r="209" spans="1:19" ht="12.75">
      <c r="A209" s="18">
        <v>39</v>
      </c>
      <c r="B209" s="18" t="s">
        <v>16</v>
      </c>
      <c r="C209" s="3">
        <v>39.2</v>
      </c>
      <c r="D209" s="10">
        <v>64.8</v>
      </c>
      <c r="E209" s="21">
        <f t="shared" si="16"/>
        <v>25.599999999999994</v>
      </c>
      <c r="F209" s="18" t="s">
        <v>21</v>
      </c>
      <c r="G209" s="10" t="s">
        <v>24</v>
      </c>
      <c r="H209" s="10">
        <f t="shared" si="17"/>
        <v>65.30612244897958</v>
      </c>
      <c r="I209" s="10"/>
      <c r="J209" s="10"/>
      <c r="K209" s="18">
        <v>39</v>
      </c>
      <c r="L209" s="18" t="s">
        <v>17</v>
      </c>
      <c r="M209" s="3">
        <v>37.3</v>
      </c>
      <c r="N209" s="10">
        <v>75.7</v>
      </c>
      <c r="O209" s="21">
        <f t="shared" si="18"/>
        <v>38.400000000000006</v>
      </c>
      <c r="P209" s="18" t="s">
        <v>21</v>
      </c>
      <c r="Q209" s="10"/>
      <c r="R209" s="10" t="s">
        <v>31</v>
      </c>
      <c r="S209" s="15">
        <f t="shared" si="19"/>
        <v>102.94906166219842</v>
      </c>
    </row>
    <row r="210" spans="1:19" ht="12.75">
      <c r="A210" s="18">
        <v>40</v>
      </c>
      <c r="B210" s="18" t="s">
        <v>16</v>
      </c>
      <c r="C210" s="3">
        <v>27.4</v>
      </c>
      <c r="D210" s="10">
        <v>36.9</v>
      </c>
      <c r="E210" s="21">
        <f t="shared" si="16"/>
        <v>9.5</v>
      </c>
      <c r="F210" s="18" t="s">
        <v>21</v>
      </c>
      <c r="G210" s="10" t="s">
        <v>24</v>
      </c>
      <c r="H210" s="10">
        <f t="shared" si="17"/>
        <v>34.67153284671533</v>
      </c>
      <c r="I210" s="10"/>
      <c r="J210" s="10"/>
      <c r="K210" s="18">
        <v>40</v>
      </c>
      <c r="L210" s="18" t="s">
        <v>17</v>
      </c>
      <c r="M210" s="3">
        <v>43.3</v>
      </c>
      <c r="N210" s="10">
        <v>62.1</v>
      </c>
      <c r="O210" s="21">
        <f>N210-M210</f>
        <v>18.800000000000004</v>
      </c>
      <c r="P210" s="18" t="s">
        <v>21</v>
      </c>
      <c r="Q210" s="10"/>
      <c r="R210" s="10" t="s">
        <v>31</v>
      </c>
      <c r="S210" s="15">
        <f t="shared" si="19"/>
        <v>43.41801385681295</v>
      </c>
    </row>
    <row r="211" spans="7:19" ht="12.75">
      <c r="G211" s="19" t="s">
        <v>42</v>
      </c>
      <c r="H211" s="19">
        <f>AVERAGE(H172:H176,H178:H210)</f>
        <v>49.916594291441186</v>
      </c>
      <c r="R211" s="13" t="s">
        <v>42</v>
      </c>
      <c r="S211" s="23">
        <f>AVERAGE(S171:S200,S202:S210)</f>
        <v>78.1157920786543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05"/>
  <sheetViews>
    <sheetView tabSelected="1" zoomScalePageLayoutView="0" workbookViewId="0" topLeftCell="Q1">
      <selection activeCell="H4" sqref="H4"/>
    </sheetView>
  </sheetViews>
  <sheetFormatPr defaultColWidth="9.140625" defaultRowHeight="12.75"/>
  <cols>
    <col min="1" max="1" width="8.00390625" style="2" customWidth="1"/>
    <col min="2" max="4" width="8.8515625" style="76" customWidth="1"/>
    <col min="5" max="5" width="8.8515625" style="77" customWidth="1"/>
    <col min="6" max="6" width="10.28125" style="77" customWidth="1"/>
    <col min="7" max="7" width="11.00390625" style="27" customWidth="1"/>
    <col min="8" max="8" width="8.8515625" style="77" customWidth="1"/>
    <col min="9" max="9" width="9.7109375" style="78" customWidth="1"/>
    <col min="10" max="10" width="9.421875" style="77" customWidth="1"/>
    <col min="11" max="11" width="10.140625" style="78" customWidth="1"/>
    <col min="12" max="12" width="11.140625" style="0" customWidth="1"/>
    <col min="13" max="13" width="11.7109375" style="0" customWidth="1"/>
    <col min="15" max="15" width="8.8515625" style="77" customWidth="1"/>
    <col min="16" max="16" width="9.7109375" style="78" customWidth="1"/>
    <col min="17" max="18" width="8.8515625" style="78" customWidth="1"/>
    <col min="19" max="19" width="10.8515625" style="78" customWidth="1"/>
    <col min="20" max="20" width="9.00390625" style="2" customWidth="1"/>
    <col min="21" max="21" width="9.421875" style="2" bestFit="1" customWidth="1"/>
    <col min="22" max="22" width="11.8515625" style="79" customWidth="1"/>
    <col min="23" max="23" width="8.7109375" style="14" customWidth="1"/>
    <col min="24" max="24" width="9.00390625" style="80" customWidth="1"/>
    <col min="25" max="25" width="8.140625" style="81" customWidth="1"/>
    <col min="26" max="26" width="7.8515625" style="80" customWidth="1"/>
    <col min="27" max="27" width="10.140625" style="81" customWidth="1"/>
    <col min="28" max="28" width="8.7109375" style="80" customWidth="1"/>
    <col min="30" max="30" width="9.140625" style="82" customWidth="1"/>
  </cols>
  <sheetData>
    <row r="1" spans="1:30" s="19" customFormat="1" ht="12.75">
      <c r="A1" s="24" t="s">
        <v>74</v>
      </c>
      <c r="B1" s="25"/>
      <c r="C1" s="25"/>
      <c r="D1" s="25"/>
      <c r="E1" s="26"/>
      <c r="F1" s="26"/>
      <c r="G1" s="27"/>
      <c r="H1" s="26"/>
      <c r="I1" s="26"/>
      <c r="J1" s="26"/>
      <c r="K1" s="26"/>
      <c r="L1" s="28"/>
      <c r="M1" s="28"/>
      <c r="O1" s="26"/>
      <c r="P1" s="26"/>
      <c r="Q1" s="26"/>
      <c r="R1" s="26"/>
      <c r="S1" s="26"/>
      <c r="T1" s="29"/>
      <c r="U1" s="17"/>
      <c r="V1" s="29"/>
      <c r="W1" s="30" t="s">
        <v>75</v>
      </c>
      <c r="X1" s="30"/>
      <c r="Y1" s="31"/>
      <c r="Z1" s="30"/>
      <c r="AA1" s="31" t="s">
        <v>76</v>
      </c>
      <c r="AB1" s="30"/>
      <c r="AD1" s="32"/>
    </row>
    <row r="2" spans="1:30" s="19" customFormat="1" ht="12.75">
      <c r="A2" s="33"/>
      <c r="B2" s="25"/>
      <c r="C2" s="25"/>
      <c r="D2" s="25"/>
      <c r="E2" s="26"/>
      <c r="F2" s="26"/>
      <c r="G2" s="27"/>
      <c r="H2" s="34" t="s">
        <v>77</v>
      </c>
      <c r="I2" s="26"/>
      <c r="J2" s="34" t="s">
        <v>78</v>
      </c>
      <c r="K2" s="26"/>
      <c r="L2" s="26"/>
      <c r="M2" s="23"/>
      <c r="N2" s="19" t="s">
        <v>79</v>
      </c>
      <c r="O2" s="34" t="s">
        <v>80</v>
      </c>
      <c r="P2" s="26"/>
      <c r="T2" s="29"/>
      <c r="U2" s="17"/>
      <c r="V2" s="31" t="s">
        <v>81</v>
      </c>
      <c r="W2" s="31" t="s">
        <v>82</v>
      </c>
      <c r="X2" s="31"/>
      <c r="Y2" s="31" t="s">
        <v>82</v>
      </c>
      <c r="Z2" s="31"/>
      <c r="AA2" s="31" t="s">
        <v>82</v>
      </c>
      <c r="AB2" s="31"/>
      <c r="AC2" s="19" t="s">
        <v>83</v>
      </c>
      <c r="AD2" s="32"/>
    </row>
    <row r="3" spans="1:32" s="32" customFormat="1" ht="25.5" customHeight="1">
      <c r="A3" s="35" t="s">
        <v>84</v>
      </c>
      <c r="B3" s="36" t="s">
        <v>85</v>
      </c>
      <c r="C3" s="37" t="s">
        <v>86</v>
      </c>
      <c r="D3" s="36" t="s">
        <v>87</v>
      </c>
      <c r="E3" s="38" t="s">
        <v>88</v>
      </c>
      <c r="F3" s="39" t="s">
        <v>89</v>
      </c>
      <c r="G3" s="40" t="s">
        <v>90</v>
      </c>
      <c r="H3" s="39" t="s">
        <v>91</v>
      </c>
      <c r="I3" s="38" t="s">
        <v>90</v>
      </c>
      <c r="J3" s="39" t="s">
        <v>92</v>
      </c>
      <c r="K3" s="38" t="s">
        <v>90</v>
      </c>
      <c r="L3" s="36" t="s">
        <v>93</v>
      </c>
      <c r="M3" s="41" t="s">
        <v>94</v>
      </c>
      <c r="O3" s="39" t="s">
        <v>95</v>
      </c>
      <c r="P3" s="38" t="s">
        <v>90</v>
      </c>
      <c r="Q3" s="32" t="s">
        <v>96</v>
      </c>
      <c r="R3" s="32" t="s">
        <v>97</v>
      </c>
      <c r="S3" s="32" t="s">
        <v>98</v>
      </c>
      <c r="T3" s="42" t="s">
        <v>99</v>
      </c>
      <c r="U3" s="43" t="s">
        <v>100</v>
      </c>
      <c r="V3" s="44" t="s">
        <v>101</v>
      </c>
      <c r="W3" s="44" t="s">
        <v>102</v>
      </c>
      <c r="X3" s="44" t="s">
        <v>103</v>
      </c>
      <c r="Y3" s="44" t="s">
        <v>97</v>
      </c>
      <c r="Z3" s="44" t="s">
        <v>103</v>
      </c>
      <c r="AA3" s="44" t="s">
        <v>101</v>
      </c>
      <c r="AB3" s="44" t="s">
        <v>103</v>
      </c>
      <c r="AD3" s="45" t="s">
        <v>104</v>
      </c>
      <c r="AF3" s="45" t="s">
        <v>105</v>
      </c>
    </row>
    <row r="4" spans="1:32" s="19" customFormat="1" ht="12.75">
      <c r="A4" s="46" t="s">
        <v>106</v>
      </c>
      <c r="B4" s="19" t="s">
        <v>107</v>
      </c>
      <c r="E4" s="19">
        <v>13.8791</v>
      </c>
      <c r="F4" s="19">
        <v>17.7975</v>
      </c>
      <c r="G4" s="27">
        <f>F4-E4</f>
        <v>3.9184</v>
      </c>
      <c r="H4" s="19">
        <v>17.6843</v>
      </c>
      <c r="I4" s="26">
        <f>H4-E4</f>
        <v>3.805200000000001</v>
      </c>
      <c r="J4" s="19">
        <v>16.8223</v>
      </c>
      <c r="K4" s="26">
        <f>J4-E4</f>
        <v>2.943199999999999</v>
      </c>
      <c r="L4" s="26">
        <f>((I4-K4)/I4)*100</f>
        <v>22.653211394933294</v>
      </c>
      <c r="M4" s="23">
        <f aca="true" t="shared" si="0" ref="M4:M15">((G4-I4)/G4)*100</f>
        <v>2.8889342588811524</v>
      </c>
      <c r="N4" s="26">
        <f>AVERAGE(L4:L15)</f>
        <v>20.745864141904978</v>
      </c>
      <c r="O4" s="26">
        <v>16.3342</v>
      </c>
      <c r="P4" s="26">
        <f aca="true" t="shared" si="1" ref="P4:P15">O4-E4</f>
        <v>2.4551</v>
      </c>
      <c r="Q4" s="26">
        <f aca="true" t="shared" si="2" ref="Q4:Q15">K4-P4</f>
        <v>0.4880999999999993</v>
      </c>
      <c r="R4" s="26">
        <f>Q4*2.2742</f>
        <v>1.1100370199999985</v>
      </c>
      <c r="S4" s="26">
        <f aca="true" t="shared" si="3" ref="S4:S15">(R4/I4)*100</f>
        <v>29.171581520025182</v>
      </c>
      <c r="T4" s="29">
        <f aca="true" t="shared" si="4" ref="T4:T15">((K4-P4)/K4)*100</f>
        <v>16.583990214732243</v>
      </c>
      <c r="U4" s="25">
        <f>AVERAGE(T4:T15)</f>
        <v>17.409108208687005</v>
      </c>
      <c r="V4" s="31">
        <f aca="true" t="shared" si="5" ref="V4:V15">100-(S4+L4)</f>
        <v>48.17520708504152</v>
      </c>
      <c r="W4" s="31">
        <f>AVERAGE(L4:L15)</f>
        <v>20.745864141904978</v>
      </c>
      <c r="X4" s="31">
        <f>STDEV(L4:L15)</f>
        <v>2.937642996179025</v>
      </c>
      <c r="Y4" s="31">
        <f>AVERAGE(S4:S15)</f>
        <v>31.530115572294658</v>
      </c>
      <c r="Z4" s="31">
        <f>STDEV(S4:S15)</f>
        <v>6.774560047416264</v>
      </c>
      <c r="AA4" s="31">
        <f>AVERAGE(V4:V15)</f>
        <v>47.72402028580037</v>
      </c>
      <c r="AB4" s="31">
        <f>STDEV(V4:V15)</f>
        <v>4.500818360445138</v>
      </c>
      <c r="AC4" s="23">
        <f>SUM(W4,Y4,AA4)</f>
        <v>100</v>
      </c>
      <c r="AD4" s="32"/>
      <c r="AF4" s="19" t="s">
        <v>108</v>
      </c>
    </row>
    <row r="5" spans="1:30" s="19" customFormat="1" ht="12.75">
      <c r="A5" s="25"/>
      <c r="B5" s="19" t="s">
        <v>109</v>
      </c>
      <c r="E5" s="19">
        <v>13.314</v>
      </c>
      <c r="F5" s="19">
        <v>16.5594</v>
      </c>
      <c r="G5" s="27">
        <f aca="true" t="shared" si="6" ref="G5:G53">F5-E5</f>
        <v>3.2454</v>
      </c>
      <c r="H5" s="19">
        <v>16.4609</v>
      </c>
      <c r="I5" s="26">
        <f aca="true" t="shared" si="7" ref="I5:I53">H5-E5</f>
        <v>3.1468999999999987</v>
      </c>
      <c r="J5" s="19">
        <v>15.7011</v>
      </c>
      <c r="K5" s="26">
        <f aca="true" t="shared" si="8" ref="K5:K53">J5-E5</f>
        <v>2.3871</v>
      </c>
      <c r="L5" s="26">
        <f aca="true" t="shared" si="9" ref="L5:L53">((I5-K5)/I5)*100</f>
        <v>24.144396072325108</v>
      </c>
      <c r="M5" s="23">
        <f t="shared" si="0"/>
        <v>3.035065015098335</v>
      </c>
      <c r="N5" s="26"/>
      <c r="O5" s="26">
        <v>15.3409</v>
      </c>
      <c r="P5" s="26">
        <f t="shared" si="1"/>
        <v>2.0268999999999995</v>
      </c>
      <c r="Q5" s="26">
        <f t="shared" si="2"/>
        <v>0.36020000000000074</v>
      </c>
      <c r="R5" s="26">
        <f aca="true" t="shared" si="10" ref="R5:R52">Q5*2.2742</f>
        <v>0.8191668400000017</v>
      </c>
      <c r="S5" s="26">
        <f t="shared" si="3"/>
        <v>26.03091423305482</v>
      </c>
      <c r="T5" s="29">
        <f t="shared" si="4"/>
        <v>15.089439068325614</v>
      </c>
      <c r="U5" s="25"/>
      <c r="V5" s="31">
        <f t="shared" si="5"/>
        <v>49.824689694620076</v>
      </c>
      <c r="W5" s="31"/>
      <c r="X5" s="31"/>
      <c r="Y5" s="31"/>
      <c r="Z5" s="31"/>
      <c r="AA5" s="31"/>
      <c r="AB5" s="31"/>
      <c r="AC5" s="23"/>
      <c r="AD5" s="32"/>
    </row>
    <row r="6" spans="1:30" s="19" customFormat="1" ht="12.75">
      <c r="A6" s="17"/>
      <c r="B6" s="19" t="s">
        <v>110</v>
      </c>
      <c r="E6" s="19">
        <v>12.0866</v>
      </c>
      <c r="F6" s="19">
        <v>17.4642</v>
      </c>
      <c r="G6" s="27">
        <f t="shared" si="6"/>
        <v>5.377600000000001</v>
      </c>
      <c r="H6" s="19">
        <v>17.3156</v>
      </c>
      <c r="I6" s="26">
        <f t="shared" si="7"/>
        <v>5.228999999999999</v>
      </c>
      <c r="J6" s="19">
        <v>16.283</v>
      </c>
      <c r="K6" s="26">
        <f t="shared" si="8"/>
        <v>4.196400000000001</v>
      </c>
      <c r="L6" s="26">
        <f t="shared" si="9"/>
        <v>19.747561675272497</v>
      </c>
      <c r="M6" s="23">
        <f t="shared" si="0"/>
        <v>2.7633144897352317</v>
      </c>
      <c r="N6" s="26"/>
      <c r="O6" s="26">
        <v>15.6001</v>
      </c>
      <c r="P6" s="26">
        <f t="shared" si="1"/>
        <v>3.5134999999999987</v>
      </c>
      <c r="Q6" s="26">
        <f t="shared" si="2"/>
        <v>0.6829000000000018</v>
      </c>
      <c r="R6" s="26">
        <f t="shared" si="10"/>
        <v>1.5530511800000042</v>
      </c>
      <c r="S6" s="26">
        <f t="shared" si="3"/>
        <v>29.70073015873024</v>
      </c>
      <c r="T6" s="29">
        <f t="shared" si="4"/>
        <v>16.27347250023834</v>
      </c>
      <c r="U6" s="25"/>
      <c r="V6" s="31">
        <f t="shared" si="5"/>
        <v>50.55170816599726</v>
      </c>
      <c r="W6" s="31"/>
      <c r="X6" s="31"/>
      <c r="Y6" s="31"/>
      <c r="Z6" s="31"/>
      <c r="AA6" s="31"/>
      <c r="AB6" s="31"/>
      <c r="AC6" s="23"/>
      <c r="AD6" s="32"/>
    </row>
    <row r="7" spans="1:30" s="19" customFormat="1" ht="12.75">
      <c r="A7" s="17"/>
      <c r="B7" s="19" t="s">
        <v>111</v>
      </c>
      <c r="E7" s="19">
        <v>11.6665</v>
      </c>
      <c r="F7" s="19">
        <v>15.8263</v>
      </c>
      <c r="G7" s="27">
        <f t="shared" si="6"/>
        <v>4.159800000000001</v>
      </c>
      <c r="H7" s="19">
        <v>15.7206</v>
      </c>
      <c r="I7" s="26">
        <f t="shared" si="7"/>
        <v>4.0541</v>
      </c>
      <c r="J7" s="19">
        <v>14.9423</v>
      </c>
      <c r="K7" s="26">
        <f t="shared" si="8"/>
        <v>3.2758000000000003</v>
      </c>
      <c r="L7" s="26">
        <f t="shared" si="9"/>
        <v>19.19784909104363</v>
      </c>
      <c r="M7" s="23">
        <f t="shared" si="0"/>
        <v>2.5409875474782577</v>
      </c>
      <c r="N7" s="26"/>
      <c r="O7" s="26">
        <v>14.3185</v>
      </c>
      <c r="P7" s="26">
        <f t="shared" si="1"/>
        <v>2.652000000000001</v>
      </c>
      <c r="Q7" s="26">
        <f t="shared" si="2"/>
        <v>0.6237999999999992</v>
      </c>
      <c r="R7" s="26">
        <f t="shared" si="10"/>
        <v>1.4186459599999983</v>
      </c>
      <c r="S7" s="26">
        <f t="shared" si="3"/>
        <v>34.992870427468446</v>
      </c>
      <c r="T7" s="29">
        <f t="shared" si="4"/>
        <v>19.042676598082885</v>
      </c>
      <c r="U7" s="25"/>
      <c r="V7" s="31">
        <f t="shared" si="5"/>
        <v>45.809280481487924</v>
      </c>
      <c r="W7" s="31"/>
      <c r="X7" s="31"/>
      <c r="Y7" s="31"/>
      <c r="Z7" s="31"/>
      <c r="AA7" s="31"/>
      <c r="AB7" s="31"/>
      <c r="AC7" s="23"/>
      <c r="AD7" s="32"/>
    </row>
    <row r="8" spans="1:30" s="19" customFormat="1" ht="12.75">
      <c r="A8" s="17"/>
      <c r="B8" s="19" t="s">
        <v>112</v>
      </c>
      <c r="E8" s="19">
        <v>12.8431</v>
      </c>
      <c r="F8" s="19">
        <v>18.3046</v>
      </c>
      <c r="G8" s="27">
        <f t="shared" si="6"/>
        <v>5.461500000000001</v>
      </c>
      <c r="H8" s="19">
        <v>18.2075</v>
      </c>
      <c r="I8" s="26">
        <f t="shared" si="7"/>
        <v>5.3644</v>
      </c>
      <c r="J8" s="19">
        <v>17.4386</v>
      </c>
      <c r="K8" s="26">
        <f t="shared" si="8"/>
        <v>4.595500000000001</v>
      </c>
      <c r="L8" s="26">
        <f t="shared" si="9"/>
        <v>14.333383043770015</v>
      </c>
      <c r="M8" s="23">
        <f t="shared" si="0"/>
        <v>1.7778998443651206</v>
      </c>
      <c r="N8" s="26"/>
      <c r="O8" s="26">
        <v>16.2625</v>
      </c>
      <c r="P8" s="26">
        <f t="shared" si="1"/>
        <v>3.4193999999999996</v>
      </c>
      <c r="Q8" s="26">
        <f t="shared" si="2"/>
        <v>1.1761000000000017</v>
      </c>
      <c r="R8" s="26">
        <f t="shared" si="10"/>
        <v>2.6746866200000037</v>
      </c>
      <c r="S8" s="26">
        <f t="shared" si="3"/>
        <v>49.85993997464775</v>
      </c>
      <c r="T8" s="29">
        <f t="shared" si="4"/>
        <v>25.59242737460562</v>
      </c>
      <c r="U8" s="25"/>
      <c r="V8" s="31">
        <f t="shared" si="5"/>
        <v>35.80667698158223</v>
      </c>
      <c r="W8" s="31"/>
      <c r="X8" s="31"/>
      <c r="Y8" s="31"/>
      <c r="Z8" s="31"/>
      <c r="AA8" s="31"/>
      <c r="AB8" s="31"/>
      <c r="AC8" s="23"/>
      <c r="AD8" s="32"/>
    </row>
    <row r="9" spans="1:30" s="19" customFormat="1" ht="12.75">
      <c r="A9" s="17"/>
      <c r="B9" s="19" t="s">
        <v>113</v>
      </c>
      <c r="E9" s="19">
        <v>11.9852</v>
      </c>
      <c r="F9" s="19">
        <v>16.6112</v>
      </c>
      <c r="G9" s="27">
        <f t="shared" si="6"/>
        <v>4.6259999999999994</v>
      </c>
      <c r="H9" s="19">
        <v>16.4676</v>
      </c>
      <c r="I9" s="26">
        <f t="shared" si="7"/>
        <v>4.4824</v>
      </c>
      <c r="J9" s="19">
        <v>15.3891</v>
      </c>
      <c r="K9" s="26">
        <f t="shared" si="8"/>
        <v>3.4038999999999984</v>
      </c>
      <c r="L9" s="26">
        <f t="shared" si="9"/>
        <v>24.060771015527436</v>
      </c>
      <c r="M9" s="23">
        <f t="shared" si="0"/>
        <v>3.1041936878512604</v>
      </c>
      <c r="N9" s="26"/>
      <c r="O9" s="26">
        <v>14.8551</v>
      </c>
      <c r="P9" s="26">
        <f t="shared" si="1"/>
        <v>2.8698999999999995</v>
      </c>
      <c r="Q9" s="26">
        <f t="shared" si="2"/>
        <v>0.5339999999999989</v>
      </c>
      <c r="R9" s="26">
        <f t="shared" si="10"/>
        <v>1.2144227999999975</v>
      </c>
      <c r="S9" s="26">
        <f t="shared" si="3"/>
        <v>27.093137604854483</v>
      </c>
      <c r="T9" s="29">
        <f t="shared" si="4"/>
        <v>15.687887423249776</v>
      </c>
      <c r="U9" s="25"/>
      <c r="V9" s="31">
        <f t="shared" si="5"/>
        <v>48.84609137961808</v>
      </c>
      <c r="W9" s="31"/>
      <c r="X9" s="31"/>
      <c r="Y9" s="31"/>
      <c r="Z9" s="31"/>
      <c r="AA9" s="31"/>
      <c r="AB9" s="31"/>
      <c r="AC9" s="23"/>
      <c r="AD9" s="32"/>
    </row>
    <row r="10" spans="1:30" s="19" customFormat="1" ht="12.75">
      <c r="A10" s="17"/>
      <c r="B10" s="19" t="s">
        <v>114</v>
      </c>
      <c r="E10" s="19">
        <v>12.7754</v>
      </c>
      <c r="F10" s="19">
        <v>19.3427</v>
      </c>
      <c r="G10" s="27">
        <f t="shared" si="6"/>
        <v>6.567300000000001</v>
      </c>
      <c r="H10" s="19">
        <v>19.1374</v>
      </c>
      <c r="I10" s="26">
        <f t="shared" si="7"/>
        <v>6.362</v>
      </c>
      <c r="J10" s="19">
        <v>17.8408</v>
      </c>
      <c r="K10" s="26">
        <f t="shared" si="8"/>
        <v>5.065400000000002</v>
      </c>
      <c r="L10" s="26">
        <f t="shared" si="9"/>
        <v>20.380383527192674</v>
      </c>
      <c r="M10" s="23">
        <f t="shared" si="0"/>
        <v>3.1260944375923305</v>
      </c>
      <c r="N10" s="26"/>
      <c r="O10" s="26">
        <v>17.1513</v>
      </c>
      <c r="P10" s="26">
        <f t="shared" si="1"/>
        <v>4.3759</v>
      </c>
      <c r="Q10" s="26">
        <f t="shared" si="2"/>
        <v>0.6895000000000024</v>
      </c>
      <c r="R10" s="26">
        <f t="shared" si="10"/>
        <v>1.5680609000000056</v>
      </c>
      <c r="S10" s="26">
        <f t="shared" si="3"/>
        <v>24.647294875825303</v>
      </c>
      <c r="T10" s="29">
        <f t="shared" si="4"/>
        <v>13.611955620484112</v>
      </c>
      <c r="U10" s="25"/>
      <c r="V10" s="31">
        <f t="shared" si="5"/>
        <v>54.97232159698203</v>
      </c>
      <c r="W10" s="31"/>
      <c r="X10" s="31"/>
      <c r="Y10" s="31"/>
      <c r="Z10" s="31"/>
      <c r="AA10" s="31"/>
      <c r="AB10" s="31"/>
      <c r="AC10" s="23"/>
      <c r="AD10" s="32"/>
    </row>
    <row r="11" spans="1:30" s="19" customFormat="1" ht="12.75">
      <c r="A11" s="17"/>
      <c r="B11" s="19" t="s">
        <v>115</v>
      </c>
      <c r="E11" s="19">
        <v>13.9556</v>
      </c>
      <c r="F11" s="19">
        <v>18.6371</v>
      </c>
      <c r="G11" s="27">
        <f t="shared" si="6"/>
        <v>4.6815</v>
      </c>
      <c r="H11" s="19">
        <v>18.4909</v>
      </c>
      <c r="I11" s="26">
        <f t="shared" si="7"/>
        <v>4.535299999999999</v>
      </c>
      <c r="J11" s="19">
        <v>17.4285</v>
      </c>
      <c r="K11" s="26">
        <f t="shared" si="8"/>
        <v>3.472899999999999</v>
      </c>
      <c r="L11" s="26">
        <f t="shared" si="9"/>
        <v>23.42513174431681</v>
      </c>
      <c r="M11" s="23">
        <f t="shared" si="0"/>
        <v>3.122930684609641</v>
      </c>
      <c r="N11" s="26"/>
      <c r="O11" s="26">
        <v>16.9051</v>
      </c>
      <c r="P11" s="26">
        <f t="shared" si="1"/>
        <v>2.9495000000000005</v>
      </c>
      <c r="Q11" s="26">
        <f t="shared" si="2"/>
        <v>0.5233999999999988</v>
      </c>
      <c r="R11" s="26">
        <f t="shared" si="10"/>
        <v>1.1903162799999971</v>
      </c>
      <c r="S11" s="26">
        <f t="shared" si="3"/>
        <v>26.245590809869185</v>
      </c>
      <c r="T11" s="29">
        <f t="shared" si="4"/>
        <v>15.07097814506605</v>
      </c>
      <c r="U11" s="25"/>
      <c r="V11" s="31">
        <f t="shared" si="5"/>
        <v>50.329277445814</v>
      </c>
      <c r="W11" s="31"/>
      <c r="X11" s="31"/>
      <c r="Y11" s="31"/>
      <c r="Z11" s="31"/>
      <c r="AA11" s="31"/>
      <c r="AB11" s="31"/>
      <c r="AC11" s="23"/>
      <c r="AD11" s="32"/>
    </row>
    <row r="12" spans="1:30" s="19" customFormat="1" ht="12.75">
      <c r="A12" s="17"/>
      <c r="B12" s="19" t="s">
        <v>116</v>
      </c>
      <c r="E12" s="19">
        <v>13.9742</v>
      </c>
      <c r="F12" s="19">
        <v>17.7217</v>
      </c>
      <c r="G12" s="27">
        <f t="shared" si="6"/>
        <v>3.7474999999999987</v>
      </c>
      <c r="H12" s="19">
        <v>17.6044</v>
      </c>
      <c r="I12" s="26">
        <f t="shared" si="7"/>
        <v>3.6301999999999985</v>
      </c>
      <c r="J12" s="19">
        <v>16.7607</v>
      </c>
      <c r="K12" s="26">
        <f t="shared" si="8"/>
        <v>2.7865</v>
      </c>
      <c r="L12" s="26">
        <f t="shared" si="9"/>
        <v>23.241143738636953</v>
      </c>
      <c r="M12" s="23">
        <f t="shared" si="0"/>
        <v>3.1300867244829944</v>
      </c>
      <c r="N12" s="26"/>
      <c r="O12" s="26">
        <v>16.296</v>
      </c>
      <c r="P12" s="26">
        <f t="shared" si="1"/>
        <v>2.3217999999999996</v>
      </c>
      <c r="Q12" s="26">
        <f t="shared" si="2"/>
        <v>0.46470000000000056</v>
      </c>
      <c r="R12" s="26">
        <f t="shared" si="10"/>
        <v>1.0568207400000014</v>
      </c>
      <c r="S12" s="26">
        <f t="shared" si="3"/>
        <v>29.111915046003023</v>
      </c>
      <c r="T12" s="29">
        <f t="shared" si="4"/>
        <v>16.67683473891981</v>
      </c>
      <c r="U12" s="25"/>
      <c r="V12" s="31">
        <f t="shared" si="5"/>
        <v>47.64694121536002</v>
      </c>
      <c r="W12" s="31"/>
      <c r="X12" s="31"/>
      <c r="Y12" s="31"/>
      <c r="Z12" s="31"/>
      <c r="AA12" s="31"/>
      <c r="AB12" s="31"/>
      <c r="AC12" s="23"/>
      <c r="AD12" s="32"/>
    </row>
    <row r="13" spans="1:30" s="19" customFormat="1" ht="12.75">
      <c r="A13" s="17"/>
      <c r="B13" s="19" t="s">
        <v>117</v>
      </c>
      <c r="E13" s="19">
        <v>13.8953</v>
      </c>
      <c r="F13" s="19">
        <v>18.4419</v>
      </c>
      <c r="G13" s="27">
        <f t="shared" si="6"/>
        <v>4.5466</v>
      </c>
      <c r="H13" s="19">
        <v>18.3173</v>
      </c>
      <c r="I13" s="26">
        <f t="shared" si="7"/>
        <v>4.421999999999999</v>
      </c>
      <c r="J13" s="19">
        <v>17.4445</v>
      </c>
      <c r="K13" s="26">
        <f t="shared" si="8"/>
        <v>3.549200000000001</v>
      </c>
      <c r="L13" s="26">
        <f t="shared" si="9"/>
        <v>19.73767526006328</v>
      </c>
      <c r="M13" s="23">
        <f t="shared" si="0"/>
        <v>2.7405093916333287</v>
      </c>
      <c r="N13" s="26"/>
      <c r="O13" s="26">
        <v>16.7809</v>
      </c>
      <c r="P13" s="26">
        <f t="shared" si="1"/>
        <v>2.8855999999999984</v>
      </c>
      <c r="Q13" s="26">
        <f t="shared" si="2"/>
        <v>0.6636000000000024</v>
      </c>
      <c r="R13" s="26">
        <f t="shared" si="10"/>
        <v>1.5091591200000054</v>
      </c>
      <c r="S13" s="26">
        <f t="shared" si="3"/>
        <v>34.128428765264715</v>
      </c>
      <c r="T13" s="29">
        <f t="shared" si="4"/>
        <v>18.69717119350846</v>
      </c>
      <c r="U13" s="25"/>
      <c r="V13" s="31">
        <f t="shared" si="5"/>
        <v>46.133895974672</v>
      </c>
      <c r="W13" s="31"/>
      <c r="X13" s="31"/>
      <c r="Y13" s="31"/>
      <c r="Z13" s="31"/>
      <c r="AA13" s="31"/>
      <c r="AB13" s="31"/>
      <c r="AC13" s="23"/>
      <c r="AD13" s="32"/>
    </row>
    <row r="14" spans="1:30" s="19" customFormat="1" ht="12.75">
      <c r="A14" s="17"/>
      <c r="B14" s="19" t="s">
        <v>118</v>
      </c>
      <c r="E14" s="19">
        <v>14.3184</v>
      </c>
      <c r="F14" s="19">
        <v>18.8796</v>
      </c>
      <c r="G14" s="27">
        <f t="shared" si="6"/>
        <v>4.5611999999999995</v>
      </c>
      <c r="H14" s="19">
        <v>18.7568</v>
      </c>
      <c r="I14" s="26">
        <f t="shared" si="7"/>
        <v>4.438399999999998</v>
      </c>
      <c r="J14" s="19">
        <v>17.8526</v>
      </c>
      <c r="K14" s="26">
        <f t="shared" si="8"/>
        <v>3.5341999999999985</v>
      </c>
      <c r="L14" s="26">
        <f t="shared" si="9"/>
        <v>20.372206200432586</v>
      </c>
      <c r="M14" s="23">
        <f t="shared" si="0"/>
        <v>2.69227396299223</v>
      </c>
      <c r="N14" s="26"/>
      <c r="O14" s="26">
        <v>17.2075</v>
      </c>
      <c r="P14" s="26">
        <f t="shared" si="1"/>
        <v>2.889099999999999</v>
      </c>
      <c r="Q14" s="26">
        <f t="shared" si="2"/>
        <v>0.6450999999999993</v>
      </c>
      <c r="R14" s="26">
        <f t="shared" si="10"/>
        <v>1.4670864199999984</v>
      </c>
      <c r="S14" s="26">
        <f t="shared" si="3"/>
        <v>33.05439843186732</v>
      </c>
      <c r="T14" s="29">
        <f t="shared" si="4"/>
        <v>18.253070001697687</v>
      </c>
      <c r="U14" s="25"/>
      <c r="V14" s="31">
        <f t="shared" si="5"/>
        <v>46.573395367700094</v>
      </c>
      <c r="W14" s="31"/>
      <c r="X14" s="31"/>
      <c r="Y14" s="31"/>
      <c r="Z14" s="31"/>
      <c r="AA14" s="31"/>
      <c r="AB14" s="31"/>
      <c r="AC14" s="23"/>
      <c r="AD14" s="32"/>
    </row>
    <row r="15" spans="1:30" s="4" customFormat="1" ht="12.75">
      <c r="A15" s="47"/>
      <c r="B15" s="4" t="s">
        <v>119</v>
      </c>
      <c r="E15" s="4">
        <v>11.5589</v>
      </c>
      <c r="F15" s="4">
        <v>18.0766</v>
      </c>
      <c r="G15" s="48">
        <f t="shared" si="6"/>
        <v>6.5177</v>
      </c>
      <c r="H15" s="4">
        <v>17.9327</v>
      </c>
      <c r="I15" s="49">
        <f t="shared" si="7"/>
        <v>6.373800000000001</v>
      </c>
      <c r="J15" s="4">
        <v>16.8073</v>
      </c>
      <c r="K15" s="49">
        <f t="shared" si="8"/>
        <v>5.248400000000002</v>
      </c>
      <c r="L15" s="49">
        <f t="shared" si="9"/>
        <v>17.656656939345428</v>
      </c>
      <c r="M15" s="30">
        <f t="shared" si="0"/>
        <v>2.2078340518894484</v>
      </c>
      <c r="N15" s="49"/>
      <c r="O15" s="49">
        <v>15.8453</v>
      </c>
      <c r="P15" s="49">
        <f t="shared" si="1"/>
        <v>4.2864</v>
      </c>
      <c r="Q15" s="49">
        <f t="shared" si="2"/>
        <v>0.9620000000000015</v>
      </c>
      <c r="R15" s="49">
        <f t="shared" si="10"/>
        <v>2.1877804000000034</v>
      </c>
      <c r="S15" s="49">
        <f t="shared" si="3"/>
        <v>34.324585019925365</v>
      </c>
      <c r="T15" s="31">
        <f t="shared" si="4"/>
        <v>18.329395625333458</v>
      </c>
      <c r="U15" s="50"/>
      <c r="V15" s="31">
        <f t="shared" si="5"/>
        <v>48.01875804072921</v>
      </c>
      <c r="W15" s="31"/>
      <c r="X15" s="31"/>
      <c r="Y15" s="31"/>
      <c r="Z15" s="31"/>
      <c r="AA15" s="31"/>
      <c r="AB15" s="31"/>
      <c r="AC15" s="30"/>
      <c r="AD15" s="51"/>
    </row>
    <row r="16" spans="1:30" s="4" customFormat="1" ht="12.75">
      <c r="A16" s="52" t="s">
        <v>120</v>
      </c>
      <c r="B16" s="5" t="s">
        <v>10</v>
      </c>
      <c r="C16" s="5">
        <v>128.78</v>
      </c>
      <c r="D16" s="5">
        <v>59.39</v>
      </c>
      <c r="E16" s="5">
        <f aca="true" t="shared" si="11" ref="E16:O16">SUM(E4:E15)</f>
        <v>156.2523</v>
      </c>
      <c r="F16" s="5">
        <f t="shared" si="11"/>
        <v>213.6628</v>
      </c>
      <c r="G16" s="53">
        <f t="shared" si="11"/>
        <v>57.41049999999999</v>
      </c>
      <c r="H16" s="5">
        <f t="shared" si="11"/>
        <v>212.096</v>
      </c>
      <c r="I16" s="5">
        <f t="shared" si="11"/>
        <v>55.8437</v>
      </c>
      <c r="J16" s="5">
        <f t="shared" si="11"/>
        <v>200.7108</v>
      </c>
      <c r="K16" s="5">
        <f t="shared" si="11"/>
        <v>44.45850000000001</v>
      </c>
      <c r="L16" s="54">
        <f>AVERAGE(L4:L15)</f>
        <v>20.745864141904978</v>
      </c>
      <c r="M16" s="55">
        <f>AVERAGE(M4:M15)</f>
        <v>2.760843674717444</v>
      </c>
      <c r="N16" s="34">
        <v>20.7459</v>
      </c>
      <c r="O16" s="54">
        <f t="shared" si="11"/>
        <v>192.8974</v>
      </c>
      <c r="P16" s="5">
        <f>SUM(P4:P15)</f>
        <v>36.6451</v>
      </c>
      <c r="Q16" s="5">
        <f>SUM(Q4:Q15)</f>
        <v>7.813400000000007</v>
      </c>
      <c r="R16" s="5">
        <f>SUM(R4:R15)</f>
        <v>17.769234280000017</v>
      </c>
      <c r="S16" s="54">
        <f>AVERAGE(S4:S15)</f>
        <v>31.530115572294658</v>
      </c>
      <c r="T16" s="55">
        <f>AVERAGE(T4:T15)</f>
        <v>17.409108208687005</v>
      </c>
      <c r="U16" s="34">
        <f>AVERAGE(T4:T15)</f>
        <v>17.409108208687005</v>
      </c>
      <c r="V16" s="55">
        <f>AVERAGE(V4:V15)</f>
        <v>47.72402028580037</v>
      </c>
      <c r="W16" s="54">
        <f>AVERAGE(W4:W15)</f>
        <v>20.745864141904978</v>
      </c>
      <c r="X16" s="5">
        <v>2.94</v>
      </c>
      <c r="Y16" s="55">
        <f>AVERAGE(Y4:Y15)</f>
        <v>31.530115572294658</v>
      </c>
      <c r="Z16" s="5">
        <f>SUM(Z4:Z15)</f>
        <v>6.774560047416264</v>
      </c>
      <c r="AA16" s="55">
        <f>AVERAGE(AA4:AA15)</f>
        <v>47.72402028580037</v>
      </c>
      <c r="AB16" s="5">
        <f>SUM(AB4:AB15)</f>
        <v>4.500818360445138</v>
      </c>
      <c r="AC16" s="5">
        <f>SUM(AC4:AC15)</f>
        <v>100</v>
      </c>
      <c r="AD16" s="51"/>
    </row>
    <row r="17" spans="1:30" s="4" customFormat="1" ht="12.75">
      <c r="A17" s="56"/>
      <c r="B17" s="57"/>
      <c r="C17" s="57"/>
      <c r="D17" s="57"/>
      <c r="G17" s="58"/>
      <c r="L17" s="49"/>
      <c r="O17" s="49"/>
      <c r="P17" s="49"/>
      <c r="Q17" s="49"/>
      <c r="R17" s="49"/>
      <c r="S17" s="49"/>
      <c r="T17" s="31"/>
      <c r="U17" s="50"/>
      <c r="V17" s="31"/>
      <c r="W17" s="31"/>
      <c r="X17" s="31"/>
      <c r="Y17" s="31"/>
      <c r="Z17" s="31"/>
      <c r="AA17" s="31"/>
      <c r="AB17" s="31"/>
      <c r="AC17" s="30"/>
      <c r="AD17" s="51"/>
    </row>
    <row r="18" spans="1:33" s="4" customFormat="1" ht="24" customHeight="1">
      <c r="A18" s="47" t="s">
        <v>121</v>
      </c>
      <c r="B18" s="19" t="s">
        <v>122</v>
      </c>
      <c r="C18" s="19"/>
      <c r="D18" s="19"/>
      <c r="E18" s="4">
        <v>41.5249</v>
      </c>
      <c r="F18" s="4">
        <v>44.902</v>
      </c>
      <c r="G18" s="48">
        <f t="shared" si="6"/>
        <v>3.3770999999999987</v>
      </c>
      <c r="H18" s="4">
        <v>44.902</v>
      </c>
      <c r="I18" s="49">
        <f t="shared" si="7"/>
        <v>3.3770999999999987</v>
      </c>
      <c r="J18" s="4">
        <v>42.6462</v>
      </c>
      <c r="K18" s="49">
        <f t="shared" si="8"/>
        <v>1.121299999999998</v>
      </c>
      <c r="L18" s="49">
        <f t="shared" si="9"/>
        <v>66.79695596813839</v>
      </c>
      <c r="M18" s="30"/>
      <c r="N18" s="49">
        <f>AVERAGE(L18:L29)</f>
        <v>61.52809786191719</v>
      </c>
      <c r="O18" s="49">
        <v>42.2492</v>
      </c>
      <c r="P18" s="49">
        <f aca="true" t="shared" si="12" ref="P18:P29">O18-E18</f>
        <v>0.7242999999999995</v>
      </c>
      <c r="Q18" s="49">
        <f aca="true" t="shared" si="13" ref="Q18:Q29">K18-P18</f>
        <v>0.39699999999999847</v>
      </c>
      <c r="R18" s="49">
        <f t="shared" si="10"/>
        <v>0.9028573999999965</v>
      </c>
      <c r="S18" s="49">
        <f aca="true" t="shared" si="14" ref="S18:S29">(R18/I18)*100</f>
        <v>26.734695448757716</v>
      </c>
      <c r="T18" s="31">
        <f aca="true" t="shared" si="15" ref="T18:T29">((K18-P18)/K18)*100</f>
        <v>35.40533309551407</v>
      </c>
      <c r="U18" s="50">
        <f>AVERAGE(T18:T29)</f>
        <v>156.54433550339056</v>
      </c>
      <c r="V18" s="31">
        <f aca="true" t="shared" si="16" ref="V18:V29">100-(S18+L18)</f>
        <v>6.468348583103889</v>
      </c>
      <c r="W18" s="31">
        <f>AVERAGE(L18:L29)</f>
        <v>61.52809786191719</v>
      </c>
      <c r="X18" s="31">
        <f>STDEV(L18:L29)</f>
        <v>5.574219399552687</v>
      </c>
      <c r="Y18" s="31">
        <f>AVERAGE(S18:S29)</f>
        <v>128.96545866616546</v>
      </c>
      <c r="Z18" s="31">
        <f>STDEV(S18:S29)</f>
        <v>375.91575394572277</v>
      </c>
      <c r="AA18" s="31">
        <f>AVERAGE(V18:V29)</f>
        <v>-90.4935565280826</v>
      </c>
      <c r="AB18" s="31">
        <f>STDEV(V18:V29)</f>
        <v>376.68489065638835</v>
      </c>
      <c r="AC18" s="30">
        <f>SUM(W18,Y18,AA18)</f>
        <v>100.00000000000004</v>
      </c>
      <c r="AD18" s="51"/>
      <c r="AF18" s="4" t="s">
        <v>108</v>
      </c>
      <c r="AG18" s="4" t="s">
        <v>390</v>
      </c>
    </row>
    <row r="19" spans="1:33" s="4" customFormat="1" ht="12.75">
      <c r="A19" s="47"/>
      <c r="B19" s="19" t="s">
        <v>123</v>
      </c>
      <c r="C19" s="19"/>
      <c r="D19" s="19"/>
      <c r="E19" s="4">
        <v>45.1222</v>
      </c>
      <c r="F19" s="4">
        <v>49.8683</v>
      </c>
      <c r="G19" s="48">
        <f t="shared" si="6"/>
        <v>4.746099999999998</v>
      </c>
      <c r="H19" s="4">
        <v>49.8683</v>
      </c>
      <c r="I19" s="49">
        <f t="shared" si="7"/>
        <v>4.746099999999998</v>
      </c>
      <c r="J19" s="4">
        <v>46.7875</v>
      </c>
      <c r="K19" s="49">
        <f t="shared" si="8"/>
        <v>1.665300000000002</v>
      </c>
      <c r="L19" s="49">
        <f t="shared" si="9"/>
        <v>64.91224373696292</v>
      </c>
      <c r="M19" s="30"/>
      <c r="N19" s="49"/>
      <c r="O19" s="59">
        <v>20.4271</v>
      </c>
      <c r="P19" s="49">
        <f t="shared" si="12"/>
        <v>-24.6951</v>
      </c>
      <c r="Q19" s="49">
        <f t="shared" si="13"/>
        <v>26.360400000000002</v>
      </c>
      <c r="R19" s="49">
        <f t="shared" si="10"/>
        <v>59.94882168</v>
      </c>
      <c r="S19" s="49">
        <f t="shared" si="14"/>
        <v>1263.1175424032367</v>
      </c>
      <c r="T19" s="31">
        <f t="shared" si="15"/>
        <v>1582.9219960367484</v>
      </c>
      <c r="U19" s="50"/>
      <c r="V19" s="31">
        <f t="shared" si="16"/>
        <v>-1228.0297861401996</v>
      </c>
      <c r="W19" s="31"/>
      <c r="X19" s="31"/>
      <c r="Y19" s="31"/>
      <c r="Z19" s="31"/>
      <c r="AA19" s="31"/>
      <c r="AB19" s="31"/>
      <c r="AC19" s="30"/>
      <c r="AD19" s="51"/>
      <c r="AG19" s="4" t="s">
        <v>124</v>
      </c>
    </row>
    <row r="20" spans="1:30" s="4" customFormat="1" ht="12.75">
      <c r="A20" s="47"/>
      <c r="B20" s="19" t="s">
        <v>125</v>
      </c>
      <c r="C20" s="19"/>
      <c r="D20" s="19"/>
      <c r="E20" s="4">
        <v>37.1298</v>
      </c>
      <c r="F20" s="4">
        <v>42.1812</v>
      </c>
      <c r="G20" s="48">
        <f t="shared" si="6"/>
        <v>5.051399999999994</v>
      </c>
      <c r="H20" s="4">
        <v>42.1812</v>
      </c>
      <c r="I20" s="49">
        <f t="shared" si="7"/>
        <v>5.051399999999994</v>
      </c>
      <c r="J20" s="4">
        <v>39.1595</v>
      </c>
      <c r="K20" s="49">
        <f t="shared" si="8"/>
        <v>2.0296999999999983</v>
      </c>
      <c r="L20" s="49">
        <f t="shared" si="9"/>
        <v>59.81906006255691</v>
      </c>
      <c r="M20" s="30"/>
      <c r="N20" s="49"/>
      <c r="O20" s="49">
        <v>38.4337</v>
      </c>
      <c r="P20" s="49">
        <f t="shared" si="12"/>
        <v>1.3038999999999987</v>
      </c>
      <c r="Q20" s="49">
        <f t="shared" si="13"/>
        <v>0.7257999999999996</v>
      </c>
      <c r="R20" s="49">
        <f t="shared" si="10"/>
        <v>1.650614359999999</v>
      </c>
      <c r="S20" s="49">
        <f t="shared" si="14"/>
        <v>32.676374074514015</v>
      </c>
      <c r="T20" s="31">
        <f t="shared" si="15"/>
        <v>35.758979159481704</v>
      </c>
      <c r="U20" s="50"/>
      <c r="V20" s="31">
        <f t="shared" si="16"/>
        <v>7.50456586292907</v>
      </c>
      <c r="W20" s="31"/>
      <c r="X20" s="31"/>
      <c r="Y20" s="31"/>
      <c r="Z20" s="31"/>
      <c r="AA20" s="31"/>
      <c r="AB20" s="31"/>
      <c r="AC20" s="30"/>
      <c r="AD20" s="51"/>
    </row>
    <row r="21" spans="1:30" s="4" customFormat="1" ht="12.75">
      <c r="A21" s="47"/>
      <c r="B21" s="19" t="s">
        <v>126</v>
      </c>
      <c r="C21" s="19"/>
      <c r="D21" s="19"/>
      <c r="E21" s="4">
        <v>41.6551</v>
      </c>
      <c r="F21" s="4">
        <v>44.8213</v>
      </c>
      <c r="G21" s="48">
        <f t="shared" si="6"/>
        <v>3.1662000000000035</v>
      </c>
      <c r="H21" s="4">
        <v>44.8213</v>
      </c>
      <c r="I21" s="49">
        <f t="shared" si="7"/>
        <v>3.1662000000000035</v>
      </c>
      <c r="J21" s="4">
        <v>42.7568</v>
      </c>
      <c r="K21" s="49">
        <f t="shared" si="8"/>
        <v>1.101700000000001</v>
      </c>
      <c r="L21" s="49">
        <f t="shared" si="9"/>
        <v>65.20434590360685</v>
      </c>
      <c r="M21" s="30"/>
      <c r="N21" s="49"/>
      <c r="O21" s="49">
        <v>42.238</v>
      </c>
      <c r="P21" s="49">
        <f t="shared" si="12"/>
        <v>0.5829000000000022</v>
      </c>
      <c r="Q21" s="49">
        <f t="shared" si="13"/>
        <v>0.5187999999999988</v>
      </c>
      <c r="R21" s="49">
        <f t="shared" si="10"/>
        <v>1.1798549599999972</v>
      </c>
      <c r="S21" s="49">
        <f t="shared" si="14"/>
        <v>37.26406923125501</v>
      </c>
      <c r="T21" s="31">
        <f t="shared" si="15"/>
        <v>47.09085958064794</v>
      </c>
      <c r="U21" s="50"/>
      <c r="V21" s="31">
        <f t="shared" si="16"/>
        <v>-2.468415134861857</v>
      </c>
      <c r="W21" s="31"/>
      <c r="X21" s="31"/>
      <c r="Y21" s="31"/>
      <c r="Z21" s="31"/>
      <c r="AA21" s="31"/>
      <c r="AB21" s="31"/>
      <c r="AC21" s="30"/>
      <c r="AD21" s="51"/>
    </row>
    <row r="22" spans="1:30" s="4" customFormat="1" ht="12.75">
      <c r="A22" s="47"/>
      <c r="B22" s="19" t="s">
        <v>127</v>
      </c>
      <c r="C22" s="19"/>
      <c r="D22" s="19"/>
      <c r="E22" s="4">
        <v>37.5239</v>
      </c>
      <c r="F22" s="4">
        <v>42.7752</v>
      </c>
      <c r="G22" s="48">
        <f t="shared" si="6"/>
        <v>5.2513000000000005</v>
      </c>
      <c r="H22" s="4">
        <v>42.7752</v>
      </c>
      <c r="I22" s="49">
        <f t="shared" si="7"/>
        <v>5.2513000000000005</v>
      </c>
      <c r="J22" s="4">
        <v>39.7056</v>
      </c>
      <c r="K22" s="49">
        <f t="shared" si="8"/>
        <v>2.1816999999999993</v>
      </c>
      <c r="L22" s="49">
        <f t="shared" si="9"/>
        <v>58.45409708072289</v>
      </c>
      <c r="M22" s="30"/>
      <c r="N22" s="49"/>
      <c r="O22" s="49">
        <v>38.9922</v>
      </c>
      <c r="P22" s="49">
        <f t="shared" si="12"/>
        <v>1.4682999999999993</v>
      </c>
      <c r="Q22" s="49">
        <f t="shared" si="13"/>
        <v>0.7134</v>
      </c>
      <c r="R22" s="49">
        <f t="shared" si="10"/>
        <v>1.62241428</v>
      </c>
      <c r="S22" s="49">
        <f t="shared" si="14"/>
        <v>30.89547883381258</v>
      </c>
      <c r="T22" s="31">
        <f t="shared" si="15"/>
        <v>32.69927121052392</v>
      </c>
      <c r="U22" s="50"/>
      <c r="V22" s="31">
        <f t="shared" si="16"/>
        <v>10.650424085464536</v>
      </c>
      <c r="W22" s="31"/>
      <c r="X22" s="31"/>
      <c r="Y22" s="31"/>
      <c r="Z22" s="31"/>
      <c r="AA22" s="31"/>
      <c r="AB22" s="31"/>
      <c r="AC22" s="30"/>
      <c r="AD22" s="51"/>
    </row>
    <row r="23" spans="1:30" s="4" customFormat="1" ht="12.75">
      <c r="A23" s="47"/>
      <c r="B23" s="19" t="s">
        <v>128</v>
      </c>
      <c r="C23" s="19"/>
      <c r="D23" s="19"/>
      <c r="E23" s="4">
        <v>37.4063</v>
      </c>
      <c r="F23" s="4">
        <v>43.8052</v>
      </c>
      <c r="G23" s="48">
        <f t="shared" si="6"/>
        <v>6.398899999999998</v>
      </c>
      <c r="H23" s="4">
        <v>43.8052</v>
      </c>
      <c r="I23" s="49">
        <f t="shared" si="7"/>
        <v>6.398899999999998</v>
      </c>
      <c r="J23" s="4">
        <v>40.8828</v>
      </c>
      <c r="K23" s="49">
        <f t="shared" si="8"/>
        <v>3.4765000000000015</v>
      </c>
      <c r="L23" s="49">
        <f t="shared" si="9"/>
        <v>45.67034959133597</v>
      </c>
      <c r="M23" s="30"/>
      <c r="N23" s="49"/>
      <c r="O23" s="49">
        <v>39.3693</v>
      </c>
      <c r="P23" s="49">
        <f t="shared" si="12"/>
        <v>1.963000000000001</v>
      </c>
      <c r="Q23" s="49">
        <f t="shared" si="13"/>
        <v>1.5135000000000005</v>
      </c>
      <c r="R23" s="49">
        <f t="shared" si="10"/>
        <v>3.442001700000001</v>
      </c>
      <c r="S23" s="49">
        <f t="shared" si="14"/>
        <v>53.79052180843586</v>
      </c>
      <c r="T23" s="31">
        <f t="shared" si="15"/>
        <v>43.53516467711779</v>
      </c>
      <c r="U23" s="50"/>
      <c r="V23" s="31">
        <f t="shared" si="16"/>
        <v>0.5391286002281674</v>
      </c>
      <c r="W23" s="31"/>
      <c r="X23" s="31"/>
      <c r="Y23" s="31"/>
      <c r="Z23" s="31"/>
      <c r="AA23" s="31"/>
      <c r="AB23" s="31"/>
      <c r="AC23" s="30"/>
      <c r="AD23" s="51"/>
    </row>
    <row r="24" spans="1:30" s="4" customFormat="1" ht="12.75">
      <c r="A24" s="47"/>
      <c r="B24" s="19" t="s">
        <v>129</v>
      </c>
      <c r="C24" s="19"/>
      <c r="D24" s="19"/>
      <c r="E24" s="4">
        <v>43.3354</v>
      </c>
      <c r="F24" s="4">
        <v>47.966</v>
      </c>
      <c r="G24" s="48">
        <f t="shared" si="6"/>
        <v>4.630600000000001</v>
      </c>
      <c r="H24" s="4">
        <v>47.966</v>
      </c>
      <c r="I24" s="49">
        <f t="shared" si="7"/>
        <v>4.630600000000001</v>
      </c>
      <c r="J24" s="4">
        <v>45.0112</v>
      </c>
      <c r="K24" s="49">
        <f t="shared" si="8"/>
        <v>1.6758000000000024</v>
      </c>
      <c r="L24" s="49">
        <f t="shared" si="9"/>
        <v>63.8103053599965</v>
      </c>
      <c r="M24" s="30"/>
      <c r="N24" s="49"/>
      <c r="O24" s="49">
        <v>44.2441</v>
      </c>
      <c r="P24" s="49">
        <f t="shared" si="12"/>
        <v>0.9087000000000032</v>
      </c>
      <c r="Q24" s="49">
        <f t="shared" si="13"/>
        <v>0.7670999999999992</v>
      </c>
      <c r="R24" s="49">
        <f t="shared" si="10"/>
        <v>1.7445388199999983</v>
      </c>
      <c r="S24" s="49">
        <f t="shared" si="14"/>
        <v>37.67414201183427</v>
      </c>
      <c r="T24" s="31">
        <f t="shared" si="15"/>
        <v>45.775152166129494</v>
      </c>
      <c r="U24" s="50"/>
      <c r="V24" s="31">
        <f t="shared" si="16"/>
        <v>-1.4844473718307682</v>
      </c>
      <c r="W24" s="31"/>
      <c r="X24" s="31"/>
      <c r="Y24" s="31"/>
      <c r="Z24" s="31"/>
      <c r="AA24" s="31"/>
      <c r="AB24" s="31"/>
      <c r="AC24" s="30"/>
      <c r="AD24" s="51"/>
    </row>
    <row r="25" spans="1:30" s="4" customFormat="1" ht="12.75">
      <c r="A25" s="47"/>
      <c r="B25" s="19" t="s">
        <v>130</v>
      </c>
      <c r="C25" s="19"/>
      <c r="D25" s="19"/>
      <c r="E25" s="4">
        <v>43.0777</v>
      </c>
      <c r="F25" s="4">
        <v>47.3132</v>
      </c>
      <c r="G25" s="48">
        <f t="shared" si="6"/>
        <v>4.235500000000002</v>
      </c>
      <c r="H25" s="4">
        <v>47.3132</v>
      </c>
      <c r="I25" s="49">
        <f t="shared" si="7"/>
        <v>4.235500000000002</v>
      </c>
      <c r="J25" s="4">
        <v>44.6705</v>
      </c>
      <c r="K25" s="49">
        <f t="shared" si="8"/>
        <v>1.5927999999999969</v>
      </c>
      <c r="L25" s="49">
        <f t="shared" si="9"/>
        <v>62.394050289222136</v>
      </c>
      <c r="M25" s="30"/>
      <c r="N25" s="49"/>
      <c r="O25" s="49">
        <v>44.1115</v>
      </c>
      <c r="P25" s="49">
        <f t="shared" si="12"/>
        <v>1.0337999999999994</v>
      </c>
      <c r="Q25" s="49">
        <f t="shared" si="13"/>
        <v>0.5589999999999975</v>
      </c>
      <c r="R25" s="49">
        <f t="shared" si="10"/>
        <v>1.2712777999999942</v>
      </c>
      <c r="S25" s="49">
        <f t="shared" si="14"/>
        <v>30.014822335025233</v>
      </c>
      <c r="T25" s="31">
        <f t="shared" si="15"/>
        <v>35.09542943244592</v>
      </c>
      <c r="U25" s="50"/>
      <c r="V25" s="31">
        <f t="shared" si="16"/>
        <v>7.5911273757526345</v>
      </c>
      <c r="W25" s="31"/>
      <c r="X25" s="31"/>
      <c r="Y25" s="31"/>
      <c r="Z25" s="31"/>
      <c r="AA25" s="31"/>
      <c r="AB25" s="31"/>
      <c r="AC25" s="30"/>
      <c r="AD25" s="51"/>
    </row>
    <row r="26" spans="1:30" s="4" customFormat="1" ht="12.75">
      <c r="A26" s="47"/>
      <c r="B26" s="19" t="s">
        <v>131</v>
      </c>
      <c r="C26" s="19"/>
      <c r="D26" s="19"/>
      <c r="E26" s="4">
        <v>37.0043</v>
      </c>
      <c r="F26" s="4">
        <v>41.4365</v>
      </c>
      <c r="G26" s="48">
        <f t="shared" si="6"/>
        <v>4.432200000000002</v>
      </c>
      <c r="H26" s="4">
        <v>41.4365</v>
      </c>
      <c r="I26" s="49">
        <f t="shared" si="7"/>
        <v>4.432200000000002</v>
      </c>
      <c r="J26" s="4">
        <v>38.6029</v>
      </c>
      <c r="K26" s="49">
        <f t="shared" si="8"/>
        <v>1.5985999999999976</v>
      </c>
      <c r="L26" s="49">
        <f t="shared" si="9"/>
        <v>63.932133026488046</v>
      </c>
      <c r="M26" s="30"/>
      <c r="N26" s="49"/>
      <c r="O26" s="49">
        <v>36.1307</v>
      </c>
      <c r="P26" s="49">
        <f t="shared" si="12"/>
        <v>-0.8736000000000033</v>
      </c>
      <c r="Q26" s="49">
        <f t="shared" si="13"/>
        <v>2.472200000000001</v>
      </c>
      <c r="R26" s="49">
        <f t="shared" si="10"/>
        <v>5.622277240000002</v>
      </c>
      <c r="S26" s="49">
        <f t="shared" si="14"/>
        <v>126.85071161048688</v>
      </c>
      <c r="T26" s="31">
        <f t="shared" si="15"/>
        <v>154.64781683973504</v>
      </c>
      <c r="U26" s="50"/>
      <c r="V26" s="31">
        <f t="shared" si="16"/>
        <v>-90.78284463697491</v>
      </c>
      <c r="W26" s="31"/>
      <c r="X26" s="31"/>
      <c r="Y26" s="31"/>
      <c r="Z26" s="31"/>
      <c r="AA26" s="31"/>
      <c r="AB26" s="31"/>
      <c r="AC26" s="30"/>
      <c r="AD26" s="51"/>
    </row>
    <row r="27" spans="1:30" s="4" customFormat="1" ht="12.75">
      <c r="A27" s="47"/>
      <c r="B27" s="19" t="s">
        <v>132</v>
      </c>
      <c r="C27" s="19"/>
      <c r="D27" s="19"/>
      <c r="E27" s="4">
        <v>42.1329</v>
      </c>
      <c r="F27" s="4">
        <v>47.344</v>
      </c>
      <c r="G27" s="48">
        <f t="shared" si="6"/>
        <v>5.211100000000002</v>
      </c>
      <c r="H27" s="4">
        <v>47.344</v>
      </c>
      <c r="I27" s="49">
        <f t="shared" si="7"/>
        <v>5.211100000000002</v>
      </c>
      <c r="J27" s="4">
        <v>44.1937</v>
      </c>
      <c r="K27" s="49">
        <f t="shared" si="8"/>
        <v>2.0608000000000004</v>
      </c>
      <c r="L27" s="49">
        <f t="shared" si="9"/>
        <v>60.45364702270155</v>
      </c>
      <c r="M27" s="30"/>
      <c r="N27" s="49"/>
      <c r="O27" s="49">
        <v>38.1384</v>
      </c>
      <c r="P27" s="49">
        <f t="shared" si="12"/>
        <v>-3.994500000000002</v>
      </c>
      <c r="Q27" s="49">
        <f t="shared" si="13"/>
        <v>6.055300000000003</v>
      </c>
      <c r="R27" s="49">
        <f t="shared" si="10"/>
        <v>13.770963260000006</v>
      </c>
      <c r="S27" s="49">
        <f t="shared" si="14"/>
        <v>264.2621185546238</v>
      </c>
      <c r="T27" s="31">
        <f t="shared" si="15"/>
        <v>293.8324922360249</v>
      </c>
      <c r="U27" s="50"/>
      <c r="V27" s="31">
        <f t="shared" si="16"/>
        <v>-224.71576557732533</v>
      </c>
      <c r="W27" s="31"/>
      <c r="X27" s="31"/>
      <c r="Y27" s="31"/>
      <c r="Z27" s="31"/>
      <c r="AA27" s="31"/>
      <c r="AB27" s="31"/>
      <c r="AC27" s="30"/>
      <c r="AD27" s="51"/>
    </row>
    <row r="28" spans="1:30" s="19" customFormat="1" ht="12.75">
      <c r="A28" s="17"/>
      <c r="B28" s="19" t="s">
        <v>133</v>
      </c>
      <c r="E28" s="4">
        <v>38.6357</v>
      </c>
      <c r="F28" s="4">
        <v>42.9323</v>
      </c>
      <c r="G28" s="48">
        <f t="shared" si="6"/>
        <v>4.296599999999998</v>
      </c>
      <c r="H28" s="4">
        <v>42.9323</v>
      </c>
      <c r="I28" s="49">
        <f t="shared" si="7"/>
        <v>4.296599999999998</v>
      </c>
      <c r="J28" s="4">
        <v>40.1385</v>
      </c>
      <c r="K28" s="49">
        <f t="shared" si="8"/>
        <v>1.5028000000000006</v>
      </c>
      <c r="L28" s="49">
        <f t="shared" si="9"/>
        <v>65.0235069589908</v>
      </c>
      <c r="M28" s="30"/>
      <c r="N28" s="49"/>
      <c r="O28" s="49">
        <v>43.4206</v>
      </c>
      <c r="P28" s="49">
        <f t="shared" si="12"/>
        <v>4.7849</v>
      </c>
      <c r="Q28" s="49">
        <f t="shared" si="13"/>
        <v>-3.2821</v>
      </c>
      <c r="R28" s="49">
        <f t="shared" si="10"/>
        <v>-7.46415182</v>
      </c>
      <c r="S28" s="49">
        <f t="shared" si="14"/>
        <v>-173.72228785551374</v>
      </c>
      <c r="T28" s="31">
        <f t="shared" si="15"/>
        <v>-218.39898855469778</v>
      </c>
      <c r="U28" s="50"/>
      <c r="V28" s="31">
        <f t="shared" si="16"/>
        <v>208.69878089652295</v>
      </c>
      <c r="W28" s="31"/>
      <c r="X28" s="31"/>
      <c r="Y28" s="31"/>
      <c r="Z28" s="31"/>
      <c r="AA28" s="31"/>
      <c r="AB28" s="31"/>
      <c r="AC28" s="30"/>
      <c r="AD28" s="32"/>
    </row>
    <row r="29" spans="1:30" s="4" customFormat="1" ht="12.75">
      <c r="A29" s="47"/>
      <c r="B29" s="4" t="s">
        <v>134</v>
      </c>
      <c r="E29" s="4">
        <v>35.0829</v>
      </c>
      <c r="F29" s="4">
        <v>38.9265</v>
      </c>
      <c r="G29" s="48">
        <f t="shared" si="6"/>
        <v>3.843599999999995</v>
      </c>
      <c r="H29" s="4">
        <v>38.9265</v>
      </c>
      <c r="I29" s="49">
        <f t="shared" si="7"/>
        <v>3.843599999999995</v>
      </c>
      <c r="J29" s="4">
        <v>36.5486</v>
      </c>
      <c r="K29" s="49">
        <f t="shared" si="8"/>
        <v>1.4656999999999982</v>
      </c>
      <c r="L29" s="49">
        <f t="shared" si="9"/>
        <v>61.86647934228328</v>
      </c>
      <c r="M29" s="30"/>
      <c r="N29" s="49"/>
      <c r="O29" s="49">
        <v>39.6241</v>
      </c>
      <c r="P29" s="49">
        <f t="shared" si="12"/>
        <v>4.541199999999996</v>
      </c>
      <c r="Q29" s="49">
        <f t="shared" si="13"/>
        <v>-3.075499999999998</v>
      </c>
      <c r="R29" s="49">
        <f t="shared" si="10"/>
        <v>-6.994302099999996</v>
      </c>
      <c r="S29" s="49">
        <f t="shared" si="14"/>
        <v>-181.97268446248322</v>
      </c>
      <c r="T29" s="31">
        <f t="shared" si="15"/>
        <v>-209.8314798389849</v>
      </c>
      <c r="U29" s="50"/>
      <c r="V29" s="31">
        <f t="shared" si="16"/>
        <v>220.10620512019995</v>
      </c>
      <c r="W29" s="31"/>
      <c r="X29" s="31"/>
      <c r="Y29" s="31"/>
      <c r="Z29" s="31"/>
      <c r="AA29" s="31"/>
      <c r="AB29" s="31"/>
      <c r="AC29" s="30"/>
      <c r="AD29" s="51"/>
    </row>
    <row r="30" spans="1:30" s="4" customFormat="1" ht="12.75">
      <c r="A30" s="52" t="s">
        <v>120</v>
      </c>
      <c r="B30" s="5" t="s">
        <v>13</v>
      </c>
      <c r="C30" s="5">
        <v>212.75</v>
      </c>
      <c r="D30" s="5">
        <v>58.29</v>
      </c>
      <c r="E30" s="5">
        <f>SUM(E18:E29)</f>
        <v>479.63109999999995</v>
      </c>
      <c r="F30" s="5">
        <f aca="true" t="shared" si="17" ref="F30:Q30">SUM(F18:F29)</f>
        <v>534.2717</v>
      </c>
      <c r="G30" s="53">
        <f t="shared" si="17"/>
        <v>54.64059999999999</v>
      </c>
      <c r="H30" s="5">
        <f t="shared" si="17"/>
        <v>534.2717</v>
      </c>
      <c r="I30" s="5">
        <f t="shared" si="17"/>
        <v>54.64059999999999</v>
      </c>
      <c r="J30" s="5">
        <f t="shared" si="17"/>
        <v>501.10380000000004</v>
      </c>
      <c r="K30" s="5">
        <f t="shared" si="17"/>
        <v>21.472699999999996</v>
      </c>
      <c r="L30" s="54">
        <f>AVERAGE(L18:L29)</f>
        <v>61.52809786191719</v>
      </c>
      <c r="M30" s="5">
        <f>((G30-I30)/G30)*100</f>
        <v>0</v>
      </c>
      <c r="N30" s="5">
        <v>61.5281</v>
      </c>
      <c r="O30" s="54">
        <f t="shared" si="17"/>
        <v>467.3789</v>
      </c>
      <c r="P30" s="5">
        <f t="shared" si="17"/>
        <v>-12.252200000000006</v>
      </c>
      <c r="Q30" s="5">
        <f t="shared" si="17"/>
        <v>33.7249</v>
      </c>
      <c r="R30" s="54">
        <f>AVERAGE(R18:R29)</f>
        <v>6.391430631666666</v>
      </c>
      <c r="S30" s="54">
        <f>AVERAGE(S18:S29)</f>
        <v>128.96545866616546</v>
      </c>
      <c r="T30" s="55">
        <f>AVERAGE(T18:T29)</f>
        <v>156.54433550339056</v>
      </c>
      <c r="U30" s="5">
        <v>156.5443</v>
      </c>
      <c r="V30" s="55">
        <f>AVERAGE(V18:V29)</f>
        <v>-90.4935565280826</v>
      </c>
      <c r="W30" s="55">
        <f>AVERAGE(W18:W29)</f>
        <v>61.52809786191719</v>
      </c>
      <c r="X30" s="5">
        <f aca="true" t="shared" si="18" ref="X30:AC30">SUM(X18:X29)</f>
        <v>5.574219399552687</v>
      </c>
      <c r="Y30" s="55">
        <f>AVERAGE(Y18:Y29)</f>
        <v>128.96545866616546</v>
      </c>
      <c r="Z30" s="55">
        <f>AVERAGE(Z18:Z29)</f>
        <v>375.91575394572277</v>
      </c>
      <c r="AA30" s="55">
        <f>AVERAGE(AA18:AA29)</f>
        <v>-90.4935565280826</v>
      </c>
      <c r="AB30" s="5">
        <f t="shared" si="18"/>
        <v>376.68489065638835</v>
      </c>
      <c r="AC30" s="5">
        <f t="shared" si="18"/>
        <v>100.00000000000004</v>
      </c>
      <c r="AD30" s="51"/>
    </row>
    <row r="31" spans="1:30" s="4" customFormat="1" ht="12.75">
      <c r="A31" s="56"/>
      <c r="B31" s="60"/>
      <c r="C31" s="60"/>
      <c r="D31" s="60"/>
      <c r="G31" s="58"/>
      <c r="O31" s="49"/>
      <c r="V31" s="30"/>
      <c r="AD31" s="51"/>
    </row>
    <row r="32" spans="1:32" s="4" customFormat="1" ht="12.75">
      <c r="A32" s="52" t="s">
        <v>135</v>
      </c>
      <c r="B32" s="4" t="s">
        <v>136</v>
      </c>
      <c r="E32" s="4">
        <v>11.5589</v>
      </c>
      <c r="F32" s="4">
        <v>18.0766</v>
      </c>
      <c r="G32" s="48">
        <f t="shared" si="6"/>
        <v>6.5177</v>
      </c>
      <c r="H32" s="4">
        <v>17.9327</v>
      </c>
      <c r="I32" s="49">
        <f t="shared" si="7"/>
        <v>6.373800000000001</v>
      </c>
      <c r="J32" s="4">
        <v>15.7112</v>
      </c>
      <c r="K32" s="49">
        <f t="shared" si="8"/>
        <v>4.1523</v>
      </c>
      <c r="L32" s="49">
        <f t="shared" si="9"/>
        <v>34.85361950484798</v>
      </c>
      <c r="M32" s="30">
        <f aca="true" t="shared" si="19" ref="M32:M39">((G32-I32)/G32)*100</f>
        <v>2.2078340518894484</v>
      </c>
      <c r="N32" s="49">
        <f>AVERAGE(L32:L39)</f>
        <v>22.402823435372014</v>
      </c>
      <c r="O32" s="49">
        <v>14.8672</v>
      </c>
      <c r="P32" s="49">
        <f aca="true" t="shared" si="20" ref="P32:P39">O32-E32</f>
        <v>3.308300000000001</v>
      </c>
      <c r="Q32" s="49">
        <f aca="true" t="shared" si="21" ref="Q32:Q39">K32-P32</f>
        <v>0.8439999999999994</v>
      </c>
      <c r="R32" s="49">
        <f t="shared" si="10"/>
        <v>1.9194247999999987</v>
      </c>
      <c r="S32" s="49">
        <f aca="true" t="shared" si="22" ref="S32:S39">(R32/I32)*100</f>
        <v>30.114292886504103</v>
      </c>
      <c r="T32" s="31">
        <f aca="true" t="shared" si="23" ref="T32:T39">((K32-P32)/K32)*100</f>
        <v>20.326084338800168</v>
      </c>
      <c r="U32" s="50">
        <f>AVERAGE(T32:T39)</f>
        <v>28.808689644349442</v>
      </c>
      <c r="V32" s="31">
        <f aca="true" t="shared" si="24" ref="V32:V39">100-(S32+L32)</f>
        <v>35.03208760864791</v>
      </c>
      <c r="W32" s="31">
        <f>AVERAGE(L32:L39)</f>
        <v>22.402823435372014</v>
      </c>
      <c r="X32" s="31">
        <f>STDEV(L32:L39)</f>
        <v>6.844305107198562</v>
      </c>
      <c r="Y32" s="31">
        <f>AVERAGE(S32:S39)</f>
        <v>51.310542584477375</v>
      </c>
      <c r="Z32" s="31">
        <f>STDEV(S32:S39)</f>
        <v>10.802313432319758</v>
      </c>
      <c r="AA32" s="31">
        <f>AVERAGE(V32:V39)</f>
        <v>26.286633980150597</v>
      </c>
      <c r="AB32" s="31">
        <f>STDEV(V32:V39)</f>
        <v>5.024935415154162</v>
      </c>
      <c r="AC32" s="30">
        <f>SUM(W32,Y32,AA32)</f>
        <v>99.99999999999999</v>
      </c>
      <c r="AD32" s="51"/>
      <c r="AF32" s="4" t="s">
        <v>108</v>
      </c>
    </row>
    <row r="33" spans="1:30" s="4" customFormat="1" ht="12.75">
      <c r="A33" s="47"/>
      <c r="B33" s="4" t="s">
        <v>137</v>
      </c>
      <c r="E33" s="4">
        <v>12.9311</v>
      </c>
      <c r="F33" s="4">
        <v>17.6645</v>
      </c>
      <c r="G33" s="48">
        <f t="shared" si="6"/>
        <v>4.7334</v>
      </c>
      <c r="H33" s="4">
        <v>17.5644</v>
      </c>
      <c r="I33" s="49">
        <f t="shared" si="7"/>
        <v>4.633299999999998</v>
      </c>
      <c r="J33" s="4">
        <v>16.7623</v>
      </c>
      <c r="K33" s="49">
        <f t="shared" si="8"/>
        <v>3.831199999999999</v>
      </c>
      <c r="L33" s="49">
        <f t="shared" si="9"/>
        <v>17.311635335506004</v>
      </c>
      <c r="M33" s="30">
        <f t="shared" si="19"/>
        <v>2.114758947057109</v>
      </c>
      <c r="N33" s="49"/>
      <c r="O33" s="49">
        <v>15.6704</v>
      </c>
      <c r="P33" s="49">
        <f t="shared" si="20"/>
        <v>2.7393</v>
      </c>
      <c r="Q33" s="49">
        <f t="shared" si="21"/>
        <v>1.091899999999999</v>
      </c>
      <c r="R33" s="49">
        <f t="shared" si="10"/>
        <v>2.483198979999998</v>
      </c>
      <c r="S33" s="49">
        <f t="shared" si="22"/>
        <v>53.594608162648626</v>
      </c>
      <c r="T33" s="31">
        <f t="shared" si="23"/>
        <v>28.500208811860496</v>
      </c>
      <c r="U33" s="50"/>
      <c r="V33" s="31">
        <f t="shared" si="24"/>
        <v>29.093756501845377</v>
      </c>
      <c r="W33" s="31"/>
      <c r="X33" s="31"/>
      <c r="Y33" s="31"/>
      <c r="Z33" s="31"/>
      <c r="AA33" s="31"/>
      <c r="AB33" s="31"/>
      <c r="AC33" s="30"/>
      <c r="AD33" s="51"/>
    </row>
    <row r="34" spans="1:30" s="4" customFormat="1" ht="12.75">
      <c r="A34" s="47"/>
      <c r="B34" s="4" t="s">
        <v>138</v>
      </c>
      <c r="E34" s="4">
        <v>12.7168</v>
      </c>
      <c r="F34" s="4">
        <v>14.8437</v>
      </c>
      <c r="G34" s="48">
        <f t="shared" si="6"/>
        <v>2.126900000000001</v>
      </c>
      <c r="H34" s="4">
        <v>14.7716</v>
      </c>
      <c r="I34" s="49">
        <f t="shared" si="7"/>
        <v>2.0548</v>
      </c>
      <c r="J34" s="4">
        <v>14.2387</v>
      </c>
      <c r="K34" s="49">
        <f t="shared" si="8"/>
        <v>1.5219000000000005</v>
      </c>
      <c r="L34" s="49">
        <f t="shared" si="9"/>
        <v>25.934397508273292</v>
      </c>
      <c r="M34" s="30">
        <f t="shared" si="19"/>
        <v>3.389910197940697</v>
      </c>
      <c r="N34" s="49"/>
      <c r="O34" s="49">
        <v>13.8315</v>
      </c>
      <c r="P34" s="49">
        <f t="shared" si="20"/>
        <v>1.114700000000001</v>
      </c>
      <c r="Q34" s="49">
        <f t="shared" si="21"/>
        <v>0.40719999999999956</v>
      </c>
      <c r="R34" s="49">
        <f t="shared" si="10"/>
        <v>0.926054239999999</v>
      </c>
      <c r="S34" s="49">
        <f t="shared" si="22"/>
        <v>45.0678528323924</v>
      </c>
      <c r="T34" s="31">
        <f t="shared" si="23"/>
        <v>26.756028648399987</v>
      </c>
      <c r="U34" s="50"/>
      <c r="V34" s="31">
        <f t="shared" si="24"/>
        <v>28.997749659334318</v>
      </c>
      <c r="W34" s="31"/>
      <c r="X34" s="31"/>
      <c r="Y34" s="31"/>
      <c r="Z34" s="31"/>
      <c r="AA34" s="31"/>
      <c r="AB34" s="31"/>
      <c r="AC34" s="30"/>
      <c r="AD34" s="51"/>
    </row>
    <row r="35" spans="1:30" s="4" customFormat="1" ht="12.75">
      <c r="A35" s="47"/>
      <c r="B35" s="4" t="s">
        <v>139</v>
      </c>
      <c r="E35" s="4">
        <v>13.569</v>
      </c>
      <c r="F35" s="4">
        <v>15.3267</v>
      </c>
      <c r="G35" s="48">
        <f t="shared" si="6"/>
        <v>1.7576999999999998</v>
      </c>
      <c r="H35" s="4">
        <v>15.2648</v>
      </c>
      <c r="I35" s="49">
        <f t="shared" si="7"/>
        <v>1.6957999999999984</v>
      </c>
      <c r="J35" s="4">
        <v>14.8115</v>
      </c>
      <c r="K35" s="49">
        <f t="shared" si="8"/>
        <v>1.2424999999999997</v>
      </c>
      <c r="L35" s="49">
        <f t="shared" si="9"/>
        <v>26.730746550300694</v>
      </c>
      <c r="M35" s="30">
        <f t="shared" si="19"/>
        <v>3.521647607669193</v>
      </c>
      <c r="N35" s="49"/>
      <c r="O35" s="49">
        <v>14.46</v>
      </c>
      <c r="P35" s="49">
        <f t="shared" si="20"/>
        <v>0.891</v>
      </c>
      <c r="Q35" s="49">
        <f t="shared" si="21"/>
        <v>0.3514999999999997</v>
      </c>
      <c r="R35" s="49">
        <f t="shared" si="10"/>
        <v>0.7993812999999993</v>
      </c>
      <c r="S35" s="49">
        <f t="shared" si="22"/>
        <v>47.13889019931596</v>
      </c>
      <c r="T35" s="31">
        <f t="shared" si="23"/>
        <v>28.289738430583483</v>
      </c>
      <c r="U35" s="50"/>
      <c r="V35" s="31">
        <f t="shared" si="24"/>
        <v>26.13036325038334</v>
      </c>
      <c r="W35" s="31"/>
      <c r="X35" s="31"/>
      <c r="Y35" s="31"/>
      <c r="Z35" s="31"/>
      <c r="AA35" s="31"/>
      <c r="AB35" s="31"/>
      <c r="AC35" s="30"/>
      <c r="AD35" s="51"/>
    </row>
    <row r="36" spans="1:30" s="4" customFormat="1" ht="12.75">
      <c r="A36" s="47"/>
      <c r="B36" s="4" t="s">
        <v>140</v>
      </c>
      <c r="E36" s="4">
        <v>12.3256</v>
      </c>
      <c r="F36" s="4">
        <v>16.2601</v>
      </c>
      <c r="G36" s="48">
        <f t="shared" si="6"/>
        <v>3.9345000000000017</v>
      </c>
      <c r="H36" s="4">
        <v>16.1793</v>
      </c>
      <c r="I36" s="49">
        <f t="shared" si="7"/>
        <v>3.8537000000000017</v>
      </c>
      <c r="J36" s="4">
        <v>15.5521</v>
      </c>
      <c r="K36" s="49">
        <f t="shared" si="8"/>
        <v>3.2264999999999997</v>
      </c>
      <c r="L36" s="49">
        <f t="shared" si="9"/>
        <v>16.275267924332503</v>
      </c>
      <c r="M36" s="30">
        <f t="shared" si="19"/>
        <v>2.053628161138644</v>
      </c>
      <c r="N36" s="49"/>
      <c r="O36" s="49">
        <v>14.556</v>
      </c>
      <c r="P36" s="49">
        <f t="shared" si="20"/>
        <v>2.2303999999999995</v>
      </c>
      <c r="Q36" s="49">
        <f t="shared" si="21"/>
        <v>0.9961000000000002</v>
      </c>
      <c r="R36" s="49">
        <f t="shared" si="10"/>
        <v>2.2653306200000003</v>
      </c>
      <c r="S36" s="49">
        <f t="shared" si="22"/>
        <v>58.78326335729297</v>
      </c>
      <c r="T36" s="31">
        <f t="shared" si="23"/>
        <v>30.872462420579584</v>
      </c>
      <c r="U36" s="50"/>
      <c r="V36" s="31">
        <f t="shared" si="24"/>
        <v>24.941468718374523</v>
      </c>
      <c r="W36" s="31"/>
      <c r="X36" s="31"/>
      <c r="Y36" s="31"/>
      <c r="Z36" s="61"/>
      <c r="AA36" s="31"/>
      <c r="AB36" s="31"/>
      <c r="AC36" s="30"/>
      <c r="AD36" s="51"/>
    </row>
    <row r="37" spans="1:30" s="4" customFormat="1" ht="12.75">
      <c r="A37" s="47"/>
      <c r="B37" s="4" t="s">
        <v>141</v>
      </c>
      <c r="E37" s="4">
        <v>14.5658</v>
      </c>
      <c r="F37" s="4">
        <v>16.5355</v>
      </c>
      <c r="G37" s="48">
        <f t="shared" si="6"/>
        <v>1.9696999999999996</v>
      </c>
      <c r="H37" s="4">
        <v>16.4709</v>
      </c>
      <c r="I37" s="49">
        <f t="shared" si="7"/>
        <v>1.905100000000001</v>
      </c>
      <c r="J37" s="4">
        <v>15.9942</v>
      </c>
      <c r="K37" s="49">
        <f t="shared" si="8"/>
        <v>1.4284</v>
      </c>
      <c r="L37" s="49">
        <f t="shared" si="9"/>
        <v>25.02230854023415</v>
      </c>
      <c r="M37" s="30">
        <f t="shared" si="19"/>
        <v>3.2796872620195296</v>
      </c>
      <c r="N37" s="49"/>
      <c r="O37" s="49">
        <v>15.5645</v>
      </c>
      <c r="P37" s="49">
        <f t="shared" si="20"/>
        <v>0.9987000000000013</v>
      </c>
      <c r="Q37" s="49">
        <f t="shared" si="21"/>
        <v>0.42969999999999864</v>
      </c>
      <c r="R37" s="49">
        <f t="shared" si="10"/>
        <v>0.9772237399999969</v>
      </c>
      <c r="S37" s="49">
        <f t="shared" si="22"/>
        <v>51.295141462390234</v>
      </c>
      <c r="T37" s="31">
        <f t="shared" si="23"/>
        <v>30.08260991318949</v>
      </c>
      <c r="U37" s="50"/>
      <c r="V37" s="31">
        <f t="shared" si="24"/>
        <v>23.682549997375617</v>
      </c>
      <c r="W37" s="31"/>
      <c r="X37" s="31"/>
      <c r="Y37" s="31"/>
      <c r="Z37" s="31"/>
      <c r="AA37" s="31"/>
      <c r="AB37" s="31"/>
      <c r="AC37" s="30"/>
      <c r="AD37" s="51"/>
    </row>
    <row r="38" spans="1:30" s="4" customFormat="1" ht="12.75">
      <c r="A38" s="47"/>
      <c r="B38" s="4" t="s">
        <v>142</v>
      </c>
      <c r="E38" s="4">
        <v>12.548</v>
      </c>
      <c r="F38" s="4">
        <v>15.5429</v>
      </c>
      <c r="G38" s="48">
        <f t="shared" si="6"/>
        <v>2.9948999999999995</v>
      </c>
      <c r="H38" s="4">
        <v>15.4842</v>
      </c>
      <c r="I38" s="49">
        <f t="shared" si="7"/>
        <v>2.9361999999999995</v>
      </c>
      <c r="J38" s="4">
        <v>14.9637</v>
      </c>
      <c r="K38" s="49">
        <f t="shared" si="8"/>
        <v>2.4156999999999993</v>
      </c>
      <c r="L38" s="49">
        <f t="shared" si="9"/>
        <v>17.72699407397317</v>
      </c>
      <c r="M38" s="30">
        <f t="shared" si="19"/>
        <v>1.9599986643961393</v>
      </c>
      <c r="N38" s="49"/>
      <c r="O38" s="49">
        <v>14.1298</v>
      </c>
      <c r="P38" s="49">
        <f t="shared" si="20"/>
        <v>1.5817999999999994</v>
      </c>
      <c r="Q38" s="49">
        <f t="shared" si="21"/>
        <v>0.8338999999999999</v>
      </c>
      <c r="R38" s="49">
        <f t="shared" si="10"/>
        <v>1.8964553799999997</v>
      </c>
      <c r="S38" s="49">
        <f t="shared" si="22"/>
        <v>64.58876711395682</v>
      </c>
      <c r="T38" s="31">
        <f t="shared" si="23"/>
        <v>34.520014902512735</v>
      </c>
      <c r="U38" s="50"/>
      <c r="V38" s="31">
        <f t="shared" si="24"/>
        <v>17.684238812070006</v>
      </c>
      <c r="W38" s="31"/>
      <c r="X38" s="31"/>
      <c r="Y38" s="31"/>
      <c r="Z38" s="31"/>
      <c r="AA38" s="31"/>
      <c r="AB38" s="31"/>
      <c r="AC38" s="30"/>
      <c r="AD38" s="51"/>
    </row>
    <row r="39" spans="1:30" s="4" customFormat="1" ht="12.75">
      <c r="A39" s="47"/>
      <c r="B39" s="4" t="s">
        <v>143</v>
      </c>
      <c r="E39" s="4">
        <v>12.6422</v>
      </c>
      <c r="F39" s="4">
        <v>16.5127</v>
      </c>
      <c r="G39" s="48">
        <f t="shared" si="6"/>
        <v>3.870499999999998</v>
      </c>
      <c r="H39" s="4">
        <v>16.4437</v>
      </c>
      <c r="I39" s="49">
        <f t="shared" si="7"/>
        <v>3.801499999999999</v>
      </c>
      <c r="J39" s="4">
        <v>15.8595</v>
      </c>
      <c r="K39" s="49">
        <f t="shared" si="8"/>
        <v>3.2173</v>
      </c>
      <c r="L39" s="49">
        <f t="shared" si="9"/>
        <v>15.367618045508333</v>
      </c>
      <c r="M39" s="30">
        <f t="shared" si="19"/>
        <v>1.7827154114455261</v>
      </c>
      <c r="N39" s="49"/>
      <c r="O39" s="49">
        <v>14.8582</v>
      </c>
      <c r="P39" s="49">
        <f t="shared" si="20"/>
        <v>2.2159999999999993</v>
      </c>
      <c r="Q39" s="49">
        <f t="shared" si="21"/>
        <v>1.0013000000000005</v>
      </c>
      <c r="R39" s="49">
        <f t="shared" si="10"/>
        <v>2.2771564600000014</v>
      </c>
      <c r="S39" s="49">
        <f t="shared" si="22"/>
        <v>59.90152466131795</v>
      </c>
      <c r="T39" s="31">
        <f t="shared" si="23"/>
        <v>31.12236968886957</v>
      </c>
      <c r="U39" s="50"/>
      <c r="V39" s="31">
        <f t="shared" si="24"/>
        <v>24.730857293173713</v>
      </c>
      <c r="W39" s="31"/>
      <c r="X39" s="31"/>
      <c r="Y39" s="31"/>
      <c r="Z39" s="31"/>
      <c r="AA39" s="31"/>
      <c r="AB39" s="31"/>
      <c r="AC39" s="30"/>
      <c r="AD39" s="51"/>
    </row>
    <row r="40" spans="1:32" s="4" customFormat="1" ht="12.75">
      <c r="A40" s="52" t="s">
        <v>120</v>
      </c>
      <c r="B40" s="5" t="s">
        <v>14</v>
      </c>
      <c r="C40" s="5">
        <v>97.64</v>
      </c>
      <c r="D40" s="5">
        <v>26.59</v>
      </c>
      <c r="E40" s="5">
        <f>SUM(E32:E39)</f>
        <v>102.85740000000001</v>
      </c>
      <c r="F40" s="5">
        <f>SUM(F32:F39)</f>
        <v>130.76270000000002</v>
      </c>
      <c r="G40" s="53">
        <f aca="true" t="shared" si="25" ref="G40:Q40">SUM(G32:G39)</f>
        <v>27.905299999999997</v>
      </c>
      <c r="H40" s="5">
        <f t="shared" si="25"/>
        <v>130.1116</v>
      </c>
      <c r="I40" s="5">
        <f t="shared" si="25"/>
        <v>27.254199999999997</v>
      </c>
      <c r="J40" s="5">
        <f t="shared" si="25"/>
        <v>123.8932</v>
      </c>
      <c r="K40" s="5">
        <f t="shared" si="25"/>
        <v>21.035800000000002</v>
      </c>
      <c r="L40" s="54">
        <f>AVERAGE(L32:L39)</f>
        <v>22.402823435372014</v>
      </c>
      <c r="M40" s="55">
        <f>AVERAGE(M32:M39)</f>
        <v>2.538772537944536</v>
      </c>
      <c r="N40" s="5">
        <v>23.0708</v>
      </c>
      <c r="O40" s="54">
        <f t="shared" si="25"/>
        <v>117.9376</v>
      </c>
      <c r="P40" s="5">
        <f t="shared" si="25"/>
        <v>15.080200000000001</v>
      </c>
      <c r="Q40" s="5">
        <f t="shared" si="25"/>
        <v>5.955599999999997</v>
      </c>
      <c r="R40" s="54">
        <f>AVERAGE(R32:R39)</f>
        <v>1.6930281899999993</v>
      </c>
      <c r="S40" s="54">
        <f>AVERAGE(S32:S39)</f>
        <v>51.310542584477375</v>
      </c>
      <c r="T40" s="55">
        <f>AVERAGE(T32:T39)</f>
        <v>28.808689644349442</v>
      </c>
      <c r="U40" s="50">
        <f>AVERAGE(T32:T39)</f>
        <v>28.808689644349442</v>
      </c>
      <c r="V40" s="55">
        <f>AVERAGE(V32:V39)</f>
        <v>26.286633980150597</v>
      </c>
      <c r="W40" s="55">
        <f>AVERAGE(W32:W39)</f>
        <v>22.402823435372014</v>
      </c>
      <c r="X40" s="55">
        <f>AVERAGE(X32:X39)</f>
        <v>6.844305107198562</v>
      </c>
      <c r="Y40" s="55">
        <f>AVERAGE(Y32:Y39)</f>
        <v>51.310542584477375</v>
      </c>
      <c r="Z40" s="5">
        <f>STDEV(S32:S39)</f>
        <v>10.802313432319758</v>
      </c>
      <c r="AA40" s="5">
        <f>SUM(AA32:AA39)</f>
        <v>26.286633980150597</v>
      </c>
      <c r="AB40" s="5">
        <f>SUM(AB32:AB39)</f>
        <v>5.024935415154162</v>
      </c>
      <c r="AC40" s="5">
        <f>SUM(AC32:AC39)</f>
        <v>99.99999999999999</v>
      </c>
      <c r="AD40" s="51"/>
      <c r="AF40" s="4" t="s">
        <v>108</v>
      </c>
    </row>
    <row r="41" spans="1:30" s="4" customFormat="1" ht="12.75">
      <c r="A41" s="47"/>
      <c r="G41" s="48"/>
      <c r="I41" s="49"/>
      <c r="K41" s="49"/>
      <c r="L41" s="49"/>
      <c r="M41" s="30"/>
      <c r="N41" s="49"/>
      <c r="O41" s="49"/>
      <c r="P41" s="49"/>
      <c r="Q41" s="49"/>
      <c r="R41" s="49"/>
      <c r="S41" s="49"/>
      <c r="T41" s="31"/>
      <c r="U41" s="50"/>
      <c r="V41" s="31"/>
      <c r="W41" s="31"/>
      <c r="X41" s="31"/>
      <c r="Y41" s="31"/>
      <c r="Z41" s="31"/>
      <c r="AA41" s="31"/>
      <c r="AB41" s="31"/>
      <c r="AC41" s="30"/>
      <c r="AD41" s="51"/>
    </row>
    <row r="42" spans="1:32" s="4" customFormat="1" ht="12.75">
      <c r="A42" s="52" t="s">
        <v>144</v>
      </c>
      <c r="B42" s="4" t="s">
        <v>145</v>
      </c>
      <c r="E42" s="4">
        <v>41.5436</v>
      </c>
      <c r="F42" s="4">
        <v>47.25</v>
      </c>
      <c r="G42" s="48">
        <f t="shared" si="6"/>
        <v>5.706400000000002</v>
      </c>
      <c r="H42" s="4">
        <v>47.25</v>
      </c>
      <c r="I42" s="49">
        <f t="shared" si="7"/>
        <v>5.706400000000002</v>
      </c>
      <c r="J42" s="4">
        <v>45.0917</v>
      </c>
      <c r="K42" s="49">
        <f t="shared" si="8"/>
        <v>3.548100000000005</v>
      </c>
      <c r="L42" s="49">
        <f t="shared" si="9"/>
        <v>37.82244497406414</v>
      </c>
      <c r="M42" s="30"/>
      <c r="N42" s="49">
        <f>AVERAGE(L42:L53)</f>
        <v>32.17025918512616</v>
      </c>
      <c r="O42" s="49">
        <v>43.694</v>
      </c>
      <c r="P42" s="49">
        <f aca="true" t="shared" si="26" ref="P42:P53">O42-E42</f>
        <v>2.1504000000000048</v>
      </c>
      <c r="Q42" s="49">
        <f aca="true" t="shared" si="27" ref="Q42:Q53">K42-P42</f>
        <v>1.3977000000000004</v>
      </c>
      <c r="R42" s="49">
        <f t="shared" si="10"/>
        <v>3.1786493400000007</v>
      </c>
      <c r="S42" s="49">
        <f aca="true" t="shared" si="28" ref="S42:S53">(R42/I42)*100</f>
        <v>55.703233912799654</v>
      </c>
      <c r="T42" s="31">
        <f aca="true" t="shared" si="29" ref="T42:T53">((K42-P42)/K42)*100</f>
        <v>39.39291451762911</v>
      </c>
      <c r="U42" s="50">
        <f>AVERAGE(T42:T53)</f>
        <v>71.08026572053623</v>
      </c>
      <c r="V42" s="31">
        <f aca="true" t="shared" si="30" ref="V42:V53">100-(S42+L42)</f>
        <v>6.474321113136199</v>
      </c>
      <c r="W42" s="31"/>
      <c r="X42" s="31"/>
      <c r="Y42" s="31"/>
      <c r="Z42" s="31"/>
      <c r="AA42" s="31"/>
      <c r="AB42" s="31"/>
      <c r="AC42" s="30"/>
      <c r="AD42" s="51"/>
      <c r="AF42" s="4" t="s">
        <v>391</v>
      </c>
    </row>
    <row r="43" spans="1:30" s="4" customFormat="1" ht="12.75">
      <c r="A43" s="47"/>
      <c r="B43" s="19" t="s">
        <v>146</v>
      </c>
      <c r="C43" s="19"/>
      <c r="D43" s="19"/>
      <c r="E43" s="19">
        <v>41.274</v>
      </c>
      <c r="F43" s="19">
        <v>49.0959</v>
      </c>
      <c r="G43" s="48">
        <f t="shared" si="6"/>
        <v>7.821899999999999</v>
      </c>
      <c r="H43" s="19">
        <v>49.0959</v>
      </c>
      <c r="I43" s="49">
        <f t="shared" si="7"/>
        <v>7.821899999999999</v>
      </c>
      <c r="J43" s="19">
        <v>46.6132</v>
      </c>
      <c r="K43" s="49">
        <f t="shared" si="8"/>
        <v>5.339199999999998</v>
      </c>
      <c r="L43" s="49">
        <f t="shared" si="9"/>
        <v>31.740369986831862</v>
      </c>
      <c r="M43" s="30"/>
      <c r="N43" s="49"/>
      <c r="O43" s="26">
        <v>44.8365</v>
      </c>
      <c r="P43" s="49">
        <f t="shared" si="26"/>
        <v>3.5625</v>
      </c>
      <c r="Q43" s="49">
        <f t="shared" si="27"/>
        <v>1.7766999999999982</v>
      </c>
      <c r="R43" s="49">
        <f t="shared" si="10"/>
        <v>4.0405711399999955</v>
      </c>
      <c r="S43" s="49">
        <f t="shared" si="28"/>
        <v>51.65715670105724</v>
      </c>
      <c r="T43" s="31">
        <f t="shared" si="29"/>
        <v>33.27652082709018</v>
      </c>
      <c r="U43" s="50"/>
      <c r="V43" s="31">
        <f t="shared" si="30"/>
        <v>16.602473312110902</v>
      </c>
      <c r="W43" s="31"/>
      <c r="X43" s="31"/>
      <c r="Y43" s="31"/>
      <c r="Z43" s="30"/>
      <c r="AA43" s="31"/>
      <c r="AB43" s="30"/>
      <c r="AC43" s="23"/>
      <c r="AD43" s="51"/>
    </row>
    <row r="44" spans="1:30" s="4" customFormat="1" ht="12.75">
      <c r="A44" s="47"/>
      <c r="B44" s="19" t="s">
        <v>147</v>
      </c>
      <c r="C44" s="19"/>
      <c r="D44" s="19"/>
      <c r="E44" s="19">
        <v>36.0288</v>
      </c>
      <c r="F44" s="19">
        <v>42.0922</v>
      </c>
      <c r="G44" s="48">
        <f t="shared" si="6"/>
        <v>6.0634000000000015</v>
      </c>
      <c r="H44" s="19">
        <v>42.0922</v>
      </c>
      <c r="I44" s="49">
        <f t="shared" si="7"/>
        <v>6.0634000000000015</v>
      </c>
      <c r="J44" s="19">
        <v>39.9682</v>
      </c>
      <c r="K44" s="49">
        <f t="shared" si="8"/>
        <v>3.9394000000000062</v>
      </c>
      <c r="L44" s="49">
        <f t="shared" si="9"/>
        <v>35.02985123857893</v>
      </c>
      <c r="M44" s="30"/>
      <c r="N44" s="49"/>
      <c r="O44" s="26">
        <v>38.514</v>
      </c>
      <c r="P44" s="49">
        <f t="shared" si="26"/>
        <v>2.485200000000006</v>
      </c>
      <c r="Q44" s="49">
        <f t="shared" si="27"/>
        <v>1.4542000000000002</v>
      </c>
      <c r="R44" s="49">
        <f t="shared" si="10"/>
        <v>3.30714164</v>
      </c>
      <c r="S44" s="49">
        <f t="shared" si="28"/>
        <v>54.54269287858297</v>
      </c>
      <c r="T44" s="31">
        <f t="shared" si="29"/>
        <v>36.91425090115241</v>
      </c>
      <c r="U44" s="50"/>
      <c r="V44" s="31">
        <f t="shared" si="30"/>
        <v>10.427455882838103</v>
      </c>
      <c r="W44" s="31"/>
      <c r="X44" s="31"/>
      <c r="Y44" s="31"/>
      <c r="Z44" s="30"/>
      <c r="AA44" s="31"/>
      <c r="AB44" s="30"/>
      <c r="AC44" s="23"/>
      <c r="AD44" s="51"/>
    </row>
    <row r="45" spans="1:30" s="19" customFormat="1" ht="12.75">
      <c r="A45" s="17"/>
      <c r="B45" s="62" t="s">
        <v>148</v>
      </c>
      <c r="C45" s="62"/>
      <c r="D45" s="62"/>
      <c r="E45" s="19">
        <v>40.0415</v>
      </c>
      <c r="F45" s="19">
        <v>46.5937</v>
      </c>
      <c r="G45" s="48">
        <f t="shared" si="6"/>
        <v>6.552199999999999</v>
      </c>
      <c r="H45" s="19">
        <v>46.5937</v>
      </c>
      <c r="I45" s="49">
        <f t="shared" si="7"/>
        <v>6.552199999999999</v>
      </c>
      <c r="J45" s="19">
        <v>44.3327</v>
      </c>
      <c r="K45" s="49">
        <f t="shared" si="8"/>
        <v>4.2912000000000035</v>
      </c>
      <c r="L45" s="49">
        <f t="shared" si="9"/>
        <v>34.507493666249445</v>
      </c>
      <c r="M45" s="30"/>
      <c r="N45" s="49"/>
      <c r="O45" s="26">
        <v>42.969</v>
      </c>
      <c r="P45" s="49">
        <f t="shared" si="26"/>
        <v>2.927500000000002</v>
      </c>
      <c r="Q45" s="49">
        <f t="shared" si="27"/>
        <v>1.3637000000000015</v>
      </c>
      <c r="R45" s="49">
        <f t="shared" si="10"/>
        <v>3.101326540000003</v>
      </c>
      <c r="S45" s="49">
        <f t="shared" si="28"/>
        <v>47.33259882176984</v>
      </c>
      <c r="T45" s="31">
        <f t="shared" si="29"/>
        <v>31.778989560029835</v>
      </c>
      <c r="U45" s="50"/>
      <c r="V45" s="31">
        <f t="shared" si="30"/>
        <v>18.15990751198072</v>
      </c>
      <c r="W45" s="31"/>
      <c r="X45" s="31"/>
      <c r="Y45" s="31"/>
      <c r="Z45" s="31"/>
      <c r="AA45" s="31"/>
      <c r="AB45" s="31"/>
      <c r="AC45" s="23"/>
      <c r="AD45" s="32"/>
    </row>
    <row r="46" spans="1:30" s="4" customFormat="1" ht="12.75">
      <c r="A46" s="17"/>
      <c r="B46" s="63" t="s">
        <v>149</v>
      </c>
      <c r="C46" s="63"/>
      <c r="D46" s="63"/>
      <c r="E46" s="19">
        <v>41.3275</v>
      </c>
      <c r="F46" s="19">
        <v>48.1055</v>
      </c>
      <c r="G46" s="48">
        <f t="shared" si="6"/>
        <v>6.777999999999999</v>
      </c>
      <c r="H46" s="19">
        <v>48.1055</v>
      </c>
      <c r="I46" s="49">
        <f t="shared" si="7"/>
        <v>6.777999999999999</v>
      </c>
      <c r="J46" s="19">
        <v>45.8377</v>
      </c>
      <c r="K46" s="49">
        <f t="shared" si="8"/>
        <v>4.5101999999999975</v>
      </c>
      <c r="L46" s="49">
        <f t="shared" si="9"/>
        <v>33.45824727058132</v>
      </c>
      <c r="M46" s="30"/>
      <c r="N46" s="49"/>
      <c r="O46" s="26">
        <v>44.5019</v>
      </c>
      <c r="P46" s="49">
        <f t="shared" si="26"/>
        <v>3.1743999999999986</v>
      </c>
      <c r="Q46" s="49">
        <f t="shared" si="27"/>
        <v>1.335799999999999</v>
      </c>
      <c r="R46" s="49">
        <f t="shared" si="10"/>
        <v>3.0378763599999976</v>
      </c>
      <c r="S46" s="49">
        <f t="shared" si="28"/>
        <v>44.819657125995846</v>
      </c>
      <c r="T46" s="31">
        <f t="shared" si="29"/>
        <v>29.617311870870466</v>
      </c>
      <c r="U46" s="50"/>
      <c r="V46" s="31">
        <f t="shared" si="30"/>
        <v>21.722095603422844</v>
      </c>
      <c r="W46" s="31"/>
      <c r="X46" s="31"/>
      <c r="Y46" s="31"/>
      <c r="Z46" s="30"/>
      <c r="AA46" s="31"/>
      <c r="AB46" s="30"/>
      <c r="AC46" s="23"/>
      <c r="AD46" s="51"/>
    </row>
    <row r="47" spans="1:30" s="4" customFormat="1" ht="12.75">
      <c r="A47" s="47"/>
      <c r="B47" s="63" t="s">
        <v>150</v>
      </c>
      <c r="C47" s="63"/>
      <c r="D47" s="63"/>
      <c r="E47" s="83">
        <v>40.2975</v>
      </c>
      <c r="F47" s="83">
        <v>49.698</v>
      </c>
      <c r="G47" s="59">
        <f t="shared" si="6"/>
        <v>9.400500000000001</v>
      </c>
      <c r="H47" s="83">
        <v>49.698</v>
      </c>
      <c r="I47" s="59">
        <f t="shared" si="7"/>
        <v>9.400500000000001</v>
      </c>
      <c r="J47" s="83">
        <v>47.1025</v>
      </c>
      <c r="K47" s="59">
        <f t="shared" si="8"/>
        <v>6.805</v>
      </c>
      <c r="L47" s="59">
        <f t="shared" si="9"/>
        <v>27.61023349821819</v>
      </c>
      <c r="M47" s="30"/>
      <c r="N47" s="49"/>
      <c r="O47" s="27">
        <v>46.8579</v>
      </c>
      <c r="P47" s="49">
        <f t="shared" si="26"/>
        <v>6.560400000000001</v>
      </c>
      <c r="Q47" s="49">
        <f t="shared" si="27"/>
        <v>0.24459999999999837</v>
      </c>
      <c r="R47" s="49">
        <f t="shared" si="10"/>
        <v>0.5562693199999963</v>
      </c>
      <c r="S47" s="49">
        <f t="shared" si="28"/>
        <v>5.917443965746463</v>
      </c>
      <c r="T47" s="31">
        <f t="shared" si="29"/>
        <v>3.594415870683297</v>
      </c>
      <c r="U47" s="50"/>
      <c r="V47" s="31">
        <f t="shared" si="30"/>
        <v>66.47232253603535</v>
      </c>
      <c r="W47" s="31"/>
      <c r="X47" s="31"/>
      <c r="Y47" s="31"/>
      <c r="Z47" s="30"/>
      <c r="AA47" s="31"/>
      <c r="AB47" s="30"/>
      <c r="AC47" s="30"/>
      <c r="AD47" s="51"/>
    </row>
    <row r="48" spans="1:30" s="4" customFormat="1" ht="12.75">
      <c r="A48" s="17"/>
      <c r="B48" s="63" t="s">
        <v>151</v>
      </c>
      <c r="C48" s="63"/>
      <c r="D48" s="63"/>
      <c r="E48" s="19">
        <v>36.7167</v>
      </c>
      <c r="F48" s="19">
        <v>42.543</v>
      </c>
      <c r="G48" s="48">
        <f t="shared" si="6"/>
        <v>5.826299999999996</v>
      </c>
      <c r="H48" s="19">
        <v>42.543</v>
      </c>
      <c r="I48" s="49">
        <f t="shared" si="7"/>
        <v>5.826299999999996</v>
      </c>
      <c r="J48" s="19">
        <v>40.3521</v>
      </c>
      <c r="K48" s="49">
        <f t="shared" si="8"/>
        <v>3.635399999999997</v>
      </c>
      <c r="L48" s="49">
        <f t="shared" si="9"/>
        <v>37.60362494207302</v>
      </c>
      <c r="M48" s="30"/>
      <c r="N48" s="49"/>
      <c r="O48" s="26">
        <v>39.0671</v>
      </c>
      <c r="P48" s="49">
        <f t="shared" si="26"/>
        <v>2.3504000000000005</v>
      </c>
      <c r="Q48" s="49">
        <f t="shared" si="27"/>
        <v>1.2849999999999966</v>
      </c>
      <c r="R48" s="49">
        <f t="shared" si="10"/>
        <v>2.9223469999999923</v>
      </c>
      <c r="S48" s="49">
        <f t="shared" si="28"/>
        <v>50.15785318298052</v>
      </c>
      <c r="T48" s="31">
        <f t="shared" si="29"/>
        <v>35.346866919733664</v>
      </c>
      <c r="U48" s="50"/>
      <c r="V48" s="31">
        <f t="shared" si="30"/>
        <v>12.238521874946457</v>
      </c>
      <c r="W48" s="31"/>
      <c r="X48" s="31"/>
      <c r="Y48" s="31"/>
      <c r="Z48" s="30"/>
      <c r="AA48" s="31"/>
      <c r="AB48" s="30"/>
      <c r="AC48" s="23"/>
      <c r="AD48" s="51"/>
    </row>
    <row r="49" spans="1:30" s="4" customFormat="1" ht="12.75">
      <c r="A49" s="17"/>
      <c r="B49" s="63" t="s">
        <v>152</v>
      </c>
      <c r="C49" s="63"/>
      <c r="D49" s="63"/>
      <c r="E49" s="19">
        <v>43.5812</v>
      </c>
      <c r="F49" s="19">
        <v>50.1805</v>
      </c>
      <c r="G49" s="48">
        <f t="shared" si="6"/>
        <v>6.5992999999999995</v>
      </c>
      <c r="H49" s="19">
        <v>50.1805</v>
      </c>
      <c r="I49" s="49">
        <f t="shared" si="7"/>
        <v>6.5992999999999995</v>
      </c>
      <c r="J49" s="19">
        <v>48.3006</v>
      </c>
      <c r="K49" s="49">
        <f t="shared" si="8"/>
        <v>4.7194</v>
      </c>
      <c r="L49" s="49">
        <f t="shared" si="9"/>
        <v>28.486354613368075</v>
      </c>
      <c r="M49" s="30"/>
      <c r="N49" s="49"/>
      <c r="O49" s="26">
        <v>38.14</v>
      </c>
      <c r="P49" s="49">
        <f t="shared" si="26"/>
        <v>-5.441200000000002</v>
      </c>
      <c r="Q49" s="49">
        <f t="shared" si="27"/>
        <v>10.160600000000002</v>
      </c>
      <c r="R49" s="49">
        <f t="shared" si="10"/>
        <v>23.107236520000004</v>
      </c>
      <c r="S49" s="49">
        <f t="shared" si="28"/>
        <v>350.14678102222973</v>
      </c>
      <c r="T49" s="31">
        <f t="shared" si="29"/>
        <v>215.29431707420437</v>
      </c>
      <c r="U49" s="50"/>
      <c r="V49" s="31">
        <f t="shared" si="30"/>
        <v>-278.6331356355978</v>
      </c>
      <c r="W49" s="31"/>
      <c r="X49" s="31"/>
      <c r="Y49" s="31"/>
      <c r="Z49" s="30"/>
      <c r="AA49" s="31"/>
      <c r="AB49" s="30"/>
      <c r="AC49" s="23"/>
      <c r="AD49" s="51"/>
    </row>
    <row r="50" spans="1:32" s="4" customFormat="1" ht="12.75">
      <c r="A50" s="17"/>
      <c r="B50" s="63" t="s">
        <v>153</v>
      </c>
      <c r="C50" s="63"/>
      <c r="D50" s="63"/>
      <c r="E50" s="19">
        <v>34.3369</v>
      </c>
      <c r="F50" s="19">
        <v>42.0995</v>
      </c>
      <c r="G50" s="48">
        <f t="shared" si="6"/>
        <v>7.762599999999999</v>
      </c>
      <c r="H50" s="19">
        <v>42.0995</v>
      </c>
      <c r="I50" s="49">
        <f t="shared" si="7"/>
        <v>7.762599999999999</v>
      </c>
      <c r="J50" s="19">
        <v>40.1071</v>
      </c>
      <c r="K50" s="49">
        <f t="shared" si="8"/>
        <v>5.770200000000003</v>
      </c>
      <c r="L50" s="49">
        <f t="shared" si="9"/>
        <v>25.666658078478815</v>
      </c>
      <c r="M50" s="30"/>
      <c r="N50" s="49"/>
      <c r="O50" s="64">
        <v>21.2897</v>
      </c>
      <c r="P50" s="49">
        <f t="shared" si="26"/>
        <v>-13.0472</v>
      </c>
      <c r="Q50" s="49">
        <f t="shared" si="27"/>
        <v>18.817400000000003</v>
      </c>
      <c r="R50" s="49">
        <f t="shared" si="10"/>
        <v>42.794531080000006</v>
      </c>
      <c r="S50" s="49">
        <f t="shared" si="28"/>
        <v>551.2912050086313</v>
      </c>
      <c r="T50" s="31">
        <f t="shared" si="29"/>
        <v>326.11347960209343</v>
      </c>
      <c r="U50" s="50"/>
      <c r="V50" s="31">
        <f t="shared" si="30"/>
        <v>-476.9578630871101</v>
      </c>
      <c r="W50" s="31"/>
      <c r="X50" s="31"/>
      <c r="Y50" s="31"/>
      <c r="Z50" s="30"/>
      <c r="AA50" s="31"/>
      <c r="AB50" s="30"/>
      <c r="AC50" s="23"/>
      <c r="AD50" s="51"/>
      <c r="AF50" s="4" t="s">
        <v>124</v>
      </c>
    </row>
    <row r="51" spans="1:30" s="4" customFormat="1" ht="12.75">
      <c r="A51" s="17"/>
      <c r="B51" s="63" t="s">
        <v>154</v>
      </c>
      <c r="C51" s="63"/>
      <c r="D51" s="63"/>
      <c r="E51" s="19">
        <v>32.6524</v>
      </c>
      <c r="F51" s="19">
        <v>39.0727</v>
      </c>
      <c r="G51" s="48">
        <f t="shared" si="6"/>
        <v>6.4202999999999975</v>
      </c>
      <c r="H51" s="19">
        <v>39.0727</v>
      </c>
      <c r="I51" s="49">
        <f t="shared" si="7"/>
        <v>6.4202999999999975</v>
      </c>
      <c r="J51" s="19">
        <v>36.8877</v>
      </c>
      <c r="K51" s="49">
        <f t="shared" si="8"/>
        <v>4.235300000000002</v>
      </c>
      <c r="L51" s="49">
        <f t="shared" si="9"/>
        <v>34.032677600735106</v>
      </c>
      <c r="M51" s="30"/>
      <c r="N51" s="49"/>
      <c r="O51" s="26">
        <v>35.4027</v>
      </c>
      <c r="P51" s="49">
        <f t="shared" si="26"/>
        <v>2.750300000000003</v>
      </c>
      <c r="Q51" s="49">
        <f t="shared" si="27"/>
        <v>1.4849999999999994</v>
      </c>
      <c r="R51" s="49">
        <f t="shared" si="10"/>
        <v>3.377186999999999</v>
      </c>
      <c r="S51" s="49">
        <f t="shared" si="28"/>
        <v>52.60170085510023</v>
      </c>
      <c r="T51" s="31">
        <f t="shared" si="29"/>
        <v>35.06245130215094</v>
      </c>
      <c r="U51" s="50"/>
      <c r="V51" s="31">
        <f t="shared" si="30"/>
        <v>13.365621544164668</v>
      </c>
      <c r="W51" s="31"/>
      <c r="X51" s="31"/>
      <c r="Y51" s="31"/>
      <c r="Z51" s="30"/>
      <c r="AA51" s="31"/>
      <c r="AB51" s="30"/>
      <c r="AC51" s="23"/>
      <c r="AD51" s="51"/>
    </row>
    <row r="52" spans="1:30" s="4" customFormat="1" ht="12.75">
      <c r="A52" s="17"/>
      <c r="B52" s="63" t="s">
        <v>155</v>
      </c>
      <c r="C52" s="63"/>
      <c r="D52" s="63"/>
      <c r="E52" s="19">
        <v>38.7769</v>
      </c>
      <c r="F52" s="19">
        <v>45.9843</v>
      </c>
      <c r="G52" s="48">
        <f t="shared" si="6"/>
        <v>7.2074</v>
      </c>
      <c r="H52" s="19">
        <v>45.9843</v>
      </c>
      <c r="I52" s="49">
        <f t="shared" si="7"/>
        <v>7.2074</v>
      </c>
      <c r="J52" s="19">
        <v>43.4099</v>
      </c>
      <c r="K52" s="49">
        <f t="shared" si="8"/>
        <v>4.633000000000003</v>
      </c>
      <c r="L52" s="49">
        <f t="shared" si="9"/>
        <v>35.71884452090902</v>
      </c>
      <c r="M52" s="30"/>
      <c r="N52" s="49"/>
      <c r="O52" s="26">
        <v>42.0128</v>
      </c>
      <c r="P52" s="49">
        <f t="shared" si="26"/>
        <v>3.235900000000001</v>
      </c>
      <c r="Q52" s="49">
        <f t="shared" si="27"/>
        <v>1.3971000000000018</v>
      </c>
      <c r="R52" s="49">
        <f t="shared" si="10"/>
        <v>3.177284820000004</v>
      </c>
      <c r="S52" s="49">
        <f t="shared" si="28"/>
        <v>44.08364763992569</v>
      </c>
      <c r="T52" s="31">
        <f t="shared" si="29"/>
        <v>30.155406863803176</v>
      </c>
      <c r="U52" s="50"/>
      <c r="V52" s="31">
        <f t="shared" si="30"/>
        <v>20.197507839165297</v>
      </c>
      <c r="W52" s="31"/>
      <c r="X52" s="31"/>
      <c r="Y52" s="31"/>
      <c r="Z52" s="30"/>
      <c r="AA52" s="31"/>
      <c r="AB52" s="30"/>
      <c r="AC52" s="23"/>
      <c r="AD52" s="51"/>
    </row>
    <row r="53" spans="1:30" s="4" customFormat="1" ht="12.75">
      <c r="A53" s="47"/>
      <c r="B53" s="63" t="s">
        <v>156</v>
      </c>
      <c r="C53" s="63"/>
      <c r="D53" s="63"/>
      <c r="E53" s="4">
        <v>42.9791</v>
      </c>
      <c r="F53" s="4">
        <v>52.7315</v>
      </c>
      <c r="G53" s="48">
        <f t="shared" si="6"/>
        <v>9.752399999999994</v>
      </c>
      <c r="H53" s="4">
        <v>52.7315</v>
      </c>
      <c r="I53" s="49">
        <f t="shared" si="7"/>
        <v>9.752399999999994</v>
      </c>
      <c r="J53" s="4">
        <v>50.3552</v>
      </c>
      <c r="K53" s="49">
        <f t="shared" si="8"/>
        <v>7.376100000000001</v>
      </c>
      <c r="L53" s="49">
        <f t="shared" si="9"/>
        <v>24.366309831426054</v>
      </c>
      <c r="M53" s="30"/>
      <c r="N53" s="49"/>
      <c r="O53" s="49">
        <v>47.6691</v>
      </c>
      <c r="P53" s="49">
        <f t="shared" si="26"/>
        <v>4.689999999999998</v>
      </c>
      <c r="Q53" s="49">
        <f t="shared" si="27"/>
        <v>2.6861000000000033</v>
      </c>
      <c r="R53" s="49">
        <f>Q53*2.2742</f>
        <v>6.108728620000007</v>
      </c>
      <c r="S53" s="49">
        <f t="shared" si="28"/>
        <v>62.638208235921525</v>
      </c>
      <c r="T53" s="31">
        <f t="shared" si="29"/>
        <v>36.41626333699384</v>
      </c>
      <c r="U53" s="50"/>
      <c r="V53" s="31">
        <f t="shared" si="30"/>
        <v>12.995481932652424</v>
      </c>
      <c r="W53" s="31"/>
      <c r="X53" s="31"/>
      <c r="Y53" s="31"/>
      <c r="Z53" s="31"/>
      <c r="AA53" s="31"/>
      <c r="AB53" s="31"/>
      <c r="AC53" s="30"/>
      <c r="AD53" s="51"/>
    </row>
    <row r="54" spans="1:30" s="4" customFormat="1" ht="12.75">
      <c r="A54" s="52" t="s">
        <v>120</v>
      </c>
      <c r="B54" s="65" t="s">
        <v>15</v>
      </c>
      <c r="C54" s="65">
        <v>407.57</v>
      </c>
      <c r="D54" s="65">
        <v>91.17</v>
      </c>
      <c r="E54" s="5">
        <f>SUM(E42:E53)</f>
        <v>469.5561000000001</v>
      </c>
      <c r="F54" s="5">
        <f aca="true" t="shared" si="31" ref="F54:K54">SUM(F42:F53)</f>
        <v>555.4467999999999</v>
      </c>
      <c r="G54" s="53">
        <f t="shared" si="31"/>
        <v>85.89069999999998</v>
      </c>
      <c r="H54" s="5">
        <f t="shared" si="31"/>
        <v>555.4467999999999</v>
      </c>
      <c r="I54" s="5">
        <f t="shared" si="31"/>
        <v>85.89069999999998</v>
      </c>
      <c r="J54" s="5">
        <f t="shared" si="31"/>
        <v>528.3586</v>
      </c>
      <c r="K54" s="5">
        <f t="shared" si="31"/>
        <v>58.802500000000016</v>
      </c>
      <c r="L54" s="54">
        <f>AVERAGE(L42:L53)</f>
        <v>32.17025918512616</v>
      </c>
      <c r="M54" s="5">
        <f>((G54-I54)/G54)*100</f>
        <v>0</v>
      </c>
      <c r="N54" s="5">
        <v>32.1703</v>
      </c>
      <c r="O54" s="54">
        <f>SUM(O42:O53)</f>
        <v>484.95469999999995</v>
      </c>
      <c r="P54" s="5">
        <f>SUM(P42:P53)</f>
        <v>15.398600000000012</v>
      </c>
      <c r="Q54" s="5">
        <f>SUM(Q42:Q53)</f>
        <v>43.40390000000001</v>
      </c>
      <c r="R54" s="54">
        <f>AVERAGE(R42:R53)</f>
        <v>8.225762448333333</v>
      </c>
      <c r="S54" s="54">
        <f>AVERAGE(S42:S53)</f>
        <v>114.24101494589509</v>
      </c>
      <c r="T54" s="55">
        <f>AVERAGE(T42:T53)</f>
        <v>71.08026572053623</v>
      </c>
      <c r="U54" s="50">
        <f>AVERAGE(T42:T53)</f>
        <v>71.08026572053623</v>
      </c>
      <c r="V54" s="55">
        <f>AVERAGE(V42:V53)</f>
        <v>-46.41127413102125</v>
      </c>
      <c r="W54" s="55">
        <f>AVERAGE(L42:L53)</f>
        <v>32.17025918512616</v>
      </c>
      <c r="X54" s="54">
        <f>STDEV(L42:L53)</f>
        <v>4.578376227373395</v>
      </c>
      <c r="Y54" s="55">
        <f>AVERAGE(S42:S53)</f>
        <v>114.24101494589509</v>
      </c>
      <c r="Z54" s="5">
        <f>STDEV(S42:S53)</f>
        <v>163.51055553670292</v>
      </c>
      <c r="AA54" s="61">
        <f>AVERAGE(V42:V53)</f>
        <v>-46.41127413102125</v>
      </c>
      <c r="AB54" s="61">
        <f>STDEV(V42:V53)</f>
        <v>161.19691128876488</v>
      </c>
      <c r="AC54" s="55">
        <f>SUM(W54,Y54,AA54)</f>
        <v>100</v>
      </c>
      <c r="AD54" s="66"/>
    </row>
    <row r="55" spans="1:30" s="4" customFormat="1" ht="12.75">
      <c r="A55" s="47"/>
      <c r="B55" s="63"/>
      <c r="C55" s="63"/>
      <c r="D55" s="63"/>
      <c r="G55" s="48"/>
      <c r="I55" s="49"/>
      <c r="K55" s="49"/>
      <c r="L55" s="49"/>
      <c r="M55" s="30"/>
      <c r="N55" s="49"/>
      <c r="O55" s="49"/>
      <c r="P55" s="49"/>
      <c r="Q55" s="49"/>
      <c r="R55" s="49"/>
      <c r="S55" s="49"/>
      <c r="T55" s="31"/>
      <c r="U55" s="50"/>
      <c r="V55" s="31"/>
      <c r="W55" s="31"/>
      <c r="X55" s="31"/>
      <c r="Y55" s="31"/>
      <c r="Z55" s="31"/>
      <c r="AA55" s="31"/>
      <c r="AB55" s="31"/>
      <c r="AC55" s="30"/>
      <c r="AD55" s="51"/>
    </row>
    <row r="56" spans="1:32" s="4" customFormat="1" ht="12.75">
      <c r="A56" s="52" t="s">
        <v>157</v>
      </c>
      <c r="B56" s="67" t="s">
        <v>158</v>
      </c>
      <c r="C56" s="67"/>
      <c r="D56" s="67"/>
      <c r="E56" s="4">
        <v>12.6939</v>
      </c>
      <c r="F56" s="4">
        <v>16.0689</v>
      </c>
      <c r="G56" s="48">
        <f aca="true" t="shared" si="32" ref="G56:G68">F56-E56</f>
        <v>3.375</v>
      </c>
      <c r="H56" s="4">
        <v>15.9216</v>
      </c>
      <c r="I56" s="49">
        <f aca="true" t="shared" si="33" ref="I56:I68">H56-E56</f>
        <v>3.2277000000000005</v>
      </c>
      <c r="J56" s="4">
        <v>14.8652</v>
      </c>
      <c r="K56" s="49">
        <f aca="true" t="shared" si="34" ref="K56:K68">J56-E56</f>
        <v>2.1713000000000005</v>
      </c>
      <c r="L56" s="49">
        <f aca="true" t="shared" si="35" ref="L56:L68">((I56-K56)/I56)*100</f>
        <v>32.72918796666357</v>
      </c>
      <c r="M56" s="30">
        <f aca="true" t="shared" si="36" ref="M56:M68">((G56-I56)/G56)*100</f>
        <v>4.364444444444431</v>
      </c>
      <c r="N56" s="49">
        <f>AVERAGE(L56:L68)</f>
        <v>29.069056779423025</v>
      </c>
      <c r="O56" s="49">
        <v>14.4243</v>
      </c>
      <c r="P56" s="49">
        <f aca="true" t="shared" si="37" ref="P56:P68">O56-E56</f>
        <v>1.7304000000000013</v>
      </c>
      <c r="Q56" s="49">
        <f aca="true" t="shared" si="38" ref="Q56:Q68">K56-P56</f>
        <v>0.4408999999999992</v>
      </c>
      <c r="R56" s="49">
        <f aca="true" t="shared" si="39" ref="R56:R68">Q56*2.2742</f>
        <v>1.0026947799999981</v>
      </c>
      <c r="S56" s="49">
        <f aca="true" t="shared" si="40" ref="S56:S68">(R56/I56)*100</f>
        <v>31.065302847228615</v>
      </c>
      <c r="T56" s="31">
        <f aca="true" t="shared" si="41" ref="T56:T68">((K56-P56)/K56)*100</f>
        <v>20.305807580711974</v>
      </c>
      <c r="U56" s="50">
        <f>AVERAGE(T56:T68)</f>
        <v>21.5679456395627</v>
      </c>
      <c r="V56" s="31">
        <f aca="true" t="shared" si="42" ref="V56:V68">100-(S56+L56)</f>
        <v>36.20550918610782</v>
      </c>
      <c r="W56" s="31">
        <f>AVERAGE(L56:L68)</f>
        <v>29.069056779423025</v>
      </c>
      <c r="X56" s="31">
        <f>STDEV(L56:L68)</f>
        <v>4.097208230720595</v>
      </c>
      <c r="Y56" s="31">
        <f>AVERAGE(S56:S68)</f>
        <v>34.989272332340384</v>
      </c>
      <c r="Z56" s="31">
        <f>STDEV(S56:S68)</f>
        <v>6.859046785506104</v>
      </c>
      <c r="AA56" s="31">
        <f>AVERAGE(V56:V68)</f>
        <v>35.94167088823659</v>
      </c>
      <c r="AB56" s="31">
        <f>STDEV(V56:V68)</f>
        <v>3.6537479739323033</v>
      </c>
      <c r="AC56" s="30">
        <f>SUM(W56,Y56,AA56)</f>
        <v>100</v>
      </c>
      <c r="AD56" s="51"/>
      <c r="AF56" s="4" t="s">
        <v>108</v>
      </c>
    </row>
    <row r="57" spans="1:30" s="57" customFormat="1" ht="12.75">
      <c r="A57" s="47"/>
      <c r="B57" s="67" t="s">
        <v>159</v>
      </c>
      <c r="C57" s="67"/>
      <c r="D57" s="67"/>
      <c r="E57" s="4">
        <v>11.3808</v>
      </c>
      <c r="F57" s="4">
        <v>14.9705</v>
      </c>
      <c r="G57" s="48">
        <f t="shared" si="32"/>
        <v>3.589699999999999</v>
      </c>
      <c r="H57" s="4">
        <v>14.8202</v>
      </c>
      <c r="I57" s="68">
        <f t="shared" si="33"/>
        <v>3.439399999999999</v>
      </c>
      <c r="J57" s="4">
        <v>13.754</v>
      </c>
      <c r="K57" s="68">
        <f t="shared" si="34"/>
        <v>2.373199999999999</v>
      </c>
      <c r="L57" s="68">
        <f t="shared" si="35"/>
        <v>30.999592952259132</v>
      </c>
      <c r="M57" s="69">
        <f t="shared" si="36"/>
        <v>4.186979413321439</v>
      </c>
      <c r="N57" s="49"/>
      <c r="O57" s="49">
        <v>13.2613</v>
      </c>
      <c r="P57" s="49">
        <f t="shared" si="37"/>
        <v>1.8804999999999996</v>
      </c>
      <c r="Q57" s="49">
        <f t="shared" si="38"/>
        <v>0.49269999999999925</v>
      </c>
      <c r="R57" s="49">
        <f t="shared" si="39"/>
        <v>1.1204983399999984</v>
      </c>
      <c r="S57" s="49">
        <f t="shared" si="40"/>
        <v>32.578308425888196</v>
      </c>
      <c r="T57" s="70">
        <f t="shared" si="41"/>
        <v>20.760997808865646</v>
      </c>
      <c r="U57" s="50"/>
      <c r="V57" s="31">
        <f t="shared" si="42"/>
        <v>36.42209862185267</v>
      </c>
      <c r="W57" s="31"/>
      <c r="X57" s="31"/>
      <c r="Y57" s="70"/>
      <c r="Z57" s="31"/>
      <c r="AA57" s="70"/>
      <c r="AB57" s="31"/>
      <c r="AC57" s="30"/>
      <c r="AD57" s="71"/>
    </row>
    <row r="58" spans="1:30" s="57" customFormat="1" ht="12.75">
      <c r="A58" s="47"/>
      <c r="B58" s="67" t="s">
        <v>160</v>
      </c>
      <c r="C58" s="67"/>
      <c r="D58" s="67"/>
      <c r="E58" s="4">
        <v>14.0752</v>
      </c>
      <c r="F58" s="4">
        <v>16.8481</v>
      </c>
      <c r="G58" s="48">
        <f t="shared" si="32"/>
        <v>2.772899999999998</v>
      </c>
      <c r="H58" s="4">
        <v>16.7432</v>
      </c>
      <c r="I58" s="68">
        <f t="shared" si="33"/>
        <v>2.668000000000001</v>
      </c>
      <c r="J58" s="4">
        <v>15.8698</v>
      </c>
      <c r="K58" s="68">
        <f t="shared" si="34"/>
        <v>1.794599999999999</v>
      </c>
      <c r="L58" s="68">
        <f t="shared" si="35"/>
        <v>32.73613193403304</v>
      </c>
      <c r="M58" s="69">
        <f t="shared" si="36"/>
        <v>3.7830430235492507</v>
      </c>
      <c r="N58" s="49"/>
      <c r="O58" s="49">
        <v>15.4946</v>
      </c>
      <c r="P58" s="49">
        <f t="shared" si="37"/>
        <v>1.4193999999999996</v>
      </c>
      <c r="Q58" s="49">
        <f t="shared" si="38"/>
        <v>0.37519999999999953</v>
      </c>
      <c r="R58" s="49">
        <f t="shared" si="39"/>
        <v>0.8532798399999989</v>
      </c>
      <c r="S58" s="49">
        <f t="shared" si="40"/>
        <v>31.982002998500697</v>
      </c>
      <c r="T58" s="70">
        <f t="shared" si="41"/>
        <v>20.907165942271245</v>
      </c>
      <c r="U58" s="50"/>
      <c r="V58" s="31">
        <f t="shared" si="42"/>
        <v>35.28186506746627</v>
      </c>
      <c r="W58" s="31"/>
      <c r="X58" s="31"/>
      <c r="Y58" s="70"/>
      <c r="Z58" s="69"/>
      <c r="AA58" s="70"/>
      <c r="AB58" s="69"/>
      <c r="AC58" s="30"/>
      <c r="AD58" s="71"/>
    </row>
    <row r="59" spans="1:30" s="4" customFormat="1" ht="12.75">
      <c r="A59" s="56"/>
      <c r="B59" s="67" t="s">
        <v>161</v>
      </c>
      <c r="C59" s="67"/>
      <c r="D59" s="67"/>
      <c r="E59" s="4">
        <v>12.8815</v>
      </c>
      <c r="F59" s="4">
        <v>16.2587</v>
      </c>
      <c r="G59" s="48">
        <f t="shared" si="32"/>
        <v>3.3772</v>
      </c>
      <c r="H59" s="4">
        <v>16.1294</v>
      </c>
      <c r="I59" s="49">
        <f t="shared" si="33"/>
        <v>3.2478999999999996</v>
      </c>
      <c r="J59" s="4">
        <v>15.1206</v>
      </c>
      <c r="K59" s="49">
        <f t="shared" si="34"/>
        <v>2.2390999999999988</v>
      </c>
      <c r="L59" s="49">
        <f t="shared" si="35"/>
        <v>31.060069583423168</v>
      </c>
      <c r="M59" s="30">
        <f t="shared" si="36"/>
        <v>3.828615421058884</v>
      </c>
      <c r="N59" s="49"/>
      <c r="O59" s="49">
        <v>14.6608</v>
      </c>
      <c r="P59" s="49">
        <f t="shared" si="37"/>
        <v>1.7792999999999992</v>
      </c>
      <c r="Q59" s="49">
        <f t="shared" si="38"/>
        <v>0.45979999999999954</v>
      </c>
      <c r="R59" s="49">
        <f t="shared" si="39"/>
        <v>1.045677159999999</v>
      </c>
      <c r="S59" s="49">
        <f t="shared" si="40"/>
        <v>32.195485082668775</v>
      </c>
      <c r="T59" s="31">
        <f t="shared" si="41"/>
        <v>20.53503639855298</v>
      </c>
      <c r="U59" s="50"/>
      <c r="V59" s="31">
        <f t="shared" si="42"/>
        <v>36.74444533390806</v>
      </c>
      <c r="W59" s="31"/>
      <c r="X59" s="31"/>
      <c r="Y59" s="31"/>
      <c r="Z59" s="31"/>
      <c r="AA59" s="31"/>
      <c r="AB59" s="31"/>
      <c r="AC59" s="30"/>
      <c r="AD59" s="51"/>
    </row>
    <row r="60" spans="1:30" s="4" customFormat="1" ht="12.75">
      <c r="A60" s="56"/>
      <c r="B60" s="67" t="s">
        <v>162</v>
      </c>
      <c r="C60" s="67"/>
      <c r="D60" s="67"/>
      <c r="E60" s="4">
        <v>11.8737</v>
      </c>
      <c r="F60" s="4">
        <v>14.7211</v>
      </c>
      <c r="G60" s="48">
        <f t="shared" si="32"/>
        <v>2.8474000000000004</v>
      </c>
      <c r="H60" s="4">
        <v>14.6307</v>
      </c>
      <c r="I60" s="49">
        <f t="shared" si="33"/>
        <v>2.7569999999999997</v>
      </c>
      <c r="J60" s="4">
        <v>13.8453</v>
      </c>
      <c r="K60" s="49">
        <f t="shared" si="34"/>
        <v>1.9716000000000005</v>
      </c>
      <c r="L60" s="49">
        <f t="shared" si="35"/>
        <v>28.487486398258955</v>
      </c>
      <c r="M60" s="30">
        <f t="shared" si="36"/>
        <v>3.1748261571960623</v>
      </c>
      <c r="N60" s="49"/>
      <c r="O60" s="49">
        <v>13.4647</v>
      </c>
      <c r="P60" s="49">
        <f t="shared" si="37"/>
        <v>1.591000000000001</v>
      </c>
      <c r="Q60" s="49">
        <f t="shared" si="38"/>
        <v>0.3805999999999994</v>
      </c>
      <c r="R60" s="49">
        <f t="shared" si="39"/>
        <v>0.8655605199999986</v>
      </c>
      <c r="S60" s="49">
        <f t="shared" si="40"/>
        <v>31.395013420384426</v>
      </c>
      <c r="T60" s="31">
        <f t="shared" si="41"/>
        <v>19.304118482450765</v>
      </c>
      <c r="U60" s="50"/>
      <c r="V60" s="31">
        <f t="shared" si="42"/>
        <v>40.11750018135662</v>
      </c>
      <c r="W60" s="31"/>
      <c r="X60" s="31"/>
      <c r="Y60" s="31"/>
      <c r="Z60" s="30"/>
      <c r="AA60" s="31"/>
      <c r="AB60" s="30"/>
      <c r="AC60" s="30"/>
      <c r="AD60" s="51"/>
    </row>
    <row r="61" spans="1:30" s="4" customFormat="1" ht="12.75">
      <c r="A61" s="47"/>
      <c r="B61" s="67" t="s">
        <v>163</v>
      </c>
      <c r="C61" s="67"/>
      <c r="D61" s="67"/>
      <c r="E61" s="4">
        <v>12.3115</v>
      </c>
      <c r="F61" s="4">
        <v>15.6287</v>
      </c>
      <c r="G61" s="48">
        <f t="shared" si="32"/>
        <v>3.3171999999999997</v>
      </c>
      <c r="H61" s="4">
        <v>15.5107</v>
      </c>
      <c r="I61" s="49">
        <f t="shared" si="33"/>
        <v>3.1991999999999994</v>
      </c>
      <c r="J61" s="4">
        <v>14.5709</v>
      </c>
      <c r="K61" s="49">
        <f t="shared" si="34"/>
        <v>2.2593999999999994</v>
      </c>
      <c r="L61" s="49">
        <f t="shared" si="35"/>
        <v>29.376094023505882</v>
      </c>
      <c r="M61" s="30">
        <f t="shared" si="36"/>
        <v>3.557216929940924</v>
      </c>
      <c r="N61" s="49"/>
      <c r="O61" s="49">
        <v>14.1413</v>
      </c>
      <c r="P61" s="49">
        <f t="shared" si="37"/>
        <v>1.8297999999999988</v>
      </c>
      <c r="Q61" s="49">
        <f t="shared" si="38"/>
        <v>0.42960000000000065</v>
      </c>
      <c r="R61" s="49">
        <f t="shared" si="39"/>
        <v>0.9769963200000015</v>
      </c>
      <c r="S61" s="49">
        <f t="shared" si="40"/>
        <v>30.538769692423156</v>
      </c>
      <c r="T61" s="31">
        <f t="shared" si="41"/>
        <v>19.013897494910186</v>
      </c>
      <c r="U61" s="50"/>
      <c r="V61" s="31">
        <f t="shared" si="42"/>
        <v>40.08513628407096</v>
      </c>
      <c r="W61" s="31"/>
      <c r="X61" s="31"/>
      <c r="Y61" s="31"/>
      <c r="Z61" s="31"/>
      <c r="AA61" s="31"/>
      <c r="AB61" s="31"/>
      <c r="AC61" s="30"/>
      <c r="AD61" s="51"/>
    </row>
    <row r="62" spans="1:30" s="4" customFormat="1" ht="12.75">
      <c r="A62" s="47"/>
      <c r="B62" s="67" t="s">
        <v>164</v>
      </c>
      <c r="C62" s="67"/>
      <c r="D62" s="67"/>
      <c r="E62" s="4">
        <v>13.2332</v>
      </c>
      <c r="F62" s="4">
        <v>18.2443</v>
      </c>
      <c r="G62" s="48">
        <f t="shared" si="32"/>
        <v>5.011099999999999</v>
      </c>
      <c r="H62" s="4">
        <v>18.1354</v>
      </c>
      <c r="I62" s="49">
        <f t="shared" si="33"/>
        <v>4.902200000000001</v>
      </c>
      <c r="J62" s="4">
        <v>17.2408</v>
      </c>
      <c r="K62" s="49">
        <f t="shared" si="34"/>
        <v>4.0076</v>
      </c>
      <c r="L62" s="49">
        <f t="shared" si="35"/>
        <v>18.248949451266785</v>
      </c>
      <c r="M62" s="30">
        <f t="shared" si="36"/>
        <v>2.1731755502783514</v>
      </c>
      <c r="N62" s="49"/>
      <c r="O62" s="49">
        <v>16.029</v>
      </c>
      <c r="P62" s="49">
        <f t="shared" si="37"/>
        <v>2.7958</v>
      </c>
      <c r="Q62" s="49">
        <f t="shared" si="38"/>
        <v>1.2118000000000002</v>
      </c>
      <c r="R62" s="49">
        <f t="shared" si="39"/>
        <v>2.7558755600000007</v>
      </c>
      <c r="S62" s="49">
        <f t="shared" si="40"/>
        <v>56.217118028640215</v>
      </c>
      <c r="T62" s="31">
        <f t="shared" si="41"/>
        <v>30.23754865755066</v>
      </c>
      <c r="U62" s="50"/>
      <c r="V62" s="31">
        <f t="shared" si="42"/>
        <v>25.533932520093003</v>
      </c>
      <c r="W62" s="31"/>
      <c r="X62" s="31"/>
      <c r="Y62" s="31"/>
      <c r="Z62" s="30"/>
      <c r="AA62" s="31"/>
      <c r="AB62" s="30"/>
      <c r="AC62" s="30"/>
      <c r="AD62" s="51"/>
    </row>
    <row r="63" spans="1:30" s="4" customFormat="1" ht="12.75">
      <c r="A63" s="47"/>
      <c r="B63" s="67" t="s">
        <v>165</v>
      </c>
      <c r="C63" s="67"/>
      <c r="D63" s="67"/>
      <c r="E63" s="4">
        <v>13.1913</v>
      </c>
      <c r="F63" s="4">
        <v>17.2128</v>
      </c>
      <c r="G63" s="48">
        <f t="shared" si="32"/>
        <v>4.021500000000001</v>
      </c>
      <c r="H63" s="4">
        <v>17.0484</v>
      </c>
      <c r="I63" s="49">
        <f t="shared" si="33"/>
        <v>3.857100000000001</v>
      </c>
      <c r="J63" s="4">
        <v>15.7696</v>
      </c>
      <c r="K63" s="49">
        <f t="shared" si="34"/>
        <v>2.5783000000000005</v>
      </c>
      <c r="L63" s="49">
        <f t="shared" si="35"/>
        <v>33.15444245676804</v>
      </c>
      <c r="M63" s="30">
        <f t="shared" si="36"/>
        <v>4.088026855650888</v>
      </c>
      <c r="N63" s="49"/>
      <c r="O63" s="49">
        <v>15.259</v>
      </c>
      <c r="P63" s="49">
        <f t="shared" si="37"/>
        <v>2.0677000000000003</v>
      </c>
      <c r="Q63" s="49">
        <f t="shared" si="38"/>
        <v>0.5106000000000002</v>
      </c>
      <c r="R63" s="49">
        <f t="shared" si="39"/>
        <v>1.1612065200000004</v>
      </c>
      <c r="S63" s="49">
        <f t="shared" si="40"/>
        <v>30.105688729874778</v>
      </c>
      <c r="T63" s="31">
        <f t="shared" si="41"/>
        <v>19.803746654772528</v>
      </c>
      <c r="U63" s="50"/>
      <c r="V63" s="31">
        <f t="shared" si="42"/>
        <v>36.739868813357184</v>
      </c>
      <c r="W63" s="31"/>
      <c r="X63" s="31"/>
      <c r="Y63" s="31"/>
      <c r="Z63" s="31"/>
      <c r="AA63" s="31"/>
      <c r="AB63" s="31"/>
      <c r="AC63" s="30"/>
      <c r="AD63" s="51"/>
    </row>
    <row r="64" spans="1:30" s="4" customFormat="1" ht="12.75">
      <c r="A64" s="47"/>
      <c r="B64" s="67" t="s">
        <v>166</v>
      </c>
      <c r="C64" s="67"/>
      <c r="D64" s="67"/>
      <c r="E64" s="4">
        <v>11.8858</v>
      </c>
      <c r="F64" s="4">
        <v>15.9542</v>
      </c>
      <c r="G64" s="48">
        <f t="shared" si="32"/>
        <v>4.0684000000000005</v>
      </c>
      <c r="H64" s="4">
        <v>15.8072</v>
      </c>
      <c r="I64" s="49">
        <f t="shared" si="33"/>
        <v>3.9214</v>
      </c>
      <c r="J64" s="4">
        <v>14.638</v>
      </c>
      <c r="K64" s="49">
        <f t="shared" si="34"/>
        <v>2.7522</v>
      </c>
      <c r="L64" s="49">
        <f t="shared" si="35"/>
        <v>29.815882082929562</v>
      </c>
      <c r="M64" s="30">
        <f t="shared" si="36"/>
        <v>3.613214039917418</v>
      </c>
      <c r="N64" s="49"/>
      <c r="O64" s="49">
        <v>14.0037</v>
      </c>
      <c r="P64" s="49">
        <f t="shared" si="37"/>
        <v>2.1179000000000006</v>
      </c>
      <c r="Q64" s="49">
        <f t="shared" si="38"/>
        <v>0.6342999999999996</v>
      </c>
      <c r="R64" s="49">
        <f t="shared" si="39"/>
        <v>1.4425250599999992</v>
      </c>
      <c r="S64" s="49">
        <f t="shared" si="40"/>
        <v>36.785970826745526</v>
      </c>
      <c r="T64" s="31">
        <f t="shared" si="41"/>
        <v>23.047016931909003</v>
      </c>
      <c r="U64" s="50"/>
      <c r="V64" s="31">
        <f t="shared" si="42"/>
        <v>33.39814709032491</v>
      </c>
      <c r="W64" s="31"/>
      <c r="X64" s="31"/>
      <c r="Y64" s="31"/>
      <c r="Z64" s="30"/>
      <c r="AA64" s="31"/>
      <c r="AB64" s="30"/>
      <c r="AC64" s="30"/>
      <c r="AD64" s="51"/>
    </row>
    <row r="65" spans="1:30" s="4" customFormat="1" ht="12.75">
      <c r="A65" s="47"/>
      <c r="B65" s="67" t="s">
        <v>167</v>
      </c>
      <c r="C65" s="67"/>
      <c r="D65" s="67"/>
      <c r="E65" s="4">
        <v>14.0822</v>
      </c>
      <c r="F65" s="4">
        <v>18.3656</v>
      </c>
      <c r="G65" s="48">
        <f t="shared" si="32"/>
        <v>4.2834</v>
      </c>
      <c r="H65" s="4">
        <v>18.2251</v>
      </c>
      <c r="I65" s="49">
        <f t="shared" si="33"/>
        <v>4.142900000000001</v>
      </c>
      <c r="J65" s="4">
        <v>17.076</v>
      </c>
      <c r="K65" s="49">
        <f t="shared" si="34"/>
        <v>2.9938000000000002</v>
      </c>
      <c r="L65" s="49">
        <f t="shared" si="35"/>
        <v>27.73660962127979</v>
      </c>
      <c r="M65" s="30">
        <f t="shared" si="36"/>
        <v>3.2801045898118177</v>
      </c>
      <c r="N65" s="49"/>
      <c r="O65" s="59">
        <v>16.433</v>
      </c>
      <c r="P65" s="49">
        <f t="shared" si="37"/>
        <v>2.3507999999999996</v>
      </c>
      <c r="Q65" s="49">
        <f t="shared" si="38"/>
        <v>0.6430000000000007</v>
      </c>
      <c r="R65" s="49">
        <f t="shared" si="39"/>
        <v>1.4623106000000015</v>
      </c>
      <c r="S65" s="49">
        <f t="shared" si="40"/>
        <v>35.29678727461443</v>
      </c>
      <c r="T65" s="31">
        <f t="shared" si="41"/>
        <v>21.477720622620105</v>
      </c>
      <c r="U65" s="50"/>
      <c r="V65" s="31">
        <f t="shared" si="42"/>
        <v>36.96660310410578</v>
      </c>
      <c r="W65" s="31"/>
      <c r="X65" s="31"/>
      <c r="Y65" s="31"/>
      <c r="Z65" s="31"/>
      <c r="AA65" s="31"/>
      <c r="AB65" s="31"/>
      <c r="AC65" s="30"/>
      <c r="AD65" s="51"/>
    </row>
    <row r="66" spans="1:30" s="4" customFormat="1" ht="12.75">
      <c r="A66" s="47"/>
      <c r="B66" s="67" t="s">
        <v>168</v>
      </c>
      <c r="C66" s="67"/>
      <c r="D66" s="67"/>
      <c r="E66" s="4">
        <v>12.7464</v>
      </c>
      <c r="F66" s="4">
        <v>17.4103</v>
      </c>
      <c r="G66" s="48">
        <f t="shared" si="32"/>
        <v>4.6639</v>
      </c>
      <c r="H66" s="4">
        <v>17.2779</v>
      </c>
      <c r="I66" s="49">
        <f t="shared" si="33"/>
        <v>4.531499999999999</v>
      </c>
      <c r="J66" s="4">
        <v>16.1953</v>
      </c>
      <c r="K66" s="49">
        <f t="shared" si="34"/>
        <v>3.4489</v>
      </c>
      <c r="L66" s="49">
        <f t="shared" si="35"/>
        <v>23.890543969987853</v>
      </c>
      <c r="M66" s="30">
        <f t="shared" si="36"/>
        <v>2.8388258753403917</v>
      </c>
      <c r="N66" s="49"/>
      <c r="O66" s="49">
        <v>15.4436</v>
      </c>
      <c r="P66" s="49">
        <f t="shared" si="37"/>
        <v>2.6972000000000005</v>
      </c>
      <c r="Q66" s="49">
        <f t="shared" si="38"/>
        <v>0.7516999999999996</v>
      </c>
      <c r="R66" s="49">
        <f t="shared" si="39"/>
        <v>1.709516139999999</v>
      </c>
      <c r="S66" s="49">
        <f t="shared" si="40"/>
        <v>37.7251713560631</v>
      </c>
      <c r="T66" s="31">
        <f t="shared" si="41"/>
        <v>21.79535504073761</v>
      </c>
      <c r="U66" s="50"/>
      <c r="V66" s="31">
        <f t="shared" si="42"/>
        <v>38.38428467394905</v>
      </c>
      <c r="W66" s="31"/>
      <c r="X66" s="31"/>
      <c r="Y66" s="31"/>
      <c r="Z66" s="30"/>
      <c r="AA66" s="31"/>
      <c r="AB66" s="30"/>
      <c r="AC66" s="30"/>
      <c r="AD66" s="51"/>
    </row>
    <row r="67" spans="1:30" s="4" customFormat="1" ht="12.75">
      <c r="A67" s="47"/>
      <c r="B67" s="67" t="s">
        <v>169</v>
      </c>
      <c r="C67" s="67"/>
      <c r="D67" s="67"/>
      <c r="E67" s="4">
        <v>12.0853</v>
      </c>
      <c r="F67" s="4">
        <v>15.001</v>
      </c>
      <c r="G67" s="48">
        <f t="shared" si="32"/>
        <v>2.9156999999999993</v>
      </c>
      <c r="H67" s="4">
        <v>14.8958</v>
      </c>
      <c r="I67" s="49">
        <f t="shared" si="33"/>
        <v>2.8104999999999993</v>
      </c>
      <c r="J67" s="4">
        <v>14.0266</v>
      </c>
      <c r="K67" s="49">
        <f t="shared" si="34"/>
        <v>1.9413</v>
      </c>
      <c r="L67" s="49">
        <f t="shared" si="35"/>
        <v>30.92688133784022</v>
      </c>
      <c r="M67" s="30">
        <f t="shared" si="36"/>
        <v>3.608052954693555</v>
      </c>
      <c r="N67" s="49"/>
      <c r="O67" s="49">
        <v>13.6251</v>
      </c>
      <c r="P67" s="49">
        <f t="shared" si="37"/>
        <v>1.5397999999999996</v>
      </c>
      <c r="Q67" s="49">
        <f t="shared" si="38"/>
        <v>0.4015000000000004</v>
      </c>
      <c r="R67" s="49">
        <f t="shared" si="39"/>
        <v>0.9130913000000009</v>
      </c>
      <c r="S67" s="49">
        <f t="shared" si="40"/>
        <v>32.488571428571476</v>
      </c>
      <c r="T67" s="31">
        <f t="shared" si="41"/>
        <v>20.682017204965767</v>
      </c>
      <c r="U67" s="50"/>
      <c r="V67" s="31">
        <f t="shared" si="42"/>
        <v>36.5845472335883</v>
      </c>
      <c r="W67" s="31"/>
      <c r="X67" s="31"/>
      <c r="Y67" s="31"/>
      <c r="Z67" s="31"/>
      <c r="AA67" s="31"/>
      <c r="AB67" s="31"/>
      <c r="AC67" s="30"/>
      <c r="AD67" s="51"/>
    </row>
    <row r="68" spans="1:30" s="4" customFormat="1" ht="12.75">
      <c r="A68" s="47"/>
      <c r="B68" s="67" t="s">
        <v>170</v>
      </c>
      <c r="C68" s="67"/>
      <c r="D68" s="67"/>
      <c r="E68" s="4">
        <v>12.2567</v>
      </c>
      <c r="F68" s="4">
        <v>14.2831</v>
      </c>
      <c r="G68" s="48">
        <f t="shared" si="32"/>
        <v>2.026399999999999</v>
      </c>
      <c r="H68" s="4">
        <v>14.2201</v>
      </c>
      <c r="I68" s="49">
        <f t="shared" si="33"/>
        <v>1.9634</v>
      </c>
      <c r="J68" s="4">
        <v>13.6559</v>
      </c>
      <c r="K68" s="49">
        <f t="shared" si="34"/>
        <v>1.3992000000000004</v>
      </c>
      <c r="L68" s="49">
        <f t="shared" si="35"/>
        <v>28.735866354283363</v>
      </c>
      <c r="M68" s="30">
        <f t="shared" si="36"/>
        <v>3.1089617054875083</v>
      </c>
      <c r="N68" s="49"/>
      <c r="O68" s="49">
        <v>13.3409</v>
      </c>
      <c r="P68" s="49">
        <f t="shared" si="37"/>
        <v>1.0841999999999992</v>
      </c>
      <c r="Q68" s="49">
        <f t="shared" si="38"/>
        <v>0.3150000000000013</v>
      </c>
      <c r="R68" s="49">
        <f t="shared" si="39"/>
        <v>0.7163730000000029</v>
      </c>
      <c r="S68" s="49">
        <f t="shared" si="40"/>
        <v>36.486350208821584</v>
      </c>
      <c r="T68" s="31">
        <f t="shared" si="41"/>
        <v>22.512864493996652</v>
      </c>
      <c r="U68" s="50"/>
      <c r="V68" s="31">
        <f t="shared" si="42"/>
        <v>34.77778343689505</v>
      </c>
      <c r="W68" s="31"/>
      <c r="X68" s="31"/>
      <c r="Y68" s="31"/>
      <c r="Z68" s="30"/>
      <c r="AA68" s="31"/>
      <c r="AB68" s="30"/>
      <c r="AC68" s="30"/>
      <c r="AD68" s="51"/>
    </row>
    <row r="69" spans="1:30" s="4" customFormat="1" ht="12.75">
      <c r="A69" s="52" t="s">
        <v>120</v>
      </c>
      <c r="B69" s="72" t="s">
        <v>16</v>
      </c>
      <c r="C69" s="72">
        <v>166.25</v>
      </c>
      <c r="D69" s="72">
        <v>47.98</v>
      </c>
      <c r="E69" s="5">
        <f>SUM(E56:E68)</f>
        <v>164.6975</v>
      </c>
      <c r="F69" s="5">
        <f aca="true" t="shared" si="43" ref="F69:Q69">SUM(F56:F68)</f>
        <v>210.96730000000002</v>
      </c>
      <c r="G69" s="53">
        <f t="shared" si="43"/>
        <v>46.26979999999999</v>
      </c>
      <c r="H69" s="5">
        <f t="shared" si="43"/>
        <v>209.3657</v>
      </c>
      <c r="I69" s="5">
        <f t="shared" si="43"/>
        <v>44.668200000000006</v>
      </c>
      <c r="J69" s="5">
        <f t="shared" si="43"/>
        <v>196.628</v>
      </c>
      <c r="K69" s="5">
        <f t="shared" si="43"/>
        <v>31.930500000000002</v>
      </c>
      <c r="L69" s="54">
        <f>AVERAGE(L56:L68)</f>
        <v>29.069056779423025</v>
      </c>
      <c r="M69" s="55">
        <f>AVERAGE(M56:M68)</f>
        <v>3.50811438159161</v>
      </c>
      <c r="N69" s="5">
        <v>29.0691</v>
      </c>
      <c r="O69" s="54">
        <f t="shared" si="43"/>
        <v>189.5813</v>
      </c>
      <c r="P69" s="5">
        <f t="shared" si="43"/>
        <v>24.883799999999997</v>
      </c>
      <c r="Q69" s="5">
        <f t="shared" si="43"/>
        <v>7.0466999999999995</v>
      </c>
      <c r="R69" s="54">
        <f>AVERAGE(R56:R68)</f>
        <v>1.2327388569230773</v>
      </c>
      <c r="S69" s="54">
        <f>AVERAGE(S56:S68)</f>
        <v>34.989272332340384</v>
      </c>
      <c r="T69" s="55">
        <f>AVERAGE(T56:T68)</f>
        <v>21.5679456395627</v>
      </c>
      <c r="U69" s="5">
        <v>21.5679</v>
      </c>
      <c r="V69" s="55">
        <f>AVERAGE(V56:V68)</f>
        <v>35.94167088823659</v>
      </c>
      <c r="W69" s="5">
        <f aca="true" t="shared" si="44" ref="W69:AC69">SUM(W56:W68)</f>
        <v>29.069056779423025</v>
      </c>
      <c r="X69" s="5">
        <f t="shared" si="44"/>
        <v>4.097208230720595</v>
      </c>
      <c r="Y69" s="5">
        <f t="shared" si="44"/>
        <v>34.989272332340384</v>
      </c>
      <c r="Z69" s="5">
        <f t="shared" si="44"/>
        <v>6.859046785506104</v>
      </c>
      <c r="AA69" s="5">
        <f t="shared" si="44"/>
        <v>35.94167088823659</v>
      </c>
      <c r="AB69" s="5">
        <f t="shared" si="44"/>
        <v>3.6537479739323033</v>
      </c>
      <c r="AC69" s="5">
        <f t="shared" si="44"/>
        <v>100</v>
      </c>
      <c r="AD69" s="66"/>
    </row>
    <row r="70" spans="1:30" s="4" customFormat="1" ht="12.75">
      <c r="A70" s="47"/>
      <c r="B70" s="67"/>
      <c r="C70" s="67"/>
      <c r="D70" s="67"/>
      <c r="G70" s="48"/>
      <c r="I70" s="49"/>
      <c r="K70" s="49"/>
      <c r="L70" s="49"/>
      <c r="M70" s="30"/>
      <c r="N70" s="49"/>
      <c r="O70" s="49"/>
      <c r="P70" s="49"/>
      <c r="Q70" s="49"/>
      <c r="R70" s="49"/>
      <c r="S70" s="49"/>
      <c r="T70" s="31"/>
      <c r="U70" s="50"/>
      <c r="V70" s="31"/>
      <c r="W70" s="31"/>
      <c r="X70" s="31"/>
      <c r="Y70" s="31"/>
      <c r="Z70" s="30"/>
      <c r="AA70" s="31"/>
      <c r="AB70" s="30"/>
      <c r="AC70" s="30"/>
      <c r="AD70" s="51"/>
    </row>
    <row r="71" spans="1:32" s="5" customFormat="1" ht="12.75">
      <c r="A71" s="52" t="s">
        <v>53</v>
      </c>
      <c r="B71" s="67" t="s">
        <v>171</v>
      </c>
      <c r="C71" s="67"/>
      <c r="D71" s="67"/>
      <c r="E71" s="4">
        <v>12.24</v>
      </c>
      <c r="F71" s="4">
        <v>14.3213</v>
      </c>
      <c r="G71" s="48">
        <f aca="true" t="shared" si="45" ref="G71:G134">F71-E71</f>
        <v>2.0813000000000006</v>
      </c>
      <c r="H71" s="4">
        <v>14.1308</v>
      </c>
      <c r="I71" s="49">
        <f aca="true" t="shared" si="46" ref="I71:I76">H71-E71</f>
        <v>1.8908000000000005</v>
      </c>
      <c r="J71" s="68">
        <v>13.2838</v>
      </c>
      <c r="K71" s="49">
        <f aca="true" t="shared" si="47" ref="K71:K134">J71-E71</f>
        <v>1.0437999999999992</v>
      </c>
      <c r="L71" s="49">
        <f aca="true" t="shared" si="48" ref="L71:L134">((I71-K71)/I71)*100</f>
        <v>44.79585360693892</v>
      </c>
      <c r="M71" s="30">
        <f aca="true" t="shared" si="49" ref="M71:M134">((G71-I71)/G71)*100</f>
        <v>9.152933262864558</v>
      </c>
      <c r="N71" s="49"/>
      <c r="O71" s="68">
        <v>13.1152</v>
      </c>
      <c r="P71" s="49">
        <f aca="true" t="shared" si="50" ref="P71:P134">O71-E71</f>
        <v>0.8751999999999995</v>
      </c>
      <c r="Q71" s="49">
        <f aca="true" t="shared" si="51" ref="Q71:Q134">K71-P71</f>
        <v>0.16859999999999964</v>
      </c>
      <c r="R71" s="49">
        <f aca="true" t="shared" si="52" ref="R71:R134">Q71*2.2742</f>
        <v>0.38343011999999915</v>
      </c>
      <c r="S71" s="49">
        <f aca="true" t="shared" si="53" ref="S71:S134">(R71/I71)*100</f>
        <v>20.27872434948165</v>
      </c>
      <c r="T71" s="31">
        <f aca="true" t="shared" si="54" ref="T71:T134">((K71-P71)/K71)*100</f>
        <v>16.15251963977771</v>
      </c>
      <c r="U71" s="50">
        <f>AVERAGE(T71:T140)</f>
        <v>16.080817035403435</v>
      </c>
      <c r="V71" s="31">
        <f aca="true" t="shared" si="55" ref="V71:V134">100-(S71+L71)</f>
        <v>34.92542204357943</v>
      </c>
      <c r="W71" s="31">
        <f>AVERAGE(L71:L139)</f>
        <v>40.09472559750168</v>
      </c>
      <c r="X71" s="31">
        <f>STDEV(L71:L139)</f>
        <v>4.472328749428112</v>
      </c>
      <c r="Y71" s="31">
        <f>AVERAGE(S71:S139)</f>
        <v>21.750630198275932</v>
      </c>
      <c r="Z71" s="31">
        <f>STDEV(S71:S139)</f>
        <v>23.57385884496052</v>
      </c>
      <c r="AA71" s="31">
        <f>AVERAGE(V71:V139)</f>
        <v>38.15464420422239</v>
      </c>
      <c r="AB71" s="31">
        <f>STDEV(V71:V139)</f>
        <v>24.109042362340265</v>
      </c>
      <c r="AC71" s="30">
        <f>SUM(W71,Y71,AA71)</f>
        <v>100</v>
      </c>
      <c r="AD71" s="51"/>
      <c r="AF71" s="57" t="s">
        <v>172</v>
      </c>
    </row>
    <row r="72" spans="1:30" s="4" customFormat="1" ht="12.75">
      <c r="A72" s="47"/>
      <c r="B72" s="67" t="s">
        <v>173</v>
      </c>
      <c r="C72" s="67"/>
      <c r="D72" s="67"/>
      <c r="E72" s="4">
        <v>14.0669</v>
      </c>
      <c r="F72" s="4">
        <v>15.7923</v>
      </c>
      <c r="G72" s="48">
        <f t="shared" si="45"/>
        <v>1.7253999999999987</v>
      </c>
      <c r="H72" s="4">
        <v>15.6206</v>
      </c>
      <c r="I72" s="49">
        <f t="shared" si="46"/>
        <v>1.5536999999999992</v>
      </c>
      <c r="J72" s="49">
        <v>14.941</v>
      </c>
      <c r="K72" s="49">
        <f t="shared" si="47"/>
        <v>0.8741000000000003</v>
      </c>
      <c r="L72" s="49">
        <f t="shared" si="48"/>
        <v>43.74074789212842</v>
      </c>
      <c r="M72" s="30">
        <f t="shared" si="49"/>
        <v>9.95131563695373</v>
      </c>
      <c r="O72" s="49">
        <v>14.7937</v>
      </c>
      <c r="P72" s="49">
        <f t="shared" si="50"/>
        <v>0.726799999999999</v>
      </c>
      <c r="Q72" s="49">
        <f t="shared" si="51"/>
        <v>0.14730000000000132</v>
      </c>
      <c r="R72" s="49">
        <f t="shared" si="52"/>
        <v>0.334989660000003</v>
      </c>
      <c r="S72" s="49">
        <f t="shared" si="53"/>
        <v>21.560768488125326</v>
      </c>
      <c r="T72" s="31">
        <f t="shared" si="54"/>
        <v>16.85161880791686</v>
      </c>
      <c r="U72" s="50"/>
      <c r="V72" s="31">
        <f t="shared" si="55"/>
        <v>34.698483619746256</v>
      </c>
      <c r="W72" s="31"/>
      <c r="X72" s="31"/>
      <c r="Y72" s="31"/>
      <c r="Z72" s="30"/>
      <c r="AA72" s="31"/>
      <c r="AB72" s="30"/>
      <c r="AC72" s="30"/>
      <c r="AD72" s="51"/>
    </row>
    <row r="73" spans="1:30" s="4" customFormat="1" ht="12.75">
      <c r="A73" s="56"/>
      <c r="B73" s="67" t="s">
        <v>174</v>
      </c>
      <c r="C73" s="67"/>
      <c r="D73" s="67"/>
      <c r="E73" s="4">
        <v>13.3286</v>
      </c>
      <c r="F73" s="4">
        <v>15.4421</v>
      </c>
      <c r="G73" s="48">
        <f t="shared" si="45"/>
        <v>2.1135</v>
      </c>
      <c r="H73" s="4">
        <v>15.269</v>
      </c>
      <c r="I73" s="49">
        <f t="shared" si="46"/>
        <v>1.9404000000000003</v>
      </c>
      <c r="J73" s="49">
        <v>14.4001</v>
      </c>
      <c r="K73" s="49">
        <f t="shared" si="47"/>
        <v>1.0715000000000003</v>
      </c>
      <c r="L73" s="49">
        <f t="shared" si="48"/>
        <v>44.77942692228406</v>
      </c>
      <c r="M73" s="30">
        <f t="shared" si="49"/>
        <v>8.190205819730295</v>
      </c>
      <c r="N73" s="49"/>
      <c r="O73" s="49">
        <v>14.2426</v>
      </c>
      <c r="P73" s="49">
        <f t="shared" si="50"/>
        <v>0.9139999999999997</v>
      </c>
      <c r="Q73" s="49">
        <f t="shared" si="51"/>
        <v>0.15750000000000064</v>
      </c>
      <c r="R73" s="49">
        <f t="shared" si="52"/>
        <v>0.35818650000000146</v>
      </c>
      <c r="S73" s="49">
        <f t="shared" si="53"/>
        <v>18.459415584415655</v>
      </c>
      <c r="T73" s="31">
        <f t="shared" si="54"/>
        <v>14.699020065329032</v>
      </c>
      <c r="U73" s="50"/>
      <c r="V73" s="31">
        <f t="shared" si="55"/>
        <v>36.76115749330029</v>
      </c>
      <c r="W73" s="31"/>
      <c r="X73" s="31"/>
      <c r="Y73" s="31"/>
      <c r="Z73" s="31"/>
      <c r="AA73" s="31"/>
      <c r="AB73" s="31"/>
      <c r="AC73" s="30"/>
      <c r="AD73" s="51"/>
    </row>
    <row r="74" spans="1:30" s="4" customFormat="1" ht="12.75">
      <c r="A74" s="47"/>
      <c r="B74" s="67" t="s">
        <v>175</v>
      </c>
      <c r="C74" s="67"/>
      <c r="D74" s="67"/>
      <c r="E74" s="4">
        <v>12.2944</v>
      </c>
      <c r="F74" s="4">
        <v>14.4374</v>
      </c>
      <c r="G74" s="48">
        <f t="shared" si="45"/>
        <v>2.1430000000000007</v>
      </c>
      <c r="H74" s="4">
        <v>14.2599</v>
      </c>
      <c r="I74" s="49">
        <f t="shared" si="46"/>
        <v>1.9655000000000005</v>
      </c>
      <c r="J74" s="49">
        <v>13.4326</v>
      </c>
      <c r="K74" s="49">
        <f t="shared" si="47"/>
        <v>1.1382000000000012</v>
      </c>
      <c r="L74" s="49">
        <f t="shared" si="48"/>
        <v>42.091070974306746</v>
      </c>
      <c r="M74" s="30">
        <f t="shared" si="49"/>
        <v>8.28278114792348</v>
      </c>
      <c r="N74" s="49"/>
      <c r="O74" s="49">
        <v>13.2615</v>
      </c>
      <c r="P74" s="49">
        <f t="shared" si="50"/>
        <v>0.9671000000000003</v>
      </c>
      <c r="Q74" s="49">
        <f t="shared" si="51"/>
        <v>0.17110000000000092</v>
      </c>
      <c r="R74" s="49">
        <f t="shared" si="52"/>
        <v>0.3891156200000021</v>
      </c>
      <c r="S74" s="49">
        <f t="shared" si="53"/>
        <v>19.797284151615468</v>
      </c>
      <c r="T74" s="31">
        <f t="shared" si="54"/>
        <v>15.032507467931888</v>
      </c>
      <c r="U74" s="50"/>
      <c r="V74" s="31">
        <f t="shared" si="55"/>
        <v>38.11164487407778</v>
      </c>
      <c r="W74" s="31"/>
      <c r="X74" s="31"/>
      <c r="Y74" s="31"/>
      <c r="Z74" s="30"/>
      <c r="AA74" s="31"/>
      <c r="AB74" s="30"/>
      <c r="AC74" s="30"/>
      <c r="AD74" s="51"/>
    </row>
    <row r="75" spans="1:30" s="4" customFormat="1" ht="12.75">
      <c r="A75" s="56"/>
      <c r="B75" s="67" t="s">
        <v>176</v>
      </c>
      <c r="C75" s="67"/>
      <c r="D75" s="67"/>
      <c r="E75" s="4">
        <v>13.3858</v>
      </c>
      <c r="F75" s="4">
        <v>15.4011</v>
      </c>
      <c r="G75" s="48">
        <f t="shared" si="45"/>
        <v>2.0153</v>
      </c>
      <c r="H75" s="4">
        <v>15.2336</v>
      </c>
      <c r="I75" s="49">
        <f t="shared" si="46"/>
        <v>1.8477999999999994</v>
      </c>
      <c r="J75" s="49">
        <v>14.3987</v>
      </c>
      <c r="K75" s="49">
        <f t="shared" si="47"/>
        <v>1.0129000000000001</v>
      </c>
      <c r="L75" s="49">
        <f t="shared" si="48"/>
        <v>45.18346141357287</v>
      </c>
      <c r="M75" s="30">
        <f t="shared" si="49"/>
        <v>8.311417654939733</v>
      </c>
      <c r="N75" s="49"/>
      <c r="O75" s="49">
        <v>14.2468</v>
      </c>
      <c r="P75" s="49">
        <f t="shared" si="50"/>
        <v>0.8610000000000007</v>
      </c>
      <c r="Q75" s="49">
        <f t="shared" si="51"/>
        <v>0.15189999999999948</v>
      </c>
      <c r="R75" s="49">
        <f t="shared" si="52"/>
        <v>0.3454509799999988</v>
      </c>
      <c r="S75" s="49">
        <f t="shared" si="53"/>
        <v>18.69525814482081</v>
      </c>
      <c r="T75" s="31">
        <f t="shared" si="54"/>
        <v>14.99654457498267</v>
      </c>
      <c r="U75" s="50"/>
      <c r="V75" s="31">
        <f t="shared" si="55"/>
        <v>36.12128044160632</v>
      </c>
      <c r="W75" s="31"/>
      <c r="X75" s="31"/>
      <c r="Y75" s="31"/>
      <c r="Z75" s="31"/>
      <c r="AA75" s="31"/>
      <c r="AB75" s="31"/>
      <c r="AC75" s="30"/>
      <c r="AD75" s="51"/>
    </row>
    <row r="76" spans="1:30" s="4" customFormat="1" ht="12.75">
      <c r="A76" s="47"/>
      <c r="B76" s="67" t="s">
        <v>177</v>
      </c>
      <c r="C76" s="67"/>
      <c r="D76" s="67"/>
      <c r="E76" s="4">
        <v>13.8782</v>
      </c>
      <c r="F76" s="4">
        <v>15.7845</v>
      </c>
      <c r="G76" s="48">
        <f t="shared" si="45"/>
        <v>1.9062999999999999</v>
      </c>
      <c r="H76" s="4">
        <v>15.6197</v>
      </c>
      <c r="I76" s="49">
        <f t="shared" si="46"/>
        <v>1.7415000000000003</v>
      </c>
      <c r="J76" s="49">
        <v>14.8778</v>
      </c>
      <c r="K76" s="49">
        <f t="shared" si="47"/>
        <v>0.9996000000000009</v>
      </c>
      <c r="L76" s="49">
        <f t="shared" si="48"/>
        <v>42.601205857019764</v>
      </c>
      <c r="M76" s="30">
        <f t="shared" si="49"/>
        <v>8.645019147038745</v>
      </c>
      <c r="O76" s="49">
        <v>14.7359</v>
      </c>
      <c r="P76" s="49">
        <f t="shared" si="50"/>
        <v>0.8577000000000012</v>
      </c>
      <c r="Q76" s="49">
        <f t="shared" si="51"/>
        <v>0.1418999999999997</v>
      </c>
      <c r="R76" s="49">
        <f t="shared" si="52"/>
        <v>0.3227089799999993</v>
      </c>
      <c r="S76" s="49">
        <f t="shared" si="53"/>
        <v>18.530518518518477</v>
      </c>
      <c r="T76" s="31">
        <f t="shared" si="54"/>
        <v>14.195678271308479</v>
      </c>
      <c r="U76" s="50"/>
      <c r="V76" s="31">
        <f t="shared" si="55"/>
        <v>38.86827562446176</v>
      </c>
      <c r="W76" s="31"/>
      <c r="X76" s="31"/>
      <c r="Y76" s="31"/>
      <c r="Z76" s="30"/>
      <c r="AA76" s="31"/>
      <c r="AB76" s="30"/>
      <c r="AC76" s="30"/>
      <c r="AD76" s="51"/>
    </row>
    <row r="77" spans="1:30" s="4" customFormat="1" ht="13.5" customHeight="1">
      <c r="A77" s="47"/>
      <c r="B77" s="67" t="s">
        <v>178</v>
      </c>
      <c r="C77" s="67"/>
      <c r="D77" s="67"/>
      <c r="E77" s="4">
        <v>12.234</v>
      </c>
      <c r="F77" s="4">
        <v>13.545</v>
      </c>
      <c r="G77" s="48">
        <f t="shared" si="45"/>
        <v>1.311</v>
      </c>
      <c r="H77" s="4">
        <v>13.4461</v>
      </c>
      <c r="I77" s="49">
        <f>H77-E77</f>
        <v>1.2120999999999995</v>
      </c>
      <c r="J77" s="49">
        <v>12.9651</v>
      </c>
      <c r="K77" s="49">
        <f t="shared" si="47"/>
        <v>0.7310999999999996</v>
      </c>
      <c r="L77" s="49">
        <f t="shared" si="48"/>
        <v>39.68319445590298</v>
      </c>
      <c r="M77" s="30">
        <f t="shared" si="49"/>
        <v>7.54385964912284</v>
      </c>
      <c r="N77" s="49"/>
      <c r="O77" s="49">
        <v>12.8612</v>
      </c>
      <c r="P77" s="49">
        <f t="shared" si="50"/>
        <v>0.6272000000000002</v>
      </c>
      <c r="Q77" s="49">
        <f t="shared" si="51"/>
        <v>0.10389999999999944</v>
      </c>
      <c r="R77" s="49">
        <f t="shared" si="52"/>
        <v>0.23628937999999872</v>
      </c>
      <c r="S77" s="49">
        <f t="shared" si="53"/>
        <v>19.49421499876238</v>
      </c>
      <c r="T77" s="31">
        <f t="shared" si="54"/>
        <v>14.211462180276227</v>
      </c>
      <c r="U77" s="50"/>
      <c r="V77" s="31">
        <f t="shared" si="55"/>
        <v>40.82259054533464</v>
      </c>
      <c r="W77" s="31"/>
      <c r="X77" s="31"/>
      <c r="Y77" s="31"/>
      <c r="Z77" s="31"/>
      <c r="AA77" s="31"/>
      <c r="AB77" s="31"/>
      <c r="AC77" s="30"/>
      <c r="AD77" s="44"/>
    </row>
    <row r="78" spans="1:30" s="4" customFormat="1" ht="13.5" customHeight="1">
      <c r="A78" s="47"/>
      <c r="B78" s="67" t="s">
        <v>179</v>
      </c>
      <c r="C78" s="67"/>
      <c r="D78" s="67"/>
      <c r="E78" s="4">
        <v>11.932</v>
      </c>
      <c r="F78" s="4">
        <v>13.0911</v>
      </c>
      <c r="G78" s="48">
        <f t="shared" si="45"/>
        <v>1.1591000000000005</v>
      </c>
      <c r="H78" s="4">
        <v>13.0471</v>
      </c>
      <c r="I78" s="49">
        <f aca="true" t="shared" si="56" ref="I78:I139">H78-E78</f>
        <v>1.1151</v>
      </c>
      <c r="J78" s="49">
        <v>12.5592</v>
      </c>
      <c r="K78" s="49">
        <f t="shared" si="47"/>
        <v>0.6272000000000002</v>
      </c>
      <c r="L78" s="49">
        <f t="shared" si="48"/>
        <v>43.753923414940346</v>
      </c>
      <c r="M78" s="30">
        <f t="shared" si="49"/>
        <v>3.7960486584419346</v>
      </c>
      <c r="N78" s="49"/>
      <c r="O78" s="49">
        <v>12.4628</v>
      </c>
      <c r="P78" s="49">
        <f t="shared" si="50"/>
        <v>0.5307999999999993</v>
      </c>
      <c r="Q78" s="49">
        <f t="shared" si="51"/>
        <v>0.09640000000000093</v>
      </c>
      <c r="R78" s="49">
        <f t="shared" si="52"/>
        <v>0.2192328800000021</v>
      </c>
      <c r="S78" s="49">
        <f t="shared" si="53"/>
        <v>19.66037844139558</v>
      </c>
      <c r="T78" s="31">
        <f t="shared" si="54"/>
        <v>15.369897959183817</v>
      </c>
      <c r="U78" s="50"/>
      <c r="V78" s="31">
        <f t="shared" si="55"/>
        <v>36.585698143664075</v>
      </c>
      <c r="W78" s="31"/>
      <c r="X78" s="31"/>
      <c r="Y78" s="31"/>
      <c r="Z78" s="31"/>
      <c r="AA78" s="31"/>
      <c r="AB78" s="31"/>
      <c r="AC78" s="30"/>
      <c r="AD78" s="44"/>
    </row>
    <row r="79" spans="1:32" s="4" customFormat="1" ht="12.75">
      <c r="A79" s="47"/>
      <c r="B79" s="67" t="s">
        <v>180</v>
      </c>
      <c r="C79" s="67"/>
      <c r="D79" s="67"/>
      <c r="E79" s="4">
        <v>11.9186</v>
      </c>
      <c r="F79" s="4">
        <v>13.1792</v>
      </c>
      <c r="G79" s="48">
        <f t="shared" si="45"/>
        <v>1.2606000000000002</v>
      </c>
      <c r="H79" s="4">
        <v>13.1262</v>
      </c>
      <c r="I79" s="49">
        <f t="shared" si="56"/>
        <v>1.2076000000000011</v>
      </c>
      <c r="J79" s="49">
        <v>12.5795</v>
      </c>
      <c r="K79" s="49">
        <f t="shared" si="47"/>
        <v>0.6608999999999998</v>
      </c>
      <c r="L79" s="49">
        <f t="shared" si="48"/>
        <v>45.271613116926204</v>
      </c>
      <c r="M79" s="30">
        <f t="shared" si="49"/>
        <v>4.204347136284233</v>
      </c>
      <c r="N79" s="49"/>
      <c r="O79" s="49">
        <v>12.4751</v>
      </c>
      <c r="P79" s="49">
        <f t="shared" si="50"/>
        <v>0.5564999999999998</v>
      </c>
      <c r="Q79" s="49">
        <f t="shared" si="51"/>
        <v>0.10440000000000005</v>
      </c>
      <c r="R79" s="49">
        <f t="shared" si="52"/>
        <v>0.2374264800000001</v>
      </c>
      <c r="S79" s="49">
        <f t="shared" si="53"/>
        <v>19.661020205366007</v>
      </c>
      <c r="T79" s="31">
        <f t="shared" si="54"/>
        <v>15.796640944167056</v>
      </c>
      <c r="U79" s="49"/>
      <c r="V79" s="31">
        <f t="shared" si="55"/>
        <v>35.06736667770778</v>
      </c>
      <c r="W79" s="50"/>
      <c r="X79" s="31"/>
      <c r="Y79" s="31"/>
      <c r="Z79" s="31"/>
      <c r="AA79" s="31"/>
      <c r="AB79" s="31"/>
      <c r="AC79" s="31"/>
      <c r="AD79" s="44"/>
      <c r="AE79" s="30"/>
      <c r="AF79" s="31"/>
    </row>
    <row r="80" spans="1:32" s="4" customFormat="1" ht="12.75">
      <c r="A80" s="47"/>
      <c r="B80" s="67" t="s">
        <v>181</v>
      </c>
      <c r="C80" s="67"/>
      <c r="D80" s="67"/>
      <c r="E80" s="4">
        <v>12.8319</v>
      </c>
      <c r="F80" s="4">
        <v>14.1966</v>
      </c>
      <c r="G80" s="48">
        <f t="shared" si="45"/>
        <v>1.364700000000001</v>
      </c>
      <c r="H80" s="4">
        <v>14.1368</v>
      </c>
      <c r="I80" s="49">
        <f t="shared" si="56"/>
        <v>1.3049</v>
      </c>
      <c r="J80" s="49">
        <v>13.5508</v>
      </c>
      <c r="K80" s="49">
        <f t="shared" si="47"/>
        <v>0.7189000000000014</v>
      </c>
      <c r="L80" s="49">
        <f t="shared" si="48"/>
        <v>44.90765575906189</v>
      </c>
      <c r="M80" s="30">
        <f t="shared" si="49"/>
        <v>4.381915439290754</v>
      </c>
      <c r="N80" s="49"/>
      <c r="O80" s="49">
        <v>13.443</v>
      </c>
      <c r="P80" s="49">
        <f t="shared" si="50"/>
        <v>0.6111000000000004</v>
      </c>
      <c r="Q80" s="49">
        <f t="shared" si="51"/>
        <v>0.107800000000001</v>
      </c>
      <c r="R80" s="49">
        <f t="shared" si="52"/>
        <v>0.24515876000000228</v>
      </c>
      <c r="S80" s="49">
        <f t="shared" si="53"/>
        <v>18.787551536516382</v>
      </c>
      <c r="T80" s="31">
        <f t="shared" si="54"/>
        <v>14.995131450827765</v>
      </c>
      <c r="U80" s="49"/>
      <c r="V80" s="31">
        <f t="shared" si="55"/>
        <v>36.30479270442173</v>
      </c>
      <c r="W80" s="50"/>
      <c r="X80" s="31"/>
      <c r="Y80" s="31"/>
      <c r="Z80" s="31"/>
      <c r="AA80" s="31"/>
      <c r="AB80" s="31"/>
      <c r="AC80" s="31"/>
      <c r="AD80" s="44"/>
      <c r="AE80" s="30"/>
      <c r="AF80" s="31"/>
    </row>
    <row r="81" spans="1:32" s="4" customFormat="1" ht="12.75">
      <c r="A81" s="47"/>
      <c r="B81" s="67" t="s">
        <v>182</v>
      </c>
      <c r="C81" s="67"/>
      <c r="D81" s="67"/>
      <c r="E81" s="4">
        <v>11.3238</v>
      </c>
      <c r="F81" s="4">
        <v>12.7034</v>
      </c>
      <c r="G81" s="48">
        <f t="shared" si="45"/>
        <v>1.3796</v>
      </c>
      <c r="H81" s="4">
        <v>12.656</v>
      </c>
      <c r="I81" s="49">
        <f t="shared" si="56"/>
        <v>1.3322000000000003</v>
      </c>
      <c r="J81" s="49">
        <v>12.133</v>
      </c>
      <c r="K81" s="49">
        <f t="shared" si="47"/>
        <v>0.8091999999999988</v>
      </c>
      <c r="L81" s="49">
        <f t="shared" si="48"/>
        <v>39.25836961417215</v>
      </c>
      <c r="M81" s="30">
        <f t="shared" si="49"/>
        <v>3.435778486517807</v>
      </c>
      <c r="N81" s="49"/>
      <c r="O81" s="49">
        <v>12.0301</v>
      </c>
      <c r="P81" s="49">
        <f t="shared" si="50"/>
        <v>0.7062999999999988</v>
      </c>
      <c r="Q81" s="49">
        <f t="shared" si="51"/>
        <v>0.10289999999999999</v>
      </c>
      <c r="R81" s="49">
        <f t="shared" si="52"/>
        <v>0.23401518</v>
      </c>
      <c r="S81" s="49">
        <f t="shared" si="53"/>
        <v>17.566069659210324</v>
      </c>
      <c r="T81" s="31">
        <f t="shared" si="54"/>
        <v>12.716262975778564</v>
      </c>
      <c r="U81" s="49"/>
      <c r="V81" s="31">
        <f t="shared" si="55"/>
        <v>43.17556072661752</v>
      </c>
      <c r="W81" s="50"/>
      <c r="X81" s="31"/>
      <c r="Y81" s="31"/>
      <c r="Z81" s="31"/>
      <c r="AA81" s="31"/>
      <c r="AB81" s="31"/>
      <c r="AC81" s="31"/>
      <c r="AD81" s="44"/>
      <c r="AE81" s="30"/>
      <c r="AF81" s="31"/>
    </row>
    <row r="82" spans="1:32" s="4" customFormat="1" ht="12.75">
      <c r="A82" s="47"/>
      <c r="B82" s="67" t="s">
        <v>183</v>
      </c>
      <c r="C82" s="67"/>
      <c r="D82" s="67"/>
      <c r="E82" s="4">
        <v>14.9276</v>
      </c>
      <c r="F82" s="4">
        <v>16.2109</v>
      </c>
      <c r="G82" s="48">
        <f t="shared" si="45"/>
        <v>1.2832999999999988</v>
      </c>
      <c r="H82" s="4">
        <v>16.1659</v>
      </c>
      <c r="I82" s="49">
        <f t="shared" si="56"/>
        <v>1.2383000000000006</v>
      </c>
      <c r="J82" s="49">
        <v>15.6724</v>
      </c>
      <c r="K82" s="49">
        <f t="shared" si="47"/>
        <v>0.7447999999999997</v>
      </c>
      <c r="L82" s="49">
        <f t="shared" si="48"/>
        <v>39.853024307518425</v>
      </c>
      <c r="M82" s="30">
        <f t="shared" si="49"/>
        <v>3.506584586612499</v>
      </c>
      <c r="N82" s="49"/>
      <c r="O82" s="49">
        <v>15.5641</v>
      </c>
      <c r="P82" s="49">
        <f t="shared" si="50"/>
        <v>0.6364999999999998</v>
      </c>
      <c r="Q82" s="49">
        <f t="shared" si="51"/>
        <v>0.10829999999999984</v>
      </c>
      <c r="R82" s="49">
        <f t="shared" si="52"/>
        <v>0.24629585999999964</v>
      </c>
      <c r="S82" s="49">
        <f t="shared" si="53"/>
        <v>19.88983768069123</v>
      </c>
      <c r="T82" s="31">
        <f t="shared" si="54"/>
        <v>14.540816326530598</v>
      </c>
      <c r="U82" s="49"/>
      <c r="V82" s="31">
        <f t="shared" si="55"/>
        <v>40.257138011790346</v>
      </c>
      <c r="W82" s="50"/>
      <c r="X82" s="31"/>
      <c r="Y82" s="31"/>
      <c r="Z82" s="31"/>
      <c r="AA82" s="31"/>
      <c r="AB82" s="31"/>
      <c r="AC82" s="31"/>
      <c r="AD82" s="44"/>
      <c r="AE82" s="30"/>
      <c r="AF82" s="31"/>
    </row>
    <row r="83" spans="1:32" s="4" customFormat="1" ht="12.75">
      <c r="A83" s="47"/>
      <c r="B83" s="67" t="s">
        <v>184</v>
      </c>
      <c r="C83" s="67"/>
      <c r="D83" s="67"/>
      <c r="E83" s="4">
        <v>12.6935</v>
      </c>
      <c r="F83" s="4">
        <v>14.4248</v>
      </c>
      <c r="G83" s="48">
        <f t="shared" si="45"/>
        <v>1.7312999999999992</v>
      </c>
      <c r="H83" s="4">
        <v>14.3583</v>
      </c>
      <c r="I83" s="49">
        <f t="shared" si="56"/>
        <v>1.6647999999999996</v>
      </c>
      <c r="J83" s="49">
        <v>13.7928</v>
      </c>
      <c r="K83" s="49">
        <f t="shared" si="47"/>
        <v>1.0992999999999995</v>
      </c>
      <c r="L83" s="49">
        <f t="shared" si="48"/>
        <v>33.96804420951467</v>
      </c>
      <c r="M83" s="30">
        <f t="shared" si="49"/>
        <v>3.841044301969595</v>
      </c>
      <c r="N83" s="49"/>
      <c r="O83" s="49">
        <v>13.6478</v>
      </c>
      <c r="P83" s="49">
        <f t="shared" si="50"/>
        <v>0.9542999999999999</v>
      </c>
      <c r="Q83" s="49">
        <f t="shared" si="51"/>
        <v>0.14499999999999957</v>
      </c>
      <c r="R83" s="49">
        <f t="shared" si="52"/>
        <v>0.329758999999999</v>
      </c>
      <c r="S83" s="49">
        <f t="shared" si="53"/>
        <v>19.80772465160975</v>
      </c>
      <c r="T83" s="31">
        <f t="shared" si="54"/>
        <v>13.190211953061008</v>
      </c>
      <c r="U83" s="49"/>
      <c r="V83" s="31">
        <f t="shared" si="55"/>
        <v>46.22423113887558</v>
      </c>
      <c r="W83" s="50"/>
      <c r="X83" s="31"/>
      <c r="Y83" s="31"/>
      <c r="Z83" s="31"/>
      <c r="AA83" s="31"/>
      <c r="AB83" s="31"/>
      <c r="AC83" s="31"/>
      <c r="AD83" s="44"/>
      <c r="AE83" s="30"/>
      <c r="AF83" s="31"/>
    </row>
    <row r="84" spans="1:32" s="4" customFormat="1" ht="12.75">
      <c r="A84" s="47"/>
      <c r="B84" s="67" t="s">
        <v>185</v>
      </c>
      <c r="C84" s="67"/>
      <c r="D84" s="67"/>
      <c r="E84" s="4">
        <v>12.125</v>
      </c>
      <c r="F84" s="4">
        <v>13.2417</v>
      </c>
      <c r="G84" s="48">
        <f t="shared" si="45"/>
        <v>1.1166999999999998</v>
      </c>
      <c r="H84" s="4">
        <v>13.1957</v>
      </c>
      <c r="I84" s="49">
        <f t="shared" si="56"/>
        <v>1.0707000000000004</v>
      </c>
      <c r="J84" s="49">
        <v>12.7441</v>
      </c>
      <c r="K84" s="49">
        <f t="shared" si="47"/>
        <v>0.6190999999999995</v>
      </c>
      <c r="L84" s="49">
        <f t="shared" si="48"/>
        <v>42.17801438311392</v>
      </c>
      <c r="M84" s="30">
        <f t="shared" si="49"/>
        <v>4.11928002149184</v>
      </c>
      <c r="N84" s="49"/>
      <c r="O84" s="49">
        <v>12.6154</v>
      </c>
      <c r="P84" s="49">
        <f t="shared" si="50"/>
        <v>0.4903999999999993</v>
      </c>
      <c r="Q84" s="49">
        <f t="shared" si="51"/>
        <v>0.12870000000000026</v>
      </c>
      <c r="R84" s="49">
        <f t="shared" si="52"/>
        <v>0.2926895400000006</v>
      </c>
      <c r="S84" s="49">
        <f t="shared" si="53"/>
        <v>27.336279069767482</v>
      </c>
      <c r="T84" s="31">
        <f t="shared" si="54"/>
        <v>20.788240994992787</v>
      </c>
      <c r="U84" s="49"/>
      <c r="V84" s="31">
        <f t="shared" si="55"/>
        <v>30.485706547118596</v>
      </c>
      <c r="W84" s="50"/>
      <c r="X84" s="31"/>
      <c r="Y84" s="31"/>
      <c r="Z84" s="31"/>
      <c r="AA84" s="31"/>
      <c r="AB84" s="31"/>
      <c r="AC84" s="31"/>
      <c r="AD84" s="44"/>
      <c r="AE84" s="30"/>
      <c r="AF84" s="31"/>
    </row>
    <row r="85" spans="1:32" s="4" customFormat="1" ht="12.75">
      <c r="A85" s="47"/>
      <c r="B85" s="67" t="s">
        <v>186</v>
      </c>
      <c r="C85" s="67"/>
      <c r="D85" s="67"/>
      <c r="E85" s="4">
        <v>11.663</v>
      </c>
      <c r="F85" s="4">
        <v>13.0296</v>
      </c>
      <c r="G85" s="48">
        <f t="shared" si="45"/>
        <v>1.3666</v>
      </c>
      <c r="H85" s="4">
        <v>12.9735</v>
      </c>
      <c r="I85" s="49">
        <f t="shared" si="56"/>
        <v>1.3104999999999993</v>
      </c>
      <c r="J85" s="49">
        <v>12.42</v>
      </c>
      <c r="K85" s="49">
        <f t="shared" si="47"/>
        <v>0.7569999999999997</v>
      </c>
      <c r="L85" s="49">
        <f t="shared" si="48"/>
        <v>42.23578786722624</v>
      </c>
      <c r="M85" s="30">
        <f t="shared" si="49"/>
        <v>4.10507829650232</v>
      </c>
      <c r="N85" s="49"/>
      <c r="O85" s="49">
        <v>12.301</v>
      </c>
      <c r="P85" s="49">
        <f t="shared" si="50"/>
        <v>0.6379999999999999</v>
      </c>
      <c r="Q85" s="49">
        <f t="shared" si="51"/>
        <v>0.11899999999999977</v>
      </c>
      <c r="R85" s="49">
        <f t="shared" si="52"/>
        <v>0.2706297999999995</v>
      </c>
      <c r="S85" s="49">
        <f t="shared" si="53"/>
        <v>20.650881342998826</v>
      </c>
      <c r="T85" s="31">
        <f t="shared" si="54"/>
        <v>15.719947159841457</v>
      </c>
      <c r="U85" s="49"/>
      <c r="V85" s="31">
        <f t="shared" si="55"/>
        <v>37.113330789774935</v>
      </c>
      <c r="W85" s="50"/>
      <c r="X85" s="31"/>
      <c r="Y85" s="31"/>
      <c r="Z85" s="31"/>
      <c r="AA85" s="31"/>
      <c r="AB85" s="31"/>
      <c r="AC85" s="31"/>
      <c r="AD85" s="44"/>
      <c r="AE85" s="30"/>
      <c r="AF85" s="31"/>
    </row>
    <row r="86" spans="1:32" s="4" customFormat="1" ht="12.75">
      <c r="A86" s="47"/>
      <c r="B86" s="67" t="s">
        <v>187</v>
      </c>
      <c r="C86" s="67"/>
      <c r="D86" s="67"/>
      <c r="E86" s="4">
        <v>12.8812</v>
      </c>
      <c r="F86" s="4">
        <v>14.2751</v>
      </c>
      <c r="G86" s="48">
        <f t="shared" si="45"/>
        <v>1.3939000000000004</v>
      </c>
      <c r="H86" s="4">
        <v>14.2163</v>
      </c>
      <c r="I86" s="49">
        <f t="shared" si="56"/>
        <v>1.3351000000000006</v>
      </c>
      <c r="J86" s="49">
        <v>13.6475</v>
      </c>
      <c r="K86" s="49">
        <f t="shared" si="47"/>
        <v>0.7663000000000011</v>
      </c>
      <c r="L86" s="49">
        <f t="shared" si="48"/>
        <v>42.603550295857936</v>
      </c>
      <c r="M86" s="30">
        <f t="shared" si="49"/>
        <v>4.218380084654546</v>
      </c>
      <c r="N86" s="49"/>
      <c r="O86" s="49">
        <v>13.5356</v>
      </c>
      <c r="P86" s="49">
        <f t="shared" si="50"/>
        <v>0.6544000000000008</v>
      </c>
      <c r="Q86" s="49">
        <f t="shared" si="51"/>
        <v>0.11190000000000033</v>
      </c>
      <c r="R86" s="49">
        <f t="shared" si="52"/>
        <v>0.25448298000000075</v>
      </c>
      <c r="S86" s="49">
        <f t="shared" si="53"/>
        <v>19.060967717774</v>
      </c>
      <c r="T86" s="31">
        <f t="shared" si="54"/>
        <v>14.60263604332509</v>
      </c>
      <c r="U86" s="49"/>
      <c r="V86" s="31">
        <f t="shared" si="55"/>
        <v>38.335481986368066</v>
      </c>
      <c r="W86" s="50"/>
      <c r="X86" s="31"/>
      <c r="Y86" s="31"/>
      <c r="Z86" s="31"/>
      <c r="AA86" s="31"/>
      <c r="AB86" s="31"/>
      <c r="AC86" s="31"/>
      <c r="AD86" s="44"/>
      <c r="AE86" s="30"/>
      <c r="AF86" s="31"/>
    </row>
    <row r="87" spans="1:32" s="4" customFormat="1" ht="12.75">
      <c r="A87" s="47"/>
      <c r="B87" s="67" t="s">
        <v>188</v>
      </c>
      <c r="C87" s="67"/>
      <c r="D87" s="67"/>
      <c r="E87" s="4">
        <v>14.065</v>
      </c>
      <c r="F87" s="4">
        <v>15.2747</v>
      </c>
      <c r="G87" s="48">
        <f t="shared" si="45"/>
        <v>1.2096999999999998</v>
      </c>
      <c r="H87" s="4">
        <v>15.2268</v>
      </c>
      <c r="I87" s="49">
        <f t="shared" si="56"/>
        <v>1.1618000000000013</v>
      </c>
      <c r="J87" s="49">
        <v>14.7423</v>
      </c>
      <c r="K87" s="49">
        <f t="shared" si="47"/>
        <v>0.6773000000000007</v>
      </c>
      <c r="L87" s="49">
        <f t="shared" si="48"/>
        <v>41.70253055603374</v>
      </c>
      <c r="M87" s="30">
        <f t="shared" si="49"/>
        <v>3.9596594196907096</v>
      </c>
      <c r="N87" s="49"/>
      <c r="O87" s="49">
        <v>14.6424</v>
      </c>
      <c r="P87" s="49">
        <f t="shared" si="50"/>
        <v>0.5774000000000008</v>
      </c>
      <c r="Q87" s="49">
        <f t="shared" si="51"/>
        <v>0.09989999999999988</v>
      </c>
      <c r="R87" s="49">
        <f t="shared" si="52"/>
        <v>0.22719257999999973</v>
      </c>
      <c r="S87" s="49">
        <f t="shared" si="53"/>
        <v>19.55522292993626</v>
      </c>
      <c r="T87" s="31">
        <f t="shared" si="54"/>
        <v>14.74974162114274</v>
      </c>
      <c r="U87" s="49"/>
      <c r="V87" s="31">
        <f t="shared" si="55"/>
        <v>38.74224651403</v>
      </c>
      <c r="W87" s="50"/>
      <c r="X87" s="31"/>
      <c r="Y87" s="31"/>
      <c r="Z87" s="31"/>
      <c r="AA87" s="31"/>
      <c r="AB87" s="31"/>
      <c r="AC87" s="31"/>
      <c r="AD87" s="44"/>
      <c r="AE87" s="30"/>
      <c r="AF87" s="31"/>
    </row>
    <row r="88" spans="1:32" s="4" customFormat="1" ht="12.75">
      <c r="A88" s="47"/>
      <c r="B88" s="67" t="s">
        <v>189</v>
      </c>
      <c r="C88" s="67"/>
      <c r="D88" s="67"/>
      <c r="E88" s="4">
        <v>11.4404</v>
      </c>
      <c r="F88" s="4">
        <v>12.8161</v>
      </c>
      <c r="G88" s="48">
        <f t="shared" si="45"/>
        <v>1.3757000000000001</v>
      </c>
      <c r="H88" s="4">
        <v>12.7682</v>
      </c>
      <c r="I88" s="49">
        <f t="shared" si="56"/>
        <v>1.3277999999999999</v>
      </c>
      <c r="J88" s="49">
        <v>12.2631</v>
      </c>
      <c r="K88" s="49">
        <f t="shared" si="47"/>
        <v>0.8226999999999993</v>
      </c>
      <c r="L88" s="49">
        <f t="shared" si="48"/>
        <v>38.04036752522975</v>
      </c>
      <c r="M88" s="30">
        <f t="shared" si="49"/>
        <v>3.4818637784400863</v>
      </c>
      <c r="N88" s="49"/>
      <c r="O88" s="49">
        <v>12.1626</v>
      </c>
      <c r="P88" s="49">
        <f t="shared" si="50"/>
        <v>0.7221999999999991</v>
      </c>
      <c r="Q88" s="49">
        <f t="shared" si="51"/>
        <v>0.10050000000000026</v>
      </c>
      <c r="R88" s="49">
        <f t="shared" si="52"/>
        <v>0.22855710000000057</v>
      </c>
      <c r="S88" s="49">
        <f t="shared" si="53"/>
        <v>17.21321735201089</v>
      </c>
      <c r="T88" s="31">
        <f t="shared" si="54"/>
        <v>12.2158745593777</v>
      </c>
      <c r="U88" s="49"/>
      <c r="V88" s="31">
        <f t="shared" si="55"/>
        <v>44.74641512275936</v>
      </c>
      <c r="W88" s="50"/>
      <c r="X88" s="31"/>
      <c r="Y88" s="31"/>
      <c r="Z88" s="31"/>
      <c r="AA88" s="31"/>
      <c r="AB88" s="31"/>
      <c r="AC88" s="31"/>
      <c r="AD88" s="44"/>
      <c r="AE88" s="30"/>
      <c r="AF88" s="31"/>
    </row>
    <row r="89" spans="1:32" s="4" customFormat="1" ht="12.75">
      <c r="A89" s="47"/>
      <c r="B89" s="67" t="s">
        <v>190</v>
      </c>
      <c r="C89" s="67"/>
      <c r="D89" s="67"/>
      <c r="E89" s="4">
        <v>12.2985</v>
      </c>
      <c r="F89" s="4">
        <v>14.453</v>
      </c>
      <c r="G89" s="48">
        <f t="shared" si="45"/>
        <v>2.1544999999999987</v>
      </c>
      <c r="H89" s="4">
        <v>14.3784</v>
      </c>
      <c r="I89" s="49">
        <f t="shared" si="56"/>
        <v>2.0798999999999985</v>
      </c>
      <c r="J89" s="49">
        <v>13.641</v>
      </c>
      <c r="K89" s="49">
        <f t="shared" si="47"/>
        <v>1.3424999999999994</v>
      </c>
      <c r="L89" s="49">
        <f t="shared" si="48"/>
        <v>35.45362757824894</v>
      </c>
      <c r="M89" s="30">
        <f t="shared" si="49"/>
        <v>3.462520306335589</v>
      </c>
      <c r="N89" s="49"/>
      <c r="O89" s="49">
        <v>13.4202</v>
      </c>
      <c r="P89" s="49">
        <f t="shared" si="50"/>
        <v>1.1216999999999988</v>
      </c>
      <c r="Q89" s="49">
        <f t="shared" si="51"/>
        <v>0.22080000000000055</v>
      </c>
      <c r="R89" s="49">
        <f t="shared" si="52"/>
        <v>0.5021433600000013</v>
      </c>
      <c r="S89" s="49">
        <f t="shared" si="53"/>
        <v>24.14266839751919</v>
      </c>
      <c r="T89" s="31">
        <f t="shared" si="54"/>
        <v>16.446927374301726</v>
      </c>
      <c r="U89" s="49"/>
      <c r="V89" s="31">
        <f t="shared" si="55"/>
        <v>40.40370402423187</v>
      </c>
      <c r="W89" s="50"/>
      <c r="X89" s="31"/>
      <c r="Y89" s="31"/>
      <c r="Z89" s="31"/>
      <c r="AA89" s="31"/>
      <c r="AB89" s="31"/>
      <c r="AC89" s="31"/>
      <c r="AD89" s="44"/>
      <c r="AE89" s="30"/>
      <c r="AF89" s="31"/>
    </row>
    <row r="90" spans="1:32" s="4" customFormat="1" ht="12.75">
      <c r="A90" s="47"/>
      <c r="B90" s="67" t="s">
        <v>191</v>
      </c>
      <c r="C90" s="67"/>
      <c r="D90" s="67"/>
      <c r="E90" s="4">
        <v>13.4733</v>
      </c>
      <c r="F90" s="4">
        <v>14.9618</v>
      </c>
      <c r="G90" s="48">
        <f t="shared" si="45"/>
        <v>1.4885000000000002</v>
      </c>
      <c r="H90" s="4">
        <v>14.8934</v>
      </c>
      <c r="I90" s="49">
        <f t="shared" si="56"/>
        <v>1.4200999999999997</v>
      </c>
      <c r="J90" s="49">
        <v>14.2936</v>
      </c>
      <c r="K90" s="49">
        <f t="shared" si="47"/>
        <v>0.8202999999999996</v>
      </c>
      <c r="L90" s="49">
        <f t="shared" si="48"/>
        <v>42.236462220970374</v>
      </c>
      <c r="M90" s="30">
        <f t="shared" si="49"/>
        <v>4.595230097413534</v>
      </c>
      <c r="N90" s="49"/>
      <c r="O90" s="49">
        <v>14.1698</v>
      </c>
      <c r="P90" s="49">
        <f t="shared" si="50"/>
        <v>0.6965000000000003</v>
      </c>
      <c r="Q90" s="49">
        <f t="shared" si="51"/>
        <v>0.12379999999999924</v>
      </c>
      <c r="R90" s="49">
        <f t="shared" si="52"/>
        <v>0.28154595999999826</v>
      </c>
      <c r="S90" s="49">
        <f t="shared" si="53"/>
        <v>19.825784099711168</v>
      </c>
      <c r="T90" s="31">
        <f t="shared" si="54"/>
        <v>15.092039497744643</v>
      </c>
      <c r="U90" s="49"/>
      <c r="V90" s="31">
        <f t="shared" si="55"/>
        <v>37.93775367931846</v>
      </c>
      <c r="W90" s="50"/>
      <c r="X90" s="31"/>
      <c r="Y90" s="31"/>
      <c r="Z90" s="31"/>
      <c r="AA90" s="31"/>
      <c r="AB90" s="31"/>
      <c r="AC90" s="31"/>
      <c r="AD90" s="44"/>
      <c r="AE90" s="30"/>
      <c r="AF90" s="31"/>
    </row>
    <row r="91" spans="1:32" s="4" customFormat="1" ht="12.75">
      <c r="A91" s="47"/>
      <c r="B91" s="67" t="s">
        <v>192</v>
      </c>
      <c r="C91" s="67"/>
      <c r="D91" s="67"/>
      <c r="E91" s="4">
        <v>14.7125</v>
      </c>
      <c r="F91" s="4">
        <v>16.3545</v>
      </c>
      <c r="G91" s="48">
        <f t="shared" si="45"/>
        <v>1.6420000000000012</v>
      </c>
      <c r="H91" s="4">
        <v>16.2775</v>
      </c>
      <c r="I91" s="49">
        <f t="shared" si="56"/>
        <v>1.5649999999999995</v>
      </c>
      <c r="J91" s="49">
        <v>15.6054</v>
      </c>
      <c r="K91" s="49">
        <f t="shared" si="47"/>
        <v>0.8928999999999991</v>
      </c>
      <c r="L91" s="49">
        <f t="shared" si="48"/>
        <v>42.9456869009585</v>
      </c>
      <c r="M91" s="30">
        <f t="shared" si="49"/>
        <v>4.6894031668697735</v>
      </c>
      <c r="N91" s="49"/>
      <c r="O91" s="49">
        <v>15.4785</v>
      </c>
      <c r="P91" s="49">
        <f t="shared" si="50"/>
        <v>0.766</v>
      </c>
      <c r="Q91" s="49">
        <f t="shared" si="51"/>
        <v>0.12689999999999912</v>
      </c>
      <c r="R91" s="49">
        <f t="shared" si="52"/>
        <v>0.28859597999999803</v>
      </c>
      <c r="S91" s="49">
        <f t="shared" si="53"/>
        <v>18.44063769968039</v>
      </c>
      <c r="T91" s="31">
        <f t="shared" si="54"/>
        <v>14.212117818344636</v>
      </c>
      <c r="U91" s="49"/>
      <c r="V91" s="31">
        <f t="shared" si="55"/>
        <v>38.613675399361114</v>
      </c>
      <c r="W91" s="50"/>
      <c r="X91" s="31"/>
      <c r="Y91" s="31"/>
      <c r="Z91" s="31"/>
      <c r="AA91" s="31"/>
      <c r="AB91" s="31"/>
      <c r="AC91" s="31"/>
      <c r="AD91" s="44"/>
      <c r="AE91" s="30"/>
      <c r="AF91" s="31"/>
    </row>
    <row r="92" spans="1:32" s="4" customFormat="1" ht="12.75">
      <c r="A92" s="47"/>
      <c r="B92" s="67" t="s">
        <v>193</v>
      </c>
      <c r="C92" s="67"/>
      <c r="D92" s="67"/>
      <c r="E92" s="4">
        <v>12.5765</v>
      </c>
      <c r="F92" s="4">
        <v>14.2696</v>
      </c>
      <c r="G92" s="48">
        <f t="shared" si="45"/>
        <v>1.6931000000000012</v>
      </c>
      <c r="H92" s="4">
        <v>14.1956</v>
      </c>
      <c r="I92" s="49">
        <f t="shared" si="56"/>
        <v>1.6191000000000013</v>
      </c>
      <c r="J92" s="49">
        <v>13.5197</v>
      </c>
      <c r="K92" s="49">
        <f t="shared" si="47"/>
        <v>0.9432000000000009</v>
      </c>
      <c r="L92" s="49">
        <f t="shared" si="48"/>
        <v>41.74541411895497</v>
      </c>
      <c r="M92" s="30">
        <f t="shared" si="49"/>
        <v>4.3706809993502915</v>
      </c>
      <c r="N92" s="49"/>
      <c r="O92" s="49">
        <v>13.3899</v>
      </c>
      <c r="P92" s="49">
        <f t="shared" si="50"/>
        <v>0.8134000000000015</v>
      </c>
      <c r="Q92" s="49">
        <f t="shared" si="51"/>
        <v>0.12979999999999947</v>
      </c>
      <c r="R92" s="49">
        <f t="shared" si="52"/>
        <v>0.2951911599999988</v>
      </c>
      <c r="S92" s="49">
        <f t="shared" si="53"/>
        <v>18.231805323945313</v>
      </c>
      <c r="T92" s="31">
        <f t="shared" si="54"/>
        <v>13.761662425784493</v>
      </c>
      <c r="U92" s="49"/>
      <c r="V92" s="31">
        <f t="shared" si="55"/>
        <v>40.02278055709972</v>
      </c>
      <c r="W92" s="50"/>
      <c r="X92" s="31"/>
      <c r="Y92" s="31"/>
      <c r="Z92" s="31"/>
      <c r="AA92" s="31"/>
      <c r="AB92" s="31"/>
      <c r="AC92" s="31"/>
      <c r="AD92" s="44"/>
      <c r="AE92" s="30"/>
      <c r="AF92" s="31"/>
    </row>
    <row r="93" spans="1:32" s="4" customFormat="1" ht="12.75">
      <c r="A93" s="47"/>
      <c r="B93" s="67" t="s">
        <v>194</v>
      </c>
      <c r="C93" s="67"/>
      <c r="D93" s="67"/>
      <c r="E93" s="4">
        <v>12.1847</v>
      </c>
      <c r="F93" s="4">
        <v>13.4251</v>
      </c>
      <c r="G93" s="48">
        <f t="shared" si="45"/>
        <v>1.240400000000001</v>
      </c>
      <c r="H93" s="4">
        <v>13.3694</v>
      </c>
      <c r="I93" s="49">
        <f t="shared" si="56"/>
        <v>1.1847000000000012</v>
      </c>
      <c r="J93" s="49">
        <v>12.8403</v>
      </c>
      <c r="K93" s="49">
        <f t="shared" si="47"/>
        <v>0.6555999999999997</v>
      </c>
      <c r="L93" s="49">
        <f t="shared" si="48"/>
        <v>44.661095636026076</v>
      </c>
      <c r="M93" s="30">
        <f t="shared" si="49"/>
        <v>4.490486939696857</v>
      </c>
      <c r="N93" s="49"/>
      <c r="O93" s="49">
        <v>12.7398</v>
      </c>
      <c r="P93" s="49">
        <f t="shared" si="50"/>
        <v>0.5551000000000013</v>
      </c>
      <c r="Q93" s="49">
        <f t="shared" si="51"/>
        <v>0.10049999999999848</v>
      </c>
      <c r="R93" s="49">
        <f t="shared" si="52"/>
        <v>0.22855709999999654</v>
      </c>
      <c r="S93" s="49">
        <f t="shared" si="53"/>
        <v>19.29240314003514</v>
      </c>
      <c r="T93" s="31">
        <f t="shared" si="54"/>
        <v>15.329469188529366</v>
      </c>
      <c r="U93" s="49"/>
      <c r="V93" s="31">
        <f t="shared" si="55"/>
        <v>36.04650122393878</v>
      </c>
      <c r="W93" s="50"/>
      <c r="X93" s="31"/>
      <c r="Y93" s="31"/>
      <c r="Z93" s="31"/>
      <c r="AA93" s="31"/>
      <c r="AB93" s="31"/>
      <c r="AC93" s="31"/>
      <c r="AD93" s="44"/>
      <c r="AE93" s="30"/>
      <c r="AF93" s="31"/>
    </row>
    <row r="94" spans="1:32" s="4" customFormat="1" ht="12.75">
      <c r="A94" s="47"/>
      <c r="B94" s="67" t="s">
        <v>195</v>
      </c>
      <c r="C94" s="67"/>
      <c r="D94" s="67"/>
      <c r="E94" s="4">
        <v>12.401</v>
      </c>
      <c r="F94" s="4">
        <v>14.4404</v>
      </c>
      <c r="G94" s="48">
        <f t="shared" si="45"/>
        <v>2.0394000000000005</v>
      </c>
      <c r="H94" s="4">
        <v>14.3489</v>
      </c>
      <c r="I94" s="49">
        <f t="shared" si="56"/>
        <v>1.9479000000000006</v>
      </c>
      <c r="J94" s="49">
        <v>13.543</v>
      </c>
      <c r="K94" s="49">
        <f t="shared" si="47"/>
        <v>1.1419999999999995</v>
      </c>
      <c r="L94" s="49">
        <f t="shared" si="48"/>
        <v>41.372760408645256</v>
      </c>
      <c r="M94" s="30">
        <f t="shared" si="49"/>
        <v>4.486613709914676</v>
      </c>
      <c r="N94" s="49"/>
      <c r="O94" s="49">
        <v>13.3919</v>
      </c>
      <c r="P94" s="49">
        <f t="shared" si="50"/>
        <v>0.9908999999999999</v>
      </c>
      <c r="Q94" s="49">
        <f t="shared" si="51"/>
        <v>0.15109999999999957</v>
      </c>
      <c r="R94" s="49">
        <f t="shared" si="52"/>
        <v>0.343631619999999</v>
      </c>
      <c r="S94" s="49">
        <f t="shared" si="53"/>
        <v>17.64113250166841</v>
      </c>
      <c r="T94" s="31">
        <f t="shared" si="54"/>
        <v>13.231173380034994</v>
      </c>
      <c r="U94" s="49"/>
      <c r="V94" s="31">
        <f t="shared" si="55"/>
        <v>40.986107089686335</v>
      </c>
      <c r="W94" s="50"/>
      <c r="X94" s="31"/>
      <c r="Y94" s="31"/>
      <c r="Z94" s="31"/>
      <c r="AA94" s="31"/>
      <c r="AB94" s="31"/>
      <c r="AC94" s="31"/>
      <c r="AD94" s="44"/>
      <c r="AE94" s="30"/>
      <c r="AF94" s="31"/>
    </row>
    <row r="95" spans="1:32" s="4" customFormat="1" ht="12.75">
      <c r="A95" s="47"/>
      <c r="B95" s="67" t="s">
        <v>196</v>
      </c>
      <c r="C95" s="67"/>
      <c r="D95" s="67"/>
      <c r="E95" s="4">
        <v>12.3874</v>
      </c>
      <c r="F95" s="4">
        <v>13.963</v>
      </c>
      <c r="G95" s="48">
        <f t="shared" si="45"/>
        <v>1.5755999999999997</v>
      </c>
      <c r="H95" s="4">
        <v>13.8984</v>
      </c>
      <c r="I95" s="49">
        <f t="shared" si="56"/>
        <v>1.511000000000001</v>
      </c>
      <c r="J95" s="49">
        <v>13.248</v>
      </c>
      <c r="K95" s="49">
        <f t="shared" si="47"/>
        <v>0.8605999999999998</v>
      </c>
      <c r="L95" s="49">
        <f t="shared" si="48"/>
        <v>43.04434149569826</v>
      </c>
      <c r="M95" s="30">
        <f t="shared" si="49"/>
        <v>4.100025387154016</v>
      </c>
      <c r="N95" s="49"/>
      <c r="O95" s="49">
        <v>13.1273</v>
      </c>
      <c r="P95" s="49">
        <f t="shared" si="50"/>
        <v>0.7399000000000004</v>
      </c>
      <c r="Q95" s="49">
        <f t="shared" si="51"/>
        <v>0.12069999999999936</v>
      </c>
      <c r="R95" s="49">
        <f t="shared" si="52"/>
        <v>0.27449593999999855</v>
      </c>
      <c r="S95" s="49">
        <f t="shared" si="53"/>
        <v>18.166508272667002</v>
      </c>
      <c r="T95" s="31">
        <f t="shared" si="54"/>
        <v>14.025098768301113</v>
      </c>
      <c r="U95" s="49"/>
      <c r="V95" s="31">
        <f t="shared" si="55"/>
        <v>38.789150231634736</v>
      </c>
      <c r="W95" s="50"/>
      <c r="X95" s="31"/>
      <c r="Y95" s="31"/>
      <c r="Z95" s="31"/>
      <c r="AA95" s="31"/>
      <c r="AB95" s="31"/>
      <c r="AC95" s="31"/>
      <c r="AD95" s="44"/>
      <c r="AE95" s="30"/>
      <c r="AF95" s="31"/>
    </row>
    <row r="96" spans="1:32" s="4" customFormat="1" ht="12.75">
      <c r="A96" s="47"/>
      <c r="B96" s="67" t="s">
        <v>197</v>
      </c>
      <c r="C96" s="67"/>
      <c r="D96" s="67"/>
      <c r="E96" s="4">
        <v>12.2284</v>
      </c>
      <c r="F96" s="4">
        <v>13.9769</v>
      </c>
      <c r="G96" s="48">
        <f t="shared" si="45"/>
        <v>1.7485</v>
      </c>
      <c r="H96" s="4">
        <v>13.8978</v>
      </c>
      <c r="I96" s="49">
        <f t="shared" si="56"/>
        <v>1.6693999999999996</v>
      </c>
      <c r="J96" s="49">
        <v>13.1904</v>
      </c>
      <c r="K96" s="49">
        <f t="shared" si="47"/>
        <v>0.9619999999999997</v>
      </c>
      <c r="L96" s="49">
        <f t="shared" si="48"/>
        <v>42.37450581047082</v>
      </c>
      <c r="M96" s="30">
        <f t="shared" si="49"/>
        <v>4.523877609379491</v>
      </c>
      <c r="N96" s="49"/>
      <c r="O96" s="49">
        <v>13.0401</v>
      </c>
      <c r="P96" s="49">
        <f t="shared" si="50"/>
        <v>0.8117000000000001</v>
      </c>
      <c r="Q96" s="49">
        <f t="shared" si="51"/>
        <v>0.15029999999999966</v>
      </c>
      <c r="R96" s="49">
        <f t="shared" si="52"/>
        <v>0.3418122599999992</v>
      </c>
      <c r="S96" s="49">
        <f t="shared" si="53"/>
        <v>20.47515634359646</v>
      </c>
      <c r="T96" s="31">
        <f t="shared" si="54"/>
        <v>15.623700623700593</v>
      </c>
      <c r="U96" s="49"/>
      <c r="V96" s="31">
        <f t="shared" si="55"/>
        <v>37.15033784593272</v>
      </c>
      <c r="W96" s="50"/>
      <c r="X96" s="31"/>
      <c r="Y96" s="31"/>
      <c r="Z96" s="31"/>
      <c r="AA96" s="31"/>
      <c r="AB96" s="31"/>
      <c r="AC96" s="31"/>
      <c r="AD96" s="44"/>
      <c r="AE96" s="30"/>
      <c r="AF96" s="31"/>
    </row>
    <row r="97" spans="1:32" s="4" customFormat="1" ht="12.75">
      <c r="A97" s="47"/>
      <c r="B97" s="67" t="s">
        <v>198</v>
      </c>
      <c r="C97" s="67"/>
      <c r="D97" s="67"/>
      <c r="E97" s="4">
        <v>13.9537</v>
      </c>
      <c r="F97" s="4">
        <v>15.6604</v>
      </c>
      <c r="G97" s="48">
        <f t="shared" si="45"/>
        <v>1.7066999999999997</v>
      </c>
      <c r="H97" s="4">
        <v>15.5913</v>
      </c>
      <c r="I97" s="49">
        <f t="shared" si="56"/>
        <v>1.6376000000000008</v>
      </c>
      <c r="J97" s="49">
        <v>14.939</v>
      </c>
      <c r="K97" s="49">
        <f t="shared" si="47"/>
        <v>0.9853000000000005</v>
      </c>
      <c r="L97" s="49">
        <f t="shared" si="48"/>
        <v>39.832681973619934</v>
      </c>
      <c r="M97" s="30">
        <f t="shared" si="49"/>
        <v>4.048749047870091</v>
      </c>
      <c r="N97" s="49"/>
      <c r="O97" s="49">
        <v>14.8109</v>
      </c>
      <c r="P97" s="49">
        <f t="shared" si="50"/>
        <v>0.8572000000000006</v>
      </c>
      <c r="Q97" s="49">
        <f t="shared" si="51"/>
        <v>0.12809999999999988</v>
      </c>
      <c r="R97" s="49">
        <f t="shared" si="52"/>
        <v>0.2913250199999997</v>
      </c>
      <c r="S97" s="49">
        <f t="shared" si="53"/>
        <v>17.789754518807985</v>
      </c>
      <c r="T97" s="31">
        <f t="shared" si="54"/>
        <v>13.001116411245286</v>
      </c>
      <c r="U97" s="49"/>
      <c r="V97" s="31">
        <f t="shared" si="55"/>
        <v>42.37756350757208</v>
      </c>
      <c r="W97" s="50"/>
      <c r="X97" s="31"/>
      <c r="Y97" s="31"/>
      <c r="Z97" s="31"/>
      <c r="AA97" s="31"/>
      <c r="AB97" s="31"/>
      <c r="AC97" s="31"/>
      <c r="AD97" s="44"/>
      <c r="AE97" s="30"/>
      <c r="AF97" s="31"/>
    </row>
    <row r="98" spans="1:32" s="4" customFormat="1" ht="12.75">
      <c r="A98" s="47"/>
      <c r="B98" s="67" t="s">
        <v>199</v>
      </c>
      <c r="C98" s="67"/>
      <c r="D98" s="67"/>
      <c r="E98" s="4">
        <v>12.7966</v>
      </c>
      <c r="F98" s="4">
        <v>15.354</v>
      </c>
      <c r="G98" s="48">
        <f t="shared" si="45"/>
        <v>2.5573999999999995</v>
      </c>
      <c r="H98" s="4">
        <v>15.288</v>
      </c>
      <c r="I98" s="49">
        <f t="shared" si="56"/>
        <v>2.4914000000000005</v>
      </c>
      <c r="J98" s="49">
        <v>14.6419</v>
      </c>
      <c r="K98" s="49">
        <f t="shared" si="47"/>
        <v>1.8453</v>
      </c>
      <c r="L98" s="49">
        <f t="shared" si="48"/>
        <v>25.933210243236754</v>
      </c>
      <c r="M98" s="30">
        <f t="shared" si="49"/>
        <v>2.5807460702275344</v>
      </c>
      <c r="N98" s="49"/>
      <c r="O98" s="49">
        <v>14.857</v>
      </c>
      <c r="P98" s="49">
        <f t="shared" si="50"/>
        <v>2.0603999999999996</v>
      </c>
      <c r="Q98" s="49">
        <f t="shared" si="51"/>
        <v>-0.21509999999999962</v>
      </c>
      <c r="R98" s="49">
        <f t="shared" si="52"/>
        <v>-0.48918041999999917</v>
      </c>
      <c r="S98" s="49">
        <f t="shared" si="53"/>
        <v>-19.634760375692345</v>
      </c>
      <c r="T98" s="31">
        <f t="shared" si="54"/>
        <v>-11.656641196553386</v>
      </c>
      <c r="U98" s="49"/>
      <c r="V98" s="31">
        <f t="shared" si="55"/>
        <v>93.7015501324556</v>
      </c>
      <c r="W98" s="50"/>
      <c r="X98" s="31"/>
      <c r="Y98" s="31"/>
      <c r="Z98" s="31"/>
      <c r="AA98" s="31"/>
      <c r="AB98" s="31"/>
      <c r="AC98" s="31"/>
      <c r="AD98" s="44"/>
      <c r="AE98" s="30"/>
      <c r="AF98" s="31"/>
    </row>
    <row r="99" spans="1:32" s="4" customFormat="1" ht="12.75">
      <c r="A99" s="47"/>
      <c r="B99" s="67" t="s">
        <v>200</v>
      </c>
      <c r="C99" s="67"/>
      <c r="D99" s="67"/>
      <c r="E99" s="4">
        <v>13.8853</v>
      </c>
      <c r="F99" s="4">
        <v>15.6768</v>
      </c>
      <c r="G99" s="48">
        <f t="shared" si="45"/>
        <v>1.7914999999999992</v>
      </c>
      <c r="H99" s="4">
        <v>15.5944</v>
      </c>
      <c r="I99" s="49">
        <f t="shared" si="56"/>
        <v>1.7090999999999994</v>
      </c>
      <c r="J99" s="49">
        <v>14.9044</v>
      </c>
      <c r="K99" s="49">
        <f t="shared" si="47"/>
        <v>1.0191</v>
      </c>
      <c r="L99" s="49">
        <f t="shared" si="48"/>
        <v>40.372125680182535</v>
      </c>
      <c r="M99" s="30">
        <f t="shared" si="49"/>
        <v>4.599497627686288</v>
      </c>
      <c r="N99" s="49"/>
      <c r="O99" s="49">
        <v>15.6132</v>
      </c>
      <c r="P99" s="49">
        <f t="shared" si="50"/>
        <v>1.7279</v>
      </c>
      <c r="Q99" s="49">
        <f t="shared" si="51"/>
        <v>-0.7088000000000001</v>
      </c>
      <c r="R99" s="49">
        <f t="shared" si="52"/>
        <v>-1.6119529600000002</v>
      </c>
      <c r="S99" s="49">
        <f t="shared" si="53"/>
        <v>-94.31589491545263</v>
      </c>
      <c r="T99" s="31">
        <f t="shared" si="54"/>
        <v>-69.55156510646651</v>
      </c>
      <c r="U99" s="49"/>
      <c r="V99" s="31">
        <f t="shared" si="55"/>
        <v>153.9437692352701</v>
      </c>
      <c r="W99" s="50"/>
      <c r="X99" s="31"/>
      <c r="Y99" s="31"/>
      <c r="Z99" s="31"/>
      <c r="AA99" s="31"/>
      <c r="AB99" s="31"/>
      <c r="AC99" s="31"/>
      <c r="AD99" s="44"/>
      <c r="AE99" s="30"/>
      <c r="AF99" s="31"/>
    </row>
    <row r="100" spans="1:32" s="4" customFormat="1" ht="12.75">
      <c r="A100" s="47"/>
      <c r="B100" s="67" t="s">
        <v>201</v>
      </c>
      <c r="C100" s="67"/>
      <c r="D100" s="67"/>
      <c r="E100" s="4">
        <v>11.9002</v>
      </c>
      <c r="F100" s="4">
        <v>14.0048</v>
      </c>
      <c r="G100" s="48">
        <f t="shared" si="45"/>
        <v>2.1045999999999996</v>
      </c>
      <c r="H100" s="4">
        <v>13.9053</v>
      </c>
      <c r="I100" s="49">
        <f t="shared" si="56"/>
        <v>2.0051000000000005</v>
      </c>
      <c r="J100" s="49">
        <v>13.0725</v>
      </c>
      <c r="K100" s="49">
        <f t="shared" si="47"/>
        <v>1.1723</v>
      </c>
      <c r="L100" s="49">
        <f t="shared" si="48"/>
        <v>41.53408807540773</v>
      </c>
      <c r="M100" s="30">
        <f t="shared" si="49"/>
        <v>4.727739237859881</v>
      </c>
      <c r="N100" s="49"/>
      <c r="O100" s="49">
        <v>12.8912</v>
      </c>
      <c r="P100" s="49">
        <f t="shared" si="50"/>
        <v>0.9909999999999997</v>
      </c>
      <c r="Q100" s="49">
        <f t="shared" si="51"/>
        <v>0.18130000000000024</v>
      </c>
      <c r="R100" s="49">
        <f t="shared" si="52"/>
        <v>0.41231246000000055</v>
      </c>
      <c r="S100" s="49">
        <f t="shared" si="53"/>
        <v>20.563186873472667</v>
      </c>
      <c r="T100" s="31">
        <f t="shared" si="54"/>
        <v>15.465324575620595</v>
      </c>
      <c r="U100" s="49"/>
      <c r="V100" s="31">
        <f t="shared" si="55"/>
        <v>37.9027250511196</v>
      </c>
      <c r="W100" s="50"/>
      <c r="X100" s="31"/>
      <c r="Y100" s="31"/>
      <c r="Z100" s="31"/>
      <c r="AA100" s="31"/>
      <c r="AB100" s="31"/>
      <c r="AC100" s="31"/>
      <c r="AD100" s="44"/>
      <c r="AE100" s="30"/>
      <c r="AF100" s="31"/>
    </row>
    <row r="101" spans="1:32" s="4" customFormat="1" ht="12.75">
      <c r="A101" s="47"/>
      <c r="B101" s="67" t="s">
        <v>202</v>
      </c>
      <c r="C101" s="67"/>
      <c r="D101" s="67"/>
      <c r="E101" s="4">
        <v>14.8103</v>
      </c>
      <c r="F101" s="4">
        <v>16.5046</v>
      </c>
      <c r="G101" s="48">
        <f t="shared" si="45"/>
        <v>1.6943000000000001</v>
      </c>
      <c r="H101" s="4">
        <v>16.4281</v>
      </c>
      <c r="I101" s="49">
        <f t="shared" si="56"/>
        <v>1.6178000000000008</v>
      </c>
      <c r="J101" s="49">
        <v>15.7534</v>
      </c>
      <c r="K101" s="49">
        <f t="shared" si="47"/>
        <v>0.9430999999999994</v>
      </c>
      <c r="L101" s="49">
        <f t="shared" si="48"/>
        <v>41.70478427494134</v>
      </c>
      <c r="M101" s="30">
        <f t="shared" si="49"/>
        <v>4.515138995455311</v>
      </c>
      <c r="N101" s="49"/>
      <c r="O101" s="49">
        <v>14.7417</v>
      </c>
      <c r="P101" s="49">
        <f t="shared" si="50"/>
        <v>-0.0686</v>
      </c>
      <c r="Q101" s="49">
        <f t="shared" si="51"/>
        <v>1.0116999999999994</v>
      </c>
      <c r="R101" s="49">
        <f t="shared" si="52"/>
        <v>2.3008081399999987</v>
      </c>
      <c r="S101" s="49">
        <f t="shared" si="53"/>
        <v>142.21832983063405</v>
      </c>
      <c r="T101" s="31">
        <f t="shared" si="54"/>
        <v>107.27388399957587</v>
      </c>
      <c r="U101" s="49"/>
      <c r="V101" s="31">
        <f t="shared" si="55"/>
        <v>-83.9231141055754</v>
      </c>
      <c r="W101" s="50"/>
      <c r="X101" s="31"/>
      <c r="Y101" s="31"/>
      <c r="Z101" s="31"/>
      <c r="AA101" s="31"/>
      <c r="AB101" s="31"/>
      <c r="AC101" s="31"/>
      <c r="AD101" s="44"/>
      <c r="AE101" s="30"/>
      <c r="AF101" s="31"/>
    </row>
    <row r="102" spans="1:32" s="4" customFormat="1" ht="12.75">
      <c r="A102" s="47"/>
      <c r="B102" s="67" t="s">
        <v>203</v>
      </c>
      <c r="C102" s="67"/>
      <c r="D102" s="67"/>
      <c r="E102" s="4">
        <v>14.1072</v>
      </c>
      <c r="F102" s="4">
        <v>15.6823</v>
      </c>
      <c r="G102" s="48">
        <f t="shared" si="45"/>
        <v>1.575099999999999</v>
      </c>
      <c r="H102" s="4">
        <v>15.6135</v>
      </c>
      <c r="I102" s="49">
        <f t="shared" si="56"/>
        <v>1.5062999999999995</v>
      </c>
      <c r="J102" s="49">
        <v>14.9714</v>
      </c>
      <c r="K102" s="49">
        <f t="shared" si="47"/>
        <v>0.8641999999999985</v>
      </c>
      <c r="L102" s="49">
        <f t="shared" si="48"/>
        <v>42.62763061807085</v>
      </c>
      <c r="M102" s="30">
        <f t="shared" si="49"/>
        <v>4.367976636404011</v>
      </c>
      <c r="N102" s="49"/>
      <c r="O102" s="49">
        <v>14.2663</v>
      </c>
      <c r="P102" s="49">
        <f t="shared" si="50"/>
        <v>0.1590999999999987</v>
      </c>
      <c r="Q102" s="49">
        <f t="shared" si="51"/>
        <v>0.7050999999999998</v>
      </c>
      <c r="R102" s="49">
        <f t="shared" si="52"/>
        <v>1.6035384199999996</v>
      </c>
      <c r="S102" s="49">
        <f t="shared" si="53"/>
        <v>106.455448449844</v>
      </c>
      <c r="T102" s="31">
        <f t="shared" si="54"/>
        <v>81.58990974311514</v>
      </c>
      <c r="U102" s="49"/>
      <c r="V102" s="31">
        <f t="shared" si="55"/>
        <v>-49.083079067914866</v>
      </c>
      <c r="W102" s="50"/>
      <c r="X102" s="31"/>
      <c r="Y102" s="31"/>
      <c r="Z102" s="31"/>
      <c r="AA102" s="31"/>
      <c r="AB102" s="31"/>
      <c r="AC102" s="31"/>
      <c r="AD102" s="44"/>
      <c r="AE102" s="30"/>
      <c r="AF102" s="31"/>
    </row>
    <row r="103" spans="1:32" s="4" customFormat="1" ht="12.75">
      <c r="A103" s="47"/>
      <c r="B103" s="67" t="s">
        <v>204</v>
      </c>
      <c r="C103" s="67"/>
      <c r="D103" s="67"/>
      <c r="E103" s="4">
        <v>14.6189</v>
      </c>
      <c r="F103" s="4">
        <v>16.6103</v>
      </c>
      <c r="G103" s="48">
        <f t="shared" si="45"/>
        <v>1.9913999999999987</v>
      </c>
      <c r="H103" s="4">
        <v>16.5196</v>
      </c>
      <c r="I103" s="49">
        <f t="shared" si="56"/>
        <v>1.9007000000000005</v>
      </c>
      <c r="J103" s="49">
        <v>15.6743</v>
      </c>
      <c r="K103" s="49">
        <f t="shared" si="47"/>
        <v>1.0554000000000006</v>
      </c>
      <c r="L103" s="49">
        <f t="shared" si="48"/>
        <v>44.47308886199819</v>
      </c>
      <c r="M103" s="30">
        <f t="shared" si="49"/>
        <v>4.5545847142712805</v>
      </c>
      <c r="N103" s="49"/>
      <c r="O103" s="49">
        <v>15.5047</v>
      </c>
      <c r="P103" s="49">
        <f t="shared" si="50"/>
        <v>0.8857999999999997</v>
      </c>
      <c r="Q103" s="49">
        <f t="shared" si="51"/>
        <v>0.16960000000000086</v>
      </c>
      <c r="R103" s="49">
        <f t="shared" si="52"/>
        <v>0.38570432000000193</v>
      </c>
      <c r="S103" s="49">
        <f t="shared" si="53"/>
        <v>20.292751091703153</v>
      </c>
      <c r="T103" s="31">
        <f t="shared" si="54"/>
        <v>16.06973659276111</v>
      </c>
      <c r="U103" s="49"/>
      <c r="V103" s="31">
        <f t="shared" si="55"/>
        <v>35.234160046298655</v>
      </c>
      <c r="W103" s="50"/>
      <c r="X103" s="31"/>
      <c r="Y103" s="31"/>
      <c r="Z103" s="31"/>
      <c r="AA103" s="31"/>
      <c r="AB103" s="31"/>
      <c r="AC103" s="31"/>
      <c r="AD103" s="44"/>
      <c r="AE103" s="30"/>
      <c r="AF103" s="31"/>
    </row>
    <row r="104" spans="1:32" s="4" customFormat="1" ht="12.75">
      <c r="A104" s="47"/>
      <c r="B104" s="67" t="s">
        <v>205</v>
      </c>
      <c r="C104" s="67"/>
      <c r="D104" s="67"/>
      <c r="E104" s="4">
        <v>12.4678</v>
      </c>
      <c r="F104" s="4">
        <v>14.519</v>
      </c>
      <c r="G104" s="48">
        <f t="shared" si="45"/>
        <v>2.0511999999999997</v>
      </c>
      <c r="H104" s="4">
        <v>14.4226</v>
      </c>
      <c r="I104" s="49">
        <f t="shared" si="56"/>
        <v>1.9547999999999988</v>
      </c>
      <c r="J104" s="49">
        <v>13.559</v>
      </c>
      <c r="K104" s="49">
        <f t="shared" si="47"/>
        <v>1.0911999999999988</v>
      </c>
      <c r="L104" s="49">
        <f t="shared" si="48"/>
        <v>44.178432576222654</v>
      </c>
      <c r="M104" s="30">
        <f t="shared" si="49"/>
        <v>4.699687987519547</v>
      </c>
      <c r="N104" s="49"/>
      <c r="O104" s="49">
        <v>13.3882</v>
      </c>
      <c r="P104" s="49">
        <f t="shared" si="50"/>
        <v>0.920399999999999</v>
      </c>
      <c r="Q104" s="49">
        <f t="shared" si="51"/>
        <v>0.17079999999999984</v>
      </c>
      <c r="R104" s="49">
        <f t="shared" si="52"/>
        <v>0.3884333599999996</v>
      </c>
      <c r="S104" s="49">
        <f t="shared" si="53"/>
        <v>19.870746879476155</v>
      </c>
      <c r="T104" s="31">
        <f t="shared" si="54"/>
        <v>15.652492668621704</v>
      </c>
      <c r="U104" s="49"/>
      <c r="V104" s="31">
        <f t="shared" si="55"/>
        <v>35.950820544301195</v>
      </c>
      <c r="W104" s="50"/>
      <c r="X104" s="31"/>
      <c r="Y104" s="31"/>
      <c r="Z104" s="31"/>
      <c r="AA104" s="31"/>
      <c r="AB104" s="31"/>
      <c r="AC104" s="31"/>
      <c r="AD104" s="44"/>
      <c r="AE104" s="30"/>
      <c r="AF104" s="31"/>
    </row>
    <row r="105" spans="1:32" s="4" customFormat="1" ht="12.75">
      <c r="A105" s="47"/>
      <c r="B105" s="67" t="s">
        <v>206</v>
      </c>
      <c r="C105" s="67"/>
      <c r="D105" s="67"/>
      <c r="E105" s="4">
        <v>12.2797</v>
      </c>
      <c r="F105" s="4">
        <v>14.1758</v>
      </c>
      <c r="G105" s="48">
        <f t="shared" si="45"/>
        <v>1.8961000000000006</v>
      </c>
      <c r="H105" s="4">
        <v>14.0981</v>
      </c>
      <c r="I105" s="49">
        <f t="shared" si="56"/>
        <v>1.8184000000000005</v>
      </c>
      <c r="J105" s="49">
        <v>13.3827</v>
      </c>
      <c r="K105" s="49">
        <f t="shared" si="47"/>
        <v>1.1029999999999998</v>
      </c>
      <c r="L105" s="49">
        <f t="shared" si="48"/>
        <v>39.34227892652885</v>
      </c>
      <c r="M105" s="30">
        <f t="shared" si="49"/>
        <v>4.0978851326406875</v>
      </c>
      <c r="N105" s="49"/>
      <c r="O105" s="49">
        <v>13.197</v>
      </c>
      <c r="P105" s="49">
        <f t="shared" si="50"/>
        <v>0.9172999999999991</v>
      </c>
      <c r="Q105" s="49">
        <f t="shared" si="51"/>
        <v>0.18570000000000064</v>
      </c>
      <c r="R105" s="49">
        <f t="shared" si="52"/>
        <v>0.4223189400000015</v>
      </c>
      <c r="S105" s="49">
        <f t="shared" si="53"/>
        <v>23.224754729432544</v>
      </c>
      <c r="T105" s="31">
        <f t="shared" si="54"/>
        <v>16.835902085222184</v>
      </c>
      <c r="U105" s="49"/>
      <c r="V105" s="31">
        <f t="shared" si="55"/>
        <v>37.432966344038604</v>
      </c>
      <c r="W105" s="50"/>
      <c r="X105" s="31"/>
      <c r="Y105" s="31"/>
      <c r="Z105" s="31"/>
      <c r="AA105" s="31"/>
      <c r="AB105" s="31"/>
      <c r="AC105" s="31"/>
      <c r="AD105" s="44"/>
      <c r="AE105" s="30"/>
      <c r="AF105" s="31"/>
    </row>
    <row r="106" spans="1:32" s="4" customFormat="1" ht="12.75">
      <c r="A106" s="47"/>
      <c r="B106" s="67" t="s">
        <v>207</v>
      </c>
      <c r="C106" s="67"/>
      <c r="D106" s="67"/>
      <c r="E106" s="4">
        <v>12.2952</v>
      </c>
      <c r="F106" s="4">
        <v>14.1138</v>
      </c>
      <c r="G106" s="48">
        <f t="shared" si="45"/>
        <v>1.8186</v>
      </c>
      <c r="H106" s="4">
        <v>14.0421</v>
      </c>
      <c r="I106" s="49">
        <f t="shared" si="56"/>
        <v>1.7469000000000001</v>
      </c>
      <c r="J106" s="49">
        <v>13.3746</v>
      </c>
      <c r="K106" s="49">
        <f t="shared" si="47"/>
        <v>1.0793999999999997</v>
      </c>
      <c r="L106" s="49">
        <f t="shared" si="48"/>
        <v>38.21054439292463</v>
      </c>
      <c r="M106" s="30">
        <f t="shared" si="49"/>
        <v>3.942593203563174</v>
      </c>
      <c r="N106" s="49"/>
      <c r="O106" s="49">
        <v>13.2296</v>
      </c>
      <c r="P106" s="49">
        <f t="shared" si="50"/>
        <v>0.9344000000000001</v>
      </c>
      <c r="Q106" s="49">
        <f t="shared" si="51"/>
        <v>0.14499999999999957</v>
      </c>
      <c r="R106" s="49">
        <f t="shared" si="52"/>
        <v>0.329758999999999</v>
      </c>
      <c r="S106" s="49">
        <f t="shared" si="53"/>
        <v>18.87681034976238</v>
      </c>
      <c r="T106" s="31">
        <f t="shared" si="54"/>
        <v>13.433388919770206</v>
      </c>
      <c r="U106" s="49"/>
      <c r="V106" s="31">
        <f t="shared" si="55"/>
        <v>42.91264525731299</v>
      </c>
      <c r="W106" s="50"/>
      <c r="X106" s="31"/>
      <c r="Y106" s="31"/>
      <c r="Z106" s="31"/>
      <c r="AA106" s="31"/>
      <c r="AB106" s="31"/>
      <c r="AC106" s="31"/>
      <c r="AD106" s="44"/>
      <c r="AE106" s="30"/>
      <c r="AF106" s="31"/>
    </row>
    <row r="107" spans="1:32" s="4" customFormat="1" ht="12.75">
      <c r="A107" s="47"/>
      <c r="B107" s="73" t="s">
        <v>208</v>
      </c>
      <c r="C107" s="73"/>
      <c r="D107" s="73"/>
      <c r="E107" s="4">
        <v>12.2197</v>
      </c>
      <c r="F107" s="4">
        <v>14.3803</v>
      </c>
      <c r="G107" s="48">
        <f t="shared" si="45"/>
        <v>2.1606000000000005</v>
      </c>
      <c r="H107" s="4">
        <v>14.2812</v>
      </c>
      <c r="I107" s="49">
        <f t="shared" si="56"/>
        <v>2.0615000000000006</v>
      </c>
      <c r="J107" s="49">
        <v>13.4763</v>
      </c>
      <c r="K107" s="49">
        <f t="shared" si="47"/>
        <v>1.2566000000000006</v>
      </c>
      <c r="L107" s="49">
        <f t="shared" si="48"/>
        <v>39.04438515643947</v>
      </c>
      <c r="M107" s="30">
        <f t="shared" si="49"/>
        <v>4.586688882717761</v>
      </c>
      <c r="N107" s="49"/>
      <c r="O107" s="49">
        <v>13.3094</v>
      </c>
      <c r="P107" s="49">
        <f t="shared" si="50"/>
        <v>1.0897000000000006</v>
      </c>
      <c r="Q107" s="49">
        <f t="shared" si="51"/>
        <v>0.16690000000000005</v>
      </c>
      <c r="R107" s="49">
        <f t="shared" si="52"/>
        <v>0.37956398000000013</v>
      </c>
      <c r="S107" s="49">
        <f t="shared" si="53"/>
        <v>18.412029105020615</v>
      </c>
      <c r="T107" s="31">
        <f t="shared" si="54"/>
        <v>13.281871717332482</v>
      </c>
      <c r="U107" s="49"/>
      <c r="V107" s="31">
        <f t="shared" si="55"/>
        <v>42.54358573853992</v>
      </c>
      <c r="W107" s="50"/>
      <c r="X107" s="31"/>
      <c r="Y107" s="31"/>
      <c r="Z107" s="31"/>
      <c r="AA107" s="31"/>
      <c r="AB107" s="31"/>
      <c r="AC107" s="31"/>
      <c r="AD107" s="44"/>
      <c r="AE107" s="30"/>
      <c r="AF107" s="31"/>
    </row>
    <row r="108" spans="1:32" s="4" customFormat="1" ht="12.75">
      <c r="A108" s="47"/>
      <c r="B108" s="67" t="s">
        <v>209</v>
      </c>
      <c r="C108" s="67"/>
      <c r="D108" s="67"/>
      <c r="E108" s="4">
        <v>11.7143</v>
      </c>
      <c r="F108" s="4">
        <v>13.5841</v>
      </c>
      <c r="G108" s="48">
        <f t="shared" si="45"/>
        <v>1.8697999999999997</v>
      </c>
      <c r="H108" s="4">
        <v>13.5078</v>
      </c>
      <c r="I108" s="49">
        <f t="shared" si="56"/>
        <v>1.7934999999999999</v>
      </c>
      <c r="J108" s="49">
        <v>12.7375</v>
      </c>
      <c r="K108" s="49">
        <f t="shared" si="47"/>
        <v>1.023200000000001</v>
      </c>
      <c r="L108" s="49">
        <f t="shared" si="48"/>
        <v>42.949540005575635</v>
      </c>
      <c r="M108" s="30">
        <f t="shared" si="49"/>
        <v>4.080650336934422</v>
      </c>
      <c r="N108" s="49"/>
      <c r="O108" s="49">
        <v>12.6035</v>
      </c>
      <c r="P108" s="49">
        <f t="shared" si="50"/>
        <v>0.8892000000000007</v>
      </c>
      <c r="Q108" s="49">
        <f t="shared" si="51"/>
        <v>0.13400000000000034</v>
      </c>
      <c r="R108" s="49">
        <f t="shared" si="52"/>
        <v>0.30474280000000076</v>
      </c>
      <c r="S108" s="49">
        <f t="shared" si="53"/>
        <v>16.991513799832774</v>
      </c>
      <c r="T108" s="31">
        <f t="shared" si="54"/>
        <v>13.096168881939036</v>
      </c>
      <c r="U108" s="49"/>
      <c r="V108" s="31">
        <f t="shared" si="55"/>
        <v>40.05894619459159</v>
      </c>
      <c r="W108" s="50"/>
      <c r="X108" s="31"/>
      <c r="Y108" s="31"/>
      <c r="Z108" s="31"/>
      <c r="AA108" s="31"/>
      <c r="AB108" s="31"/>
      <c r="AC108" s="31"/>
      <c r="AD108" s="44"/>
      <c r="AE108" s="30"/>
      <c r="AF108" s="31"/>
    </row>
    <row r="109" spans="1:32" s="4" customFormat="1" ht="12.75">
      <c r="A109" s="47"/>
      <c r="B109" s="67" t="s">
        <v>210</v>
      </c>
      <c r="C109" s="67"/>
      <c r="D109" s="67"/>
      <c r="E109" s="4">
        <v>12.0926</v>
      </c>
      <c r="F109" s="4">
        <v>14.074</v>
      </c>
      <c r="G109" s="48">
        <f t="shared" si="45"/>
        <v>1.9814000000000007</v>
      </c>
      <c r="H109" s="4">
        <v>13.9909</v>
      </c>
      <c r="I109" s="49">
        <f t="shared" si="56"/>
        <v>1.8983000000000008</v>
      </c>
      <c r="J109" s="49">
        <v>13.2456</v>
      </c>
      <c r="K109" s="49">
        <f t="shared" si="47"/>
        <v>1.1530000000000005</v>
      </c>
      <c r="L109" s="49">
        <f t="shared" si="48"/>
        <v>39.26144445029763</v>
      </c>
      <c r="M109" s="30">
        <f t="shared" si="49"/>
        <v>4.194004239426665</v>
      </c>
      <c r="N109" s="49"/>
      <c r="O109" s="49">
        <v>13.0868</v>
      </c>
      <c r="P109" s="49">
        <f t="shared" si="50"/>
        <v>0.9942000000000011</v>
      </c>
      <c r="Q109" s="49">
        <f t="shared" si="51"/>
        <v>0.15879999999999939</v>
      </c>
      <c r="R109" s="49">
        <f t="shared" si="52"/>
        <v>0.3611429599999986</v>
      </c>
      <c r="S109" s="49">
        <f t="shared" si="53"/>
        <v>19.024546172891455</v>
      </c>
      <c r="T109" s="31">
        <f t="shared" si="54"/>
        <v>13.772766695576696</v>
      </c>
      <c r="U109" s="49"/>
      <c r="V109" s="31">
        <f t="shared" si="55"/>
        <v>41.714009376810914</v>
      </c>
      <c r="W109" s="50"/>
      <c r="X109" s="31"/>
      <c r="Y109" s="31"/>
      <c r="Z109" s="31"/>
      <c r="AA109" s="31"/>
      <c r="AB109" s="31"/>
      <c r="AC109" s="31"/>
      <c r="AD109" s="44"/>
      <c r="AE109" s="30"/>
      <c r="AF109" s="31"/>
    </row>
    <row r="110" spans="1:32" s="4" customFormat="1" ht="12.75">
      <c r="A110" s="47"/>
      <c r="B110" s="67" t="s">
        <v>211</v>
      </c>
      <c r="C110" s="67"/>
      <c r="D110" s="67"/>
      <c r="E110" s="4">
        <v>14.3649</v>
      </c>
      <c r="F110" s="4">
        <v>16.6962</v>
      </c>
      <c r="G110" s="48">
        <f t="shared" si="45"/>
        <v>2.3313000000000006</v>
      </c>
      <c r="H110" s="4">
        <v>16.6093</v>
      </c>
      <c r="I110" s="49">
        <f t="shared" si="56"/>
        <v>2.2444000000000006</v>
      </c>
      <c r="J110" s="49">
        <v>15.7109</v>
      </c>
      <c r="K110" s="49">
        <f t="shared" si="47"/>
        <v>1.346</v>
      </c>
      <c r="L110" s="49">
        <f t="shared" si="48"/>
        <v>40.02851541614687</v>
      </c>
      <c r="M110" s="30">
        <f t="shared" si="49"/>
        <v>3.727533993908976</v>
      </c>
      <c r="N110" s="49"/>
      <c r="O110" s="49">
        <v>15.5065</v>
      </c>
      <c r="P110" s="49">
        <f t="shared" si="50"/>
        <v>1.1416000000000004</v>
      </c>
      <c r="Q110" s="49">
        <f t="shared" si="51"/>
        <v>0.2043999999999997</v>
      </c>
      <c r="R110" s="49">
        <f t="shared" si="52"/>
        <v>0.4648464799999993</v>
      </c>
      <c r="S110" s="49">
        <f t="shared" si="53"/>
        <v>20.71139190875063</v>
      </c>
      <c r="T110" s="31">
        <f t="shared" si="54"/>
        <v>15.185735512629991</v>
      </c>
      <c r="U110" s="49"/>
      <c r="V110" s="31">
        <f t="shared" si="55"/>
        <v>39.2600926751025</v>
      </c>
      <c r="W110" s="50"/>
      <c r="X110" s="31"/>
      <c r="Y110" s="31"/>
      <c r="Z110" s="31"/>
      <c r="AA110" s="31"/>
      <c r="AB110" s="31"/>
      <c r="AC110" s="31"/>
      <c r="AD110" s="44"/>
      <c r="AE110" s="30"/>
      <c r="AF110" s="31"/>
    </row>
    <row r="111" spans="1:32" s="4" customFormat="1" ht="12.75">
      <c r="A111" s="47"/>
      <c r="B111" s="67" t="s">
        <v>212</v>
      </c>
      <c r="C111" s="67"/>
      <c r="D111" s="67"/>
      <c r="E111" s="4">
        <v>13.5272</v>
      </c>
      <c r="F111" s="4">
        <v>15.0588</v>
      </c>
      <c r="G111" s="48">
        <f t="shared" si="45"/>
        <v>1.5315999999999992</v>
      </c>
      <c r="H111" s="4">
        <v>15.002</v>
      </c>
      <c r="I111" s="49">
        <f t="shared" si="56"/>
        <v>1.4748</v>
      </c>
      <c r="J111" s="49">
        <v>14.4218</v>
      </c>
      <c r="K111" s="49">
        <f t="shared" si="47"/>
        <v>0.8945999999999987</v>
      </c>
      <c r="L111" s="49">
        <f t="shared" si="48"/>
        <v>39.34092758340123</v>
      </c>
      <c r="M111" s="30">
        <f t="shared" si="49"/>
        <v>3.7085400887959716</v>
      </c>
      <c r="N111" s="49"/>
      <c r="O111" s="49">
        <v>14.3138</v>
      </c>
      <c r="P111" s="49">
        <f t="shared" si="50"/>
        <v>0.7866</v>
      </c>
      <c r="Q111" s="49">
        <f t="shared" si="51"/>
        <v>0.10799999999999876</v>
      </c>
      <c r="R111" s="49">
        <f t="shared" si="52"/>
        <v>0.24561359999999718</v>
      </c>
      <c r="S111" s="49">
        <f t="shared" si="53"/>
        <v>16.654027664767913</v>
      </c>
      <c r="T111" s="31">
        <f t="shared" si="54"/>
        <v>12.072434607645754</v>
      </c>
      <c r="U111" s="49"/>
      <c r="V111" s="31">
        <f t="shared" si="55"/>
        <v>44.00504475183085</v>
      </c>
      <c r="W111" s="50"/>
      <c r="X111" s="31"/>
      <c r="Y111" s="31"/>
      <c r="Z111" s="31"/>
      <c r="AA111" s="31"/>
      <c r="AB111" s="31"/>
      <c r="AC111" s="31"/>
      <c r="AD111" s="44"/>
      <c r="AE111" s="30"/>
      <c r="AF111" s="31"/>
    </row>
    <row r="112" spans="1:32" s="4" customFormat="1" ht="12.75">
      <c r="A112" s="47"/>
      <c r="B112" s="67" t="s">
        <v>213</v>
      </c>
      <c r="C112" s="67"/>
      <c r="D112" s="67"/>
      <c r="E112" s="4">
        <v>12.6859</v>
      </c>
      <c r="F112" s="4">
        <v>15.038</v>
      </c>
      <c r="G112" s="48">
        <f t="shared" si="45"/>
        <v>2.3521</v>
      </c>
      <c r="H112" s="4">
        <v>14.9274</v>
      </c>
      <c r="I112" s="49">
        <f t="shared" si="56"/>
        <v>2.2415000000000003</v>
      </c>
      <c r="J112" s="49">
        <v>13.9747</v>
      </c>
      <c r="K112" s="49">
        <f t="shared" si="47"/>
        <v>1.2888000000000002</v>
      </c>
      <c r="L112" s="49">
        <f t="shared" si="48"/>
        <v>42.50278831139862</v>
      </c>
      <c r="M112" s="30">
        <f t="shared" si="49"/>
        <v>4.7021810297181155</v>
      </c>
      <c r="N112" s="49"/>
      <c r="O112" s="49">
        <v>13.7883</v>
      </c>
      <c r="P112" s="49">
        <f t="shared" si="50"/>
        <v>1.1023999999999994</v>
      </c>
      <c r="Q112" s="49">
        <f t="shared" si="51"/>
        <v>0.1864000000000008</v>
      </c>
      <c r="R112" s="49">
        <f t="shared" si="52"/>
        <v>0.42391088000000177</v>
      </c>
      <c r="S112" s="49">
        <f t="shared" si="53"/>
        <v>18.91192861922827</v>
      </c>
      <c r="T112" s="31">
        <f t="shared" si="54"/>
        <v>14.46306641837374</v>
      </c>
      <c r="U112" s="49"/>
      <c r="V112" s="31">
        <f t="shared" si="55"/>
        <v>38.58528306937311</v>
      </c>
      <c r="W112" s="50"/>
      <c r="X112" s="31"/>
      <c r="Y112" s="31"/>
      <c r="Z112" s="31"/>
      <c r="AA112" s="31"/>
      <c r="AB112" s="31"/>
      <c r="AC112" s="31"/>
      <c r="AD112" s="44"/>
      <c r="AE112" s="30"/>
      <c r="AF112" s="31"/>
    </row>
    <row r="113" spans="1:32" s="4" customFormat="1" ht="12.75">
      <c r="A113" s="47"/>
      <c r="B113" s="67" t="s">
        <v>214</v>
      </c>
      <c r="C113" s="67"/>
      <c r="D113" s="67"/>
      <c r="E113" s="4">
        <v>11.4779</v>
      </c>
      <c r="F113" s="4">
        <v>13.1845</v>
      </c>
      <c r="G113" s="48">
        <f t="shared" si="45"/>
        <v>1.7066</v>
      </c>
      <c r="H113" s="4">
        <v>13.1009</v>
      </c>
      <c r="I113" s="49">
        <f t="shared" si="56"/>
        <v>1.6229999999999993</v>
      </c>
      <c r="J113" s="49">
        <v>12.4176</v>
      </c>
      <c r="K113" s="49">
        <f t="shared" si="47"/>
        <v>0.9397000000000002</v>
      </c>
      <c r="L113" s="49">
        <f t="shared" si="48"/>
        <v>42.10104744300674</v>
      </c>
      <c r="M113" s="30">
        <f t="shared" si="49"/>
        <v>4.898628852689591</v>
      </c>
      <c r="N113" s="49"/>
      <c r="O113" s="49">
        <v>12.288</v>
      </c>
      <c r="P113" s="49">
        <f t="shared" si="50"/>
        <v>0.8101000000000003</v>
      </c>
      <c r="Q113" s="49">
        <f t="shared" si="51"/>
        <v>0.12959999999999994</v>
      </c>
      <c r="R113" s="49">
        <f t="shared" si="52"/>
        <v>0.2947363199999999</v>
      </c>
      <c r="S113" s="49">
        <f t="shared" si="53"/>
        <v>18.15997042513863</v>
      </c>
      <c r="T113" s="31">
        <f t="shared" si="54"/>
        <v>13.79163562839203</v>
      </c>
      <c r="U113" s="49"/>
      <c r="V113" s="31">
        <f t="shared" si="55"/>
        <v>39.73898213185463</v>
      </c>
      <c r="W113" s="50"/>
      <c r="X113" s="31"/>
      <c r="Y113" s="31"/>
      <c r="Z113" s="31"/>
      <c r="AA113" s="31"/>
      <c r="AB113" s="31"/>
      <c r="AC113" s="31"/>
      <c r="AD113" s="44"/>
      <c r="AE113" s="30"/>
      <c r="AF113" s="31"/>
    </row>
    <row r="114" spans="1:32" s="4" customFormat="1" ht="12.75">
      <c r="A114" s="47"/>
      <c r="B114" s="67" t="s">
        <v>215</v>
      </c>
      <c r="C114" s="67"/>
      <c r="D114" s="67"/>
      <c r="E114" s="4">
        <v>13.2245</v>
      </c>
      <c r="F114" s="4">
        <v>15.2698</v>
      </c>
      <c r="G114" s="48">
        <f t="shared" si="45"/>
        <v>2.0452999999999992</v>
      </c>
      <c r="H114" s="4">
        <v>15.1707</v>
      </c>
      <c r="I114" s="49">
        <f t="shared" si="56"/>
        <v>1.9461999999999993</v>
      </c>
      <c r="J114" s="49">
        <v>14.325</v>
      </c>
      <c r="K114" s="49">
        <f t="shared" si="47"/>
        <v>1.1004999999999985</v>
      </c>
      <c r="L114" s="49">
        <f t="shared" si="48"/>
        <v>43.45391018394827</v>
      </c>
      <c r="M114" s="30">
        <f t="shared" si="49"/>
        <v>4.84525497482032</v>
      </c>
      <c r="N114" s="49"/>
      <c r="O114" s="49">
        <v>14.1742</v>
      </c>
      <c r="P114" s="49">
        <f t="shared" si="50"/>
        <v>0.9497</v>
      </c>
      <c r="Q114" s="49">
        <f t="shared" si="51"/>
        <v>0.1507999999999985</v>
      </c>
      <c r="R114" s="49">
        <f t="shared" si="52"/>
        <v>0.3429493599999966</v>
      </c>
      <c r="S114" s="49">
        <f t="shared" si="53"/>
        <v>17.621485972664512</v>
      </c>
      <c r="T114" s="31">
        <f t="shared" si="54"/>
        <v>13.702862335302019</v>
      </c>
      <c r="U114" s="49"/>
      <c r="V114" s="31">
        <f t="shared" si="55"/>
        <v>38.92460384338722</v>
      </c>
      <c r="W114" s="50"/>
      <c r="X114" s="31"/>
      <c r="Y114" s="31"/>
      <c r="Z114" s="31"/>
      <c r="AA114" s="31"/>
      <c r="AB114" s="31"/>
      <c r="AC114" s="31"/>
      <c r="AD114" s="44"/>
      <c r="AE114" s="30"/>
      <c r="AF114" s="31"/>
    </row>
    <row r="115" spans="1:32" s="4" customFormat="1" ht="12.75">
      <c r="A115" s="47"/>
      <c r="B115" s="67" t="s">
        <v>216</v>
      </c>
      <c r="C115" s="67"/>
      <c r="D115" s="67"/>
      <c r="E115" s="4">
        <v>11.616</v>
      </c>
      <c r="F115" s="4">
        <v>13.9694</v>
      </c>
      <c r="G115" s="48">
        <f t="shared" si="45"/>
        <v>2.3534000000000006</v>
      </c>
      <c r="H115" s="4">
        <v>13.8453</v>
      </c>
      <c r="I115" s="49">
        <f t="shared" si="56"/>
        <v>2.2293000000000003</v>
      </c>
      <c r="J115" s="49">
        <v>12.924</v>
      </c>
      <c r="K115" s="49">
        <f t="shared" si="47"/>
        <v>1.3079999999999998</v>
      </c>
      <c r="L115" s="49">
        <f t="shared" si="48"/>
        <v>41.32687390660747</v>
      </c>
      <c r="M115" s="30">
        <f t="shared" si="49"/>
        <v>5.273221721764268</v>
      </c>
      <c r="N115" s="49"/>
      <c r="O115" s="49">
        <v>12.7188</v>
      </c>
      <c r="P115" s="49">
        <f t="shared" si="50"/>
        <v>1.1028000000000002</v>
      </c>
      <c r="Q115" s="49">
        <f t="shared" si="51"/>
        <v>0.2051999999999996</v>
      </c>
      <c r="R115" s="49">
        <f t="shared" si="52"/>
        <v>0.4666658399999991</v>
      </c>
      <c r="S115" s="49">
        <f t="shared" si="53"/>
        <v>20.933290270488452</v>
      </c>
      <c r="T115" s="31">
        <f t="shared" si="54"/>
        <v>15.688073394495387</v>
      </c>
      <c r="U115" s="49"/>
      <c r="V115" s="31">
        <f t="shared" si="55"/>
        <v>37.739835822904084</v>
      </c>
      <c r="W115" s="50"/>
      <c r="X115" s="31"/>
      <c r="Y115" s="31"/>
      <c r="Z115" s="31"/>
      <c r="AA115" s="31"/>
      <c r="AB115" s="31"/>
      <c r="AC115" s="31"/>
      <c r="AD115" s="44"/>
      <c r="AE115" s="30"/>
      <c r="AF115" s="31"/>
    </row>
    <row r="116" spans="1:32" s="4" customFormat="1" ht="12.75">
      <c r="A116" s="47"/>
      <c r="B116" s="67" t="s">
        <v>217</v>
      </c>
      <c r="C116" s="67"/>
      <c r="D116" s="67"/>
      <c r="E116" s="4">
        <v>11.4044</v>
      </c>
      <c r="F116" s="4">
        <v>13.4447</v>
      </c>
      <c r="G116" s="48">
        <f t="shared" si="45"/>
        <v>2.0402999999999984</v>
      </c>
      <c r="H116" s="4">
        <v>13.325</v>
      </c>
      <c r="I116" s="49">
        <f t="shared" si="56"/>
        <v>1.9205999999999985</v>
      </c>
      <c r="J116" s="49">
        <v>12.5386</v>
      </c>
      <c r="K116" s="49">
        <f t="shared" si="47"/>
        <v>1.1341999999999999</v>
      </c>
      <c r="L116" s="49">
        <f t="shared" si="48"/>
        <v>40.94553785275431</v>
      </c>
      <c r="M116" s="30">
        <f t="shared" si="49"/>
        <v>5.866784296426997</v>
      </c>
      <c r="N116" s="49"/>
      <c r="O116" s="49">
        <v>12.3537</v>
      </c>
      <c r="P116" s="49">
        <f t="shared" si="50"/>
        <v>0.9492999999999991</v>
      </c>
      <c r="Q116" s="49">
        <f t="shared" si="51"/>
        <v>0.18490000000000073</v>
      </c>
      <c r="R116" s="49">
        <f t="shared" si="52"/>
        <v>0.42049958000000165</v>
      </c>
      <c r="S116" s="49">
        <f t="shared" si="53"/>
        <v>21.89417786108518</v>
      </c>
      <c r="T116" s="31">
        <f t="shared" si="54"/>
        <v>16.302239463939408</v>
      </c>
      <c r="U116" s="49"/>
      <c r="V116" s="31">
        <f t="shared" si="55"/>
        <v>37.160284286160504</v>
      </c>
      <c r="W116" s="50"/>
      <c r="X116" s="31"/>
      <c r="Y116" s="31"/>
      <c r="Z116" s="31"/>
      <c r="AA116" s="31"/>
      <c r="AB116" s="31"/>
      <c r="AC116" s="31"/>
      <c r="AD116" s="44"/>
      <c r="AE116" s="30"/>
      <c r="AF116" s="31"/>
    </row>
    <row r="117" spans="1:32" s="4" customFormat="1" ht="12.75">
      <c r="A117" s="47"/>
      <c r="B117" s="67" t="s">
        <v>218</v>
      </c>
      <c r="C117" s="67"/>
      <c r="D117" s="67"/>
      <c r="E117" s="4">
        <v>11.5747</v>
      </c>
      <c r="F117" s="4">
        <v>13.4387</v>
      </c>
      <c r="G117" s="48">
        <f t="shared" si="45"/>
        <v>1.8640000000000008</v>
      </c>
      <c r="H117" s="4">
        <v>13.3431</v>
      </c>
      <c r="I117" s="49">
        <f t="shared" si="56"/>
        <v>1.7683999999999997</v>
      </c>
      <c r="J117" s="49">
        <v>12.647</v>
      </c>
      <c r="K117" s="49">
        <f t="shared" si="47"/>
        <v>1.0723000000000003</v>
      </c>
      <c r="L117" s="49">
        <f t="shared" si="48"/>
        <v>39.36326622935985</v>
      </c>
      <c r="M117" s="30">
        <f t="shared" si="49"/>
        <v>5.12875536480692</v>
      </c>
      <c r="N117" s="49"/>
      <c r="O117" s="49">
        <v>12.4628</v>
      </c>
      <c r="P117" s="49">
        <f t="shared" si="50"/>
        <v>0.8880999999999997</v>
      </c>
      <c r="Q117" s="49">
        <f t="shared" si="51"/>
        <v>0.18420000000000059</v>
      </c>
      <c r="R117" s="49">
        <f t="shared" si="52"/>
        <v>0.41890764000000136</v>
      </c>
      <c r="S117" s="49">
        <f t="shared" si="53"/>
        <v>23.688511648948282</v>
      </c>
      <c r="T117" s="31">
        <f t="shared" si="54"/>
        <v>17.178028536790126</v>
      </c>
      <c r="U117" s="49"/>
      <c r="V117" s="31">
        <f t="shared" si="55"/>
        <v>36.94822212169187</v>
      </c>
      <c r="W117" s="50"/>
      <c r="X117" s="31"/>
      <c r="Y117" s="31"/>
      <c r="Z117" s="31"/>
      <c r="AA117" s="31"/>
      <c r="AB117" s="31"/>
      <c r="AC117" s="31"/>
      <c r="AD117" s="44"/>
      <c r="AE117" s="30"/>
      <c r="AF117" s="31"/>
    </row>
    <row r="118" spans="1:32" s="4" customFormat="1" ht="12.75">
      <c r="A118" s="47"/>
      <c r="B118" s="67" t="s">
        <v>219</v>
      </c>
      <c r="C118" s="67"/>
      <c r="D118" s="67"/>
      <c r="E118" s="4">
        <v>12.0777</v>
      </c>
      <c r="F118" s="4">
        <v>13.8505</v>
      </c>
      <c r="G118" s="48">
        <f t="shared" si="45"/>
        <v>1.7728000000000002</v>
      </c>
      <c r="H118" s="4">
        <v>13.7722</v>
      </c>
      <c r="I118" s="49">
        <f t="shared" si="56"/>
        <v>1.6944999999999997</v>
      </c>
      <c r="J118" s="49">
        <v>13.1509</v>
      </c>
      <c r="K118" s="49">
        <f t="shared" si="47"/>
        <v>1.0732</v>
      </c>
      <c r="L118" s="49">
        <f t="shared" si="48"/>
        <v>36.66568309235762</v>
      </c>
      <c r="M118" s="30">
        <f t="shared" si="49"/>
        <v>4.416741877256344</v>
      </c>
      <c r="N118" s="49"/>
      <c r="O118" s="49">
        <v>12.9632</v>
      </c>
      <c r="P118" s="49">
        <f t="shared" si="50"/>
        <v>0.8855000000000004</v>
      </c>
      <c r="Q118" s="49">
        <f t="shared" si="51"/>
        <v>0.18769999999999953</v>
      </c>
      <c r="R118" s="49">
        <f t="shared" si="52"/>
        <v>0.42686733999999893</v>
      </c>
      <c r="S118" s="49">
        <f t="shared" si="53"/>
        <v>25.191344939510124</v>
      </c>
      <c r="T118" s="31">
        <f t="shared" si="54"/>
        <v>17.489750279537787</v>
      </c>
      <c r="U118" s="49"/>
      <c r="V118" s="31">
        <f t="shared" si="55"/>
        <v>38.14297196813226</v>
      </c>
      <c r="W118" s="50"/>
      <c r="X118" s="31"/>
      <c r="Y118" s="31"/>
      <c r="Z118" s="31"/>
      <c r="AA118" s="31"/>
      <c r="AB118" s="31"/>
      <c r="AC118" s="31"/>
      <c r="AD118" s="44"/>
      <c r="AE118" s="30"/>
      <c r="AF118" s="31"/>
    </row>
    <row r="119" spans="1:32" s="4" customFormat="1" ht="12.75">
      <c r="A119" s="47"/>
      <c r="B119" s="67" t="s">
        <v>220</v>
      </c>
      <c r="C119" s="67"/>
      <c r="D119" s="67"/>
      <c r="E119" s="4">
        <v>14.2795</v>
      </c>
      <c r="F119" s="4">
        <v>16.0468</v>
      </c>
      <c r="G119" s="48">
        <f t="shared" si="45"/>
        <v>1.7673000000000005</v>
      </c>
      <c r="H119" s="4">
        <v>15.968</v>
      </c>
      <c r="I119" s="49">
        <f t="shared" si="56"/>
        <v>1.6884999999999994</v>
      </c>
      <c r="J119" s="49">
        <v>15.2742</v>
      </c>
      <c r="K119" s="49">
        <f t="shared" si="47"/>
        <v>0.9946999999999999</v>
      </c>
      <c r="L119" s="49">
        <f t="shared" si="48"/>
        <v>41.0897246076399</v>
      </c>
      <c r="M119" s="30">
        <f t="shared" si="49"/>
        <v>4.45877892830878</v>
      </c>
      <c r="N119" s="49"/>
      <c r="O119" s="49">
        <v>15.0998</v>
      </c>
      <c r="P119" s="49">
        <f t="shared" si="50"/>
        <v>0.8202999999999996</v>
      </c>
      <c r="Q119" s="49">
        <f t="shared" si="51"/>
        <v>0.17440000000000033</v>
      </c>
      <c r="R119" s="49">
        <f t="shared" si="52"/>
        <v>0.3966204800000008</v>
      </c>
      <c r="S119" s="49">
        <f t="shared" si="53"/>
        <v>23.489516138584595</v>
      </c>
      <c r="T119" s="31">
        <f t="shared" si="54"/>
        <v>17.532924499849237</v>
      </c>
      <c r="U119" s="49"/>
      <c r="V119" s="31">
        <f t="shared" si="55"/>
        <v>35.4207592537755</v>
      </c>
      <c r="W119" s="50"/>
      <c r="X119" s="31"/>
      <c r="Y119" s="31"/>
      <c r="Z119" s="31"/>
      <c r="AA119" s="31"/>
      <c r="AB119" s="31"/>
      <c r="AC119" s="31"/>
      <c r="AD119" s="44"/>
      <c r="AE119" s="30"/>
      <c r="AF119" s="31"/>
    </row>
    <row r="120" spans="1:32" s="4" customFormat="1" ht="12.75">
      <c r="A120" s="47"/>
      <c r="B120" s="67" t="s">
        <v>221</v>
      </c>
      <c r="C120" s="67"/>
      <c r="D120" s="67"/>
      <c r="E120" s="4">
        <v>12.8569</v>
      </c>
      <c r="F120" s="4">
        <v>14.785</v>
      </c>
      <c r="G120" s="48">
        <f t="shared" si="45"/>
        <v>1.9281000000000006</v>
      </c>
      <c r="H120" s="4">
        <v>14.7024</v>
      </c>
      <c r="I120" s="49">
        <f t="shared" si="56"/>
        <v>1.8455000000000013</v>
      </c>
      <c r="J120" s="49">
        <v>13.953</v>
      </c>
      <c r="K120" s="49">
        <f t="shared" si="47"/>
        <v>1.0960999999999999</v>
      </c>
      <c r="L120" s="49">
        <f t="shared" si="48"/>
        <v>40.60688160390143</v>
      </c>
      <c r="M120" s="30">
        <f t="shared" si="49"/>
        <v>4.284010165447814</v>
      </c>
      <c r="N120" s="49"/>
      <c r="O120" s="49">
        <v>13.7695</v>
      </c>
      <c r="P120" s="49">
        <f t="shared" si="50"/>
        <v>0.9126000000000012</v>
      </c>
      <c r="Q120" s="49">
        <f t="shared" si="51"/>
        <v>0.18349999999999866</v>
      </c>
      <c r="R120" s="49">
        <f t="shared" si="52"/>
        <v>0.41731569999999696</v>
      </c>
      <c r="S120" s="49">
        <f t="shared" si="53"/>
        <v>22.61260904903802</v>
      </c>
      <c r="T120" s="31">
        <f t="shared" si="54"/>
        <v>16.741173250615702</v>
      </c>
      <c r="U120" s="49"/>
      <c r="V120" s="31">
        <f t="shared" si="55"/>
        <v>36.78050934706055</v>
      </c>
      <c r="W120" s="50"/>
      <c r="X120" s="31"/>
      <c r="Y120" s="31"/>
      <c r="Z120" s="31"/>
      <c r="AA120" s="31"/>
      <c r="AB120" s="31"/>
      <c r="AC120" s="31"/>
      <c r="AD120" s="44"/>
      <c r="AE120" s="30"/>
      <c r="AF120" s="31"/>
    </row>
    <row r="121" spans="1:32" s="4" customFormat="1" ht="12.75">
      <c r="A121" s="47"/>
      <c r="B121" s="67" t="s">
        <v>222</v>
      </c>
      <c r="C121" s="67"/>
      <c r="D121" s="67"/>
      <c r="E121" s="4">
        <v>14.3505</v>
      </c>
      <c r="F121" s="4">
        <v>16.6526</v>
      </c>
      <c r="G121" s="48">
        <f t="shared" si="45"/>
        <v>2.3020999999999994</v>
      </c>
      <c r="H121" s="4">
        <v>16.5467</v>
      </c>
      <c r="I121" s="49">
        <f t="shared" si="56"/>
        <v>2.196200000000001</v>
      </c>
      <c r="J121" s="49">
        <v>15.726</v>
      </c>
      <c r="K121" s="49">
        <f t="shared" si="47"/>
        <v>1.3755000000000006</v>
      </c>
      <c r="L121" s="49">
        <f t="shared" si="48"/>
        <v>37.36909206811766</v>
      </c>
      <c r="M121" s="30">
        <f t="shared" si="49"/>
        <v>4.600147691238363</v>
      </c>
      <c r="N121" s="49"/>
      <c r="O121" s="49">
        <v>15.4856</v>
      </c>
      <c r="P121" s="49">
        <f t="shared" si="50"/>
        <v>1.1350999999999996</v>
      </c>
      <c r="Q121" s="49">
        <f t="shared" si="51"/>
        <v>0.24040000000000106</v>
      </c>
      <c r="R121" s="49">
        <f t="shared" si="52"/>
        <v>0.5467176800000024</v>
      </c>
      <c r="S121" s="49">
        <f t="shared" si="53"/>
        <v>24.8938020216739</v>
      </c>
      <c r="T121" s="31">
        <f t="shared" si="54"/>
        <v>17.47728098873144</v>
      </c>
      <c r="U121" s="49"/>
      <c r="V121" s="31">
        <f t="shared" si="55"/>
        <v>37.73710591020844</v>
      </c>
      <c r="W121" s="50"/>
      <c r="X121" s="31"/>
      <c r="Y121" s="31"/>
      <c r="Z121" s="31"/>
      <c r="AA121" s="31"/>
      <c r="AB121" s="31"/>
      <c r="AC121" s="31"/>
      <c r="AD121" s="44"/>
      <c r="AE121" s="30"/>
      <c r="AF121" s="31"/>
    </row>
    <row r="122" spans="1:32" s="4" customFormat="1" ht="12.75">
      <c r="A122" s="47"/>
      <c r="B122" s="67" t="s">
        <v>223</v>
      </c>
      <c r="C122" s="67"/>
      <c r="D122" s="67"/>
      <c r="E122" s="4">
        <v>12.8556</v>
      </c>
      <c r="F122" s="4">
        <v>15.1501</v>
      </c>
      <c r="G122" s="48">
        <f t="shared" si="45"/>
        <v>2.2944999999999993</v>
      </c>
      <c r="H122" s="4">
        <v>15.0562</v>
      </c>
      <c r="I122" s="49">
        <f t="shared" si="56"/>
        <v>2.2005999999999997</v>
      </c>
      <c r="J122" s="49">
        <v>14.3651</v>
      </c>
      <c r="K122" s="49">
        <f t="shared" si="47"/>
        <v>1.5094999999999992</v>
      </c>
      <c r="L122" s="49">
        <f t="shared" si="48"/>
        <v>31.405071344178886</v>
      </c>
      <c r="M122" s="30">
        <f t="shared" si="49"/>
        <v>4.092394857267364</v>
      </c>
      <c r="N122" s="49"/>
      <c r="O122" s="49">
        <v>14.1142</v>
      </c>
      <c r="P122" s="49">
        <f t="shared" si="50"/>
        <v>1.2585999999999995</v>
      </c>
      <c r="Q122" s="49">
        <f t="shared" si="51"/>
        <v>0.2508999999999997</v>
      </c>
      <c r="R122" s="49">
        <f t="shared" si="52"/>
        <v>0.5705967799999992</v>
      </c>
      <c r="S122" s="49">
        <f t="shared" si="53"/>
        <v>25.929145687539734</v>
      </c>
      <c r="T122" s="31">
        <f t="shared" si="54"/>
        <v>16.621397813845633</v>
      </c>
      <c r="U122" s="49"/>
      <c r="V122" s="31">
        <f t="shared" si="55"/>
        <v>42.66578296828138</v>
      </c>
      <c r="W122" s="50"/>
      <c r="X122" s="31"/>
      <c r="Y122" s="31"/>
      <c r="Z122" s="31"/>
      <c r="AA122" s="31"/>
      <c r="AB122" s="31"/>
      <c r="AC122" s="31"/>
      <c r="AD122" s="44"/>
      <c r="AE122" s="30"/>
      <c r="AF122" s="31"/>
    </row>
    <row r="123" spans="1:32" s="4" customFormat="1" ht="12.75">
      <c r="A123" s="47"/>
      <c r="B123" s="67" t="s">
        <v>224</v>
      </c>
      <c r="C123" s="67"/>
      <c r="D123" s="67"/>
      <c r="E123" s="4">
        <v>11.84</v>
      </c>
      <c r="F123" s="4">
        <v>13.8225</v>
      </c>
      <c r="G123" s="48">
        <f t="shared" si="45"/>
        <v>1.9825</v>
      </c>
      <c r="H123" s="4">
        <v>13.727</v>
      </c>
      <c r="I123" s="49">
        <f t="shared" si="56"/>
        <v>1.8870000000000005</v>
      </c>
      <c r="J123" s="49">
        <v>13.0677</v>
      </c>
      <c r="K123" s="49">
        <f t="shared" si="47"/>
        <v>1.2277000000000005</v>
      </c>
      <c r="L123" s="49">
        <f t="shared" si="48"/>
        <v>34.939056703762574</v>
      </c>
      <c r="M123" s="30">
        <f t="shared" si="49"/>
        <v>4.817150063051677</v>
      </c>
      <c r="N123" s="49"/>
      <c r="O123" s="49">
        <v>12.8832</v>
      </c>
      <c r="P123" s="49">
        <f t="shared" si="50"/>
        <v>1.0432000000000006</v>
      </c>
      <c r="Q123" s="49">
        <f t="shared" si="51"/>
        <v>0.1844999999999999</v>
      </c>
      <c r="R123" s="49">
        <f t="shared" si="52"/>
        <v>0.41958989999999974</v>
      </c>
      <c r="S123" s="49">
        <f t="shared" si="53"/>
        <v>22.235818759936386</v>
      </c>
      <c r="T123" s="31">
        <f t="shared" si="54"/>
        <v>15.028101327685903</v>
      </c>
      <c r="U123" s="49"/>
      <c r="V123" s="31">
        <f t="shared" si="55"/>
        <v>42.82512453630104</v>
      </c>
      <c r="W123" s="50"/>
      <c r="X123" s="31"/>
      <c r="Y123" s="31"/>
      <c r="Z123" s="31"/>
      <c r="AA123" s="31"/>
      <c r="AB123" s="31"/>
      <c r="AC123" s="31"/>
      <c r="AD123" s="44"/>
      <c r="AE123" s="30"/>
      <c r="AF123" s="31"/>
    </row>
    <row r="124" spans="1:32" s="4" customFormat="1" ht="12.75">
      <c r="A124" s="47"/>
      <c r="B124" s="67" t="s">
        <v>225</v>
      </c>
      <c r="C124" s="67"/>
      <c r="D124" s="67"/>
      <c r="E124" s="4">
        <v>11.669</v>
      </c>
      <c r="F124" s="4">
        <v>13.6367</v>
      </c>
      <c r="G124" s="48">
        <f t="shared" si="45"/>
        <v>1.967699999999999</v>
      </c>
      <c r="H124" s="4">
        <v>13.5498</v>
      </c>
      <c r="I124" s="49">
        <f t="shared" si="56"/>
        <v>1.880799999999999</v>
      </c>
      <c r="J124" s="49">
        <v>12.7944</v>
      </c>
      <c r="K124" s="49">
        <f t="shared" si="47"/>
        <v>1.125399999999999</v>
      </c>
      <c r="L124" s="49">
        <f t="shared" si="48"/>
        <v>40.16376010208423</v>
      </c>
      <c r="M124" s="30">
        <f t="shared" si="49"/>
        <v>4.416323626569092</v>
      </c>
      <c r="N124" s="49"/>
      <c r="O124" s="49">
        <v>12.6304</v>
      </c>
      <c r="P124" s="49">
        <f t="shared" si="50"/>
        <v>0.9613999999999994</v>
      </c>
      <c r="Q124" s="49">
        <f t="shared" si="51"/>
        <v>0.1639999999999997</v>
      </c>
      <c r="R124" s="49">
        <f t="shared" si="52"/>
        <v>0.3729687999999993</v>
      </c>
      <c r="S124" s="49">
        <f t="shared" si="53"/>
        <v>19.830327520204143</v>
      </c>
      <c r="T124" s="31">
        <f t="shared" si="54"/>
        <v>14.572596410165259</v>
      </c>
      <c r="U124" s="49"/>
      <c r="V124" s="31">
        <f t="shared" si="55"/>
        <v>40.005912377711624</v>
      </c>
      <c r="W124" s="50"/>
      <c r="X124" s="31"/>
      <c r="Y124" s="31"/>
      <c r="Z124" s="31"/>
      <c r="AA124" s="31"/>
      <c r="AB124" s="31"/>
      <c r="AC124" s="31"/>
      <c r="AD124" s="44"/>
      <c r="AE124" s="30"/>
      <c r="AF124" s="31"/>
    </row>
    <row r="125" spans="1:32" s="4" customFormat="1" ht="12.75">
      <c r="A125" s="47"/>
      <c r="B125" s="67" t="s">
        <v>226</v>
      </c>
      <c r="C125" s="67"/>
      <c r="D125" s="67"/>
      <c r="E125" s="4">
        <v>12.8695</v>
      </c>
      <c r="F125" s="4">
        <v>14.5875</v>
      </c>
      <c r="G125" s="48">
        <f t="shared" si="45"/>
        <v>1.718</v>
      </c>
      <c r="H125" s="4">
        <v>14.5048</v>
      </c>
      <c r="I125" s="49">
        <f t="shared" si="56"/>
        <v>1.635299999999999</v>
      </c>
      <c r="J125" s="49">
        <v>13.8238</v>
      </c>
      <c r="K125" s="49">
        <f t="shared" si="47"/>
        <v>0.9542999999999999</v>
      </c>
      <c r="L125" s="49">
        <f t="shared" si="48"/>
        <v>41.64373509447805</v>
      </c>
      <c r="M125" s="30">
        <f t="shared" si="49"/>
        <v>4.81373690337607</v>
      </c>
      <c r="N125" s="49"/>
      <c r="O125" s="49">
        <v>13.6746</v>
      </c>
      <c r="P125" s="49">
        <f t="shared" si="50"/>
        <v>0.8050999999999995</v>
      </c>
      <c r="Q125" s="49">
        <f t="shared" si="51"/>
        <v>0.14920000000000044</v>
      </c>
      <c r="R125" s="49">
        <f t="shared" si="52"/>
        <v>0.339310640000001</v>
      </c>
      <c r="S125" s="49">
        <f t="shared" si="53"/>
        <v>20.74913716137719</v>
      </c>
      <c r="T125" s="31">
        <f t="shared" si="54"/>
        <v>15.634496489573557</v>
      </c>
      <c r="U125" s="49"/>
      <c r="V125" s="31">
        <f t="shared" si="55"/>
        <v>37.607127744144755</v>
      </c>
      <c r="W125" s="50"/>
      <c r="X125" s="31"/>
      <c r="Y125" s="31"/>
      <c r="Z125" s="31"/>
      <c r="AA125" s="31"/>
      <c r="AB125" s="31"/>
      <c r="AC125" s="31"/>
      <c r="AD125" s="44"/>
      <c r="AE125" s="30"/>
      <c r="AF125" s="31"/>
    </row>
    <row r="126" spans="1:32" s="4" customFormat="1" ht="12.75">
      <c r="A126" s="47"/>
      <c r="B126" s="67" t="s">
        <v>227</v>
      </c>
      <c r="C126" s="67"/>
      <c r="D126" s="67"/>
      <c r="E126" s="4">
        <v>12.0395</v>
      </c>
      <c r="F126" s="4">
        <v>13.8423</v>
      </c>
      <c r="G126" s="48">
        <f t="shared" si="45"/>
        <v>1.8027999999999995</v>
      </c>
      <c r="H126" s="4">
        <v>13.7604</v>
      </c>
      <c r="I126" s="49">
        <f t="shared" si="56"/>
        <v>1.7209000000000003</v>
      </c>
      <c r="J126" s="49">
        <v>13.1111</v>
      </c>
      <c r="K126" s="49">
        <f t="shared" si="47"/>
        <v>1.0716</v>
      </c>
      <c r="L126" s="49">
        <f t="shared" si="48"/>
        <v>37.73025742344123</v>
      </c>
      <c r="M126" s="30">
        <f t="shared" si="49"/>
        <v>4.542933214998847</v>
      </c>
      <c r="N126" s="49"/>
      <c r="O126" s="49">
        <v>12.9431</v>
      </c>
      <c r="P126" s="49">
        <f t="shared" si="50"/>
        <v>0.9035999999999991</v>
      </c>
      <c r="Q126" s="49">
        <f t="shared" si="51"/>
        <v>0.16800000000000104</v>
      </c>
      <c r="R126" s="49">
        <f t="shared" si="52"/>
        <v>0.38206560000000234</v>
      </c>
      <c r="S126" s="49">
        <f t="shared" si="53"/>
        <v>22.20149921552689</v>
      </c>
      <c r="T126" s="31">
        <f t="shared" si="54"/>
        <v>15.67749160134388</v>
      </c>
      <c r="U126" s="49"/>
      <c r="V126" s="31">
        <f t="shared" si="55"/>
        <v>40.068243361031875</v>
      </c>
      <c r="W126" s="50"/>
      <c r="X126" s="31"/>
      <c r="Y126" s="31"/>
      <c r="Z126" s="31"/>
      <c r="AA126" s="31"/>
      <c r="AB126" s="31"/>
      <c r="AC126" s="31"/>
      <c r="AD126" s="44"/>
      <c r="AE126" s="30"/>
      <c r="AF126" s="31"/>
    </row>
    <row r="127" spans="1:32" s="4" customFormat="1" ht="12.75">
      <c r="A127" s="47"/>
      <c r="B127" s="67" t="s">
        <v>228</v>
      </c>
      <c r="C127" s="67"/>
      <c r="D127" s="67"/>
      <c r="E127" s="4">
        <v>11.6714</v>
      </c>
      <c r="F127" s="4">
        <v>13.6127</v>
      </c>
      <c r="G127" s="48">
        <f t="shared" si="45"/>
        <v>1.9413</v>
      </c>
      <c r="H127" s="4">
        <v>13.506</v>
      </c>
      <c r="I127" s="49">
        <f t="shared" si="56"/>
        <v>1.8346</v>
      </c>
      <c r="J127" s="49">
        <v>12.7438</v>
      </c>
      <c r="K127" s="49">
        <f t="shared" si="47"/>
        <v>1.0724</v>
      </c>
      <c r="L127" s="49">
        <f t="shared" si="48"/>
        <v>41.545841055270905</v>
      </c>
      <c r="M127" s="30">
        <f t="shared" si="49"/>
        <v>5.496316901045692</v>
      </c>
      <c r="N127" s="49"/>
      <c r="O127" s="49">
        <v>12.5664</v>
      </c>
      <c r="P127" s="49">
        <f t="shared" si="50"/>
        <v>0.8949999999999996</v>
      </c>
      <c r="Q127" s="49">
        <f t="shared" si="51"/>
        <v>0.17740000000000045</v>
      </c>
      <c r="R127" s="49">
        <f t="shared" si="52"/>
        <v>0.403443080000001</v>
      </c>
      <c r="S127" s="49">
        <f t="shared" si="53"/>
        <v>21.99079254333375</v>
      </c>
      <c r="T127" s="31">
        <f t="shared" si="54"/>
        <v>16.542334949645696</v>
      </c>
      <c r="U127" s="49"/>
      <c r="V127" s="31">
        <f t="shared" si="55"/>
        <v>36.46336640139535</v>
      </c>
      <c r="W127" s="50"/>
      <c r="X127" s="31"/>
      <c r="Y127" s="31"/>
      <c r="Z127" s="31"/>
      <c r="AA127" s="31"/>
      <c r="AB127" s="31"/>
      <c r="AC127" s="31"/>
      <c r="AD127" s="44"/>
      <c r="AE127" s="30"/>
      <c r="AF127" s="31"/>
    </row>
    <row r="128" spans="1:32" s="4" customFormat="1" ht="12.75">
      <c r="A128" s="47"/>
      <c r="B128" s="67" t="s">
        <v>229</v>
      </c>
      <c r="C128" s="67"/>
      <c r="D128" s="67"/>
      <c r="E128" s="4">
        <v>12.2499</v>
      </c>
      <c r="F128" s="4">
        <v>13.9143</v>
      </c>
      <c r="G128" s="48">
        <f t="shared" si="45"/>
        <v>1.6644000000000005</v>
      </c>
      <c r="H128" s="4">
        <v>13.8193</v>
      </c>
      <c r="I128" s="49">
        <f t="shared" si="56"/>
        <v>1.5694</v>
      </c>
      <c r="J128" s="49">
        <v>13.1656</v>
      </c>
      <c r="K128" s="49">
        <f t="shared" si="47"/>
        <v>0.9156999999999993</v>
      </c>
      <c r="L128" s="49">
        <f t="shared" si="48"/>
        <v>41.6528609659743</v>
      </c>
      <c r="M128" s="30">
        <f t="shared" si="49"/>
        <v>5.707762557077662</v>
      </c>
      <c r="N128" s="49"/>
      <c r="O128" s="49">
        <v>13.0292</v>
      </c>
      <c r="P128" s="49">
        <f t="shared" si="50"/>
        <v>0.7792999999999992</v>
      </c>
      <c r="Q128" s="49">
        <f t="shared" si="51"/>
        <v>0.13640000000000008</v>
      </c>
      <c r="R128" s="49">
        <f t="shared" si="52"/>
        <v>0.3102008800000002</v>
      </c>
      <c r="S128" s="49">
        <f t="shared" si="53"/>
        <v>19.76557155600868</v>
      </c>
      <c r="T128" s="31">
        <f t="shared" si="54"/>
        <v>14.895708201376015</v>
      </c>
      <c r="U128" s="49"/>
      <c r="V128" s="31">
        <f t="shared" si="55"/>
        <v>38.58156747801702</v>
      </c>
      <c r="W128" s="50"/>
      <c r="X128" s="31"/>
      <c r="Y128" s="31"/>
      <c r="Z128" s="31"/>
      <c r="AA128" s="31"/>
      <c r="AB128" s="31"/>
      <c r="AC128" s="31"/>
      <c r="AD128" s="44"/>
      <c r="AE128" s="30"/>
      <c r="AF128" s="31"/>
    </row>
    <row r="129" spans="1:32" s="4" customFormat="1" ht="12.75">
      <c r="A129" s="47"/>
      <c r="B129" s="67" t="s">
        <v>230</v>
      </c>
      <c r="C129" s="67"/>
      <c r="D129" s="67"/>
      <c r="E129" s="4">
        <v>10.6877</v>
      </c>
      <c r="F129" s="4">
        <v>12.5995</v>
      </c>
      <c r="G129" s="48">
        <f t="shared" si="45"/>
        <v>1.9118000000000013</v>
      </c>
      <c r="H129" s="4">
        <v>12.5017</v>
      </c>
      <c r="I129" s="49">
        <f t="shared" si="56"/>
        <v>1.814</v>
      </c>
      <c r="J129" s="49">
        <v>11.8638</v>
      </c>
      <c r="K129" s="49">
        <f t="shared" si="47"/>
        <v>1.1761</v>
      </c>
      <c r="L129" s="49">
        <f t="shared" si="48"/>
        <v>35.16538037486219</v>
      </c>
      <c r="M129" s="30">
        <f t="shared" si="49"/>
        <v>5.115597865885613</v>
      </c>
      <c r="N129" s="49"/>
      <c r="O129" s="49">
        <v>11.648</v>
      </c>
      <c r="P129" s="49">
        <f t="shared" si="50"/>
        <v>0.9603000000000002</v>
      </c>
      <c r="Q129" s="49">
        <f t="shared" si="51"/>
        <v>0.21579999999999977</v>
      </c>
      <c r="R129" s="49">
        <f t="shared" si="52"/>
        <v>0.49077235999999946</v>
      </c>
      <c r="S129" s="49">
        <f t="shared" si="53"/>
        <v>27.05470562293272</v>
      </c>
      <c r="T129" s="31">
        <f t="shared" si="54"/>
        <v>18.348779865657665</v>
      </c>
      <c r="U129" s="49"/>
      <c r="V129" s="31">
        <f t="shared" si="55"/>
        <v>37.77991400220509</v>
      </c>
      <c r="W129" s="50"/>
      <c r="X129" s="31"/>
      <c r="Y129" s="31"/>
      <c r="Z129" s="31"/>
      <c r="AA129" s="31"/>
      <c r="AB129" s="31"/>
      <c r="AC129" s="31"/>
      <c r="AD129" s="44"/>
      <c r="AE129" s="30"/>
      <c r="AF129" s="31"/>
    </row>
    <row r="130" spans="1:32" s="4" customFormat="1" ht="12.75">
      <c r="A130" s="47"/>
      <c r="B130" s="67" t="s">
        <v>231</v>
      </c>
      <c r="C130" s="67"/>
      <c r="D130" s="67"/>
      <c r="E130" s="4">
        <v>13.2188</v>
      </c>
      <c r="F130" s="4">
        <v>14.899</v>
      </c>
      <c r="G130" s="48">
        <f t="shared" si="45"/>
        <v>1.6801999999999992</v>
      </c>
      <c r="H130" s="4">
        <v>14.8149</v>
      </c>
      <c r="I130" s="49">
        <f t="shared" si="56"/>
        <v>1.5960999999999999</v>
      </c>
      <c r="J130" s="49">
        <v>14.2166</v>
      </c>
      <c r="K130" s="49">
        <f t="shared" si="47"/>
        <v>0.9977999999999998</v>
      </c>
      <c r="L130" s="49">
        <f t="shared" si="48"/>
        <v>37.485119979951136</v>
      </c>
      <c r="M130" s="30">
        <f t="shared" si="49"/>
        <v>5.005356505177922</v>
      </c>
      <c r="N130" s="49"/>
      <c r="O130" s="49">
        <v>14.0516</v>
      </c>
      <c r="P130" s="49">
        <f t="shared" si="50"/>
        <v>0.8328000000000007</v>
      </c>
      <c r="Q130" s="49">
        <f t="shared" si="51"/>
        <v>0.16499999999999915</v>
      </c>
      <c r="R130" s="49">
        <f t="shared" si="52"/>
        <v>0.37524299999999805</v>
      </c>
      <c r="S130" s="49">
        <f t="shared" si="53"/>
        <v>23.509993108201122</v>
      </c>
      <c r="T130" s="31">
        <f t="shared" si="54"/>
        <v>16.536380036079294</v>
      </c>
      <c r="U130" s="49"/>
      <c r="V130" s="31">
        <f t="shared" si="55"/>
        <v>39.00488691184774</v>
      </c>
      <c r="W130" s="50"/>
      <c r="X130" s="31"/>
      <c r="Y130" s="31"/>
      <c r="Z130" s="31"/>
      <c r="AA130" s="31"/>
      <c r="AB130" s="31"/>
      <c r="AC130" s="31"/>
      <c r="AD130" s="44"/>
      <c r="AE130" s="30"/>
      <c r="AF130" s="31"/>
    </row>
    <row r="131" spans="1:32" s="4" customFormat="1" ht="12.75">
      <c r="A131" s="47"/>
      <c r="B131" s="67" t="s">
        <v>232</v>
      </c>
      <c r="C131" s="67"/>
      <c r="D131" s="67"/>
      <c r="E131" s="4">
        <v>12.689</v>
      </c>
      <c r="F131" s="4">
        <v>14.2162</v>
      </c>
      <c r="G131" s="48">
        <f t="shared" si="45"/>
        <v>1.5272000000000006</v>
      </c>
      <c r="H131" s="4">
        <v>14.1326</v>
      </c>
      <c r="I131" s="49">
        <f t="shared" si="56"/>
        <v>1.4436</v>
      </c>
      <c r="J131" s="49">
        <v>13.5159</v>
      </c>
      <c r="K131" s="49">
        <f t="shared" si="47"/>
        <v>0.8269000000000002</v>
      </c>
      <c r="L131" s="49">
        <f t="shared" si="48"/>
        <v>42.719589914103615</v>
      </c>
      <c r="M131" s="30">
        <f t="shared" si="49"/>
        <v>5.474070193818789</v>
      </c>
      <c r="N131" s="49"/>
      <c r="O131" s="49">
        <v>13.3866</v>
      </c>
      <c r="P131" s="49">
        <f t="shared" si="50"/>
        <v>0.6975999999999996</v>
      </c>
      <c r="Q131" s="49">
        <f t="shared" si="51"/>
        <v>0.12930000000000064</v>
      </c>
      <c r="R131" s="49">
        <f t="shared" si="52"/>
        <v>0.29405406000000145</v>
      </c>
      <c r="S131" s="49">
        <f t="shared" si="53"/>
        <v>20.369497090606917</v>
      </c>
      <c r="T131" s="31">
        <f t="shared" si="54"/>
        <v>15.636715443221744</v>
      </c>
      <c r="U131" s="49"/>
      <c r="V131" s="31">
        <f t="shared" si="55"/>
        <v>36.910912995289465</v>
      </c>
      <c r="W131" s="50"/>
      <c r="X131" s="31"/>
      <c r="Y131" s="31"/>
      <c r="Z131" s="31"/>
      <c r="AA131" s="31"/>
      <c r="AB131" s="31"/>
      <c r="AC131" s="31"/>
      <c r="AD131" s="44"/>
      <c r="AE131" s="30"/>
      <c r="AF131" s="31"/>
    </row>
    <row r="132" spans="1:32" s="4" customFormat="1" ht="12.75">
      <c r="A132" s="47"/>
      <c r="B132" s="67" t="s">
        <v>233</v>
      </c>
      <c r="C132" s="67"/>
      <c r="D132" s="67"/>
      <c r="E132" s="4">
        <v>12.3663</v>
      </c>
      <c r="F132" s="4">
        <v>14.4834</v>
      </c>
      <c r="G132" s="48">
        <f t="shared" si="45"/>
        <v>2.117099999999999</v>
      </c>
      <c r="H132" s="4">
        <v>14.3546</v>
      </c>
      <c r="I132" s="49">
        <f t="shared" si="56"/>
        <v>1.9882999999999988</v>
      </c>
      <c r="J132" s="49">
        <v>13.4812</v>
      </c>
      <c r="K132" s="49">
        <f t="shared" si="47"/>
        <v>1.1148999999999987</v>
      </c>
      <c r="L132" s="49">
        <f t="shared" si="48"/>
        <v>43.92697279082637</v>
      </c>
      <c r="M132" s="30">
        <f t="shared" si="49"/>
        <v>6.0837938689717115</v>
      </c>
      <c r="N132" s="49"/>
      <c r="O132" s="49">
        <v>13.289</v>
      </c>
      <c r="P132" s="49">
        <f t="shared" si="50"/>
        <v>0.922699999999999</v>
      </c>
      <c r="Q132" s="49">
        <f t="shared" si="51"/>
        <v>0.1921999999999997</v>
      </c>
      <c r="R132" s="49">
        <f t="shared" si="52"/>
        <v>0.43710123999999934</v>
      </c>
      <c r="S132" s="49">
        <f t="shared" si="53"/>
        <v>21.98366644872502</v>
      </c>
      <c r="T132" s="31">
        <f t="shared" si="54"/>
        <v>17.239214279307554</v>
      </c>
      <c r="U132" s="49"/>
      <c r="V132" s="31">
        <f t="shared" si="55"/>
        <v>34.08936076044861</v>
      </c>
      <c r="W132" s="50"/>
      <c r="X132" s="31"/>
      <c r="Y132" s="31"/>
      <c r="Z132" s="31"/>
      <c r="AA132" s="31"/>
      <c r="AB132" s="31"/>
      <c r="AC132" s="31"/>
      <c r="AD132" s="44"/>
      <c r="AE132" s="30"/>
      <c r="AF132" s="31"/>
    </row>
    <row r="133" spans="1:32" s="4" customFormat="1" ht="12.75">
      <c r="A133" s="47"/>
      <c r="B133" s="67" t="s">
        <v>234</v>
      </c>
      <c r="C133" s="67"/>
      <c r="D133" s="67"/>
      <c r="E133" s="4">
        <v>12.479</v>
      </c>
      <c r="F133" s="4">
        <v>14.0767</v>
      </c>
      <c r="G133" s="48">
        <f t="shared" si="45"/>
        <v>1.5977000000000015</v>
      </c>
      <c r="H133" s="4">
        <v>14.0065</v>
      </c>
      <c r="I133" s="49">
        <f t="shared" si="56"/>
        <v>1.5275000000000016</v>
      </c>
      <c r="J133" s="49">
        <v>13.4492</v>
      </c>
      <c r="K133" s="49">
        <f t="shared" si="47"/>
        <v>0.9702000000000002</v>
      </c>
      <c r="L133" s="49">
        <f t="shared" si="48"/>
        <v>36.48445171849433</v>
      </c>
      <c r="M133" s="30">
        <f t="shared" si="49"/>
        <v>4.393816110659057</v>
      </c>
      <c r="N133" s="49"/>
      <c r="O133" s="49">
        <v>13.3043</v>
      </c>
      <c r="P133" s="49">
        <f t="shared" si="50"/>
        <v>0.8253000000000004</v>
      </c>
      <c r="Q133" s="49">
        <f t="shared" si="51"/>
        <v>0.1448999999999998</v>
      </c>
      <c r="R133" s="49">
        <f t="shared" si="52"/>
        <v>0.32953157999999955</v>
      </c>
      <c r="S133" s="49">
        <f t="shared" si="53"/>
        <v>21.57326219312597</v>
      </c>
      <c r="T133" s="31">
        <f t="shared" si="54"/>
        <v>14.935064935064911</v>
      </c>
      <c r="U133" s="49"/>
      <c r="V133" s="31">
        <f t="shared" si="55"/>
        <v>41.9422860883797</v>
      </c>
      <c r="W133" s="50"/>
      <c r="X133" s="31"/>
      <c r="Y133" s="31"/>
      <c r="Z133" s="31"/>
      <c r="AA133" s="31"/>
      <c r="AB133" s="31"/>
      <c r="AC133" s="31"/>
      <c r="AD133" s="44"/>
      <c r="AE133" s="30"/>
      <c r="AF133" s="31"/>
    </row>
    <row r="134" spans="1:32" s="4" customFormat="1" ht="12.75">
      <c r="A134" s="47"/>
      <c r="B134" s="67" t="s">
        <v>235</v>
      </c>
      <c r="C134" s="67"/>
      <c r="D134" s="67"/>
      <c r="E134" s="4">
        <v>13.5827</v>
      </c>
      <c r="F134" s="4">
        <v>15.3993</v>
      </c>
      <c r="G134" s="48">
        <f t="shared" si="45"/>
        <v>1.8165999999999993</v>
      </c>
      <c r="H134" s="4">
        <v>15.313</v>
      </c>
      <c r="I134" s="49">
        <f t="shared" si="56"/>
        <v>1.7302999999999997</v>
      </c>
      <c r="J134" s="49">
        <v>14.6552</v>
      </c>
      <c r="K134" s="49">
        <f t="shared" si="47"/>
        <v>1.0724999999999998</v>
      </c>
      <c r="L134" s="49">
        <f t="shared" si="48"/>
        <v>38.01652892561984</v>
      </c>
      <c r="M134" s="30">
        <f t="shared" si="49"/>
        <v>4.750633050754136</v>
      </c>
      <c r="N134" s="49"/>
      <c r="O134" s="49">
        <v>14.4958</v>
      </c>
      <c r="P134" s="49">
        <f t="shared" si="50"/>
        <v>0.9130999999999982</v>
      </c>
      <c r="Q134" s="49">
        <f t="shared" si="51"/>
        <v>0.15940000000000154</v>
      </c>
      <c r="R134" s="49">
        <f t="shared" si="52"/>
        <v>0.3625074800000035</v>
      </c>
      <c r="S134" s="49">
        <f t="shared" si="53"/>
        <v>20.950556550887335</v>
      </c>
      <c r="T134" s="31">
        <f t="shared" si="54"/>
        <v>14.862470862471008</v>
      </c>
      <c r="U134" s="49"/>
      <c r="V134" s="31">
        <f t="shared" si="55"/>
        <v>41.03291452349283</v>
      </c>
      <c r="W134" s="50"/>
      <c r="X134" s="31"/>
      <c r="Y134" s="31"/>
      <c r="Z134" s="31"/>
      <c r="AA134" s="31"/>
      <c r="AB134" s="31"/>
      <c r="AC134" s="31"/>
      <c r="AD134" s="44"/>
      <c r="AE134" s="30"/>
      <c r="AF134" s="31"/>
    </row>
    <row r="135" spans="1:32" s="4" customFormat="1" ht="12.75">
      <c r="A135" s="47"/>
      <c r="B135" s="67" t="s">
        <v>236</v>
      </c>
      <c r="C135" s="67"/>
      <c r="D135" s="67"/>
      <c r="E135" s="4">
        <v>12.6999</v>
      </c>
      <c r="F135" s="4">
        <v>14.8606</v>
      </c>
      <c r="G135" s="48">
        <f>F135-E135</f>
        <v>2.1607000000000003</v>
      </c>
      <c r="H135" s="4">
        <v>14.751</v>
      </c>
      <c r="I135" s="49">
        <f t="shared" si="56"/>
        <v>2.0511</v>
      </c>
      <c r="J135" s="49">
        <v>13.9819</v>
      </c>
      <c r="K135" s="49">
        <f>J135-E135</f>
        <v>1.282</v>
      </c>
      <c r="L135" s="49">
        <f>((I135-K135)/I135)*100</f>
        <v>37.49695285456584</v>
      </c>
      <c r="M135" s="30">
        <f>((G135-I135)/G135)*100</f>
        <v>5.0724302309436915</v>
      </c>
      <c r="N135" s="49"/>
      <c r="O135" s="49">
        <v>13.7599</v>
      </c>
      <c r="P135" s="49">
        <f>O135-E135</f>
        <v>1.0600000000000005</v>
      </c>
      <c r="Q135" s="49">
        <f>K135-P135</f>
        <v>0.22199999999999953</v>
      </c>
      <c r="R135" s="49">
        <f>Q135*2.2742</f>
        <v>0.5048723999999989</v>
      </c>
      <c r="S135" s="49">
        <f>(R135/I135)*100</f>
        <v>24.614714055872405</v>
      </c>
      <c r="T135" s="31">
        <f>((K135-P135)/K135)*100</f>
        <v>17.316692667706672</v>
      </c>
      <c r="U135" s="49"/>
      <c r="V135" s="31">
        <f>100-(S135+L135)</f>
        <v>37.888333089561755</v>
      </c>
      <c r="W135" s="50"/>
      <c r="X135" s="31"/>
      <c r="Y135" s="31"/>
      <c r="Z135" s="31"/>
      <c r="AA135" s="31"/>
      <c r="AB135" s="31"/>
      <c r="AC135" s="31"/>
      <c r="AD135" s="44"/>
      <c r="AE135" s="30"/>
      <c r="AF135" s="31"/>
    </row>
    <row r="136" spans="1:32" s="4" customFormat="1" ht="12.75">
      <c r="A136" s="47"/>
      <c r="B136" s="67" t="s">
        <v>237</v>
      </c>
      <c r="C136" s="67"/>
      <c r="D136" s="67"/>
      <c r="E136" s="4">
        <v>13.2341</v>
      </c>
      <c r="F136" s="4">
        <v>14.5136</v>
      </c>
      <c r="G136" s="48">
        <f>F136-E136</f>
        <v>1.2795000000000005</v>
      </c>
      <c r="H136" s="4">
        <v>14.4486</v>
      </c>
      <c r="I136" s="49">
        <f t="shared" si="56"/>
        <v>1.214500000000001</v>
      </c>
      <c r="J136" s="49">
        <v>13.9693</v>
      </c>
      <c r="K136" s="49">
        <f>J136-E136</f>
        <v>0.7352000000000007</v>
      </c>
      <c r="L136" s="49">
        <f>((I136-K136)/I136)*100</f>
        <v>39.464800329353636</v>
      </c>
      <c r="M136" s="30">
        <f>((G136-I136)/G136)*100</f>
        <v>5.080109417741265</v>
      </c>
      <c r="N136" s="49"/>
      <c r="O136" s="49">
        <v>13.8551</v>
      </c>
      <c r="P136" s="49">
        <f>O136-E136</f>
        <v>0.6210000000000004</v>
      </c>
      <c r="Q136" s="49">
        <f>K136-P136</f>
        <v>0.1142000000000003</v>
      </c>
      <c r="R136" s="49">
        <f>Q136*2.2742</f>
        <v>0.2597136400000007</v>
      </c>
      <c r="S136" s="49">
        <f>(R136/I136)*100</f>
        <v>21.384408398517948</v>
      </c>
      <c r="T136" s="31">
        <f>((K136-P136)/K136)*100</f>
        <v>15.533188248095781</v>
      </c>
      <c r="U136" s="49"/>
      <c r="V136" s="31">
        <f>100-(S136+L136)</f>
        <v>39.150791272128416</v>
      </c>
      <c r="W136" s="50"/>
      <c r="X136" s="31"/>
      <c r="Y136" s="31"/>
      <c r="Z136" s="31"/>
      <c r="AA136" s="31"/>
      <c r="AB136" s="31"/>
      <c r="AC136" s="31"/>
      <c r="AD136" s="44"/>
      <c r="AE136" s="30"/>
      <c r="AF136" s="31"/>
    </row>
    <row r="137" spans="1:32" s="4" customFormat="1" ht="12.75">
      <c r="A137" s="47"/>
      <c r="B137" s="67" t="s">
        <v>238</v>
      </c>
      <c r="C137" s="67"/>
      <c r="D137" s="67"/>
      <c r="E137" s="4">
        <v>12.6021</v>
      </c>
      <c r="F137" s="4">
        <v>13.8618</v>
      </c>
      <c r="G137" s="48">
        <f>F137-E137</f>
        <v>1.2597000000000005</v>
      </c>
      <c r="H137" s="4">
        <v>13.8025</v>
      </c>
      <c r="I137" s="49">
        <f t="shared" si="56"/>
        <v>1.2004000000000001</v>
      </c>
      <c r="J137" s="49">
        <v>13.3294</v>
      </c>
      <c r="K137" s="49">
        <f>J137-E137</f>
        <v>0.7272999999999996</v>
      </c>
      <c r="L137" s="49">
        <f>((I137-K137)/I137)*100</f>
        <v>39.41186271242923</v>
      </c>
      <c r="M137" s="30">
        <f>((G137-I137)/G137)*100</f>
        <v>4.707470032547458</v>
      </c>
      <c r="N137" s="49"/>
      <c r="O137" s="49">
        <v>13.2074</v>
      </c>
      <c r="P137" s="49">
        <f>O137-E137</f>
        <v>0.6052999999999997</v>
      </c>
      <c r="Q137" s="49">
        <f>K137-P137</f>
        <v>0.12199999999999989</v>
      </c>
      <c r="R137" s="49">
        <f>Q137*2.2742</f>
        <v>0.27745239999999977</v>
      </c>
      <c r="S137" s="49">
        <f>(R137/I137)*100</f>
        <v>23.113328890369857</v>
      </c>
      <c r="T137" s="31">
        <f>((K137-P137)/K137)*100</f>
        <v>16.77437096108895</v>
      </c>
      <c r="U137" s="49"/>
      <c r="V137" s="31">
        <f>100-(S137+L137)</f>
        <v>37.47480839720091</v>
      </c>
      <c r="W137" s="50"/>
      <c r="X137" s="31"/>
      <c r="Y137" s="31"/>
      <c r="Z137" s="31"/>
      <c r="AA137" s="31"/>
      <c r="AB137" s="31"/>
      <c r="AC137" s="31"/>
      <c r="AD137" s="44"/>
      <c r="AE137" s="30"/>
      <c r="AF137" s="31"/>
    </row>
    <row r="138" spans="1:32" s="4" customFormat="1" ht="12.75">
      <c r="A138" s="47"/>
      <c r="B138" s="67" t="s">
        <v>239</v>
      </c>
      <c r="C138" s="67"/>
      <c r="D138" s="67"/>
      <c r="E138" s="4">
        <v>12.0917</v>
      </c>
      <c r="F138" s="4">
        <v>15.0768</v>
      </c>
      <c r="G138" s="48">
        <f>F138-E138</f>
        <v>2.985100000000001</v>
      </c>
      <c r="H138" s="4">
        <v>15.0164</v>
      </c>
      <c r="I138" s="49">
        <f t="shared" si="56"/>
        <v>2.9247000000000014</v>
      </c>
      <c r="J138" s="49">
        <v>14.5319</v>
      </c>
      <c r="K138" s="49">
        <f>J138-E138</f>
        <v>2.440200000000001</v>
      </c>
      <c r="L138" s="49">
        <f>((I138-K138)/I138)*100</f>
        <v>16.565801620679057</v>
      </c>
      <c r="M138" s="30">
        <f>((G138-I138)/G138)*100</f>
        <v>2.023382801246174</v>
      </c>
      <c r="N138" s="49"/>
      <c r="O138" s="49">
        <v>13.9779</v>
      </c>
      <c r="P138" s="49">
        <f>O138-E138</f>
        <v>1.8862000000000005</v>
      </c>
      <c r="Q138" s="49">
        <f>K138-P138</f>
        <v>0.5540000000000003</v>
      </c>
      <c r="R138" s="49">
        <f>Q138*2.2742</f>
        <v>1.2599068000000007</v>
      </c>
      <c r="S138" s="49">
        <f>(R138/I138)*100</f>
        <v>43.07815502444695</v>
      </c>
      <c r="T138" s="31">
        <f>((K138-P138)/K138)*100</f>
        <v>22.703057126465048</v>
      </c>
      <c r="U138" s="49"/>
      <c r="V138" s="31">
        <f>100-(S138+L138)</f>
        <v>40.35604335487399</v>
      </c>
      <c r="W138" s="50"/>
      <c r="X138" s="31"/>
      <c r="Y138" s="31"/>
      <c r="Z138" s="31"/>
      <c r="AA138" s="31"/>
      <c r="AB138" s="31"/>
      <c r="AC138" s="31"/>
      <c r="AD138" s="44"/>
      <c r="AE138" s="30"/>
      <c r="AF138" s="31"/>
    </row>
    <row r="139" spans="1:32" s="4" customFormat="1" ht="12.75">
      <c r="A139" s="47"/>
      <c r="B139" s="67" t="s">
        <v>240</v>
      </c>
      <c r="C139" s="67"/>
      <c r="D139" s="67"/>
      <c r="E139" s="4">
        <v>11.534</v>
      </c>
      <c r="F139" s="4">
        <v>13.9652</v>
      </c>
      <c r="G139" s="48">
        <f>F139-E139</f>
        <v>2.4311999999999987</v>
      </c>
      <c r="H139" s="4">
        <v>13.7865</v>
      </c>
      <c r="I139" s="49">
        <f t="shared" si="56"/>
        <v>2.2524999999999995</v>
      </c>
      <c r="J139" s="49">
        <v>12.9761</v>
      </c>
      <c r="K139" s="49">
        <f>J139-E139</f>
        <v>1.4421</v>
      </c>
      <c r="L139" s="49">
        <f>((I139-K139)/I139)*100</f>
        <v>35.9778024417314</v>
      </c>
      <c r="M139" s="30">
        <f>((G139-I139)/G139)*100</f>
        <v>7.350279697268809</v>
      </c>
      <c r="N139" s="49"/>
      <c r="O139" s="49">
        <v>12.7413</v>
      </c>
      <c r="P139" s="49">
        <f>O139-E139</f>
        <v>1.2073</v>
      </c>
      <c r="Q139" s="49">
        <f>K139-P139</f>
        <v>0.2347999999999999</v>
      </c>
      <c r="R139" s="49">
        <f>Q139*2.2742</f>
        <v>0.5339821599999998</v>
      </c>
      <c r="S139" s="49">
        <f>(R139/I139)*100</f>
        <v>23.706200221975575</v>
      </c>
      <c r="T139" s="31">
        <f>((K139-P139)/K139)*100</f>
        <v>16.281811247486296</v>
      </c>
      <c r="U139" s="49"/>
      <c r="V139" s="31">
        <f>100-(S139+L139)</f>
        <v>40.31599733629302</v>
      </c>
      <c r="W139" s="50"/>
      <c r="X139" s="31"/>
      <c r="Y139" s="31"/>
      <c r="Z139" s="31"/>
      <c r="AA139" s="31"/>
      <c r="AB139" s="31"/>
      <c r="AC139" s="31"/>
      <c r="AD139" s="44"/>
      <c r="AE139" s="30"/>
      <c r="AF139" s="31"/>
    </row>
    <row r="140" spans="1:32" s="4" customFormat="1" ht="12.75">
      <c r="A140" s="52" t="s">
        <v>120</v>
      </c>
      <c r="B140" s="72" t="s">
        <v>53</v>
      </c>
      <c r="C140" s="72">
        <v>596.01</v>
      </c>
      <c r="D140" s="72">
        <v>150.44</v>
      </c>
      <c r="E140" s="54">
        <f aca="true" t="shared" si="57" ref="E140:O140">SUM(E71:E139)</f>
        <v>876.4539999999998</v>
      </c>
      <c r="F140" s="5">
        <f t="shared" si="57"/>
        <v>1001.3045999999999</v>
      </c>
      <c r="G140" s="74">
        <f t="shared" si="57"/>
        <v>124.85060000000003</v>
      </c>
      <c r="H140" s="74">
        <f t="shared" si="57"/>
        <v>995.1575999999999</v>
      </c>
      <c r="I140" s="74">
        <f t="shared" si="57"/>
        <v>118.70360000000004</v>
      </c>
      <c r="J140" s="74">
        <f t="shared" si="57"/>
        <v>948.1234999999997</v>
      </c>
      <c r="K140" s="74">
        <f t="shared" si="57"/>
        <v>71.6695</v>
      </c>
      <c r="L140" s="74">
        <f>AVERAGE(L71:L139)</f>
        <v>40.09472559750168</v>
      </c>
      <c r="M140" s="74">
        <f>AVERAGE(M71:M139)</f>
        <v>4.894151155662956</v>
      </c>
      <c r="N140" s="54">
        <f>AVERAGE(L71:L139)</f>
        <v>40.09472559750168</v>
      </c>
      <c r="O140" s="54">
        <f t="shared" si="57"/>
        <v>936.8760000000002</v>
      </c>
      <c r="P140" s="54">
        <f>SUM(P71:P139)</f>
        <v>60.42199999999998</v>
      </c>
      <c r="Q140" s="54">
        <f>SUM(Q71:Q139)</f>
        <v>11.247499999999999</v>
      </c>
      <c r="R140" s="54">
        <f aca="true" t="shared" si="58" ref="R140:W140">AVERAGE(R71:R139)</f>
        <v>0.3707110797101449</v>
      </c>
      <c r="S140" s="54">
        <f t="shared" si="58"/>
        <v>21.750630198275932</v>
      </c>
      <c r="T140" s="54">
        <f t="shared" si="58"/>
        <v>16.080817035403435</v>
      </c>
      <c r="U140" s="54">
        <f t="shared" si="58"/>
        <v>16.080817035403435</v>
      </c>
      <c r="V140" s="61">
        <f t="shared" si="58"/>
        <v>38.15464420422239</v>
      </c>
      <c r="W140" s="54">
        <f t="shared" si="58"/>
        <v>40.09472559750168</v>
      </c>
      <c r="X140" s="61">
        <f>STDEV(L71:L139)</f>
        <v>4.472328749428112</v>
      </c>
      <c r="Y140" s="54">
        <f>AVERAGE(Y71:Y139)</f>
        <v>21.750630198275932</v>
      </c>
      <c r="Z140" s="61">
        <f>STDEV(S71:S139)</f>
        <v>23.57385884496052</v>
      </c>
      <c r="AA140" s="54">
        <f>AVERAGE(AA71:AA139)</f>
        <v>38.15464420422239</v>
      </c>
      <c r="AB140" s="61">
        <f>STDEV(V71:V139)</f>
        <v>24.109042362340265</v>
      </c>
      <c r="AC140" s="54">
        <f>SUM(W71,Y71,AA71)</f>
        <v>100</v>
      </c>
      <c r="AD140" s="75"/>
      <c r="AE140" s="54"/>
      <c r="AF140" s="31"/>
    </row>
    <row r="141" spans="1:30" s="4" customFormat="1" ht="12.75">
      <c r="A141" s="47"/>
      <c r="B141" s="67"/>
      <c r="C141" s="67"/>
      <c r="D141" s="67"/>
      <c r="G141" s="48"/>
      <c r="I141" s="49"/>
      <c r="J141" s="49"/>
      <c r="K141" s="49"/>
      <c r="L141" s="49"/>
      <c r="M141" s="30"/>
      <c r="N141" s="49"/>
      <c r="O141" s="49"/>
      <c r="P141" s="49"/>
      <c r="Q141" s="49"/>
      <c r="R141" s="49"/>
      <c r="S141" s="49"/>
      <c r="T141" s="31"/>
      <c r="U141" s="50"/>
      <c r="V141" s="31"/>
      <c r="W141" s="31"/>
      <c r="X141" s="31"/>
      <c r="Y141" s="31"/>
      <c r="Z141" s="31"/>
      <c r="AA141" s="31"/>
      <c r="AB141" s="31"/>
      <c r="AC141" s="30"/>
      <c r="AD141" s="44"/>
    </row>
    <row r="142" spans="1:32" s="4" customFormat="1" ht="12.75">
      <c r="A142" s="5" t="s">
        <v>51</v>
      </c>
      <c r="B142" s="4" t="s">
        <v>241</v>
      </c>
      <c r="E142" s="4">
        <v>11.6674</v>
      </c>
      <c r="F142" s="4">
        <v>13.6763</v>
      </c>
      <c r="G142" s="48">
        <f aca="true" t="shared" si="59" ref="G142:G205">F142-E142</f>
        <v>2.008899999999999</v>
      </c>
      <c r="H142" s="4">
        <v>13.4635</v>
      </c>
      <c r="I142" s="49">
        <f aca="true" t="shared" si="60" ref="I142:I205">H142-E142</f>
        <v>1.7960999999999991</v>
      </c>
      <c r="J142" s="49">
        <v>12.4698</v>
      </c>
      <c r="K142" s="49">
        <f aca="true" t="shared" si="61" ref="K142:K205">J142-E142</f>
        <v>0.8023999999999987</v>
      </c>
      <c r="L142" s="49">
        <f aca="true" t="shared" si="62" ref="L142:L205">((I142-K142)/I142)*100</f>
        <v>55.32542731473754</v>
      </c>
      <c r="M142" s="30">
        <f aca="true" t="shared" si="63" ref="M142:M205">((G142-I142)/G142)*100</f>
        <v>10.592861765145093</v>
      </c>
      <c r="N142" s="49"/>
      <c r="O142" s="49">
        <v>12.2926</v>
      </c>
      <c r="P142" s="49">
        <f aca="true" t="shared" si="64" ref="P142:P205">O142-E142</f>
        <v>0.6251999999999995</v>
      </c>
      <c r="Q142" s="49">
        <f aca="true" t="shared" si="65" ref="Q142:Q205">K142-P142</f>
        <v>0.17719999999999914</v>
      </c>
      <c r="R142" s="49">
        <f aca="true" t="shared" si="66" ref="R142:R205">Q142*2.2742</f>
        <v>0.40298823999999805</v>
      </c>
      <c r="S142" s="49">
        <f aca="true" t="shared" si="67" ref="S142:S205">(R142/I142)*100</f>
        <v>22.43684872779902</v>
      </c>
      <c r="T142" s="31">
        <f aca="true" t="shared" si="68" ref="T142:T205">((K142-P142)/K142)*100</f>
        <v>22.083748753738714</v>
      </c>
      <c r="U142" s="50"/>
      <c r="V142" s="31">
        <f aca="true" t="shared" si="69" ref="V142:V205">100-(S142+L142)</f>
        <v>22.237723957463444</v>
      </c>
      <c r="W142" s="31"/>
      <c r="X142" s="31"/>
      <c r="Y142" s="31"/>
      <c r="Z142" s="31"/>
      <c r="AA142" s="31"/>
      <c r="AB142" s="31"/>
      <c r="AC142" s="30"/>
      <c r="AD142" s="51"/>
      <c r="AE142" s="49"/>
      <c r="AF142" s="4" t="s">
        <v>172</v>
      </c>
    </row>
    <row r="143" spans="2:30" s="4" customFormat="1" ht="12.75">
      <c r="B143" s="4" t="s">
        <v>242</v>
      </c>
      <c r="E143" s="4">
        <v>11.3129</v>
      </c>
      <c r="F143" s="4">
        <v>13.2695</v>
      </c>
      <c r="G143" s="48">
        <f t="shared" si="59"/>
        <v>1.9566</v>
      </c>
      <c r="H143" s="4">
        <v>13.0786</v>
      </c>
      <c r="I143" s="49">
        <f t="shared" si="60"/>
        <v>1.765699999999999</v>
      </c>
      <c r="J143" s="49">
        <v>12.066</v>
      </c>
      <c r="K143" s="49">
        <f t="shared" si="61"/>
        <v>0.7530999999999999</v>
      </c>
      <c r="L143" s="49">
        <f t="shared" si="62"/>
        <v>57.34836042362801</v>
      </c>
      <c r="M143" s="30">
        <f t="shared" si="63"/>
        <v>9.756720842277469</v>
      </c>
      <c r="N143" s="49"/>
      <c r="O143" s="49">
        <v>11.906</v>
      </c>
      <c r="P143" s="49">
        <f t="shared" si="64"/>
        <v>0.5930999999999997</v>
      </c>
      <c r="Q143" s="49">
        <f t="shared" si="65"/>
        <v>0.16000000000000014</v>
      </c>
      <c r="R143" s="49">
        <f t="shared" si="66"/>
        <v>0.3638720000000003</v>
      </c>
      <c r="S143" s="49">
        <f t="shared" si="67"/>
        <v>20.607804270261116</v>
      </c>
      <c r="T143" s="31">
        <f t="shared" si="68"/>
        <v>21.245518523436484</v>
      </c>
      <c r="U143" s="50"/>
      <c r="V143" s="31">
        <f t="shared" si="69"/>
        <v>22.04383530611088</v>
      </c>
      <c r="W143" s="31"/>
      <c r="X143" s="30"/>
      <c r="Y143" s="31"/>
      <c r="Z143" s="30"/>
      <c r="AA143" s="31"/>
      <c r="AB143" s="30"/>
      <c r="AC143" s="30"/>
      <c r="AD143" s="51"/>
    </row>
    <row r="144" spans="2:30" s="4" customFormat="1" ht="12.75">
      <c r="B144" s="4" t="s">
        <v>243</v>
      </c>
      <c r="E144" s="4">
        <v>13.6962</v>
      </c>
      <c r="F144" s="4">
        <v>15.1537</v>
      </c>
      <c r="G144" s="48">
        <f t="shared" si="59"/>
        <v>1.4575000000000014</v>
      </c>
      <c r="H144" s="4">
        <v>14.9991</v>
      </c>
      <c r="I144" s="49">
        <f t="shared" si="60"/>
        <v>1.302900000000001</v>
      </c>
      <c r="J144" s="49">
        <v>14.265</v>
      </c>
      <c r="K144" s="49">
        <f t="shared" si="61"/>
        <v>0.5688000000000013</v>
      </c>
      <c r="L144" s="49">
        <f t="shared" si="62"/>
        <v>56.34354133087721</v>
      </c>
      <c r="M144" s="30">
        <f t="shared" si="63"/>
        <v>10.607204116638089</v>
      </c>
      <c r="N144" s="49"/>
      <c r="O144" s="49">
        <v>14.1345</v>
      </c>
      <c r="P144" s="49">
        <f t="shared" si="64"/>
        <v>0.4382999999999999</v>
      </c>
      <c r="Q144" s="49">
        <f t="shared" si="65"/>
        <v>0.1305000000000014</v>
      </c>
      <c r="R144" s="49">
        <f t="shared" si="66"/>
        <v>0.2967831000000032</v>
      </c>
      <c r="S144" s="49">
        <f t="shared" si="67"/>
        <v>22.77865530739143</v>
      </c>
      <c r="T144" s="31">
        <f t="shared" si="68"/>
        <v>22.943037974683737</v>
      </c>
      <c r="U144" s="50"/>
      <c r="V144" s="31">
        <f t="shared" si="69"/>
        <v>20.877803361731367</v>
      </c>
      <c r="W144" s="31"/>
      <c r="X144" s="31"/>
      <c r="Y144" s="31"/>
      <c r="Z144" s="31"/>
      <c r="AA144" s="31"/>
      <c r="AB144" s="31"/>
      <c r="AC144" s="30"/>
      <c r="AD144" s="51"/>
    </row>
    <row r="145" spans="2:30" s="4" customFormat="1" ht="12.75">
      <c r="B145" s="4" t="s">
        <v>244</v>
      </c>
      <c r="E145" s="4">
        <v>11.502</v>
      </c>
      <c r="F145" s="4">
        <v>13.8706</v>
      </c>
      <c r="G145" s="48">
        <f t="shared" si="59"/>
        <v>2.368599999999999</v>
      </c>
      <c r="H145" s="4">
        <v>13.6217</v>
      </c>
      <c r="I145" s="49">
        <f t="shared" si="60"/>
        <v>2.1197</v>
      </c>
      <c r="J145" s="49">
        <v>12.4324</v>
      </c>
      <c r="K145" s="49">
        <f t="shared" si="61"/>
        <v>0.9303999999999988</v>
      </c>
      <c r="L145" s="49">
        <f t="shared" si="62"/>
        <v>56.10699627305756</v>
      </c>
      <c r="M145" s="30">
        <f t="shared" si="63"/>
        <v>10.5083171493709</v>
      </c>
      <c r="O145" s="49">
        <v>12.2301</v>
      </c>
      <c r="P145" s="49">
        <f t="shared" si="64"/>
        <v>0.7280999999999995</v>
      </c>
      <c r="Q145" s="49">
        <f t="shared" si="65"/>
        <v>0.20229999999999926</v>
      </c>
      <c r="R145" s="49">
        <f t="shared" si="66"/>
        <v>0.4600706599999983</v>
      </c>
      <c r="S145" s="49">
        <f t="shared" si="67"/>
        <v>21.704517620417903</v>
      </c>
      <c r="T145" s="31">
        <f t="shared" si="68"/>
        <v>21.74333619948404</v>
      </c>
      <c r="U145" s="50"/>
      <c r="V145" s="31">
        <f t="shared" si="69"/>
        <v>22.188486106524536</v>
      </c>
      <c r="W145" s="31"/>
      <c r="X145" s="30"/>
      <c r="Y145" s="31"/>
      <c r="Z145" s="30"/>
      <c r="AA145" s="31"/>
      <c r="AB145" s="30"/>
      <c r="AC145" s="30"/>
      <c r="AD145" s="51"/>
    </row>
    <row r="146" spans="2:30" s="4" customFormat="1" ht="12.75">
      <c r="B146" s="4" t="s">
        <v>245</v>
      </c>
      <c r="E146" s="4">
        <v>12.9557</v>
      </c>
      <c r="F146" s="4">
        <v>14.5782</v>
      </c>
      <c r="G146" s="48">
        <f t="shared" si="59"/>
        <v>1.6225000000000005</v>
      </c>
      <c r="H146" s="4">
        <v>14.4056</v>
      </c>
      <c r="I146" s="49">
        <f t="shared" si="60"/>
        <v>1.4498999999999995</v>
      </c>
      <c r="J146" s="49">
        <v>13.5853</v>
      </c>
      <c r="K146" s="49">
        <f t="shared" si="61"/>
        <v>0.6295999999999999</v>
      </c>
      <c r="L146" s="49">
        <f t="shared" si="62"/>
        <v>56.57631560797295</v>
      </c>
      <c r="M146" s="30">
        <f t="shared" si="63"/>
        <v>10.637904468413</v>
      </c>
      <c r="N146" s="49"/>
      <c r="O146" s="49">
        <v>13.4461</v>
      </c>
      <c r="P146" s="49">
        <f t="shared" si="64"/>
        <v>0.4903999999999993</v>
      </c>
      <c r="Q146" s="49">
        <f t="shared" si="65"/>
        <v>0.13920000000000066</v>
      </c>
      <c r="R146" s="49">
        <f t="shared" si="66"/>
        <v>0.3165686400000015</v>
      </c>
      <c r="S146" s="49">
        <f t="shared" si="67"/>
        <v>21.83382578108846</v>
      </c>
      <c r="T146" s="31">
        <f t="shared" si="68"/>
        <v>22.109275730622723</v>
      </c>
      <c r="U146" s="50"/>
      <c r="V146" s="31">
        <f t="shared" si="69"/>
        <v>21.58985861093859</v>
      </c>
      <c r="W146" s="31"/>
      <c r="X146" s="31"/>
      <c r="Y146" s="31"/>
      <c r="Z146" s="31"/>
      <c r="AA146" s="31"/>
      <c r="AB146" s="31"/>
      <c r="AC146" s="30"/>
      <c r="AD146" s="51"/>
    </row>
    <row r="147" spans="2:30" s="4" customFormat="1" ht="12.75">
      <c r="B147" s="4" t="s">
        <v>246</v>
      </c>
      <c r="E147" s="4">
        <v>11.4948</v>
      </c>
      <c r="F147" s="4">
        <v>13.2133</v>
      </c>
      <c r="G147" s="48">
        <f t="shared" si="59"/>
        <v>1.7185000000000006</v>
      </c>
      <c r="H147" s="4">
        <v>13.0295</v>
      </c>
      <c r="I147" s="49">
        <f t="shared" si="60"/>
        <v>1.5347000000000008</v>
      </c>
      <c r="J147" s="49">
        <v>12.1594</v>
      </c>
      <c r="K147" s="49">
        <f t="shared" si="61"/>
        <v>0.6646000000000001</v>
      </c>
      <c r="L147" s="49">
        <f t="shared" si="62"/>
        <v>56.69511956734217</v>
      </c>
      <c r="M147" s="30">
        <f t="shared" si="63"/>
        <v>10.695373872563263</v>
      </c>
      <c r="O147" s="49">
        <v>12.0099</v>
      </c>
      <c r="P147" s="49">
        <f t="shared" si="64"/>
        <v>0.5151000000000003</v>
      </c>
      <c r="Q147" s="49">
        <f t="shared" si="65"/>
        <v>0.14949999999999974</v>
      </c>
      <c r="R147" s="49">
        <f t="shared" si="66"/>
        <v>0.33999289999999943</v>
      </c>
      <c r="S147" s="49">
        <f t="shared" si="67"/>
        <v>22.15370430703064</v>
      </c>
      <c r="T147" s="31">
        <f t="shared" si="68"/>
        <v>22.49473367439057</v>
      </c>
      <c r="U147" s="50"/>
      <c r="V147" s="31">
        <f t="shared" si="69"/>
        <v>21.151176125627188</v>
      </c>
      <c r="W147" s="31"/>
      <c r="X147" s="30"/>
      <c r="Y147" s="31"/>
      <c r="Z147" s="30"/>
      <c r="AA147" s="31"/>
      <c r="AB147" s="30"/>
      <c r="AC147" s="30"/>
      <c r="AD147" s="51"/>
    </row>
    <row r="148" spans="2:30" s="4" customFormat="1" ht="12.75">
      <c r="B148" s="4" t="s">
        <v>247</v>
      </c>
      <c r="E148" s="4">
        <v>12.123</v>
      </c>
      <c r="F148" s="4">
        <v>13.7159</v>
      </c>
      <c r="G148" s="48">
        <f t="shared" si="59"/>
        <v>1.5929000000000002</v>
      </c>
      <c r="H148" s="4">
        <v>13.5651</v>
      </c>
      <c r="I148" s="49">
        <f t="shared" si="60"/>
        <v>1.4421</v>
      </c>
      <c r="J148" s="49">
        <v>12.7604</v>
      </c>
      <c r="K148" s="49">
        <f t="shared" si="61"/>
        <v>0.6374000000000013</v>
      </c>
      <c r="L148" s="49">
        <f t="shared" si="62"/>
        <v>55.800568615213834</v>
      </c>
      <c r="M148" s="30">
        <f t="shared" si="63"/>
        <v>9.467009856237068</v>
      </c>
      <c r="N148" s="49"/>
      <c r="O148" s="68">
        <v>12.6085</v>
      </c>
      <c r="P148" s="49">
        <f t="shared" si="64"/>
        <v>0.48550000000000004</v>
      </c>
      <c r="Q148" s="49">
        <f t="shared" si="65"/>
        <v>0.15190000000000126</v>
      </c>
      <c r="R148" s="49">
        <f t="shared" si="66"/>
        <v>0.34545098000000285</v>
      </c>
      <c r="S148" s="49">
        <f t="shared" si="67"/>
        <v>23.954717425976206</v>
      </c>
      <c r="T148" s="31">
        <f t="shared" si="68"/>
        <v>23.831189206150132</v>
      </c>
      <c r="U148" s="50"/>
      <c r="V148" s="31">
        <f t="shared" si="69"/>
        <v>20.244713958809967</v>
      </c>
      <c r="W148" s="31"/>
      <c r="X148" s="31"/>
      <c r="Y148" s="31"/>
      <c r="Z148" s="31"/>
      <c r="AA148" s="31"/>
      <c r="AB148" s="31"/>
      <c r="AC148" s="30"/>
      <c r="AD148" s="51"/>
    </row>
    <row r="149" spans="2:30" s="4" customFormat="1" ht="12.75">
      <c r="B149" s="4" t="s">
        <v>248</v>
      </c>
      <c r="E149" s="4">
        <v>15.2329</v>
      </c>
      <c r="F149" s="4">
        <v>16.9577</v>
      </c>
      <c r="G149" s="48">
        <f t="shared" si="59"/>
        <v>1.7247999999999983</v>
      </c>
      <c r="H149" s="4">
        <v>16.7785</v>
      </c>
      <c r="I149" s="49">
        <f t="shared" si="60"/>
        <v>1.5456000000000003</v>
      </c>
      <c r="J149" s="49">
        <v>15.9087</v>
      </c>
      <c r="K149" s="49">
        <f t="shared" si="61"/>
        <v>0.6757999999999988</v>
      </c>
      <c r="L149" s="49">
        <f t="shared" si="62"/>
        <v>56.27587991718435</v>
      </c>
      <c r="M149" s="30">
        <f t="shared" si="63"/>
        <v>10.389610389610285</v>
      </c>
      <c r="O149" s="49">
        <v>15.7653</v>
      </c>
      <c r="P149" s="49">
        <f t="shared" si="64"/>
        <v>0.5323999999999991</v>
      </c>
      <c r="Q149" s="49">
        <f t="shared" si="65"/>
        <v>0.14339999999999975</v>
      </c>
      <c r="R149" s="49">
        <f t="shared" si="66"/>
        <v>0.32612027999999943</v>
      </c>
      <c r="S149" s="49">
        <f t="shared" si="67"/>
        <v>21.09991459627325</v>
      </c>
      <c r="T149" s="31">
        <f t="shared" si="68"/>
        <v>21.219295649600472</v>
      </c>
      <c r="U149" s="50"/>
      <c r="V149" s="31">
        <f t="shared" si="69"/>
        <v>22.624205486542394</v>
      </c>
      <c r="W149" s="31"/>
      <c r="X149" s="30"/>
      <c r="Y149" s="31"/>
      <c r="Z149" s="30"/>
      <c r="AA149" s="31"/>
      <c r="AB149" s="30"/>
      <c r="AC149" s="30"/>
      <c r="AD149" s="51"/>
    </row>
    <row r="150" spans="2:30" s="4" customFormat="1" ht="12.75">
      <c r="B150" s="4" t="s">
        <v>249</v>
      </c>
      <c r="E150" s="4">
        <v>12.2203</v>
      </c>
      <c r="F150" s="4">
        <v>13.766</v>
      </c>
      <c r="G150" s="48">
        <f t="shared" si="59"/>
        <v>1.5457</v>
      </c>
      <c r="H150" s="4">
        <v>13.6044</v>
      </c>
      <c r="I150" s="49">
        <f t="shared" si="60"/>
        <v>1.3841</v>
      </c>
      <c r="J150" s="49">
        <v>12.8286</v>
      </c>
      <c r="K150" s="49">
        <f t="shared" si="61"/>
        <v>0.6082999999999998</v>
      </c>
      <c r="L150" s="49">
        <f t="shared" si="62"/>
        <v>56.050863376923644</v>
      </c>
      <c r="M150" s="30">
        <f t="shared" si="63"/>
        <v>10.454810118392958</v>
      </c>
      <c r="N150" s="49"/>
      <c r="O150" s="49">
        <v>12.7002</v>
      </c>
      <c r="P150" s="49">
        <f t="shared" si="64"/>
        <v>0.47990000000000066</v>
      </c>
      <c r="Q150" s="49">
        <f t="shared" si="65"/>
        <v>0.12839999999999918</v>
      </c>
      <c r="R150" s="49">
        <f t="shared" si="66"/>
        <v>0.29200727999999815</v>
      </c>
      <c r="S150" s="49">
        <f t="shared" si="67"/>
        <v>21.09726753847252</v>
      </c>
      <c r="T150" s="31">
        <f t="shared" si="68"/>
        <v>21.10800591813237</v>
      </c>
      <c r="U150" s="50"/>
      <c r="V150" s="31">
        <f t="shared" si="69"/>
        <v>22.851869084603834</v>
      </c>
      <c r="W150" s="31"/>
      <c r="X150" s="31"/>
      <c r="Y150" s="31"/>
      <c r="Z150" s="31"/>
      <c r="AA150" s="31"/>
      <c r="AB150" s="31"/>
      <c r="AC150" s="30"/>
      <c r="AD150" s="51"/>
    </row>
    <row r="151" spans="2:30" s="4" customFormat="1" ht="12.75">
      <c r="B151" s="4" t="s">
        <v>250</v>
      </c>
      <c r="E151" s="4">
        <v>12.6158</v>
      </c>
      <c r="F151" s="4">
        <v>14.3874</v>
      </c>
      <c r="G151" s="48">
        <f t="shared" si="59"/>
        <v>1.7715999999999994</v>
      </c>
      <c r="H151" s="4">
        <v>14.21</v>
      </c>
      <c r="I151" s="49">
        <f t="shared" si="60"/>
        <v>1.5942000000000007</v>
      </c>
      <c r="J151" s="49">
        <v>13.2873</v>
      </c>
      <c r="K151" s="49">
        <f t="shared" si="61"/>
        <v>0.6715</v>
      </c>
      <c r="L151" s="49">
        <f t="shared" si="62"/>
        <v>57.87855977919962</v>
      </c>
      <c r="M151" s="30">
        <f t="shared" si="63"/>
        <v>10.01354707608934</v>
      </c>
      <c r="O151" s="49">
        <v>13.1502</v>
      </c>
      <c r="P151" s="49">
        <f t="shared" si="64"/>
        <v>0.5343999999999998</v>
      </c>
      <c r="Q151" s="49">
        <f t="shared" si="65"/>
        <v>0.13710000000000022</v>
      </c>
      <c r="R151" s="49">
        <f t="shared" si="66"/>
        <v>0.3117928200000005</v>
      </c>
      <c r="S151" s="49">
        <f t="shared" si="67"/>
        <v>19.557948814452413</v>
      </c>
      <c r="T151" s="31">
        <f t="shared" si="68"/>
        <v>20.416976917349253</v>
      </c>
      <c r="U151" s="50"/>
      <c r="V151" s="31">
        <f t="shared" si="69"/>
        <v>22.563491406347964</v>
      </c>
      <c r="W151" s="31"/>
      <c r="X151" s="30"/>
      <c r="Y151" s="31"/>
      <c r="Z151" s="30"/>
      <c r="AA151" s="31"/>
      <c r="AB151" s="30"/>
      <c r="AC151" s="30"/>
      <c r="AD151" s="51"/>
    </row>
    <row r="152" spans="2:30" s="4" customFormat="1" ht="12.75">
      <c r="B152" s="4" t="s">
        <v>251</v>
      </c>
      <c r="E152" s="4">
        <v>13.7693</v>
      </c>
      <c r="F152" s="4">
        <v>15.2249</v>
      </c>
      <c r="G152" s="48">
        <f t="shared" si="59"/>
        <v>1.4556000000000004</v>
      </c>
      <c r="H152" s="4">
        <v>15.0745</v>
      </c>
      <c r="I152" s="49">
        <f t="shared" si="60"/>
        <v>1.305200000000001</v>
      </c>
      <c r="J152" s="49">
        <v>14.3491</v>
      </c>
      <c r="K152" s="49">
        <f t="shared" si="61"/>
        <v>0.5798000000000005</v>
      </c>
      <c r="L152" s="49">
        <f t="shared" si="62"/>
        <v>55.57768924302788</v>
      </c>
      <c r="M152" s="30">
        <f t="shared" si="63"/>
        <v>10.332508931024964</v>
      </c>
      <c r="N152" s="49"/>
      <c r="O152" s="49">
        <v>14.2121</v>
      </c>
      <c r="P152" s="49">
        <f t="shared" si="64"/>
        <v>0.4428000000000001</v>
      </c>
      <c r="Q152" s="49">
        <f t="shared" si="65"/>
        <v>0.13700000000000045</v>
      </c>
      <c r="R152" s="49">
        <f t="shared" si="66"/>
        <v>0.31156540000000105</v>
      </c>
      <c r="S152" s="49">
        <f t="shared" si="67"/>
        <v>23.871084891204475</v>
      </c>
      <c r="T152" s="31">
        <f t="shared" si="68"/>
        <v>23.628837530182878</v>
      </c>
      <c r="U152" s="50"/>
      <c r="V152" s="31">
        <f t="shared" si="69"/>
        <v>20.551225865767634</v>
      </c>
      <c r="W152" s="31"/>
      <c r="X152" s="31"/>
      <c r="Y152" s="31"/>
      <c r="Z152" s="31"/>
      <c r="AA152" s="31"/>
      <c r="AB152" s="31"/>
      <c r="AC152" s="30"/>
      <c r="AD152" s="51"/>
    </row>
    <row r="153" spans="2:30" s="4" customFormat="1" ht="12.75">
      <c r="B153" s="4" t="s">
        <v>252</v>
      </c>
      <c r="E153" s="4">
        <v>12.8547</v>
      </c>
      <c r="F153" s="4">
        <v>14.3027</v>
      </c>
      <c r="G153" s="48">
        <f t="shared" si="59"/>
        <v>1.4480000000000004</v>
      </c>
      <c r="H153" s="4">
        <v>14.1601</v>
      </c>
      <c r="I153" s="49">
        <f t="shared" si="60"/>
        <v>1.3054000000000006</v>
      </c>
      <c r="J153" s="49">
        <v>13.4204</v>
      </c>
      <c r="K153" s="49">
        <f t="shared" si="61"/>
        <v>0.5657000000000014</v>
      </c>
      <c r="L153" s="49">
        <f t="shared" si="62"/>
        <v>56.664623870078046</v>
      </c>
      <c r="M153" s="30">
        <f t="shared" si="63"/>
        <v>9.848066298342529</v>
      </c>
      <c r="O153" s="49">
        <v>13.2917</v>
      </c>
      <c r="P153" s="49">
        <f t="shared" si="64"/>
        <v>0.43700000000000117</v>
      </c>
      <c r="Q153" s="49">
        <f t="shared" si="65"/>
        <v>0.12870000000000026</v>
      </c>
      <c r="R153" s="49">
        <f t="shared" si="66"/>
        <v>0.2926895400000006</v>
      </c>
      <c r="S153" s="49">
        <f t="shared" si="67"/>
        <v>22.421444767887273</v>
      </c>
      <c r="T153" s="31">
        <f t="shared" si="68"/>
        <v>22.750574509457298</v>
      </c>
      <c r="U153" s="50"/>
      <c r="V153" s="31">
        <f t="shared" si="69"/>
        <v>20.913931362034674</v>
      </c>
      <c r="W153" s="31"/>
      <c r="X153" s="30"/>
      <c r="Y153" s="31"/>
      <c r="Z153" s="30"/>
      <c r="AA153" s="31"/>
      <c r="AB153" s="30"/>
      <c r="AC153" s="30"/>
      <c r="AD153" s="51"/>
    </row>
    <row r="154" spans="2:30" s="4" customFormat="1" ht="12.75">
      <c r="B154" s="4" t="s">
        <v>253</v>
      </c>
      <c r="E154" s="4">
        <v>14.2468</v>
      </c>
      <c r="F154" s="4">
        <v>15.67</v>
      </c>
      <c r="G154" s="48">
        <f t="shared" si="59"/>
        <v>1.4231999999999996</v>
      </c>
      <c r="H154" s="4">
        <v>15.5279</v>
      </c>
      <c r="I154" s="49">
        <f t="shared" si="60"/>
        <v>1.2811000000000003</v>
      </c>
      <c r="J154" s="49">
        <v>14.8236</v>
      </c>
      <c r="K154" s="49">
        <f t="shared" si="61"/>
        <v>0.5768000000000004</v>
      </c>
      <c r="L154" s="49">
        <f t="shared" si="62"/>
        <v>54.97619233471234</v>
      </c>
      <c r="M154" s="30">
        <f t="shared" si="63"/>
        <v>9.984541877459195</v>
      </c>
      <c r="N154" s="49"/>
      <c r="O154" s="49">
        <v>14.701</v>
      </c>
      <c r="P154" s="49">
        <f t="shared" si="64"/>
        <v>0.45420000000000016</v>
      </c>
      <c r="Q154" s="49">
        <f t="shared" si="65"/>
        <v>0.12260000000000026</v>
      </c>
      <c r="R154" s="49">
        <f t="shared" si="66"/>
        <v>0.2788169200000006</v>
      </c>
      <c r="S154" s="49">
        <f t="shared" si="67"/>
        <v>21.763868550464487</v>
      </c>
      <c r="T154" s="31">
        <f t="shared" si="68"/>
        <v>21.25520110957007</v>
      </c>
      <c r="U154" s="50"/>
      <c r="V154" s="31">
        <f t="shared" si="69"/>
        <v>23.25993911482317</v>
      </c>
      <c r="W154" s="31"/>
      <c r="X154" s="31"/>
      <c r="Y154" s="31"/>
      <c r="Z154" s="31"/>
      <c r="AA154" s="31"/>
      <c r="AB154" s="31"/>
      <c r="AC154" s="30"/>
      <c r="AD154" s="51"/>
    </row>
    <row r="155" spans="2:30" s="4" customFormat="1" ht="12.75">
      <c r="B155" s="4" t="s">
        <v>254</v>
      </c>
      <c r="E155" s="4">
        <v>11.5829</v>
      </c>
      <c r="F155" s="4">
        <v>12.5567</v>
      </c>
      <c r="G155" s="48">
        <f t="shared" si="59"/>
        <v>0.9737999999999989</v>
      </c>
      <c r="H155" s="4">
        <v>12.4621</v>
      </c>
      <c r="I155" s="49">
        <f t="shared" si="60"/>
        <v>0.8791999999999991</v>
      </c>
      <c r="J155" s="49">
        <v>11.9659</v>
      </c>
      <c r="K155" s="49">
        <f t="shared" si="61"/>
        <v>0.3829999999999991</v>
      </c>
      <c r="L155" s="49">
        <f t="shared" si="62"/>
        <v>56.43767060964519</v>
      </c>
      <c r="M155" s="30">
        <f t="shared" si="63"/>
        <v>9.714520435407671</v>
      </c>
      <c r="O155" s="49">
        <v>11.8737</v>
      </c>
      <c r="P155" s="49">
        <f t="shared" si="64"/>
        <v>0.29079999999999906</v>
      </c>
      <c r="Q155" s="49">
        <f t="shared" si="65"/>
        <v>0.09220000000000006</v>
      </c>
      <c r="R155" s="49">
        <f t="shared" si="66"/>
        <v>0.20968124000000013</v>
      </c>
      <c r="S155" s="49">
        <f t="shared" si="67"/>
        <v>23.849094631483204</v>
      </c>
      <c r="T155" s="31">
        <f t="shared" si="68"/>
        <v>24.073107049608424</v>
      </c>
      <c r="U155" s="50"/>
      <c r="V155" s="31">
        <f t="shared" si="69"/>
        <v>19.713234758871607</v>
      </c>
      <c r="W155" s="31"/>
      <c r="X155" s="30"/>
      <c r="Y155" s="31"/>
      <c r="Z155" s="30"/>
      <c r="AA155" s="31"/>
      <c r="AB155" s="30"/>
      <c r="AC155" s="30"/>
      <c r="AD155" s="51"/>
    </row>
    <row r="156" spans="2:30" s="4" customFormat="1" ht="12.75">
      <c r="B156" s="4" t="s">
        <v>255</v>
      </c>
      <c r="E156" s="4">
        <v>10.8184</v>
      </c>
      <c r="F156" s="4">
        <v>12.8711</v>
      </c>
      <c r="G156" s="48">
        <f t="shared" si="59"/>
        <v>2.0526999999999997</v>
      </c>
      <c r="H156" s="4">
        <v>12.6921</v>
      </c>
      <c r="I156" s="49">
        <f t="shared" si="60"/>
        <v>1.8736999999999995</v>
      </c>
      <c r="J156" s="49">
        <v>11.7604</v>
      </c>
      <c r="K156" s="49">
        <f t="shared" si="61"/>
        <v>0.9420000000000002</v>
      </c>
      <c r="L156" s="49">
        <f t="shared" si="62"/>
        <v>49.72514276565082</v>
      </c>
      <c r="M156" s="30">
        <f t="shared" si="63"/>
        <v>8.720222146441287</v>
      </c>
      <c r="N156" s="49"/>
      <c r="O156" s="49">
        <v>11.5057</v>
      </c>
      <c r="P156" s="49">
        <f t="shared" si="64"/>
        <v>0.6872999999999987</v>
      </c>
      <c r="Q156" s="49">
        <f t="shared" si="65"/>
        <v>0.2547000000000015</v>
      </c>
      <c r="R156" s="49">
        <f t="shared" si="66"/>
        <v>0.5792387400000034</v>
      </c>
      <c r="S156" s="49">
        <f t="shared" si="67"/>
        <v>30.914166622191573</v>
      </c>
      <c r="T156" s="31">
        <f t="shared" si="68"/>
        <v>27.03821656050971</v>
      </c>
      <c r="U156" s="50"/>
      <c r="V156" s="31">
        <f t="shared" si="69"/>
        <v>19.36069061215761</v>
      </c>
      <c r="W156" s="31"/>
      <c r="X156" s="31"/>
      <c r="Y156" s="31"/>
      <c r="Z156" s="31"/>
      <c r="AA156" s="31"/>
      <c r="AB156" s="31"/>
      <c r="AC156" s="30"/>
      <c r="AD156" s="51"/>
    </row>
    <row r="157" spans="1:30" s="4" customFormat="1" ht="12.75">
      <c r="A157" s="57"/>
      <c r="B157" s="4" t="s">
        <v>256</v>
      </c>
      <c r="E157" s="4">
        <v>12.0382</v>
      </c>
      <c r="F157" s="4">
        <v>13.4865</v>
      </c>
      <c r="G157" s="48">
        <f t="shared" si="59"/>
        <v>1.4482999999999997</v>
      </c>
      <c r="H157" s="4">
        <v>13.3292</v>
      </c>
      <c r="I157" s="49">
        <f t="shared" si="60"/>
        <v>1.2910000000000004</v>
      </c>
      <c r="J157" s="49">
        <v>12.6148</v>
      </c>
      <c r="K157" s="49">
        <f t="shared" si="61"/>
        <v>0.5766000000000009</v>
      </c>
      <c r="L157" s="49">
        <f t="shared" si="62"/>
        <v>55.33694810224626</v>
      </c>
      <c r="M157" s="30">
        <f t="shared" si="63"/>
        <v>10.861009459366109</v>
      </c>
      <c r="N157" s="49"/>
      <c r="O157" s="49">
        <v>12.4709</v>
      </c>
      <c r="P157" s="49">
        <f t="shared" si="64"/>
        <v>0.43270000000000053</v>
      </c>
      <c r="Q157" s="49">
        <f t="shared" si="65"/>
        <v>0.14390000000000036</v>
      </c>
      <c r="R157" s="49">
        <f t="shared" si="66"/>
        <v>0.3272573800000008</v>
      </c>
      <c r="S157" s="49">
        <f t="shared" si="67"/>
        <v>25.34913865220765</v>
      </c>
      <c r="T157" s="31">
        <f t="shared" si="68"/>
        <v>24.95664238640308</v>
      </c>
      <c r="U157" s="50"/>
      <c r="V157" s="31">
        <f t="shared" si="69"/>
        <v>19.31391324554609</v>
      </c>
      <c r="W157" s="31"/>
      <c r="X157" s="30"/>
      <c r="Y157" s="31"/>
      <c r="Z157" s="30"/>
      <c r="AA157" s="31"/>
      <c r="AB157" s="30"/>
      <c r="AC157" s="30"/>
      <c r="AD157" s="51"/>
    </row>
    <row r="158" spans="2:30" s="4" customFormat="1" ht="12.75">
      <c r="B158" s="4" t="s">
        <v>257</v>
      </c>
      <c r="E158" s="4">
        <v>11.5435</v>
      </c>
      <c r="F158" s="4">
        <v>13.0785</v>
      </c>
      <c r="G158" s="48">
        <f t="shared" si="59"/>
        <v>1.5350000000000001</v>
      </c>
      <c r="H158" s="4">
        <v>12.9163</v>
      </c>
      <c r="I158" s="49">
        <f t="shared" si="60"/>
        <v>1.3727999999999998</v>
      </c>
      <c r="J158" s="49">
        <v>12.1506</v>
      </c>
      <c r="K158" s="49">
        <f t="shared" si="61"/>
        <v>0.6071000000000009</v>
      </c>
      <c r="L158" s="49">
        <f t="shared" si="62"/>
        <v>55.776515151515085</v>
      </c>
      <c r="M158" s="30">
        <f t="shared" si="63"/>
        <v>10.566775244299697</v>
      </c>
      <c r="N158" s="49"/>
      <c r="O158" s="49">
        <v>12.0145</v>
      </c>
      <c r="P158" s="49">
        <f t="shared" si="64"/>
        <v>0.4710000000000001</v>
      </c>
      <c r="Q158" s="49">
        <f t="shared" si="65"/>
        <v>0.13610000000000078</v>
      </c>
      <c r="R158" s="49">
        <f t="shared" si="66"/>
        <v>0.30951862000000174</v>
      </c>
      <c r="S158" s="49">
        <f t="shared" si="67"/>
        <v>22.546519522144653</v>
      </c>
      <c r="T158" s="31">
        <f t="shared" si="68"/>
        <v>22.418053039038146</v>
      </c>
      <c r="U158" s="50"/>
      <c r="V158" s="31">
        <f t="shared" si="69"/>
        <v>21.676965326340266</v>
      </c>
      <c r="W158" s="31"/>
      <c r="X158" s="31"/>
      <c r="Y158" s="31"/>
      <c r="Z158" s="31"/>
      <c r="AA158" s="31"/>
      <c r="AB158" s="31"/>
      <c r="AC158" s="30"/>
      <c r="AD158" s="51"/>
    </row>
    <row r="159" spans="2:30" s="4" customFormat="1" ht="12.75">
      <c r="B159" s="4" t="s">
        <v>258</v>
      </c>
      <c r="E159" s="4">
        <v>11.8252</v>
      </c>
      <c r="F159" s="4">
        <v>13.239</v>
      </c>
      <c r="G159" s="48">
        <f t="shared" si="59"/>
        <v>1.4138000000000002</v>
      </c>
      <c r="H159" s="4">
        <v>13.0871</v>
      </c>
      <c r="I159" s="49">
        <f t="shared" si="60"/>
        <v>1.261899999999999</v>
      </c>
      <c r="J159" s="49">
        <v>12.4111</v>
      </c>
      <c r="K159" s="49">
        <f t="shared" si="61"/>
        <v>0.5858999999999988</v>
      </c>
      <c r="L159" s="49">
        <f t="shared" si="62"/>
        <v>53.570013471749014</v>
      </c>
      <c r="M159" s="30">
        <f t="shared" si="63"/>
        <v>10.744093931249203</v>
      </c>
      <c r="N159" s="49"/>
      <c r="O159" s="49">
        <v>12.2684</v>
      </c>
      <c r="P159" s="49">
        <f t="shared" si="64"/>
        <v>0.44319999999999915</v>
      </c>
      <c r="Q159" s="49">
        <f t="shared" si="65"/>
        <v>0.1426999999999996</v>
      </c>
      <c r="R159" s="49">
        <f t="shared" si="66"/>
        <v>0.3245283399999991</v>
      </c>
      <c r="S159" s="49">
        <f t="shared" si="67"/>
        <v>25.71743719787617</v>
      </c>
      <c r="T159" s="31">
        <f t="shared" si="68"/>
        <v>24.355692097627564</v>
      </c>
      <c r="U159" s="50"/>
      <c r="V159" s="31">
        <f t="shared" si="69"/>
        <v>20.712549330374813</v>
      </c>
      <c r="W159" s="31"/>
      <c r="X159" s="30"/>
      <c r="Y159" s="31"/>
      <c r="Z159" s="30"/>
      <c r="AA159" s="31"/>
      <c r="AB159" s="30"/>
      <c r="AC159" s="30"/>
      <c r="AD159" s="51"/>
    </row>
    <row r="160" spans="2:30" s="4" customFormat="1" ht="12.75">
      <c r="B160" s="4" t="s">
        <v>259</v>
      </c>
      <c r="E160" s="4">
        <v>14.1207</v>
      </c>
      <c r="F160" s="4">
        <v>15.4258</v>
      </c>
      <c r="G160" s="48">
        <f t="shared" si="59"/>
        <v>1.3051000000000013</v>
      </c>
      <c r="H160" s="4">
        <v>15.2979</v>
      </c>
      <c r="I160" s="49">
        <f t="shared" si="60"/>
        <v>1.177200000000001</v>
      </c>
      <c r="J160" s="49">
        <v>14.6312</v>
      </c>
      <c r="K160" s="49">
        <f t="shared" si="61"/>
        <v>0.5105000000000004</v>
      </c>
      <c r="L160" s="49">
        <f t="shared" si="62"/>
        <v>56.634386680258245</v>
      </c>
      <c r="M160" s="30">
        <f t="shared" si="63"/>
        <v>9.800015324496224</v>
      </c>
      <c r="N160" s="49"/>
      <c r="O160" s="49">
        <v>14.5182</v>
      </c>
      <c r="P160" s="49">
        <f t="shared" si="64"/>
        <v>0.39750000000000085</v>
      </c>
      <c r="Q160" s="49">
        <f t="shared" si="65"/>
        <v>0.11299999999999955</v>
      </c>
      <c r="R160" s="49">
        <f t="shared" si="66"/>
        <v>0.25698459999999895</v>
      </c>
      <c r="S160" s="49">
        <f t="shared" si="67"/>
        <v>21.83015630309198</v>
      </c>
      <c r="T160" s="31">
        <f t="shared" si="68"/>
        <v>22.13516160626826</v>
      </c>
      <c r="U160" s="50"/>
      <c r="V160" s="31">
        <f t="shared" si="69"/>
        <v>21.535457016649772</v>
      </c>
      <c r="W160" s="31"/>
      <c r="X160" s="31"/>
      <c r="Y160" s="31"/>
      <c r="Z160" s="31"/>
      <c r="AA160" s="31"/>
      <c r="AB160" s="31"/>
      <c r="AC160" s="30"/>
      <c r="AD160" s="51"/>
    </row>
    <row r="161" spans="2:30" s="4" customFormat="1" ht="12.75">
      <c r="B161" s="4" t="s">
        <v>260</v>
      </c>
      <c r="E161" s="4">
        <v>11.7079</v>
      </c>
      <c r="F161" s="4">
        <v>13.2876</v>
      </c>
      <c r="G161" s="48">
        <f t="shared" si="59"/>
        <v>1.579699999999999</v>
      </c>
      <c r="H161" s="4">
        <v>13.1412</v>
      </c>
      <c r="I161" s="49">
        <f t="shared" si="60"/>
        <v>1.4332999999999991</v>
      </c>
      <c r="J161" s="49">
        <v>12.3515</v>
      </c>
      <c r="K161" s="49">
        <f t="shared" si="61"/>
        <v>0.6435999999999993</v>
      </c>
      <c r="L161" s="49">
        <f t="shared" si="62"/>
        <v>55.096630154189654</v>
      </c>
      <c r="M161" s="30">
        <f t="shared" si="63"/>
        <v>9.26758245236437</v>
      </c>
      <c r="N161" s="49"/>
      <c r="O161" s="49">
        <v>12.2013</v>
      </c>
      <c r="P161" s="49">
        <f t="shared" si="64"/>
        <v>0.4933999999999994</v>
      </c>
      <c r="Q161" s="49">
        <f t="shared" si="65"/>
        <v>0.1501999999999999</v>
      </c>
      <c r="R161" s="49">
        <f t="shared" si="66"/>
        <v>0.3415848399999997</v>
      </c>
      <c r="S161" s="49">
        <f t="shared" si="67"/>
        <v>23.832054698946482</v>
      </c>
      <c r="T161" s="31">
        <f t="shared" si="68"/>
        <v>23.337476693598518</v>
      </c>
      <c r="U161" s="50"/>
      <c r="V161" s="31">
        <f t="shared" si="69"/>
        <v>21.071315146863867</v>
      </c>
      <c r="W161" s="31"/>
      <c r="X161" s="30"/>
      <c r="Y161" s="31"/>
      <c r="Z161" s="30"/>
      <c r="AA161" s="31"/>
      <c r="AB161" s="30"/>
      <c r="AD161" s="51"/>
    </row>
    <row r="162" spans="2:30" s="4" customFormat="1" ht="12.75">
      <c r="B162" s="4" t="s">
        <v>261</v>
      </c>
      <c r="E162" s="4">
        <v>13.3115</v>
      </c>
      <c r="F162" s="4">
        <v>14.6671</v>
      </c>
      <c r="G162" s="48">
        <f t="shared" si="59"/>
        <v>1.355599999999999</v>
      </c>
      <c r="H162" s="4">
        <v>14.5426</v>
      </c>
      <c r="I162" s="49">
        <f t="shared" si="60"/>
        <v>1.2310999999999996</v>
      </c>
      <c r="J162" s="49">
        <v>13.8668</v>
      </c>
      <c r="K162" s="49">
        <f t="shared" si="61"/>
        <v>0.555299999999999</v>
      </c>
      <c r="L162" s="49">
        <f t="shared" si="62"/>
        <v>54.893997238242285</v>
      </c>
      <c r="M162" s="30">
        <f t="shared" si="63"/>
        <v>9.18412511065207</v>
      </c>
      <c r="N162" s="49"/>
      <c r="O162" s="49">
        <v>13.7328</v>
      </c>
      <c r="P162" s="49">
        <f t="shared" si="64"/>
        <v>0.4212999999999987</v>
      </c>
      <c r="Q162" s="49">
        <f t="shared" si="65"/>
        <v>0.13400000000000034</v>
      </c>
      <c r="R162" s="49">
        <f t="shared" si="66"/>
        <v>0.30474280000000076</v>
      </c>
      <c r="S162" s="49">
        <f t="shared" si="67"/>
        <v>24.75369994314035</v>
      </c>
      <c r="T162" s="31">
        <f t="shared" si="68"/>
        <v>24.13110030614093</v>
      </c>
      <c r="U162" s="50"/>
      <c r="V162" s="31">
        <f t="shared" si="69"/>
        <v>20.35230281861736</v>
      </c>
      <c r="W162" s="31"/>
      <c r="X162" s="30"/>
      <c r="Y162" s="31"/>
      <c r="Z162" s="30"/>
      <c r="AA162" s="31"/>
      <c r="AB162" s="30"/>
      <c r="AD162" s="51"/>
    </row>
    <row r="163" spans="2:30" s="4" customFormat="1" ht="12.75">
      <c r="B163" s="4" t="s">
        <v>262</v>
      </c>
      <c r="E163" s="4">
        <v>13.8789</v>
      </c>
      <c r="F163" s="4">
        <v>15.1144</v>
      </c>
      <c r="G163" s="48">
        <f t="shared" si="59"/>
        <v>1.2355</v>
      </c>
      <c r="H163" s="4">
        <v>15.0042</v>
      </c>
      <c r="I163" s="49">
        <f t="shared" si="60"/>
        <v>1.125300000000001</v>
      </c>
      <c r="J163" s="49">
        <v>14.4051</v>
      </c>
      <c r="K163" s="49">
        <f t="shared" si="61"/>
        <v>0.5261999999999993</v>
      </c>
      <c r="L163" s="49">
        <f t="shared" si="62"/>
        <v>53.23913623033868</v>
      </c>
      <c r="M163" s="30">
        <f t="shared" si="63"/>
        <v>8.91946580331841</v>
      </c>
      <c r="N163" s="49"/>
      <c r="O163" s="49">
        <v>14.2761</v>
      </c>
      <c r="P163" s="49">
        <f t="shared" si="64"/>
        <v>0.3971999999999998</v>
      </c>
      <c r="Q163" s="49">
        <f t="shared" si="65"/>
        <v>0.12899999999999956</v>
      </c>
      <c r="R163" s="49">
        <f t="shared" si="66"/>
        <v>0.293371799999999</v>
      </c>
      <c r="S163" s="49">
        <f t="shared" si="67"/>
        <v>26.07054118901615</v>
      </c>
      <c r="T163" s="31">
        <f t="shared" si="68"/>
        <v>24.515393386544986</v>
      </c>
      <c r="U163" s="50"/>
      <c r="V163" s="31">
        <f t="shared" si="69"/>
        <v>20.690322580645173</v>
      </c>
      <c r="W163" s="31"/>
      <c r="X163" s="30"/>
      <c r="Y163" s="31"/>
      <c r="Z163" s="30"/>
      <c r="AA163" s="31"/>
      <c r="AB163" s="30"/>
      <c r="AD163" s="51"/>
    </row>
    <row r="164" spans="2:30" s="4" customFormat="1" ht="12.75">
      <c r="B164" s="4" t="s">
        <v>263</v>
      </c>
      <c r="E164" s="4">
        <v>12.1089</v>
      </c>
      <c r="F164" s="4">
        <v>13.833</v>
      </c>
      <c r="G164" s="48">
        <f t="shared" si="59"/>
        <v>1.7241</v>
      </c>
      <c r="H164" s="4">
        <v>13.6905</v>
      </c>
      <c r="I164" s="49">
        <f t="shared" si="60"/>
        <v>1.5816</v>
      </c>
      <c r="J164" s="49">
        <v>12.9274</v>
      </c>
      <c r="K164" s="49">
        <f t="shared" si="61"/>
        <v>0.8185000000000002</v>
      </c>
      <c r="L164" s="49">
        <f t="shared" si="62"/>
        <v>48.2486090035407</v>
      </c>
      <c r="M164" s="30">
        <f t="shared" si="63"/>
        <v>8.265181834000353</v>
      </c>
      <c r="N164" s="49"/>
      <c r="O164" s="49">
        <v>12.7092</v>
      </c>
      <c r="P164" s="49">
        <f t="shared" si="64"/>
        <v>0.600299999999999</v>
      </c>
      <c r="Q164" s="49">
        <f t="shared" si="65"/>
        <v>0.21820000000000128</v>
      </c>
      <c r="R164" s="49">
        <f t="shared" si="66"/>
        <v>0.49623044000000294</v>
      </c>
      <c r="S164" s="49">
        <f t="shared" si="67"/>
        <v>31.37521750126473</v>
      </c>
      <c r="T164" s="31">
        <f t="shared" si="68"/>
        <v>26.658521686011145</v>
      </c>
      <c r="U164" s="50"/>
      <c r="V164" s="31">
        <f t="shared" si="69"/>
        <v>20.376173495194564</v>
      </c>
      <c r="W164" s="31"/>
      <c r="X164" s="30"/>
      <c r="Y164" s="31"/>
      <c r="Z164" s="30"/>
      <c r="AA164" s="31"/>
      <c r="AB164" s="30"/>
      <c r="AD164" s="51"/>
    </row>
    <row r="165" spans="2:30" s="4" customFormat="1" ht="12.75">
      <c r="B165" s="4" t="s">
        <v>264</v>
      </c>
      <c r="E165" s="4">
        <v>11.6658</v>
      </c>
      <c r="F165" s="4">
        <v>13.1857</v>
      </c>
      <c r="G165" s="48">
        <f t="shared" si="59"/>
        <v>1.5198999999999998</v>
      </c>
      <c r="H165" s="4">
        <v>13.0611</v>
      </c>
      <c r="I165" s="49">
        <f t="shared" si="60"/>
        <v>1.3952999999999989</v>
      </c>
      <c r="J165" s="49">
        <v>12.3351</v>
      </c>
      <c r="K165" s="49">
        <f t="shared" si="61"/>
        <v>0.6692999999999998</v>
      </c>
      <c r="L165" s="49">
        <f t="shared" si="62"/>
        <v>52.031821113738964</v>
      </c>
      <c r="M165" s="30">
        <f t="shared" si="63"/>
        <v>8.197907757089345</v>
      </c>
      <c r="N165" s="49"/>
      <c r="O165" s="49">
        <v>12.164</v>
      </c>
      <c r="P165" s="49">
        <f t="shared" si="64"/>
        <v>0.49819999999999887</v>
      </c>
      <c r="Q165" s="49">
        <f t="shared" si="65"/>
        <v>0.17110000000000092</v>
      </c>
      <c r="R165" s="49">
        <f t="shared" si="66"/>
        <v>0.3891156200000021</v>
      </c>
      <c r="S165" s="49">
        <f t="shared" si="67"/>
        <v>27.887595499175976</v>
      </c>
      <c r="T165" s="31">
        <f t="shared" si="68"/>
        <v>25.56402211265516</v>
      </c>
      <c r="U165" s="50"/>
      <c r="V165" s="31">
        <f t="shared" si="69"/>
        <v>20.080583387085056</v>
      </c>
      <c r="W165" s="31"/>
      <c r="X165" s="30"/>
      <c r="Y165" s="31"/>
      <c r="Z165" s="30"/>
      <c r="AA165" s="31"/>
      <c r="AB165" s="30"/>
      <c r="AD165" s="51"/>
    </row>
    <row r="166" spans="2:30" s="4" customFormat="1" ht="12.75">
      <c r="B166" s="4" t="s">
        <v>265</v>
      </c>
      <c r="E166" s="4">
        <v>12.8599</v>
      </c>
      <c r="F166" s="4">
        <v>14.4493</v>
      </c>
      <c r="G166" s="48">
        <f t="shared" si="59"/>
        <v>1.5893999999999995</v>
      </c>
      <c r="H166" s="4">
        <v>14.3151</v>
      </c>
      <c r="I166" s="49">
        <f t="shared" si="60"/>
        <v>1.4551999999999996</v>
      </c>
      <c r="J166" s="49">
        <v>13.5583</v>
      </c>
      <c r="K166" s="49">
        <f t="shared" si="61"/>
        <v>0.6983999999999995</v>
      </c>
      <c r="L166" s="49">
        <f t="shared" si="62"/>
        <v>52.00659703133592</v>
      </c>
      <c r="M166" s="30">
        <f t="shared" si="63"/>
        <v>8.4434377752611</v>
      </c>
      <c r="N166" s="49"/>
      <c r="O166" s="49">
        <v>13.3722</v>
      </c>
      <c r="P166" s="49">
        <f t="shared" si="64"/>
        <v>0.5122999999999998</v>
      </c>
      <c r="Q166" s="49">
        <f t="shared" si="65"/>
        <v>0.1860999999999997</v>
      </c>
      <c r="R166" s="49">
        <f t="shared" si="66"/>
        <v>0.42322861999999933</v>
      </c>
      <c r="S166" s="49">
        <f t="shared" si="67"/>
        <v>29.083879879054386</v>
      </c>
      <c r="T166" s="31">
        <f t="shared" si="68"/>
        <v>26.646620847651754</v>
      </c>
      <c r="U166" s="50"/>
      <c r="V166" s="31">
        <f t="shared" si="69"/>
        <v>18.909523089609692</v>
      </c>
      <c r="W166" s="31"/>
      <c r="X166" s="31"/>
      <c r="Y166" s="31"/>
      <c r="Z166" s="31"/>
      <c r="AA166" s="31"/>
      <c r="AB166" s="31"/>
      <c r="AC166" s="23"/>
      <c r="AD166" s="51"/>
    </row>
    <row r="167" spans="2:30" s="4" customFormat="1" ht="12.75">
      <c r="B167" s="4" t="s">
        <v>266</v>
      </c>
      <c r="E167" s="4">
        <v>11.9942</v>
      </c>
      <c r="F167" s="4">
        <v>13.8436</v>
      </c>
      <c r="G167" s="48">
        <f t="shared" si="59"/>
        <v>1.849400000000001</v>
      </c>
      <c r="H167" s="4">
        <v>13.6817</v>
      </c>
      <c r="I167" s="49">
        <f t="shared" si="60"/>
        <v>1.6875</v>
      </c>
      <c r="J167" s="49">
        <v>13.0572</v>
      </c>
      <c r="K167" s="49">
        <f t="shared" si="61"/>
        <v>1.0630000000000006</v>
      </c>
      <c r="L167" s="49">
        <f t="shared" si="62"/>
        <v>37.00740740740737</v>
      </c>
      <c r="M167" s="30">
        <f t="shared" si="63"/>
        <v>8.754190548285983</v>
      </c>
      <c r="N167" s="49"/>
      <c r="O167" s="49">
        <v>12.7441</v>
      </c>
      <c r="P167" s="49">
        <f t="shared" si="64"/>
        <v>0.7499000000000002</v>
      </c>
      <c r="Q167" s="49">
        <f t="shared" si="65"/>
        <v>0.3131000000000004</v>
      </c>
      <c r="R167" s="49">
        <f t="shared" si="66"/>
        <v>0.7120520200000009</v>
      </c>
      <c r="S167" s="49">
        <f t="shared" si="67"/>
        <v>42.19567525925931</v>
      </c>
      <c r="T167" s="31">
        <f t="shared" si="68"/>
        <v>29.45437441204141</v>
      </c>
      <c r="U167" s="50"/>
      <c r="V167" s="31">
        <f t="shared" si="69"/>
        <v>20.79691733333331</v>
      </c>
      <c r="W167" s="30"/>
      <c r="X167" s="30"/>
      <c r="Y167" s="31"/>
      <c r="Z167" s="30"/>
      <c r="AA167" s="31"/>
      <c r="AB167" s="30"/>
      <c r="AC167" s="23"/>
      <c r="AD167" s="51"/>
    </row>
    <row r="168" spans="2:30" s="4" customFormat="1" ht="12.75">
      <c r="B168" s="4" t="s">
        <v>267</v>
      </c>
      <c r="E168" s="4">
        <v>12.7975</v>
      </c>
      <c r="F168" s="4">
        <v>14.4978</v>
      </c>
      <c r="G168" s="48">
        <f t="shared" si="59"/>
        <v>1.7003000000000004</v>
      </c>
      <c r="H168" s="4">
        <v>14.3382</v>
      </c>
      <c r="I168" s="49">
        <f t="shared" si="60"/>
        <v>1.540700000000001</v>
      </c>
      <c r="J168" s="49">
        <v>13.4747</v>
      </c>
      <c r="K168" s="49">
        <f t="shared" si="61"/>
        <v>0.6772000000000009</v>
      </c>
      <c r="L168" s="49">
        <f t="shared" si="62"/>
        <v>56.04595313818391</v>
      </c>
      <c r="M168" s="30">
        <f t="shared" si="63"/>
        <v>9.386578839028363</v>
      </c>
      <c r="N168" s="49"/>
      <c r="O168" s="49">
        <v>13.2845</v>
      </c>
      <c r="P168" s="49">
        <f t="shared" si="64"/>
        <v>0.4870000000000001</v>
      </c>
      <c r="Q168" s="49">
        <f t="shared" si="65"/>
        <v>0.1902000000000008</v>
      </c>
      <c r="R168" s="49">
        <f t="shared" si="66"/>
        <v>0.4325528400000018</v>
      </c>
      <c r="S168" s="49">
        <f t="shared" si="67"/>
        <v>28.075085350814668</v>
      </c>
      <c r="T168" s="31">
        <f t="shared" si="68"/>
        <v>28.08623744831668</v>
      </c>
      <c r="U168" s="50"/>
      <c r="V168" s="31">
        <f t="shared" si="69"/>
        <v>15.878961511001421</v>
      </c>
      <c r="W168" s="31"/>
      <c r="X168" s="30"/>
      <c r="Y168" s="31"/>
      <c r="Z168" s="30"/>
      <c r="AA168" s="31"/>
      <c r="AB168" s="30"/>
      <c r="AD168" s="51"/>
    </row>
    <row r="169" spans="2:30" s="4" customFormat="1" ht="12.75">
      <c r="B169" s="4" t="s">
        <v>268</v>
      </c>
      <c r="E169" s="4">
        <v>13.9606</v>
      </c>
      <c r="F169" s="4">
        <v>15.3201</v>
      </c>
      <c r="G169" s="48">
        <f t="shared" si="59"/>
        <v>1.3595000000000006</v>
      </c>
      <c r="H169" s="4">
        <v>15.1919</v>
      </c>
      <c r="I169" s="49">
        <f t="shared" si="60"/>
        <v>1.231300000000001</v>
      </c>
      <c r="J169" s="49">
        <v>14.5121</v>
      </c>
      <c r="K169" s="49">
        <f t="shared" si="61"/>
        <v>0.5515000000000008</v>
      </c>
      <c r="L169" s="49">
        <f t="shared" si="62"/>
        <v>55.20994071306746</v>
      </c>
      <c r="M169" s="30">
        <f t="shared" si="63"/>
        <v>9.429937477013578</v>
      </c>
      <c r="N169" s="49"/>
      <c r="O169" s="49">
        <v>14.3678</v>
      </c>
      <c r="P169" s="49">
        <f t="shared" si="64"/>
        <v>0.40720000000000134</v>
      </c>
      <c r="Q169" s="49">
        <f t="shared" si="65"/>
        <v>0.14429999999999943</v>
      </c>
      <c r="R169" s="49">
        <f t="shared" si="66"/>
        <v>0.3281670599999987</v>
      </c>
      <c r="S169" s="49">
        <f t="shared" si="67"/>
        <v>26.652079915536298</v>
      </c>
      <c r="T169" s="31">
        <f t="shared" si="68"/>
        <v>26.16500453309143</v>
      </c>
      <c r="U169" s="50"/>
      <c r="V169" s="31">
        <f t="shared" si="69"/>
        <v>18.13797937139624</v>
      </c>
      <c r="W169" s="31"/>
      <c r="X169" s="30"/>
      <c r="Y169" s="31"/>
      <c r="Z169" s="30"/>
      <c r="AA169" s="31"/>
      <c r="AB169" s="30"/>
      <c r="AD169" s="51"/>
    </row>
    <row r="170" spans="2:30" s="4" customFormat="1" ht="12.75">
      <c r="B170" s="4" t="s">
        <v>269</v>
      </c>
      <c r="E170" s="4">
        <v>13.9516</v>
      </c>
      <c r="F170" s="4">
        <v>15.4317</v>
      </c>
      <c r="G170" s="48">
        <f t="shared" si="59"/>
        <v>1.4801000000000002</v>
      </c>
      <c r="H170" s="4">
        <v>15.2955</v>
      </c>
      <c r="I170" s="49">
        <f t="shared" si="60"/>
        <v>1.3439000000000014</v>
      </c>
      <c r="J170" s="49">
        <v>14.527</v>
      </c>
      <c r="K170" s="49">
        <f t="shared" si="61"/>
        <v>0.5754000000000001</v>
      </c>
      <c r="L170" s="49">
        <f t="shared" si="62"/>
        <v>57.184314309100415</v>
      </c>
      <c r="M170" s="30">
        <f t="shared" si="63"/>
        <v>9.202080940476911</v>
      </c>
      <c r="N170" s="49"/>
      <c r="O170" s="49">
        <v>14.3746</v>
      </c>
      <c r="P170" s="49">
        <f t="shared" si="64"/>
        <v>0.42300000000000004</v>
      </c>
      <c r="Q170" s="49">
        <f t="shared" si="65"/>
        <v>0.1524000000000001</v>
      </c>
      <c r="R170" s="49">
        <f t="shared" si="66"/>
        <v>0.3465880800000002</v>
      </c>
      <c r="S170" s="49">
        <f t="shared" si="67"/>
        <v>25.78972244958701</v>
      </c>
      <c r="T170" s="31">
        <f t="shared" si="68"/>
        <v>26.485922836287813</v>
      </c>
      <c r="U170" s="50"/>
      <c r="V170" s="31">
        <f t="shared" si="69"/>
        <v>17.02596324131258</v>
      </c>
      <c r="W170" s="31"/>
      <c r="X170" s="30"/>
      <c r="Y170" s="31"/>
      <c r="Z170" s="30"/>
      <c r="AA170" s="31"/>
      <c r="AB170" s="30"/>
      <c r="AD170" s="51"/>
    </row>
    <row r="171" spans="2:30" s="4" customFormat="1" ht="12.75">
      <c r="B171" s="4" t="s">
        <v>270</v>
      </c>
      <c r="E171" s="4">
        <v>13.916</v>
      </c>
      <c r="F171" s="4">
        <v>15.2278</v>
      </c>
      <c r="G171" s="48">
        <f t="shared" si="59"/>
        <v>1.3117999999999999</v>
      </c>
      <c r="H171" s="4">
        <v>15.123</v>
      </c>
      <c r="I171" s="49">
        <f t="shared" si="60"/>
        <v>1.206999999999999</v>
      </c>
      <c r="J171" s="49">
        <v>14.4539</v>
      </c>
      <c r="K171" s="49">
        <f t="shared" si="61"/>
        <v>0.5379000000000005</v>
      </c>
      <c r="L171" s="49">
        <f t="shared" si="62"/>
        <v>55.434962717481284</v>
      </c>
      <c r="M171" s="30">
        <f t="shared" si="63"/>
        <v>7.989022716877642</v>
      </c>
      <c r="N171" s="49"/>
      <c r="O171" s="49">
        <v>14.3067</v>
      </c>
      <c r="P171" s="49">
        <f t="shared" si="64"/>
        <v>0.39069999999999894</v>
      </c>
      <c r="Q171" s="49">
        <f t="shared" si="65"/>
        <v>0.14720000000000155</v>
      </c>
      <c r="R171" s="49">
        <f t="shared" si="66"/>
        <v>0.33476224000000354</v>
      </c>
      <c r="S171" s="49">
        <f t="shared" si="67"/>
        <v>27.735065451533043</v>
      </c>
      <c r="T171" s="31">
        <f t="shared" si="68"/>
        <v>27.36568135341168</v>
      </c>
      <c r="U171" s="50"/>
      <c r="V171" s="31">
        <f t="shared" si="69"/>
        <v>16.82997183098567</v>
      </c>
      <c r="W171" s="31"/>
      <c r="X171" s="30"/>
      <c r="Y171" s="31"/>
      <c r="Z171" s="30"/>
      <c r="AA171" s="31"/>
      <c r="AB171" s="30"/>
      <c r="AD171" s="51"/>
    </row>
    <row r="172" spans="2:30" s="4" customFormat="1" ht="12.75">
      <c r="B172" s="4" t="s">
        <v>271</v>
      </c>
      <c r="E172" s="4">
        <v>11.5682</v>
      </c>
      <c r="F172" s="4">
        <v>12.9475</v>
      </c>
      <c r="G172" s="48">
        <f t="shared" si="59"/>
        <v>1.3793000000000006</v>
      </c>
      <c r="H172" s="4">
        <v>12.8343</v>
      </c>
      <c r="I172" s="49">
        <f t="shared" si="60"/>
        <v>1.2661000000000016</v>
      </c>
      <c r="J172" s="49">
        <v>12.1179</v>
      </c>
      <c r="K172" s="49">
        <f t="shared" si="61"/>
        <v>0.5497000000000014</v>
      </c>
      <c r="L172" s="49">
        <f t="shared" si="62"/>
        <v>56.5832082773872</v>
      </c>
      <c r="M172" s="30">
        <f t="shared" si="63"/>
        <v>8.207061552961576</v>
      </c>
      <c r="N172" s="49"/>
      <c r="O172" s="49">
        <v>11.9834</v>
      </c>
      <c r="P172" s="49">
        <f t="shared" si="64"/>
        <v>0.41520000000000046</v>
      </c>
      <c r="Q172" s="49">
        <f t="shared" si="65"/>
        <v>0.13450000000000095</v>
      </c>
      <c r="R172" s="49">
        <f t="shared" si="66"/>
        <v>0.30587990000000215</v>
      </c>
      <c r="S172" s="49">
        <f t="shared" si="67"/>
        <v>24.15922123055065</v>
      </c>
      <c r="T172" s="31">
        <f t="shared" si="68"/>
        <v>24.46789157722405</v>
      </c>
      <c r="U172" s="50"/>
      <c r="V172" s="31">
        <f t="shared" si="69"/>
        <v>19.257570492062143</v>
      </c>
      <c r="W172" s="31"/>
      <c r="X172" s="30"/>
      <c r="Y172" s="31"/>
      <c r="Z172" s="30"/>
      <c r="AA172" s="31"/>
      <c r="AB172" s="30"/>
      <c r="AD172" s="51"/>
    </row>
    <row r="173" spans="2:30" s="4" customFormat="1" ht="12.75">
      <c r="B173" s="4" t="s">
        <v>272</v>
      </c>
      <c r="E173" s="4">
        <v>14.3394</v>
      </c>
      <c r="F173" s="4">
        <v>15.3839</v>
      </c>
      <c r="G173" s="48">
        <f t="shared" si="59"/>
        <v>1.044500000000001</v>
      </c>
      <c r="H173" s="4">
        <v>15.3001</v>
      </c>
      <c r="I173" s="49">
        <f t="shared" si="60"/>
        <v>0.960700000000001</v>
      </c>
      <c r="J173" s="49">
        <v>14.7729</v>
      </c>
      <c r="K173" s="49">
        <f t="shared" si="61"/>
        <v>0.43350000000000044</v>
      </c>
      <c r="L173" s="49">
        <f t="shared" si="62"/>
        <v>54.87665244092849</v>
      </c>
      <c r="M173" s="30">
        <f t="shared" si="63"/>
        <v>8.022977501196745</v>
      </c>
      <c r="N173" s="49"/>
      <c r="O173" s="49">
        <v>14.6612</v>
      </c>
      <c r="P173" s="49">
        <f t="shared" si="64"/>
        <v>0.32179999999999964</v>
      </c>
      <c r="Q173" s="49">
        <f t="shared" si="65"/>
        <v>0.1117000000000008</v>
      </c>
      <c r="R173" s="49">
        <f t="shared" si="66"/>
        <v>0.2540281400000018</v>
      </c>
      <c r="S173" s="49">
        <f t="shared" si="67"/>
        <v>26.441983970022022</v>
      </c>
      <c r="T173" s="31">
        <f t="shared" si="68"/>
        <v>25.76701268742807</v>
      </c>
      <c r="U173" s="50"/>
      <c r="V173" s="31">
        <f t="shared" si="69"/>
        <v>18.681363589049482</v>
      </c>
      <c r="W173" s="31"/>
      <c r="X173" s="30"/>
      <c r="Y173" s="31"/>
      <c r="Z173" s="30"/>
      <c r="AA173" s="31"/>
      <c r="AB173" s="30"/>
      <c r="AD173" s="51"/>
    </row>
    <row r="174" spans="2:30" s="4" customFormat="1" ht="12.75">
      <c r="B174" s="4" t="s">
        <v>273</v>
      </c>
      <c r="E174" s="4">
        <v>11.8907</v>
      </c>
      <c r="F174" s="4">
        <v>13.0977</v>
      </c>
      <c r="G174" s="48">
        <f t="shared" si="59"/>
        <v>1.206999999999999</v>
      </c>
      <c r="H174" s="4">
        <v>13.0127</v>
      </c>
      <c r="I174" s="49">
        <f t="shared" si="60"/>
        <v>1.1219999999999999</v>
      </c>
      <c r="J174" s="49">
        <v>12.3854</v>
      </c>
      <c r="K174" s="49">
        <f t="shared" si="61"/>
        <v>0.4946999999999999</v>
      </c>
      <c r="L174" s="49">
        <f t="shared" si="62"/>
        <v>55.90909090909091</v>
      </c>
      <c r="M174" s="30">
        <f t="shared" si="63"/>
        <v>7.04225352112669</v>
      </c>
      <c r="N174" s="49"/>
      <c r="O174" s="49">
        <v>12.2672</v>
      </c>
      <c r="P174" s="49">
        <f t="shared" si="64"/>
        <v>0.37650000000000006</v>
      </c>
      <c r="Q174" s="49">
        <f t="shared" si="65"/>
        <v>0.11819999999999986</v>
      </c>
      <c r="R174" s="49">
        <f t="shared" si="66"/>
        <v>0.2688104399999997</v>
      </c>
      <c r="S174" s="49">
        <f t="shared" si="67"/>
        <v>23.958149732620296</v>
      </c>
      <c r="T174" s="31">
        <f t="shared" si="68"/>
        <v>23.893268647665227</v>
      </c>
      <c r="U174" s="50"/>
      <c r="V174" s="31">
        <f t="shared" si="69"/>
        <v>20.132759358288794</v>
      </c>
      <c r="W174" s="31"/>
      <c r="X174" s="30"/>
      <c r="Y174" s="31"/>
      <c r="Z174" s="30"/>
      <c r="AA174" s="31"/>
      <c r="AB174" s="30"/>
      <c r="AD174" s="51"/>
    </row>
    <row r="175" spans="2:30" s="4" customFormat="1" ht="12.75">
      <c r="B175" s="4" t="s">
        <v>274</v>
      </c>
      <c r="E175" s="4">
        <v>14.1041</v>
      </c>
      <c r="F175" s="4">
        <v>15.4693</v>
      </c>
      <c r="G175" s="48">
        <f t="shared" si="59"/>
        <v>1.3651999999999997</v>
      </c>
      <c r="H175" s="4">
        <v>15.3649</v>
      </c>
      <c r="I175" s="49">
        <f t="shared" si="60"/>
        <v>1.2607999999999997</v>
      </c>
      <c r="J175" s="49">
        <v>14.6259</v>
      </c>
      <c r="K175" s="49">
        <f t="shared" si="61"/>
        <v>0.5217999999999989</v>
      </c>
      <c r="L175" s="49">
        <f t="shared" si="62"/>
        <v>58.61357868020312</v>
      </c>
      <c r="M175" s="30">
        <f t="shared" si="63"/>
        <v>7.647231174919431</v>
      </c>
      <c r="N175" s="49"/>
      <c r="O175" s="49">
        <v>14.49</v>
      </c>
      <c r="P175" s="49">
        <f t="shared" si="64"/>
        <v>0.38589999999999947</v>
      </c>
      <c r="Q175" s="49">
        <f t="shared" si="65"/>
        <v>0.13589999999999947</v>
      </c>
      <c r="R175" s="49">
        <f t="shared" si="66"/>
        <v>0.3090637799999988</v>
      </c>
      <c r="S175" s="49">
        <f t="shared" si="67"/>
        <v>24.51330742385778</v>
      </c>
      <c r="T175" s="31">
        <f t="shared" si="68"/>
        <v>26.044461479494007</v>
      </c>
      <c r="U175" s="50"/>
      <c r="V175" s="31">
        <f t="shared" si="69"/>
        <v>16.8731138959391</v>
      </c>
      <c r="W175" s="31"/>
      <c r="X175" s="30"/>
      <c r="Y175" s="31"/>
      <c r="Z175" s="30"/>
      <c r="AA175" s="31"/>
      <c r="AB175" s="30"/>
      <c r="AD175" s="51"/>
    </row>
    <row r="176" spans="2:30" s="4" customFormat="1" ht="12.75">
      <c r="B176" s="4" t="s">
        <v>275</v>
      </c>
      <c r="E176" s="4">
        <v>12.7657</v>
      </c>
      <c r="F176" s="4">
        <v>14.3353</v>
      </c>
      <c r="G176" s="48">
        <f t="shared" si="59"/>
        <v>1.5695999999999994</v>
      </c>
      <c r="H176" s="4">
        <v>14.2264</v>
      </c>
      <c r="I176" s="49">
        <f t="shared" si="60"/>
        <v>1.4606999999999992</v>
      </c>
      <c r="J176" s="49">
        <v>13.4026</v>
      </c>
      <c r="K176" s="49">
        <f t="shared" si="61"/>
        <v>0.6368999999999989</v>
      </c>
      <c r="L176" s="49">
        <f t="shared" si="62"/>
        <v>56.39761758061209</v>
      </c>
      <c r="M176" s="30">
        <f t="shared" si="63"/>
        <v>6.938073394495429</v>
      </c>
      <c r="N176" s="49"/>
      <c r="O176" s="49">
        <v>13.2381</v>
      </c>
      <c r="P176" s="49">
        <f t="shared" si="64"/>
        <v>0.4723999999999986</v>
      </c>
      <c r="Q176" s="49">
        <f t="shared" si="65"/>
        <v>0.1645000000000003</v>
      </c>
      <c r="R176" s="49">
        <f t="shared" si="66"/>
        <v>0.3741059000000007</v>
      </c>
      <c r="S176" s="49">
        <f t="shared" si="67"/>
        <v>25.61141233655103</v>
      </c>
      <c r="T176" s="31">
        <f t="shared" si="68"/>
        <v>25.828230491443023</v>
      </c>
      <c r="U176" s="50"/>
      <c r="V176" s="31">
        <f t="shared" si="69"/>
        <v>17.99097008283688</v>
      </c>
      <c r="W176" s="31"/>
      <c r="X176" s="30"/>
      <c r="Y176" s="31"/>
      <c r="Z176" s="30"/>
      <c r="AA176" s="31"/>
      <c r="AB176" s="30"/>
      <c r="AD176" s="51"/>
    </row>
    <row r="177" spans="2:30" s="4" customFormat="1" ht="12.75">
      <c r="B177" s="4" t="s">
        <v>276</v>
      </c>
      <c r="E177" s="4">
        <v>12.0878</v>
      </c>
      <c r="F177" s="4">
        <v>13.4067</v>
      </c>
      <c r="G177" s="48">
        <f t="shared" si="59"/>
        <v>1.318900000000001</v>
      </c>
      <c r="H177" s="4">
        <v>13.3157</v>
      </c>
      <c r="I177" s="49">
        <f t="shared" si="60"/>
        <v>1.2279</v>
      </c>
      <c r="J177" s="49">
        <v>12.5826</v>
      </c>
      <c r="K177" s="49">
        <f t="shared" si="61"/>
        <v>0.4947999999999997</v>
      </c>
      <c r="L177" s="49">
        <f t="shared" si="62"/>
        <v>59.703558921736324</v>
      </c>
      <c r="M177" s="30">
        <f t="shared" si="63"/>
        <v>6.899689134885207</v>
      </c>
      <c r="N177" s="49"/>
      <c r="O177" s="49">
        <v>12.4612</v>
      </c>
      <c r="P177" s="49">
        <f t="shared" si="64"/>
        <v>0.3734000000000002</v>
      </c>
      <c r="Q177" s="49">
        <f t="shared" si="65"/>
        <v>0.12139999999999951</v>
      </c>
      <c r="R177" s="49">
        <f t="shared" si="66"/>
        <v>0.2760878799999989</v>
      </c>
      <c r="S177" s="49">
        <f t="shared" si="67"/>
        <v>22.48455737437893</v>
      </c>
      <c r="T177" s="31">
        <f t="shared" si="68"/>
        <v>24.535165723524575</v>
      </c>
      <c r="U177" s="50"/>
      <c r="V177" s="31">
        <f t="shared" si="69"/>
        <v>17.811883703884746</v>
      </c>
      <c r="W177" s="31"/>
      <c r="X177" s="30"/>
      <c r="Y177" s="31"/>
      <c r="Z177" s="30"/>
      <c r="AA177" s="31"/>
      <c r="AB177" s="30"/>
      <c r="AD177" s="51"/>
    </row>
    <row r="178" spans="2:30" s="4" customFormat="1" ht="12.75">
      <c r="B178" s="4" t="s">
        <v>277</v>
      </c>
      <c r="E178" s="4">
        <v>12.2744</v>
      </c>
      <c r="F178" s="4">
        <v>13.6532</v>
      </c>
      <c r="G178" s="48">
        <f t="shared" si="59"/>
        <v>1.3788</v>
      </c>
      <c r="H178" s="4">
        <v>13.5405</v>
      </c>
      <c r="I178" s="49">
        <f t="shared" si="60"/>
        <v>1.2660999999999998</v>
      </c>
      <c r="J178" s="49">
        <v>12.8166</v>
      </c>
      <c r="K178" s="49">
        <f t="shared" si="61"/>
        <v>0.5421999999999993</v>
      </c>
      <c r="L178" s="49">
        <f t="shared" si="62"/>
        <v>57.17557854829797</v>
      </c>
      <c r="M178" s="30">
        <f t="shared" si="63"/>
        <v>8.17377429648972</v>
      </c>
      <c r="N178" s="49"/>
      <c r="O178" s="49">
        <v>12.6868</v>
      </c>
      <c r="P178" s="49">
        <f t="shared" si="64"/>
        <v>0.4123999999999999</v>
      </c>
      <c r="Q178" s="49">
        <f t="shared" si="65"/>
        <v>0.12979999999999947</v>
      </c>
      <c r="R178" s="49">
        <f t="shared" si="66"/>
        <v>0.2951911599999988</v>
      </c>
      <c r="S178" s="49">
        <f t="shared" si="67"/>
        <v>23.314995655951254</v>
      </c>
      <c r="T178" s="31">
        <f t="shared" si="68"/>
        <v>23.939505717447368</v>
      </c>
      <c r="U178" s="50"/>
      <c r="V178" s="31">
        <f t="shared" si="69"/>
        <v>19.509425795750772</v>
      </c>
      <c r="W178" s="31"/>
      <c r="X178" s="30"/>
      <c r="Y178" s="31"/>
      <c r="Z178" s="30"/>
      <c r="AA178" s="31"/>
      <c r="AB178" s="30"/>
      <c r="AD178" s="51"/>
    </row>
    <row r="179" spans="2:30" s="4" customFormat="1" ht="12.75">
      <c r="B179" s="4" t="s">
        <v>278</v>
      </c>
      <c r="E179" s="4">
        <v>12.8407</v>
      </c>
      <c r="F179" s="4">
        <v>14.3619</v>
      </c>
      <c r="G179" s="48">
        <f t="shared" si="59"/>
        <v>1.5212000000000003</v>
      </c>
      <c r="H179" s="4">
        <v>14.235</v>
      </c>
      <c r="I179" s="49">
        <f t="shared" si="60"/>
        <v>1.3942999999999994</v>
      </c>
      <c r="J179" s="49">
        <v>13.3971</v>
      </c>
      <c r="K179" s="49">
        <f t="shared" si="61"/>
        <v>0.5564</v>
      </c>
      <c r="L179" s="49">
        <f t="shared" si="62"/>
        <v>60.09467116115612</v>
      </c>
      <c r="M179" s="30">
        <f t="shared" si="63"/>
        <v>8.342098343413152</v>
      </c>
      <c r="N179" s="49"/>
      <c r="O179" s="49">
        <v>13.2515</v>
      </c>
      <c r="P179" s="49">
        <f t="shared" si="64"/>
        <v>0.41080000000000005</v>
      </c>
      <c r="Q179" s="49">
        <f t="shared" si="65"/>
        <v>0.14559999999999995</v>
      </c>
      <c r="R179" s="49">
        <f t="shared" si="66"/>
        <v>0.3311235199999999</v>
      </c>
      <c r="S179" s="49">
        <f t="shared" si="67"/>
        <v>23.748369791293126</v>
      </c>
      <c r="T179" s="31">
        <f t="shared" si="68"/>
        <v>26.16822429906541</v>
      </c>
      <c r="U179" s="50"/>
      <c r="V179" s="31">
        <f t="shared" si="69"/>
        <v>16.156959047550757</v>
      </c>
      <c r="W179" s="31"/>
      <c r="X179" s="30"/>
      <c r="Y179" s="31"/>
      <c r="Z179" s="30"/>
      <c r="AA179" s="31"/>
      <c r="AB179" s="30"/>
      <c r="AD179" s="51"/>
    </row>
    <row r="180" spans="2:30" s="4" customFormat="1" ht="12.75">
      <c r="B180" s="4" t="s">
        <v>279</v>
      </c>
      <c r="E180" s="4">
        <v>12.7301</v>
      </c>
      <c r="F180" s="4">
        <v>13.9543</v>
      </c>
      <c r="G180" s="48">
        <f t="shared" si="59"/>
        <v>1.2241999999999997</v>
      </c>
      <c r="H180" s="4">
        <v>13.833</v>
      </c>
      <c r="I180" s="49">
        <f t="shared" si="60"/>
        <v>1.1029</v>
      </c>
      <c r="J180" s="49">
        <v>13.2105</v>
      </c>
      <c r="K180" s="49">
        <f t="shared" si="61"/>
        <v>0.4803999999999995</v>
      </c>
      <c r="L180" s="49">
        <f t="shared" si="62"/>
        <v>56.44210717200113</v>
      </c>
      <c r="M180" s="30">
        <f t="shared" si="63"/>
        <v>9.90851168109784</v>
      </c>
      <c r="N180" s="49"/>
      <c r="O180" s="49">
        <v>13.1031</v>
      </c>
      <c r="P180" s="49">
        <f t="shared" si="64"/>
        <v>0.37299999999999933</v>
      </c>
      <c r="Q180" s="49">
        <f t="shared" si="65"/>
        <v>0.10740000000000016</v>
      </c>
      <c r="R180" s="49">
        <f t="shared" si="66"/>
        <v>0.24424908000000037</v>
      </c>
      <c r="S180" s="49">
        <f t="shared" si="67"/>
        <v>22.146076706863756</v>
      </c>
      <c r="T180" s="31">
        <f t="shared" si="68"/>
        <v>22.356369691923454</v>
      </c>
      <c r="U180" s="50"/>
      <c r="V180" s="31">
        <f t="shared" si="69"/>
        <v>21.411816121135118</v>
      </c>
      <c r="W180" s="31"/>
      <c r="X180" s="30"/>
      <c r="Y180" s="31"/>
      <c r="Z180" s="30"/>
      <c r="AA180" s="31"/>
      <c r="AB180" s="30"/>
      <c r="AD180" s="51"/>
    </row>
    <row r="181" spans="2:30" s="4" customFormat="1" ht="12.75">
      <c r="B181" s="4" t="s">
        <v>280</v>
      </c>
      <c r="E181" s="4">
        <v>13.5805</v>
      </c>
      <c r="F181" s="4">
        <v>15.0337</v>
      </c>
      <c r="G181" s="48">
        <f t="shared" si="59"/>
        <v>1.453199999999999</v>
      </c>
      <c r="H181" s="4">
        <v>14.9311</v>
      </c>
      <c r="I181" s="49">
        <f t="shared" si="60"/>
        <v>1.3506</v>
      </c>
      <c r="J181" s="49">
        <v>14.2716</v>
      </c>
      <c r="K181" s="49">
        <f t="shared" si="61"/>
        <v>0.6910999999999987</v>
      </c>
      <c r="L181" s="49">
        <f t="shared" si="62"/>
        <v>48.83014956315721</v>
      </c>
      <c r="M181" s="30">
        <f t="shared" si="63"/>
        <v>7.060280759702656</v>
      </c>
      <c r="N181" s="49"/>
      <c r="O181" s="49">
        <v>14.0509</v>
      </c>
      <c r="P181" s="49">
        <f t="shared" si="64"/>
        <v>0.4703999999999997</v>
      </c>
      <c r="Q181" s="49">
        <f t="shared" si="65"/>
        <v>0.220699999999999</v>
      </c>
      <c r="R181" s="49">
        <f t="shared" si="66"/>
        <v>0.5019159399999977</v>
      </c>
      <c r="S181" s="49">
        <f t="shared" si="67"/>
        <v>37.16244187768382</v>
      </c>
      <c r="T181" s="31">
        <f t="shared" si="68"/>
        <v>31.9345970192446</v>
      </c>
      <c r="U181" s="50"/>
      <c r="V181" s="31">
        <f t="shared" si="69"/>
        <v>14.007408559158975</v>
      </c>
      <c r="W181" s="31"/>
      <c r="X181" s="30"/>
      <c r="Y181" s="31"/>
      <c r="Z181" s="30"/>
      <c r="AA181" s="31"/>
      <c r="AB181" s="30"/>
      <c r="AD181" s="51"/>
    </row>
    <row r="182" spans="2:30" s="4" customFormat="1" ht="12.75">
      <c r="B182" s="4" t="s">
        <v>281</v>
      </c>
      <c r="E182" s="4">
        <v>12.8656</v>
      </c>
      <c r="F182" s="4">
        <v>14.1449</v>
      </c>
      <c r="G182" s="48">
        <f t="shared" si="59"/>
        <v>1.2792999999999992</v>
      </c>
      <c r="H182" s="4">
        <v>14.095</v>
      </c>
      <c r="I182" s="49">
        <f t="shared" si="60"/>
        <v>1.2294</v>
      </c>
      <c r="J182" s="49">
        <v>13.41</v>
      </c>
      <c r="K182" s="49">
        <f t="shared" si="61"/>
        <v>0.5443999999999996</v>
      </c>
      <c r="L182" s="49">
        <f t="shared" si="62"/>
        <v>55.71823653814872</v>
      </c>
      <c r="M182" s="30">
        <f t="shared" si="63"/>
        <v>3.9005706245602436</v>
      </c>
      <c r="N182" s="49"/>
      <c r="O182" s="49">
        <v>13.2748</v>
      </c>
      <c r="P182" s="49">
        <f t="shared" si="64"/>
        <v>0.40920000000000023</v>
      </c>
      <c r="Q182" s="49">
        <f t="shared" si="65"/>
        <v>0.13519999999999932</v>
      </c>
      <c r="R182" s="49">
        <f t="shared" si="66"/>
        <v>0.30747183999999844</v>
      </c>
      <c r="S182" s="49">
        <f t="shared" si="67"/>
        <v>25.009910525459446</v>
      </c>
      <c r="T182" s="31">
        <f t="shared" si="68"/>
        <v>24.8346803820719</v>
      </c>
      <c r="U182" s="50"/>
      <c r="V182" s="31">
        <f t="shared" si="69"/>
        <v>19.271852936391838</v>
      </c>
      <c r="W182" s="31"/>
      <c r="X182" s="30"/>
      <c r="Y182" s="31"/>
      <c r="Z182" s="30"/>
      <c r="AA182" s="31"/>
      <c r="AB182" s="30"/>
      <c r="AD182" s="51"/>
    </row>
    <row r="183" spans="2:30" s="4" customFormat="1" ht="12.75">
      <c r="B183" s="4" t="s">
        <v>282</v>
      </c>
      <c r="E183" s="4">
        <v>13.4553</v>
      </c>
      <c r="F183" s="4">
        <v>14.7554</v>
      </c>
      <c r="G183" s="48">
        <f t="shared" si="59"/>
        <v>1.3001000000000005</v>
      </c>
      <c r="H183" s="4">
        <v>14.6965</v>
      </c>
      <c r="I183" s="49">
        <f t="shared" si="60"/>
        <v>1.241200000000001</v>
      </c>
      <c r="J183" s="49">
        <v>13.9848</v>
      </c>
      <c r="K183" s="49">
        <f t="shared" si="61"/>
        <v>0.5295000000000005</v>
      </c>
      <c r="L183" s="49">
        <f t="shared" si="62"/>
        <v>57.33967128585239</v>
      </c>
      <c r="M183" s="30">
        <f t="shared" si="63"/>
        <v>4.530420736866356</v>
      </c>
      <c r="N183" s="49"/>
      <c r="O183" s="49">
        <v>13.8603</v>
      </c>
      <c r="P183" s="49">
        <f t="shared" si="64"/>
        <v>0.40500000000000114</v>
      </c>
      <c r="Q183" s="49">
        <f t="shared" si="65"/>
        <v>0.12449999999999939</v>
      </c>
      <c r="R183" s="49">
        <f t="shared" si="66"/>
        <v>0.2831378999999986</v>
      </c>
      <c r="S183" s="49">
        <f t="shared" si="67"/>
        <v>22.811625845955398</v>
      </c>
      <c r="T183" s="31">
        <f t="shared" si="68"/>
        <v>23.512747875353966</v>
      </c>
      <c r="U183" s="50"/>
      <c r="V183" s="31">
        <f t="shared" si="69"/>
        <v>19.84870286819222</v>
      </c>
      <c r="W183" s="31"/>
      <c r="X183" s="30"/>
      <c r="Y183" s="31"/>
      <c r="Z183" s="30"/>
      <c r="AA183" s="31"/>
      <c r="AB183" s="30"/>
      <c r="AD183" s="51"/>
    </row>
    <row r="184" spans="2:30" s="4" customFormat="1" ht="12.75">
      <c r="B184" s="4" t="s">
        <v>283</v>
      </c>
      <c r="E184" s="4">
        <v>12.8183</v>
      </c>
      <c r="F184" s="4">
        <v>14.144</v>
      </c>
      <c r="G184" s="48">
        <f t="shared" si="59"/>
        <v>1.3256999999999994</v>
      </c>
      <c r="H184" s="4">
        <v>14.0768</v>
      </c>
      <c r="I184" s="49">
        <f t="shared" si="60"/>
        <v>1.2584999999999997</v>
      </c>
      <c r="J184" s="49">
        <v>13.3628</v>
      </c>
      <c r="K184" s="49">
        <f t="shared" si="61"/>
        <v>0.5444999999999993</v>
      </c>
      <c r="L184" s="49">
        <f t="shared" si="62"/>
        <v>56.73420738974975</v>
      </c>
      <c r="M184" s="30">
        <f t="shared" si="63"/>
        <v>5.069020140303216</v>
      </c>
      <c r="N184" s="49"/>
      <c r="O184" s="49">
        <v>13.2266</v>
      </c>
      <c r="P184" s="49">
        <f t="shared" si="64"/>
        <v>0.4082999999999988</v>
      </c>
      <c r="Q184" s="49">
        <f t="shared" si="65"/>
        <v>0.13620000000000054</v>
      </c>
      <c r="R184" s="49">
        <f t="shared" si="66"/>
        <v>0.3097460400000012</v>
      </c>
      <c r="S184" s="49">
        <f t="shared" si="67"/>
        <v>24.612319427890448</v>
      </c>
      <c r="T184" s="31">
        <f t="shared" si="68"/>
        <v>25.01377410468333</v>
      </c>
      <c r="U184" s="50"/>
      <c r="V184" s="31">
        <f t="shared" si="69"/>
        <v>18.653473182359804</v>
      </c>
      <c r="W184" s="31"/>
      <c r="X184" s="30"/>
      <c r="Y184" s="31"/>
      <c r="Z184" s="30"/>
      <c r="AA184" s="31"/>
      <c r="AB184" s="30"/>
      <c r="AD184" s="51"/>
    </row>
    <row r="185" spans="2:30" s="4" customFormat="1" ht="12.75">
      <c r="B185" s="4" t="s">
        <v>284</v>
      </c>
      <c r="E185" s="4">
        <v>12.7426</v>
      </c>
      <c r="F185" s="4">
        <v>14.1978</v>
      </c>
      <c r="G185" s="48">
        <f t="shared" si="59"/>
        <v>1.4552000000000014</v>
      </c>
      <c r="H185" s="4">
        <v>14.1233</v>
      </c>
      <c r="I185" s="49">
        <f t="shared" si="60"/>
        <v>1.380700000000001</v>
      </c>
      <c r="J185" s="49">
        <v>13.3483</v>
      </c>
      <c r="K185" s="49">
        <f t="shared" si="61"/>
        <v>0.6057000000000006</v>
      </c>
      <c r="L185" s="49">
        <f t="shared" si="62"/>
        <v>56.13094806981964</v>
      </c>
      <c r="M185" s="30">
        <f t="shared" si="63"/>
        <v>5.1195711929631935</v>
      </c>
      <c r="N185" s="49"/>
      <c r="O185" s="49">
        <v>13.1998</v>
      </c>
      <c r="P185" s="49">
        <f t="shared" si="64"/>
        <v>0.4572000000000003</v>
      </c>
      <c r="Q185" s="49">
        <f t="shared" si="65"/>
        <v>0.1485000000000003</v>
      </c>
      <c r="R185" s="49">
        <f t="shared" si="66"/>
        <v>0.3377187000000007</v>
      </c>
      <c r="S185" s="49">
        <f t="shared" si="67"/>
        <v>24.459962337944553</v>
      </c>
      <c r="T185" s="31">
        <f t="shared" si="68"/>
        <v>24.517087667161988</v>
      </c>
      <c r="U185" s="50"/>
      <c r="V185" s="31">
        <f t="shared" si="69"/>
        <v>19.4090895922358</v>
      </c>
      <c r="W185" s="31"/>
      <c r="X185" s="30"/>
      <c r="Y185" s="31"/>
      <c r="Z185" s="30"/>
      <c r="AA185" s="31"/>
      <c r="AB185" s="30"/>
      <c r="AD185" s="51"/>
    </row>
    <row r="186" spans="2:30" s="4" customFormat="1" ht="12.75">
      <c r="B186" s="4" t="s">
        <v>285</v>
      </c>
      <c r="E186" s="4">
        <v>11.2863</v>
      </c>
      <c r="F186" s="4">
        <v>13.0175</v>
      </c>
      <c r="G186" s="48">
        <f t="shared" si="59"/>
        <v>1.7311999999999994</v>
      </c>
      <c r="H186" s="4">
        <v>12.931</v>
      </c>
      <c r="I186" s="49">
        <f t="shared" si="60"/>
        <v>1.6446999999999985</v>
      </c>
      <c r="J186" s="49">
        <v>12.0401</v>
      </c>
      <c r="K186" s="49">
        <f t="shared" si="61"/>
        <v>0.7538</v>
      </c>
      <c r="L186" s="49">
        <f t="shared" si="62"/>
        <v>54.167933361707256</v>
      </c>
      <c r="M186" s="30">
        <f t="shared" si="63"/>
        <v>4.996534195933511</v>
      </c>
      <c r="N186" s="49"/>
      <c r="O186" s="49">
        <v>11.8271</v>
      </c>
      <c r="P186" s="49">
        <f t="shared" si="64"/>
        <v>0.5407999999999991</v>
      </c>
      <c r="Q186" s="49">
        <f t="shared" si="65"/>
        <v>0.21300000000000097</v>
      </c>
      <c r="R186" s="49">
        <f t="shared" si="66"/>
        <v>0.4844046000000022</v>
      </c>
      <c r="S186" s="49">
        <f t="shared" si="67"/>
        <v>29.45245941509106</v>
      </c>
      <c r="T186" s="31">
        <f t="shared" si="68"/>
        <v>28.25683205094202</v>
      </c>
      <c r="U186" s="50"/>
      <c r="V186" s="31">
        <f t="shared" si="69"/>
        <v>16.37960722320169</v>
      </c>
      <c r="W186" s="31"/>
      <c r="X186" s="30"/>
      <c r="Y186" s="31"/>
      <c r="Z186" s="30"/>
      <c r="AA186" s="31"/>
      <c r="AB186" s="30"/>
      <c r="AD186" s="51"/>
    </row>
    <row r="187" spans="2:30" s="4" customFormat="1" ht="12.75">
      <c r="B187" s="4" t="s">
        <v>286</v>
      </c>
      <c r="E187" s="4">
        <v>12.1856</v>
      </c>
      <c r="F187" s="4">
        <v>13.5896</v>
      </c>
      <c r="G187" s="48">
        <f t="shared" si="59"/>
        <v>1.404</v>
      </c>
      <c r="H187" s="4">
        <v>13.5206</v>
      </c>
      <c r="I187" s="49">
        <f t="shared" si="60"/>
        <v>1.334999999999999</v>
      </c>
      <c r="J187" s="49">
        <v>12.7915</v>
      </c>
      <c r="K187" s="49">
        <f t="shared" si="61"/>
        <v>0.6058999999999983</v>
      </c>
      <c r="L187" s="49">
        <f t="shared" si="62"/>
        <v>54.61423220973792</v>
      </c>
      <c r="M187" s="30">
        <f t="shared" si="63"/>
        <v>4.914529914529975</v>
      </c>
      <c r="N187" s="49"/>
      <c r="O187" s="49">
        <v>12.6354</v>
      </c>
      <c r="P187" s="49">
        <f t="shared" si="64"/>
        <v>0.44979999999999976</v>
      </c>
      <c r="Q187" s="49">
        <f t="shared" si="65"/>
        <v>0.15609999999999857</v>
      </c>
      <c r="R187" s="49">
        <f t="shared" si="66"/>
        <v>0.35500261999999677</v>
      </c>
      <c r="S187" s="49">
        <f t="shared" si="67"/>
        <v>26.591956554306893</v>
      </c>
      <c r="T187" s="31">
        <f t="shared" si="68"/>
        <v>25.76332728172949</v>
      </c>
      <c r="U187" s="50"/>
      <c r="V187" s="31">
        <f t="shared" si="69"/>
        <v>18.79381123595519</v>
      </c>
      <c r="W187" s="31"/>
      <c r="X187" s="30"/>
      <c r="Y187" s="31"/>
      <c r="Z187" s="30"/>
      <c r="AA187" s="31"/>
      <c r="AB187" s="30"/>
      <c r="AD187" s="51"/>
    </row>
    <row r="188" spans="2:30" s="4" customFormat="1" ht="12.75">
      <c r="B188" s="4" t="s">
        <v>287</v>
      </c>
      <c r="E188" s="4">
        <v>12.6724</v>
      </c>
      <c r="F188" s="4">
        <v>14.4557</v>
      </c>
      <c r="G188" s="48">
        <f t="shared" si="59"/>
        <v>1.7833000000000006</v>
      </c>
      <c r="H188" s="4">
        <v>14.3492</v>
      </c>
      <c r="I188" s="49">
        <f t="shared" si="60"/>
        <v>1.6768</v>
      </c>
      <c r="J188" s="49">
        <v>13.4385</v>
      </c>
      <c r="K188" s="49">
        <f t="shared" si="61"/>
        <v>0.7660999999999998</v>
      </c>
      <c r="L188" s="49">
        <f t="shared" si="62"/>
        <v>54.31178435114505</v>
      </c>
      <c r="M188" s="30">
        <f t="shared" si="63"/>
        <v>5.972074244378424</v>
      </c>
      <c r="N188" s="49"/>
      <c r="O188" s="49">
        <v>13.2536</v>
      </c>
      <c r="P188" s="49">
        <f t="shared" si="64"/>
        <v>0.5812000000000008</v>
      </c>
      <c r="Q188" s="49">
        <f t="shared" si="65"/>
        <v>0.18489999999999895</v>
      </c>
      <c r="R188" s="49">
        <f t="shared" si="66"/>
        <v>0.4204995799999976</v>
      </c>
      <c r="S188" s="49">
        <f t="shared" si="67"/>
        <v>25.07750357824413</v>
      </c>
      <c r="T188" s="31">
        <f t="shared" si="68"/>
        <v>24.13523038767772</v>
      </c>
      <c r="U188" s="50"/>
      <c r="V188" s="31">
        <f t="shared" si="69"/>
        <v>20.610712070610816</v>
      </c>
      <c r="W188" s="31"/>
      <c r="X188" s="30"/>
      <c r="Y188" s="31"/>
      <c r="Z188" s="30"/>
      <c r="AA188" s="31"/>
      <c r="AB188" s="30"/>
      <c r="AD188" s="51"/>
    </row>
    <row r="189" spans="2:30" s="4" customFormat="1" ht="12.75">
      <c r="B189" s="4" t="s">
        <v>288</v>
      </c>
      <c r="E189" s="4">
        <v>11.9361</v>
      </c>
      <c r="F189" s="4">
        <v>13.1368</v>
      </c>
      <c r="G189" s="48">
        <f t="shared" si="59"/>
        <v>1.2006999999999994</v>
      </c>
      <c r="H189" s="4">
        <v>13.075</v>
      </c>
      <c r="I189" s="49">
        <f t="shared" si="60"/>
        <v>1.1388999999999996</v>
      </c>
      <c r="J189" s="49">
        <v>12.4325</v>
      </c>
      <c r="K189" s="49">
        <f t="shared" si="61"/>
        <v>0.4963999999999995</v>
      </c>
      <c r="L189" s="49">
        <f t="shared" si="62"/>
        <v>56.41408376503647</v>
      </c>
      <c r="M189" s="30">
        <f t="shared" si="63"/>
        <v>5.146997584742223</v>
      </c>
      <c r="N189" s="49"/>
      <c r="O189" s="49">
        <v>12.3058</v>
      </c>
      <c r="P189" s="49">
        <f t="shared" si="64"/>
        <v>0.3696999999999999</v>
      </c>
      <c r="Q189" s="49">
        <f t="shared" si="65"/>
        <v>0.1266999999999996</v>
      </c>
      <c r="R189" s="49">
        <f t="shared" si="66"/>
        <v>0.2881411399999991</v>
      </c>
      <c r="S189" s="49">
        <f t="shared" si="67"/>
        <v>25.29995082974793</v>
      </c>
      <c r="T189" s="31">
        <f t="shared" si="68"/>
        <v>25.523771152296476</v>
      </c>
      <c r="U189" s="50"/>
      <c r="V189" s="31">
        <f t="shared" si="69"/>
        <v>18.28596540521559</v>
      </c>
      <c r="W189" s="31"/>
      <c r="X189" s="30"/>
      <c r="Y189" s="31"/>
      <c r="Z189" s="30"/>
      <c r="AA189" s="31"/>
      <c r="AB189" s="30"/>
      <c r="AD189" s="51"/>
    </row>
    <row r="190" spans="2:30" s="4" customFormat="1" ht="12.75">
      <c r="B190" s="4" t="s">
        <v>289</v>
      </c>
      <c r="E190" s="4">
        <v>11.414</v>
      </c>
      <c r="F190" s="4">
        <v>12.9194</v>
      </c>
      <c r="G190" s="48">
        <f t="shared" si="59"/>
        <v>1.5053999999999998</v>
      </c>
      <c r="H190" s="4">
        <v>12.8425</v>
      </c>
      <c r="I190" s="49">
        <f t="shared" si="60"/>
        <v>1.4284999999999997</v>
      </c>
      <c r="J190" s="49">
        <v>12.063</v>
      </c>
      <c r="K190" s="49">
        <f t="shared" si="61"/>
        <v>0.6490000000000009</v>
      </c>
      <c r="L190" s="49">
        <f t="shared" si="62"/>
        <v>54.56772838641925</v>
      </c>
      <c r="M190" s="30">
        <f t="shared" si="63"/>
        <v>5.108276869934914</v>
      </c>
      <c r="N190" s="49"/>
      <c r="O190" s="49">
        <v>11.9003</v>
      </c>
      <c r="P190" s="49">
        <f t="shared" si="64"/>
        <v>0.48629999999999995</v>
      </c>
      <c r="Q190" s="49">
        <f t="shared" si="65"/>
        <v>0.16270000000000095</v>
      </c>
      <c r="R190" s="49">
        <f t="shared" si="66"/>
        <v>0.37001234000000216</v>
      </c>
      <c r="S190" s="49">
        <f t="shared" si="67"/>
        <v>25.902158907945555</v>
      </c>
      <c r="T190" s="31">
        <f t="shared" si="68"/>
        <v>25.06933744221891</v>
      </c>
      <c r="U190" s="50"/>
      <c r="V190" s="31">
        <f t="shared" si="69"/>
        <v>19.53011270563519</v>
      </c>
      <c r="W190" s="31"/>
      <c r="X190" s="30"/>
      <c r="Y190" s="31"/>
      <c r="Z190" s="30"/>
      <c r="AA190" s="31"/>
      <c r="AB190" s="30"/>
      <c r="AD190" s="51"/>
    </row>
    <row r="191" spans="2:30" s="4" customFormat="1" ht="12.75">
      <c r="B191" s="4" t="s">
        <v>290</v>
      </c>
      <c r="E191" s="4">
        <v>11.8899</v>
      </c>
      <c r="F191" s="4">
        <v>13.3305</v>
      </c>
      <c r="G191" s="48">
        <f t="shared" si="59"/>
        <v>1.4405999999999999</v>
      </c>
      <c r="H191" s="4">
        <v>13.2496</v>
      </c>
      <c r="I191" s="49">
        <f t="shared" si="60"/>
        <v>1.3596999999999984</v>
      </c>
      <c r="J191" s="49">
        <v>12.4593</v>
      </c>
      <c r="K191" s="49">
        <f t="shared" si="61"/>
        <v>0.5693999999999999</v>
      </c>
      <c r="L191" s="49">
        <f t="shared" si="62"/>
        <v>58.12311539310138</v>
      </c>
      <c r="M191" s="30">
        <f t="shared" si="63"/>
        <v>5.615715674024818</v>
      </c>
      <c r="N191" s="49"/>
      <c r="O191" s="49">
        <v>12.3168</v>
      </c>
      <c r="P191" s="49">
        <f t="shared" si="64"/>
        <v>0.42689999999999984</v>
      </c>
      <c r="Q191" s="49">
        <f t="shared" si="65"/>
        <v>0.14250000000000007</v>
      </c>
      <c r="R191" s="49">
        <f t="shared" si="66"/>
        <v>0.3240735000000002</v>
      </c>
      <c r="S191" s="49">
        <f t="shared" si="67"/>
        <v>23.834191365742484</v>
      </c>
      <c r="T191" s="31">
        <f t="shared" si="68"/>
        <v>25.02634351949422</v>
      </c>
      <c r="U191" s="50"/>
      <c r="V191" s="31">
        <f t="shared" si="69"/>
        <v>18.042693241156144</v>
      </c>
      <c r="W191" s="31"/>
      <c r="X191" s="30"/>
      <c r="Y191" s="31"/>
      <c r="Z191" s="30"/>
      <c r="AA191" s="31"/>
      <c r="AB191" s="30"/>
      <c r="AD191" s="51"/>
    </row>
    <row r="192" spans="2:30" s="4" customFormat="1" ht="12.75">
      <c r="B192" s="4" t="s">
        <v>291</v>
      </c>
      <c r="E192" s="4">
        <v>12.8665</v>
      </c>
      <c r="F192" s="4">
        <v>14.7055</v>
      </c>
      <c r="G192" s="48">
        <f t="shared" si="59"/>
        <v>1.8390000000000004</v>
      </c>
      <c r="H192" s="4">
        <v>14.6031</v>
      </c>
      <c r="I192" s="49">
        <f t="shared" si="60"/>
        <v>1.7365999999999993</v>
      </c>
      <c r="J192" s="49">
        <v>13.6242</v>
      </c>
      <c r="K192" s="49">
        <f t="shared" si="61"/>
        <v>0.7576999999999998</v>
      </c>
      <c r="L192" s="49">
        <f t="shared" si="62"/>
        <v>56.36876655533801</v>
      </c>
      <c r="M192" s="30">
        <f t="shared" si="63"/>
        <v>5.568243610658028</v>
      </c>
      <c r="N192" s="49"/>
      <c r="O192" s="49">
        <v>13.4203</v>
      </c>
      <c r="P192" s="49">
        <f t="shared" si="64"/>
        <v>0.553799999999999</v>
      </c>
      <c r="Q192" s="49">
        <f t="shared" si="65"/>
        <v>0.20390000000000086</v>
      </c>
      <c r="R192" s="49">
        <f t="shared" si="66"/>
        <v>0.46370938000000195</v>
      </c>
      <c r="S192" s="49">
        <f t="shared" si="67"/>
        <v>26.70214096510435</v>
      </c>
      <c r="T192" s="31">
        <f t="shared" si="68"/>
        <v>26.910386696581877</v>
      </c>
      <c r="U192" s="50"/>
      <c r="V192" s="31">
        <f t="shared" si="69"/>
        <v>16.92909247955764</v>
      </c>
      <c r="W192" s="31"/>
      <c r="X192" s="30"/>
      <c r="Y192" s="31"/>
      <c r="Z192" s="30"/>
      <c r="AA192" s="31"/>
      <c r="AB192" s="30"/>
      <c r="AD192" s="51"/>
    </row>
    <row r="193" spans="2:30" s="4" customFormat="1" ht="12.75">
      <c r="B193" s="4" t="s">
        <v>292</v>
      </c>
      <c r="E193" s="4">
        <v>11.5954</v>
      </c>
      <c r="F193" s="4">
        <v>13.3076</v>
      </c>
      <c r="G193" s="48">
        <f t="shared" si="59"/>
        <v>1.712200000000001</v>
      </c>
      <c r="H193" s="4">
        <v>13.2079</v>
      </c>
      <c r="I193" s="49">
        <f t="shared" si="60"/>
        <v>1.6125000000000007</v>
      </c>
      <c r="J193" s="49">
        <v>12.2791</v>
      </c>
      <c r="K193" s="49">
        <f t="shared" si="61"/>
        <v>0.6837</v>
      </c>
      <c r="L193" s="49">
        <f t="shared" si="62"/>
        <v>57.600000000000016</v>
      </c>
      <c r="M193" s="30">
        <f t="shared" si="63"/>
        <v>5.82291788342485</v>
      </c>
      <c r="N193" s="49"/>
      <c r="O193" s="49">
        <v>12.1144</v>
      </c>
      <c r="P193" s="49">
        <f t="shared" si="64"/>
        <v>0.5190000000000001</v>
      </c>
      <c r="Q193" s="49">
        <f t="shared" si="65"/>
        <v>0.16469999999999985</v>
      </c>
      <c r="R193" s="49">
        <f t="shared" si="66"/>
        <v>0.37456073999999967</v>
      </c>
      <c r="S193" s="49">
        <f t="shared" si="67"/>
        <v>23.228573023255784</v>
      </c>
      <c r="T193" s="31">
        <f t="shared" si="68"/>
        <v>24.089512944273782</v>
      </c>
      <c r="U193" s="50"/>
      <c r="V193" s="31">
        <f t="shared" si="69"/>
        <v>19.1714269767442</v>
      </c>
      <c r="W193" s="31"/>
      <c r="X193" s="30"/>
      <c r="Y193" s="31"/>
      <c r="Z193" s="30"/>
      <c r="AA193" s="31"/>
      <c r="AB193" s="30"/>
      <c r="AD193" s="51"/>
    </row>
    <row r="194" spans="2:30" s="4" customFormat="1" ht="12.75">
      <c r="B194" s="4" t="s">
        <v>293</v>
      </c>
      <c r="E194" s="4">
        <v>13.0638</v>
      </c>
      <c r="F194" s="4">
        <v>14.6798</v>
      </c>
      <c r="G194" s="48">
        <f t="shared" si="59"/>
        <v>1.6159999999999997</v>
      </c>
      <c r="H194" s="4">
        <v>14.579</v>
      </c>
      <c r="I194" s="49">
        <f t="shared" si="60"/>
        <v>1.5152</v>
      </c>
      <c r="J194" s="49">
        <v>13.732</v>
      </c>
      <c r="K194" s="49">
        <f t="shared" si="61"/>
        <v>0.6681999999999988</v>
      </c>
      <c r="L194" s="49">
        <f t="shared" si="62"/>
        <v>55.9002111932419</v>
      </c>
      <c r="M194" s="30">
        <f t="shared" si="63"/>
        <v>6.237623762376211</v>
      </c>
      <c r="N194" s="49"/>
      <c r="O194" s="49">
        <v>13.572</v>
      </c>
      <c r="P194" s="49">
        <f t="shared" si="64"/>
        <v>0.5081999999999987</v>
      </c>
      <c r="Q194" s="49">
        <f t="shared" si="65"/>
        <v>0.16000000000000014</v>
      </c>
      <c r="R194" s="49">
        <f t="shared" si="66"/>
        <v>0.3638720000000003</v>
      </c>
      <c r="S194" s="49">
        <f t="shared" si="67"/>
        <v>24.014783526927157</v>
      </c>
      <c r="T194" s="31">
        <f t="shared" si="68"/>
        <v>23.94492666866214</v>
      </c>
      <c r="U194" s="50"/>
      <c r="V194" s="31">
        <f t="shared" si="69"/>
        <v>20.085005279830938</v>
      </c>
      <c r="W194" s="31"/>
      <c r="X194" s="30"/>
      <c r="Y194" s="31"/>
      <c r="Z194" s="30"/>
      <c r="AA194" s="31"/>
      <c r="AB194" s="30"/>
      <c r="AD194" s="51"/>
    </row>
    <row r="195" spans="2:30" s="4" customFormat="1" ht="12.75">
      <c r="B195" s="4" t="s">
        <v>294</v>
      </c>
      <c r="E195" s="4">
        <v>12.3277</v>
      </c>
      <c r="F195" s="4">
        <v>13.7572</v>
      </c>
      <c r="G195" s="48">
        <f t="shared" si="59"/>
        <v>1.429499999999999</v>
      </c>
      <c r="H195" s="4">
        <v>13.6757</v>
      </c>
      <c r="I195" s="49">
        <f t="shared" si="60"/>
        <v>1.3480000000000008</v>
      </c>
      <c r="J195" s="49">
        <v>12.9132</v>
      </c>
      <c r="K195" s="49">
        <f t="shared" si="61"/>
        <v>0.5854999999999997</v>
      </c>
      <c r="L195" s="49">
        <f t="shared" si="62"/>
        <v>56.56528189910984</v>
      </c>
      <c r="M195" s="30">
        <f t="shared" si="63"/>
        <v>5.70129415879667</v>
      </c>
      <c r="N195" s="49"/>
      <c r="O195" s="49">
        <v>12.775</v>
      </c>
      <c r="P195" s="49">
        <f t="shared" si="64"/>
        <v>0.44730000000000025</v>
      </c>
      <c r="Q195" s="49">
        <f t="shared" si="65"/>
        <v>0.13819999999999943</v>
      </c>
      <c r="R195" s="49">
        <f t="shared" si="66"/>
        <v>0.31429443999999873</v>
      </c>
      <c r="S195" s="49">
        <f t="shared" si="67"/>
        <v>23.315611275964283</v>
      </c>
      <c r="T195" s="31">
        <f t="shared" si="68"/>
        <v>23.60375747224586</v>
      </c>
      <c r="U195" s="50"/>
      <c r="V195" s="31">
        <f t="shared" si="69"/>
        <v>20.11910682492588</v>
      </c>
      <c r="W195" s="31"/>
      <c r="X195" s="30"/>
      <c r="Y195" s="31"/>
      <c r="Z195" s="30"/>
      <c r="AA195" s="31"/>
      <c r="AB195" s="30"/>
      <c r="AD195" s="51"/>
    </row>
    <row r="196" spans="2:30" s="4" customFormat="1" ht="12.75">
      <c r="B196" s="4" t="s">
        <v>295</v>
      </c>
      <c r="E196" s="4">
        <v>14.4422</v>
      </c>
      <c r="F196" s="4">
        <v>15.5649</v>
      </c>
      <c r="G196" s="48">
        <f t="shared" si="59"/>
        <v>1.1227</v>
      </c>
      <c r="H196" s="4">
        <v>15.5156</v>
      </c>
      <c r="I196" s="49">
        <f t="shared" si="60"/>
        <v>1.0733999999999995</v>
      </c>
      <c r="J196" s="49">
        <v>15.0149</v>
      </c>
      <c r="K196" s="49">
        <f t="shared" si="61"/>
        <v>0.5727000000000011</v>
      </c>
      <c r="L196" s="49">
        <f t="shared" si="62"/>
        <v>46.64617104527656</v>
      </c>
      <c r="M196" s="30">
        <f t="shared" si="63"/>
        <v>4.391199786229675</v>
      </c>
      <c r="N196" s="49"/>
      <c r="O196" s="49">
        <v>14.8156</v>
      </c>
      <c r="P196" s="49">
        <f t="shared" si="64"/>
        <v>0.3734000000000002</v>
      </c>
      <c r="Q196" s="49">
        <f t="shared" si="65"/>
        <v>0.19930000000000092</v>
      </c>
      <c r="R196" s="49">
        <f t="shared" si="66"/>
        <v>0.4532480600000021</v>
      </c>
      <c r="S196" s="49">
        <f t="shared" si="67"/>
        <v>42.225457425004876</v>
      </c>
      <c r="T196" s="31">
        <f t="shared" si="68"/>
        <v>34.80006984459587</v>
      </c>
      <c r="U196" s="50"/>
      <c r="V196" s="31">
        <f t="shared" si="69"/>
        <v>11.128371529718564</v>
      </c>
      <c r="W196" s="31"/>
      <c r="X196" s="30"/>
      <c r="Y196" s="31"/>
      <c r="Z196" s="30"/>
      <c r="AA196" s="31"/>
      <c r="AB196" s="30"/>
      <c r="AD196" s="51"/>
    </row>
    <row r="197" spans="2:30" s="4" customFormat="1" ht="12.75">
      <c r="B197" s="4" t="s">
        <v>296</v>
      </c>
      <c r="E197" s="4">
        <v>11.8194</v>
      </c>
      <c r="F197" s="4">
        <v>13.5854</v>
      </c>
      <c r="G197" s="48">
        <f t="shared" si="59"/>
        <v>1.766</v>
      </c>
      <c r="H197" s="4">
        <v>13.4929</v>
      </c>
      <c r="I197" s="49">
        <f t="shared" si="60"/>
        <v>1.6735000000000007</v>
      </c>
      <c r="J197" s="49">
        <v>12.6112</v>
      </c>
      <c r="K197" s="49">
        <f t="shared" si="61"/>
        <v>0.7918000000000003</v>
      </c>
      <c r="L197" s="49">
        <f t="shared" si="62"/>
        <v>52.68598745144906</v>
      </c>
      <c r="M197" s="30">
        <f t="shared" si="63"/>
        <v>5.23782559456395</v>
      </c>
      <c r="N197" s="49"/>
      <c r="O197" s="49">
        <v>12.4192</v>
      </c>
      <c r="P197" s="49">
        <f t="shared" si="64"/>
        <v>0.5998000000000001</v>
      </c>
      <c r="Q197" s="49">
        <f t="shared" si="65"/>
        <v>0.19200000000000017</v>
      </c>
      <c r="R197" s="49">
        <f t="shared" si="66"/>
        <v>0.4366464000000004</v>
      </c>
      <c r="S197" s="49">
        <f t="shared" si="67"/>
        <v>26.09180758888558</v>
      </c>
      <c r="T197" s="31">
        <f t="shared" si="68"/>
        <v>24.248547613033608</v>
      </c>
      <c r="U197" s="50"/>
      <c r="V197" s="31">
        <f t="shared" si="69"/>
        <v>21.222204959665362</v>
      </c>
      <c r="W197" s="31"/>
      <c r="X197" s="30"/>
      <c r="Y197" s="31"/>
      <c r="Z197" s="30"/>
      <c r="AA197" s="31"/>
      <c r="AB197" s="30"/>
      <c r="AD197" s="51"/>
    </row>
    <row r="198" spans="2:30" s="4" customFormat="1" ht="12.75">
      <c r="B198" s="4" t="s">
        <v>297</v>
      </c>
      <c r="E198" s="4">
        <v>12.4661</v>
      </c>
      <c r="F198" s="4">
        <v>14.1813</v>
      </c>
      <c r="G198" s="48">
        <f t="shared" si="59"/>
        <v>1.7151999999999994</v>
      </c>
      <c r="H198" s="4">
        <v>14.0876</v>
      </c>
      <c r="I198" s="49">
        <f t="shared" si="60"/>
        <v>1.6214999999999993</v>
      </c>
      <c r="J198" s="49">
        <v>13.2113</v>
      </c>
      <c r="K198" s="49">
        <f t="shared" si="61"/>
        <v>0.7451999999999988</v>
      </c>
      <c r="L198" s="49">
        <f t="shared" si="62"/>
        <v>54.04255319148942</v>
      </c>
      <c r="M198" s="30">
        <f t="shared" si="63"/>
        <v>5.462919776119412</v>
      </c>
      <c r="N198" s="49"/>
      <c r="O198" s="49">
        <v>13.0167</v>
      </c>
      <c r="P198" s="49">
        <f t="shared" si="64"/>
        <v>0.5505999999999993</v>
      </c>
      <c r="Q198" s="49">
        <f t="shared" si="65"/>
        <v>0.19459999999999944</v>
      </c>
      <c r="R198" s="49">
        <f t="shared" si="66"/>
        <v>0.4425593199999987</v>
      </c>
      <c r="S198" s="49">
        <f t="shared" si="67"/>
        <v>27.293205057045878</v>
      </c>
      <c r="T198" s="31">
        <f t="shared" si="68"/>
        <v>26.11379495437463</v>
      </c>
      <c r="U198" s="50"/>
      <c r="V198" s="31">
        <f t="shared" si="69"/>
        <v>18.6642417514647</v>
      </c>
      <c r="W198" s="31"/>
      <c r="X198" s="30"/>
      <c r="Y198" s="31"/>
      <c r="Z198" s="30"/>
      <c r="AA198" s="31"/>
      <c r="AB198" s="30"/>
      <c r="AD198" s="51"/>
    </row>
    <row r="199" spans="2:30" s="4" customFormat="1" ht="12.75">
      <c r="B199" s="4" t="s">
        <v>298</v>
      </c>
      <c r="E199" s="4">
        <v>12.0841</v>
      </c>
      <c r="F199" s="4">
        <v>13.7001</v>
      </c>
      <c r="G199" s="48">
        <f t="shared" si="59"/>
        <v>1.6160000000000014</v>
      </c>
      <c r="H199" s="4">
        <v>13.622</v>
      </c>
      <c r="I199" s="49">
        <f t="shared" si="60"/>
        <v>1.5379000000000005</v>
      </c>
      <c r="J199" s="49">
        <v>12.8573</v>
      </c>
      <c r="K199" s="49">
        <f t="shared" si="61"/>
        <v>0.773200000000001</v>
      </c>
      <c r="L199" s="49">
        <f t="shared" si="62"/>
        <v>49.72364913193311</v>
      </c>
      <c r="M199" s="30">
        <f t="shared" si="63"/>
        <v>4.832920792079262</v>
      </c>
      <c r="N199" s="49"/>
      <c r="O199" s="49">
        <v>12.6602</v>
      </c>
      <c r="P199" s="49">
        <f t="shared" si="64"/>
        <v>0.5761000000000003</v>
      </c>
      <c r="Q199" s="49">
        <f t="shared" si="65"/>
        <v>0.19710000000000072</v>
      </c>
      <c r="R199" s="49">
        <f t="shared" si="66"/>
        <v>0.44824482000000165</v>
      </c>
      <c r="S199" s="49">
        <f t="shared" si="67"/>
        <v>29.14655179140396</v>
      </c>
      <c r="T199" s="31">
        <f t="shared" si="68"/>
        <v>25.491464045525152</v>
      </c>
      <c r="U199" s="50"/>
      <c r="V199" s="31">
        <f t="shared" si="69"/>
        <v>21.129799076662934</v>
      </c>
      <c r="W199" s="31"/>
      <c r="X199" s="30"/>
      <c r="Y199" s="31"/>
      <c r="Z199" s="30"/>
      <c r="AA199" s="31"/>
      <c r="AB199" s="30"/>
      <c r="AD199" s="51"/>
    </row>
    <row r="200" spans="2:30" s="4" customFormat="1" ht="12.75">
      <c r="B200" s="4" t="s">
        <v>299</v>
      </c>
      <c r="E200" s="4">
        <v>12.107</v>
      </c>
      <c r="F200" s="4">
        <v>13.9075</v>
      </c>
      <c r="G200" s="48">
        <f t="shared" si="59"/>
        <v>1.8005000000000013</v>
      </c>
      <c r="H200" s="4">
        <v>13.7976</v>
      </c>
      <c r="I200" s="49">
        <f t="shared" si="60"/>
        <v>1.6905999999999999</v>
      </c>
      <c r="J200" s="49">
        <v>12.9461</v>
      </c>
      <c r="K200" s="49">
        <f t="shared" si="61"/>
        <v>0.8391000000000002</v>
      </c>
      <c r="L200" s="49">
        <f t="shared" si="62"/>
        <v>50.36673370401039</v>
      </c>
      <c r="M200" s="30">
        <f t="shared" si="63"/>
        <v>6.103860038878165</v>
      </c>
      <c r="N200" s="49"/>
      <c r="O200" s="49">
        <v>12.7175</v>
      </c>
      <c r="P200" s="49">
        <f t="shared" si="64"/>
        <v>0.6105</v>
      </c>
      <c r="Q200" s="49">
        <f t="shared" si="65"/>
        <v>0.22860000000000014</v>
      </c>
      <c r="R200" s="49">
        <f t="shared" si="66"/>
        <v>0.5198821200000003</v>
      </c>
      <c r="S200" s="49">
        <f t="shared" si="67"/>
        <v>30.75133798651369</v>
      </c>
      <c r="T200" s="31">
        <f t="shared" si="68"/>
        <v>27.243475151948527</v>
      </c>
      <c r="U200" s="50"/>
      <c r="V200" s="31">
        <f t="shared" si="69"/>
        <v>18.88192830947591</v>
      </c>
      <c r="W200" s="31"/>
      <c r="X200" s="30"/>
      <c r="Y200" s="31"/>
      <c r="Z200" s="30"/>
      <c r="AA200" s="31"/>
      <c r="AB200" s="30"/>
      <c r="AD200" s="51"/>
    </row>
    <row r="201" spans="2:30" s="4" customFormat="1" ht="12.75">
      <c r="B201" s="4" t="s">
        <v>300</v>
      </c>
      <c r="E201" s="4">
        <v>11.5773</v>
      </c>
      <c r="F201" s="4">
        <v>13.1628</v>
      </c>
      <c r="G201" s="48">
        <f t="shared" si="59"/>
        <v>1.5855000000000015</v>
      </c>
      <c r="H201" s="4">
        <v>13.0773</v>
      </c>
      <c r="I201" s="49">
        <f t="shared" si="60"/>
        <v>1.5</v>
      </c>
      <c r="J201" s="49">
        <v>12.3034</v>
      </c>
      <c r="K201" s="49">
        <f t="shared" si="61"/>
        <v>0.7261000000000006</v>
      </c>
      <c r="L201" s="49">
        <f t="shared" si="62"/>
        <v>51.59333333333329</v>
      </c>
      <c r="M201" s="30">
        <f t="shared" si="63"/>
        <v>5.392620624408791</v>
      </c>
      <c r="N201" s="49"/>
      <c r="O201" s="49">
        <v>12.0926</v>
      </c>
      <c r="P201" s="49">
        <f t="shared" si="64"/>
        <v>0.5152999999999999</v>
      </c>
      <c r="Q201" s="49">
        <f t="shared" si="65"/>
        <v>0.21080000000000076</v>
      </c>
      <c r="R201" s="49">
        <f t="shared" si="66"/>
        <v>0.4794013600000017</v>
      </c>
      <c r="S201" s="49">
        <f t="shared" si="67"/>
        <v>31.96009066666678</v>
      </c>
      <c r="T201" s="31">
        <f t="shared" si="68"/>
        <v>29.031813799752182</v>
      </c>
      <c r="U201" s="50"/>
      <c r="V201" s="31">
        <f t="shared" si="69"/>
        <v>16.446575999999936</v>
      </c>
      <c r="W201" s="31"/>
      <c r="X201" s="30"/>
      <c r="Y201" s="31"/>
      <c r="Z201" s="30"/>
      <c r="AA201" s="31"/>
      <c r="AB201" s="30"/>
      <c r="AD201" s="51"/>
    </row>
    <row r="202" spans="2:30" s="4" customFormat="1" ht="12.75">
      <c r="B202" s="4" t="s">
        <v>301</v>
      </c>
      <c r="E202" s="4">
        <v>12.8333</v>
      </c>
      <c r="F202" s="4">
        <v>14.4577</v>
      </c>
      <c r="G202" s="48">
        <f t="shared" si="59"/>
        <v>1.6244000000000014</v>
      </c>
      <c r="H202" s="4">
        <v>14.381</v>
      </c>
      <c r="I202" s="49">
        <f t="shared" si="60"/>
        <v>1.5477000000000007</v>
      </c>
      <c r="J202" s="49">
        <v>13.568</v>
      </c>
      <c r="K202" s="49">
        <f t="shared" si="61"/>
        <v>0.7347000000000001</v>
      </c>
      <c r="L202" s="49">
        <f t="shared" si="62"/>
        <v>52.529559992246575</v>
      </c>
      <c r="M202" s="30">
        <f t="shared" si="63"/>
        <v>4.72174341295251</v>
      </c>
      <c r="N202" s="49"/>
      <c r="O202" s="49">
        <v>13.3524</v>
      </c>
      <c r="P202" s="49">
        <f t="shared" si="64"/>
        <v>0.5190999999999999</v>
      </c>
      <c r="Q202" s="49">
        <f t="shared" si="65"/>
        <v>0.21560000000000024</v>
      </c>
      <c r="R202" s="49">
        <f t="shared" si="66"/>
        <v>0.49031752000000056</v>
      </c>
      <c r="S202" s="49">
        <f t="shared" si="67"/>
        <v>31.680398009950274</v>
      </c>
      <c r="T202" s="31">
        <f t="shared" si="68"/>
        <v>29.345311011297152</v>
      </c>
      <c r="U202" s="50"/>
      <c r="V202" s="31">
        <f t="shared" si="69"/>
        <v>15.790041997803144</v>
      </c>
      <c r="W202" s="31"/>
      <c r="X202" s="30"/>
      <c r="Y202" s="31"/>
      <c r="Z202" s="30"/>
      <c r="AA202" s="31"/>
      <c r="AB202" s="30"/>
      <c r="AD202" s="51"/>
    </row>
    <row r="203" spans="2:30" s="4" customFormat="1" ht="12.75">
      <c r="B203" s="4" t="s">
        <v>302</v>
      </c>
      <c r="E203" s="4">
        <v>12.4671</v>
      </c>
      <c r="F203" s="4">
        <v>14.1724</v>
      </c>
      <c r="G203" s="48">
        <f t="shared" si="59"/>
        <v>1.7052999999999994</v>
      </c>
      <c r="H203" s="4">
        <v>14.0018</v>
      </c>
      <c r="I203" s="49">
        <f t="shared" si="60"/>
        <v>1.534699999999999</v>
      </c>
      <c r="J203" s="49">
        <v>13.2228</v>
      </c>
      <c r="K203" s="49">
        <f t="shared" si="61"/>
        <v>0.7556999999999992</v>
      </c>
      <c r="L203" s="49">
        <f t="shared" si="62"/>
        <v>50.75910601420476</v>
      </c>
      <c r="M203" s="30">
        <f t="shared" si="63"/>
        <v>10.004104849586605</v>
      </c>
      <c r="N203" s="49"/>
      <c r="O203" s="49">
        <v>12.9962</v>
      </c>
      <c r="P203" s="49">
        <f t="shared" si="64"/>
        <v>0.5290999999999997</v>
      </c>
      <c r="Q203" s="49">
        <f t="shared" si="65"/>
        <v>0.22659999999999947</v>
      </c>
      <c r="R203" s="49">
        <f t="shared" si="66"/>
        <v>0.5153337199999988</v>
      </c>
      <c r="S203" s="49">
        <f t="shared" si="67"/>
        <v>33.57879194630867</v>
      </c>
      <c r="T203" s="31">
        <f t="shared" si="68"/>
        <v>29.985443959243046</v>
      </c>
      <c r="U203" s="50"/>
      <c r="V203" s="31">
        <f t="shared" si="69"/>
        <v>15.66210203948657</v>
      </c>
      <c r="W203" s="31"/>
      <c r="X203" s="30"/>
      <c r="Y203" s="31"/>
      <c r="Z203" s="30"/>
      <c r="AA203" s="31"/>
      <c r="AB203" s="30"/>
      <c r="AD203" s="51"/>
    </row>
    <row r="204" spans="2:30" s="4" customFormat="1" ht="12.75">
      <c r="B204" s="4" t="s">
        <v>303</v>
      </c>
      <c r="E204" s="4">
        <v>14.71</v>
      </c>
      <c r="F204" s="4">
        <v>15.9686</v>
      </c>
      <c r="G204" s="48">
        <f t="shared" si="59"/>
        <v>1.2585999999999995</v>
      </c>
      <c r="H204" s="4">
        <v>15.8502</v>
      </c>
      <c r="I204" s="49">
        <f t="shared" si="60"/>
        <v>1.1401999999999983</v>
      </c>
      <c r="J204" s="49">
        <v>15.1975</v>
      </c>
      <c r="K204" s="49">
        <f t="shared" si="61"/>
        <v>0.48749999999999893</v>
      </c>
      <c r="L204" s="49">
        <f t="shared" si="62"/>
        <v>57.244343097702185</v>
      </c>
      <c r="M204" s="30">
        <f t="shared" si="63"/>
        <v>9.407277927856445</v>
      </c>
      <c r="N204" s="49"/>
      <c r="O204" s="49">
        <v>15.0641</v>
      </c>
      <c r="P204" s="49">
        <f t="shared" si="64"/>
        <v>0.35409999999999897</v>
      </c>
      <c r="Q204" s="49">
        <f t="shared" si="65"/>
        <v>0.13339999999999996</v>
      </c>
      <c r="R204" s="49">
        <f t="shared" si="66"/>
        <v>0.3033782799999999</v>
      </c>
      <c r="S204" s="49">
        <f t="shared" si="67"/>
        <v>26.607461848798486</v>
      </c>
      <c r="T204" s="31">
        <f t="shared" si="68"/>
        <v>27.364102564102616</v>
      </c>
      <c r="U204" s="50"/>
      <c r="V204" s="31">
        <f t="shared" si="69"/>
        <v>16.148195053499336</v>
      </c>
      <c r="W204" s="31"/>
      <c r="X204" s="30"/>
      <c r="Y204" s="31"/>
      <c r="Z204" s="30"/>
      <c r="AA204" s="31"/>
      <c r="AB204" s="30"/>
      <c r="AD204" s="51"/>
    </row>
    <row r="205" spans="2:30" s="4" customFormat="1" ht="12.75">
      <c r="B205" s="4" t="s">
        <v>304</v>
      </c>
      <c r="E205" s="4">
        <v>11.6127</v>
      </c>
      <c r="F205" s="4">
        <v>13.0061</v>
      </c>
      <c r="G205" s="48">
        <f t="shared" si="59"/>
        <v>1.3933999999999997</v>
      </c>
      <c r="H205" s="4">
        <v>12.8659</v>
      </c>
      <c r="I205" s="49">
        <f t="shared" si="60"/>
        <v>1.2531999999999996</v>
      </c>
      <c r="J205" s="49">
        <v>12.1673</v>
      </c>
      <c r="K205" s="49">
        <f t="shared" si="61"/>
        <v>0.5545999999999989</v>
      </c>
      <c r="L205" s="49">
        <f t="shared" si="62"/>
        <v>55.74529205234607</v>
      </c>
      <c r="M205" s="30">
        <f t="shared" si="63"/>
        <v>10.061719534950491</v>
      </c>
      <c r="N205" s="49"/>
      <c r="O205" s="49">
        <v>12.022</v>
      </c>
      <c r="P205" s="49">
        <f t="shared" si="64"/>
        <v>0.4093</v>
      </c>
      <c r="Q205" s="49">
        <f t="shared" si="65"/>
        <v>0.14529999999999887</v>
      </c>
      <c r="R205" s="49">
        <f t="shared" si="66"/>
        <v>0.33044125999999746</v>
      </c>
      <c r="S205" s="49">
        <f t="shared" si="67"/>
        <v>26.367799233960866</v>
      </c>
      <c r="T205" s="31">
        <f t="shared" si="68"/>
        <v>26.199062387306014</v>
      </c>
      <c r="U205" s="50"/>
      <c r="V205" s="31">
        <f t="shared" si="69"/>
        <v>17.88690871369306</v>
      </c>
      <c r="W205" s="31"/>
      <c r="X205" s="30"/>
      <c r="Y205" s="31"/>
      <c r="Z205" s="30"/>
      <c r="AA205" s="31"/>
      <c r="AB205" s="30"/>
      <c r="AD205" s="51"/>
    </row>
    <row r="206" spans="2:30" s="4" customFormat="1" ht="12.75">
      <c r="B206" s="4" t="s">
        <v>305</v>
      </c>
      <c r="E206" s="4">
        <v>12.5721</v>
      </c>
      <c r="F206" s="4">
        <v>13.9668</v>
      </c>
      <c r="G206" s="48">
        <f aca="true" t="shared" si="70" ref="G206:G214">F206-E206</f>
        <v>1.3946999999999985</v>
      </c>
      <c r="H206" s="4">
        <v>13.8322</v>
      </c>
      <c r="I206" s="49">
        <f aca="true" t="shared" si="71" ref="I206:I214">H206-E206</f>
        <v>1.2600999999999996</v>
      </c>
      <c r="J206" s="49">
        <v>13.1495</v>
      </c>
      <c r="K206" s="49">
        <f aca="true" t="shared" si="72" ref="K206:K214">J206-E206</f>
        <v>0.577399999999999</v>
      </c>
      <c r="L206" s="49">
        <f aca="true" t="shared" si="73" ref="L206:L214">((I206-K206)/I206)*100</f>
        <v>54.17823982223639</v>
      </c>
      <c r="M206" s="30">
        <f aca="true" t="shared" si="74" ref="M206:M214">((G206-I206)/G206)*100</f>
        <v>9.650820965082032</v>
      </c>
      <c r="N206" s="49"/>
      <c r="O206" s="49">
        <v>12.9887</v>
      </c>
      <c r="P206" s="49">
        <f aca="true" t="shared" si="75" ref="P206:P214">O206-E206</f>
        <v>0.41659999999999897</v>
      </c>
      <c r="Q206" s="49">
        <f aca="true" t="shared" si="76" ref="Q206:Q214">K206-P206</f>
        <v>0.16080000000000005</v>
      </c>
      <c r="R206" s="49">
        <f aca="true" t="shared" si="77" ref="R206:R269">Q206*2.2742</f>
        <v>0.36569136000000013</v>
      </c>
      <c r="S206" s="49">
        <f aca="true" t="shared" si="78" ref="S206:S214">(R206/I206)*100</f>
        <v>29.02082056979607</v>
      </c>
      <c r="T206" s="31">
        <f aca="true" t="shared" si="79" ref="T206:T214">((K206-P206)/K206)*100</f>
        <v>27.848978178039545</v>
      </c>
      <c r="U206" s="50"/>
      <c r="V206" s="31">
        <f aca="true" t="shared" si="80" ref="V206:V214">100-(S206+L206)</f>
        <v>16.800939607967535</v>
      </c>
      <c r="W206" s="31"/>
      <c r="X206" s="30"/>
      <c r="Y206" s="31"/>
      <c r="Z206" s="30"/>
      <c r="AA206" s="31"/>
      <c r="AB206" s="30"/>
      <c r="AD206" s="51"/>
    </row>
    <row r="207" spans="2:30" s="4" customFormat="1" ht="12.75">
      <c r="B207" s="4" t="s">
        <v>306</v>
      </c>
      <c r="E207" s="4">
        <v>12.0848</v>
      </c>
      <c r="F207" s="4">
        <v>13.5154</v>
      </c>
      <c r="G207" s="48">
        <f t="shared" si="70"/>
        <v>1.4306</v>
      </c>
      <c r="H207" s="4">
        <v>13.3773</v>
      </c>
      <c r="I207" s="49">
        <f t="shared" si="71"/>
        <v>1.2925000000000004</v>
      </c>
      <c r="J207" s="49">
        <v>12.6676</v>
      </c>
      <c r="K207" s="49">
        <f t="shared" si="72"/>
        <v>0.5828000000000007</v>
      </c>
      <c r="L207" s="49">
        <f t="shared" si="73"/>
        <v>54.90909090909087</v>
      </c>
      <c r="M207" s="30">
        <f t="shared" si="74"/>
        <v>9.65329232489862</v>
      </c>
      <c r="N207" s="49"/>
      <c r="O207" s="49">
        <v>12.515</v>
      </c>
      <c r="P207" s="49">
        <f t="shared" si="75"/>
        <v>0.430200000000001</v>
      </c>
      <c r="Q207" s="49">
        <f t="shared" si="76"/>
        <v>0.15259999999999962</v>
      </c>
      <c r="R207" s="49">
        <f t="shared" si="77"/>
        <v>0.34704291999999914</v>
      </c>
      <c r="S207" s="49">
        <f t="shared" si="78"/>
        <v>26.85051605415853</v>
      </c>
      <c r="T207" s="31">
        <f t="shared" si="79"/>
        <v>26.18393960192166</v>
      </c>
      <c r="U207" s="50"/>
      <c r="V207" s="31">
        <f t="shared" si="80"/>
        <v>18.240393036750604</v>
      </c>
      <c r="W207" s="31"/>
      <c r="X207" s="30"/>
      <c r="Y207" s="31"/>
      <c r="Z207" s="30"/>
      <c r="AA207" s="31"/>
      <c r="AB207" s="30"/>
      <c r="AD207" s="51"/>
    </row>
    <row r="208" spans="2:30" s="4" customFormat="1" ht="12.75">
      <c r="B208" s="4" t="s">
        <v>307</v>
      </c>
      <c r="E208" s="4">
        <v>13.5278</v>
      </c>
      <c r="F208" s="4">
        <v>15.1002</v>
      </c>
      <c r="G208" s="48">
        <f t="shared" si="70"/>
        <v>1.5724</v>
      </c>
      <c r="H208" s="4">
        <v>14.949</v>
      </c>
      <c r="I208" s="49">
        <f t="shared" si="71"/>
        <v>1.4212000000000007</v>
      </c>
      <c r="J208" s="49">
        <v>14.1316</v>
      </c>
      <c r="K208" s="49">
        <f t="shared" si="72"/>
        <v>0.6038000000000014</v>
      </c>
      <c r="L208" s="49">
        <f t="shared" si="73"/>
        <v>57.51477624542631</v>
      </c>
      <c r="M208" s="30">
        <f t="shared" si="74"/>
        <v>9.61587382345455</v>
      </c>
      <c r="N208" s="49"/>
      <c r="O208" s="49">
        <v>13.9782</v>
      </c>
      <c r="P208" s="49">
        <f t="shared" si="75"/>
        <v>0.45040000000000013</v>
      </c>
      <c r="Q208" s="49">
        <f t="shared" si="76"/>
        <v>0.1534000000000013</v>
      </c>
      <c r="R208" s="49">
        <f t="shared" si="77"/>
        <v>0.34886228000000297</v>
      </c>
      <c r="S208" s="49">
        <f t="shared" si="78"/>
        <v>24.54702223473141</v>
      </c>
      <c r="T208" s="31">
        <f t="shared" si="79"/>
        <v>25.40576349784713</v>
      </c>
      <c r="U208" s="50"/>
      <c r="V208" s="31">
        <f t="shared" si="80"/>
        <v>17.93820151984228</v>
      </c>
      <c r="W208" s="31"/>
      <c r="X208" s="30"/>
      <c r="Y208" s="31"/>
      <c r="Z208" s="30"/>
      <c r="AA208" s="31"/>
      <c r="AB208" s="30"/>
      <c r="AD208" s="51"/>
    </row>
    <row r="209" spans="2:30" s="4" customFormat="1" ht="12.75">
      <c r="B209" s="4" t="s">
        <v>308</v>
      </c>
      <c r="E209" s="4">
        <v>12.4537</v>
      </c>
      <c r="F209" s="4">
        <v>14.0404</v>
      </c>
      <c r="G209" s="48">
        <f t="shared" si="70"/>
        <v>1.5867000000000004</v>
      </c>
      <c r="H209" s="4">
        <v>13.878</v>
      </c>
      <c r="I209" s="49">
        <f t="shared" si="71"/>
        <v>1.4243000000000006</v>
      </c>
      <c r="J209" s="49">
        <v>13.0854</v>
      </c>
      <c r="K209" s="49">
        <f t="shared" si="72"/>
        <v>0.6317000000000004</v>
      </c>
      <c r="L209" s="49">
        <f t="shared" si="73"/>
        <v>55.64838868215964</v>
      </c>
      <c r="M209" s="30">
        <f t="shared" si="74"/>
        <v>10.235079094976985</v>
      </c>
      <c r="N209" s="49"/>
      <c r="O209" s="49">
        <v>12.9139</v>
      </c>
      <c r="P209" s="49">
        <f t="shared" si="75"/>
        <v>0.4602000000000004</v>
      </c>
      <c r="Q209" s="49">
        <f t="shared" si="76"/>
        <v>0.17149999999999999</v>
      </c>
      <c r="R209" s="49">
        <f t="shared" si="77"/>
        <v>0.39002529999999996</v>
      </c>
      <c r="S209" s="49">
        <f t="shared" si="78"/>
        <v>27.383648107842433</v>
      </c>
      <c r="T209" s="31">
        <f t="shared" si="79"/>
        <v>27.148963115402864</v>
      </c>
      <c r="U209" s="50"/>
      <c r="V209" s="31">
        <f t="shared" si="80"/>
        <v>16.96796320999792</v>
      </c>
      <c r="W209" s="31"/>
      <c r="X209" s="30"/>
      <c r="Y209" s="31"/>
      <c r="Z209" s="30"/>
      <c r="AA209" s="31"/>
      <c r="AB209" s="30"/>
      <c r="AD209" s="51"/>
    </row>
    <row r="210" spans="2:30" s="4" customFormat="1" ht="12.75">
      <c r="B210" s="4" t="s">
        <v>309</v>
      </c>
      <c r="E210" s="4">
        <v>12.3714</v>
      </c>
      <c r="F210" s="4">
        <v>14.2817</v>
      </c>
      <c r="G210" s="48">
        <f t="shared" si="70"/>
        <v>1.9103000000000012</v>
      </c>
      <c r="H210" s="4">
        <v>14.0934</v>
      </c>
      <c r="I210" s="49">
        <f t="shared" si="71"/>
        <v>1.7220000000000013</v>
      </c>
      <c r="J210" s="49">
        <v>13.1533</v>
      </c>
      <c r="K210" s="49">
        <f t="shared" si="72"/>
        <v>0.7819000000000003</v>
      </c>
      <c r="L210" s="49">
        <f t="shared" si="73"/>
        <v>54.59349593495937</v>
      </c>
      <c r="M210" s="30">
        <f t="shared" si="74"/>
        <v>9.857090509344072</v>
      </c>
      <c r="N210" s="49"/>
      <c r="O210" s="49">
        <v>12.953</v>
      </c>
      <c r="P210" s="49">
        <f t="shared" si="75"/>
        <v>0.5815999999999999</v>
      </c>
      <c r="Q210" s="49">
        <f t="shared" si="76"/>
        <v>0.20030000000000037</v>
      </c>
      <c r="R210" s="49">
        <f t="shared" si="77"/>
        <v>0.45552226000000084</v>
      </c>
      <c r="S210" s="49">
        <f t="shared" si="78"/>
        <v>26.453092915214892</v>
      </c>
      <c r="T210" s="31">
        <f t="shared" si="79"/>
        <v>25.617086583962184</v>
      </c>
      <c r="U210" s="50"/>
      <c r="V210" s="31">
        <f t="shared" si="80"/>
        <v>18.95341114982574</v>
      </c>
      <c r="W210" s="31"/>
      <c r="X210" s="30"/>
      <c r="Y210" s="31"/>
      <c r="Z210" s="30"/>
      <c r="AA210" s="31"/>
      <c r="AB210" s="30"/>
      <c r="AD210" s="51"/>
    </row>
    <row r="211" spans="2:30" s="4" customFormat="1" ht="12.75">
      <c r="B211" s="4" t="s">
        <v>310</v>
      </c>
      <c r="E211" s="4">
        <v>11.5291</v>
      </c>
      <c r="F211" s="4">
        <v>13.2159</v>
      </c>
      <c r="G211" s="48">
        <f t="shared" si="70"/>
        <v>1.6867999999999999</v>
      </c>
      <c r="H211" s="4">
        <v>13.0608</v>
      </c>
      <c r="I211" s="49">
        <f t="shared" si="71"/>
        <v>1.5317000000000007</v>
      </c>
      <c r="J211" s="49">
        <v>12.2743</v>
      </c>
      <c r="K211" s="49">
        <f t="shared" si="72"/>
        <v>0.7452000000000005</v>
      </c>
      <c r="L211" s="49">
        <f t="shared" si="73"/>
        <v>51.34817523013644</v>
      </c>
      <c r="M211" s="30">
        <f t="shared" si="74"/>
        <v>9.19492530234759</v>
      </c>
      <c r="N211" s="49"/>
      <c r="O211" s="49">
        <v>12.0675</v>
      </c>
      <c r="P211" s="49">
        <f t="shared" si="75"/>
        <v>0.5384000000000011</v>
      </c>
      <c r="Q211" s="49">
        <f t="shared" si="76"/>
        <v>0.20679999999999943</v>
      </c>
      <c r="R211" s="49">
        <f t="shared" si="77"/>
        <v>0.4703045599999987</v>
      </c>
      <c r="S211" s="49">
        <f t="shared" si="78"/>
        <v>30.70474374877577</v>
      </c>
      <c r="T211" s="31">
        <f t="shared" si="79"/>
        <v>27.750939345142143</v>
      </c>
      <c r="U211" s="50"/>
      <c r="V211" s="31">
        <f t="shared" si="80"/>
        <v>17.947081021087797</v>
      </c>
      <c r="W211" s="31"/>
      <c r="X211" s="30"/>
      <c r="Y211" s="31"/>
      <c r="Z211" s="30"/>
      <c r="AA211" s="31"/>
      <c r="AB211" s="30"/>
      <c r="AD211" s="51"/>
    </row>
    <row r="212" spans="2:30" s="4" customFormat="1" ht="12.75">
      <c r="B212" s="4" t="s">
        <v>311</v>
      </c>
      <c r="E212" s="4">
        <v>12.2313</v>
      </c>
      <c r="F212" s="4">
        <v>13.8493</v>
      </c>
      <c r="G212" s="48">
        <f t="shared" si="70"/>
        <v>1.6180000000000003</v>
      </c>
      <c r="H212" s="4">
        <v>13.6955</v>
      </c>
      <c r="I212" s="49">
        <f t="shared" si="71"/>
        <v>1.4642</v>
      </c>
      <c r="J212" s="49">
        <v>12.926</v>
      </c>
      <c r="K212" s="49">
        <f t="shared" si="72"/>
        <v>0.694700000000001</v>
      </c>
      <c r="L212" s="49">
        <f t="shared" si="73"/>
        <v>52.55429586122108</v>
      </c>
      <c r="M212" s="30">
        <f t="shared" si="74"/>
        <v>9.50556242274415</v>
      </c>
      <c r="N212" s="49"/>
      <c r="O212" s="49">
        <v>12.7388</v>
      </c>
      <c r="P212" s="49">
        <f t="shared" si="75"/>
        <v>0.5075000000000003</v>
      </c>
      <c r="Q212" s="49">
        <f t="shared" si="76"/>
        <v>0.1872000000000007</v>
      </c>
      <c r="R212" s="49">
        <f t="shared" si="77"/>
        <v>0.4257302400000016</v>
      </c>
      <c r="S212" s="49">
        <f t="shared" si="78"/>
        <v>29.075962300232316</v>
      </c>
      <c r="T212" s="31">
        <f t="shared" si="79"/>
        <v>26.94688354685482</v>
      </c>
      <c r="U212" s="50"/>
      <c r="V212" s="31">
        <f t="shared" si="80"/>
        <v>18.369741838546602</v>
      </c>
      <c r="W212" s="31"/>
      <c r="X212" s="30"/>
      <c r="Y212" s="31"/>
      <c r="Z212" s="30"/>
      <c r="AA212" s="31"/>
      <c r="AB212" s="30"/>
      <c r="AD212" s="51"/>
    </row>
    <row r="213" spans="2:30" s="4" customFormat="1" ht="12.75">
      <c r="B213" s="4" t="s">
        <v>312</v>
      </c>
      <c r="E213" s="4">
        <v>12.6908</v>
      </c>
      <c r="F213" s="4">
        <v>14.286</v>
      </c>
      <c r="G213" s="48">
        <f t="shared" si="70"/>
        <v>1.5952000000000002</v>
      </c>
      <c r="H213" s="4">
        <v>14.1249</v>
      </c>
      <c r="I213" s="49">
        <f t="shared" si="71"/>
        <v>1.4341000000000008</v>
      </c>
      <c r="J213" s="49">
        <v>13.3394</v>
      </c>
      <c r="K213" s="49">
        <f t="shared" si="72"/>
        <v>0.6486000000000001</v>
      </c>
      <c r="L213" s="49">
        <f t="shared" si="73"/>
        <v>54.77302838016877</v>
      </c>
      <c r="M213" s="30">
        <f t="shared" si="74"/>
        <v>10.099047141424231</v>
      </c>
      <c r="N213" s="49"/>
      <c r="O213" s="49">
        <v>13.171</v>
      </c>
      <c r="P213" s="49">
        <f t="shared" si="75"/>
        <v>0.48019999999999996</v>
      </c>
      <c r="Q213" s="49">
        <f t="shared" si="76"/>
        <v>0.1684000000000001</v>
      </c>
      <c r="R213" s="49">
        <f t="shared" si="77"/>
        <v>0.38297528000000025</v>
      </c>
      <c r="S213" s="49">
        <f t="shared" si="78"/>
        <v>26.704921553587617</v>
      </c>
      <c r="T213" s="31">
        <f t="shared" si="79"/>
        <v>25.96361393771201</v>
      </c>
      <c r="U213" s="50"/>
      <c r="V213" s="31">
        <f t="shared" si="80"/>
        <v>18.522050066243622</v>
      </c>
      <c r="W213" s="31"/>
      <c r="X213" s="30"/>
      <c r="Y213" s="31"/>
      <c r="Z213" s="30"/>
      <c r="AA213" s="31"/>
      <c r="AB213" s="30"/>
      <c r="AD213" s="51"/>
    </row>
    <row r="214" spans="2:30" s="4" customFormat="1" ht="12.75">
      <c r="B214" s="4" t="s">
        <v>313</v>
      </c>
      <c r="E214" s="4">
        <v>11.6623</v>
      </c>
      <c r="F214" s="4">
        <v>13.2689</v>
      </c>
      <c r="G214" s="48">
        <f t="shared" si="70"/>
        <v>1.6066000000000003</v>
      </c>
      <c r="H214" s="4">
        <v>13.1667</v>
      </c>
      <c r="I214" s="49">
        <f t="shared" si="71"/>
        <v>1.5044000000000004</v>
      </c>
      <c r="J214" s="49">
        <v>12.4961</v>
      </c>
      <c r="K214" s="49">
        <f t="shared" si="72"/>
        <v>0.8338000000000001</v>
      </c>
      <c r="L214" s="49">
        <f t="shared" si="73"/>
        <v>44.57591066205797</v>
      </c>
      <c r="M214" s="30">
        <f t="shared" si="74"/>
        <v>6.36125980331133</v>
      </c>
      <c r="N214" s="49"/>
      <c r="O214" s="49">
        <v>12.1963</v>
      </c>
      <c r="P214" s="49">
        <f t="shared" si="75"/>
        <v>0.5340000000000007</v>
      </c>
      <c r="Q214" s="49">
        <f t="shared" si="76"/>
        <v>0.2997999999999994</v>
      </c>
      <c r="R214" s="49">
        <f t="shared" si="77"/>
        <v>0.6818051599999987</v>
      </c>
      <c r="S214" s="49">
        <f t="shared" si="78"/>
        <v>45.32073650624824</v>
      </c>
      <c r="T214" s="31">
        <f t="shared" si="79"/>
        <v>35.9558647157591</v>
      </c>
      <c r="U214" s="50"/>
      <c r="V214" s="31">
        <f t="shared" si="80"/>
        <v>10.103352831693797</v>
      </c>
      <c r="W214" s="31"/>
      <c r="X214" s="30"/>
      <c r="Y214" s="31"/>
      <c r="Z214" s="30"/>
      <c r="AA214" s="31"/>
      <c r="AB214" s="30"/>
      <c r="AD214" s="51"/>
    </row>
    <row r="215" spans="1:38" s="4" customFormat="1" ht="12.75">
      <c r="A215" s="52" t="s">
        <v>120</v>
      </c>
      <c r="B215" s="5" t="s">
        <v>51</v>
      </c>
      <c r="C215" s="5">
        <v>578.96</v>
      </c>
      <c r="D215" s="5">
        <v>150.44</v>
      </c>
      <c r="E215" s="5">
        <f aca="true" t="shared" si="81" ref="E215:K215">SUM(E142:E214)</f>
        <v>918.3170999999999</v>
      </c>
      <c r="F215" s="5">
        <f t="shared" si="81"/>
        <v>1030.3184999999999</v>
      </c>
      <c r="G215" s="54">
        <f t="shared" si="81"/>
        <v>112.0014</v>
      </c>
      <c r="H215" s="5">
        <f t="shared" si="81"/>
        <v>1021.1767999999998</v>
      </c>
      <c r="I215" s="54">
        <f t="shared" si="81"/>
        <v>102.85970000000006</v>
      </c>
      <c r="J215" s="54">
        <f t="shared" si="81"/>
        <v>965.1445</v>
      </c>
      <c r="K215" s="54">
        <f t="shared" si="81"/>
        <v>46.82739999999998</v>
      </c>
      <c r="L215" s="54">
        <f>AVERAGE(L142:L214)</f>
        <v>54.604311340905106</v>
      </c>
      <c r="M215" s="55">
        <f>AVERAGE(M142:M214)</f>
        <v>8.11602068816688</v>
      </c>
      <c r="N215" s="54">
        <f>AVERAGE(L142:L214)</f>
        <v>54.604311340905106</v>
      </c>
      <c r="O215" s="54">
        <f>SUM(O142:O214)</f>
        <v>953.1874000000001</v>
      </c>
      <c r="P215" s="54">
        <f>SUM(P142:P214)</f>
        <v>34.87029999999999</v>
      </c>
      <c r="Q215" s="54">
        <f>SUM(Q142:Q214)</f>
        <v>11.957100000000008</v>
      </c>
      <c r="R215" s="54">
        <f>AVERAGE(R142:R214)</f>
        <v>0.37250461397260304</v>
      </c>
      <c r="S215" s="54">
        <f>AVERAGE(Q142:Q214)</f>
        <v>0.16379589041095902</v>
      </c>
      <c r="T215" s="54">
        <f>AVERAGE(R142:R214)</f>
        <v>0.37250461397260304</v>
      </c>
      <c r="U215" s="54">
        <f>AVERAGE(S142:S214)</f>
        <v>26.36379125876057</v>
      </c>
      <c r="V215" s="54">
        <f>AVERAGE(T142:T214)</f>
        <v>25.397240012132592</v>
      </c>
      <c r="W215" s="54">
        <f>AVERAGE(L142:L214)</f>
        <v>54.604311340905106</v>
      </c>
      <c r="X215" s="61">
        <f>STDEV(L142:L214)</f>
        <v>3.5315871393464344</v>
      </c>
      <c r="Y215" s="61">
        <f>AVERAGE(S142:S214)</f>
        <v>26.36379125876057</v>
      </c>
      <c r="Z215" s="61">
        <f>STDEV(S142:S214)</f>
        <v>4.814481899020177</v>
      </c>
      <c r="AA215" s="61">
        <f>AVERAGE(V142:V214)</f>
        <v>19.03189740033433</v>
      </c>
      <c r="AB215" s="61">
        <f>STDEV(V142:V214)</f>
        <v>2.4431113200521617</v>
      </c>
      <c r="AC215" s="55">
        <f>SUM(W215,Y215,AA215,)</f>
        <v>100.00000000000001</v>
      </c>
      <c r="AD215" s="51"/>
      <c r="AE215" s="5"/>
      <c r="AF215" s="5"/>
      <c r="AL215" s="5"/>
    </row>
    <row r="216" spans="1:38" s="4" customFormat="1" ht="12.75">
      <c r="A216" s="5"/>
      <c r="B216" s="5"/>
      <c r="C216" s="5"/>
      <c r="D216" s="5"/>
      <c r="E216" s="5"/>
      <c r="F216" s="5"/>
      <c r="G216" s="48"/>
      <c r="H216" s="5"/>
      <c r="I216" s="49"/>
      <c r="J216" s="5"/>
      <c r="K216" s="5"/>
      <c r="L216" s="49"/>
      <c r="M216" s="30"/>
      <c r="N216" s="5"/>
      <c r="O216" s="54"/>
      <c r="P216" s="49"/>
      <c r="Q216" s="49"/>
      <c r="R216" s="49"/>
      <c r="S216" s="49"/>
      <c r="T216" s="31"/>
      <c r="U216" s="5"/>
      <c r="V216" s="31"/>
      <c r="W216" s="5"/>
      <c r="X216" s="5"/>
      <c r="Y216" s="5"/>
      <c r="Z216" s="5"/>
      <c r="AA216" s="5"/>
      <c r="AB216" s="5"/>
      <c r="AC216" s="5"/>
      <c r="AD216" s="51"/>
      <c r="AE216" s="5"/>
      <c r="AF216" s="5"/>
      <c r="AL216" s="5"/>
    </row>
    <row r="217" spans="7:30" s="4" customFormat="1" ht="12.75">
      <c r="G217" s="48"/>
      <c r="I217" s="49"/>
      <c r="J217" s="49"/>
      <c r="K217" s="49"/>
      <c r="L217" s="49"/>
      <c r="M217" s="30"/>
      <c r="N217" s="49"/>
      <c r="O217" s="49"/>
      <c r="P217" s="49"/>
      <c r="Q217" s="49"/>
      <c r="R217" s="49"/>
      <c r="S217" s="49"/>
      <c r="T217" s="31"/>
      <c r="U217" s="50"/>
      <c r="V217" s="31"/>
      <c r="W217" s="31"/>
      <c r="X217" s="30"/>
      <c r="Y217" s="31"/>
      <c r="Z217" s="30"/>
      <c r="AA217" s="31"/>
      <c r="AB217" s="30"/>
      <c r="AD217" s="51"/>
    </row>
    <row r="218" spans="1:32" s="4" customFormat="1" ht="12.75">
      <c r="A218" s="5" t="s">
        <v>52</v>
      </c>
      <c r="B218" s="4" t="s">
        <v>314</v>
      </c>
      <c r="E218" s="4">
        <v>12.223</v>
      </c>
      <c r="F218" s="4">
        <v>13.5468</v>
      </c>
      <c r="G218" s="48">
        <f aca="true" t="shared" si="82" ref="G218:G276">F218-E218</f>
        <v>1.3237999999999985</v>
      </c>
      <c r="H218" s="49">
        <v>13.4168</v>
      </c>
      <c r="I218" s="49">
        <f aca="true" t="shared" si="83" ref="I218:I276">H218-E218</f>
        <v>1.1937999999999995</v>
      </c>
      <c r="J218" s="49">
        <v>12.778</v>
      </c>
      <c r="K218" s="49">
        <f aca="true" t="shared" si="84" ref="K218:K276">J218-E218</f>
        <v>0.5549999999999997</v>
      </c>
      <c r="L218" s="49">
        <f aca="true" t="shared" si="85" ref="L218:L276">((I218-K218)/I218)*100</f>
        <v>53.50980063662255</v>
      </c>
      <c r="M218" s="30">
        <f aca="true" t="shared" si="86" ref="M218:M276">((G218-I218)/G218)*100</f>
        <v>9.820214533917445</v>
      </c>
      <c r="N218" s="49">
        <f>AVERAGE(L218:L276)</f>
        <v>49.51294806485949</v>
      </c>
      <c r="O218" s="49">
        <v>12.6278</v>
      </c>
      <c r="P218" s="49">
        <f aca="true" t="shared" si="87" ref="P218:P276">O218-E218</f>
        <v>0.4047999999999998</v>
      </c>
      <c r="Q218" s="49">
        <f aca="true" t="shared" si="88" ref="Q218:Q276">K218-P218</f>
        <v>0.1501999999999999</v>
      </c>
      <c r="R218" s="49">
        <f t="shared" si="77"/>
        <v>0.3415848399999997</v>
      </c>
      <c r="S218" s="49">
        <f aca="true" t="shared" si="89" ref="S218:S276">(R218/I218)*100</f>
        <v>28.613238398391676</v>
      </c>
      <c r="T218" s="31">
        <f aca="true" t="shared" si="90" ref="T218:T276">((K218-P218)/K218)*100</f>
        <v>27.06306306306306</v>
      </c>
      <c r="U218" s="50">
        <f>AVERAGE(T218:T224)</f>
        <v>29.31045561957971</v>
      </c>
      <c r="V218" s="31">
        <f aca="true" t="shared" si="91" ref="V218:V276">100-(S218+L218)</f>
        <v>17.87696096498577</v>
      </c>
      <c r="W218" s="31">
        <f>AVERAGE(L218:L276)</f>
        <v>49.51294806485949</v>
      </c>
      <c r="X218" s="31">
        <f>STDEV(L218:L276)</f>
        <v>6.004325222449182</v>
      </c>
      <c r="Y218" s="31">
        <f>AVERAGE(S218:S276)</f>
        <v>33.648494008572385</v>
      </c>
      <c r="Z218" s="31">
        <f>STDEV(S218:S276)</f>
        <v>5.389651173098671</v>
      </c>
      <c r="AA218" s="31">
        <f>AVERAGE(V218:V276)</f>
        <v>16.838557926568132</v>
      </c>
      <c r="AB218" s="31">
        <f>STDEV(V218:V276)</f>
        <v>3.3430041859614046</v>
      </c>
      <c r="AC218" s="30">
        <f>SUM(W218,Y218,AA218,)</f>
        <v>100.00000000000001</v>
      </c>
      <c r="AD218" s="51"/>
      <c r="AF218" s="4" t="s">
        <v>172</v>
      </c>
    </row>
    <row r="219" spans="2:31" s="4" customFormat="1" ht="12.75">
      <c r="B219" s="4" t="s">
        <v>315</v>
      </c>
      <c r="E219" s="4">
        <v>12.1248</v>
      </c>
      <c r="F219" s="4">
        <v>13.8456</v>
      </c>
      <c r="G219" s="48">
        <f t="shared" si="82"/>
        <v>1.7207999999999988</v>
      </c>
      <c r="H219" s="49">
        <v>13.6843</v>
      </c>
      <c r="I219" s="49">
        <f t="shared" si="83"/>
        <v>1.5594999999999999</v>
      </c>
      <c r="J219" s="49">
        <v>12.8997</v>
      </c>
      <c r="K219" s="49">
        <f t="shared" si="84"/>
        <v>0.7748999999999988</v>
      </c>
      <c r="L219" s="49">
        <f t="shared" si="85"/>
        <v>50.31099711445983</v>
      </c>
      <c r="M219" s="30">
        <f t="shared" si="86"/>
        <v>9.373547187354662</v>
      </c>
      <c r="N219" s="49"/>
      <c r="O219" s="49">
        <v>12.6624</v>
      </c>
      <c r="P219" s="49">
        <f t="shared" si="87"/>
        <v>0.5375999999999994</v>
      </c>
      <c r="Q219" s="49">
        <f t="shared" si="88"/>
        <v>0.2372999999999994</v>
      </c>
      <c r="R219" s="49">
        <f t="shared" si="77"/>
        <v>0.5396676599999987</v>
      </c>
      <c r="S219" s="49">
        <f t="shared" si="89"/>
        <v>34.60517217056741</v>
      </c>
      <c r="T219" s="31">
        <f t="shared" si="90"/>
        <v>30.6233062330623</v>
      </c>
      <c r="U219" s="50"/>
      <c r="V219" s="31">
        <f t="shared" si="91"/>
        <v>15.083830714972763</v>
      </c>
      <c r="W219" s="31"/>
      <c r="X219" s="31"/>
      <c r="Y219" s="31"/>
      <c r="Z219" s="31"/>
      <c r="AA219" s="31"/>
      <c r="AB219" s="31"/>
      <c r="AD219" s="51"/>
      <c r="AE219" s="30"/>
    </row>
    <row r="220" spans="1:31" s="4" customFormat="1" ht="12.75">
      <c r="A220" s="57"/>
      <c r="B220" s="4" t="s">
        <v>316</v>
      </c>
      <c r="E220" s="4">
        <v>11.4847</v>
      </c>
      <c r="F220" s="4">
        <v>12.7817</v>
      </c>
      <c r="G220" s="48">
        <f t="shared" si="82"/>
        <v>1.2970000000000006</v>
      </c>
      <c r="H220" s="49">
        <v>12.6404</v>
      </c>
      <c r="I220" s="49">
        <f t="shared" si="83"/>
        <v>1.1556999999999995</v>
      </c>
      <c r="J220" s="49">
        <v>11.9868</v>
      </c>
      <c r="K220" s="49">
        <f t="shared" si="84"/>
        <v>0.5021000000000004</v>
      </c>
      <c r="L220" s="49">
        <f t="shared" si="85"/>
        <v>56.55446915289429</v>
      </c>
      <c r="M220" s="30">
        <f t="shared" si="86"/>
        <v>10.894371626831228</v>
      </c>
      <c r="N220" s="49"/>
      <c r="O220" s="49">
        <v>11.8401</v>
      </c>
      <c r="P220" s="49">
        <f t="shared" si="87"/>
        <v>0.3553999999999995</v>
      </c>
      <c r="Q220" s="49">
        <f t="shared" si="88"/>
        <v>0.14670000000000094</v>
      </c>
      <c r="R220" s="49">
        <f t="shared" si="77"/>
        <v>0.33362514000000215</v>
      </c>
      <c r="S220" s="49">
        <f t="shared" si="89"/>
        <v>28.867797871420116</v>
      </c>
      <c r="T220" s="31">
        <f t="shared" si="90"/>
        <v>29.217287392949775</v>
      </c>
      <c r="U220" s="50"/>
      <c r="V220" s="31">
        <f t="shared" si="91"/>
        <v>14.577732975685592</v>
      </c>
      <c r="W220" s="31"/>
      <c r="X220" s="31"/>
      <c r="Y220" s="31"/>
      <c r="Z220" s="31"/>
      <c r="AA220" s="31"/>
      <c r="AB220" s="31"/>
      <c r="AD220" s="51"/>
      <c r="AE220" s="30"/>
    </row>
    <row r="221" spans="2:31" s="4" customFormat="1" ht="12.75">
      <c r="B221" s="4" t="s">
        <v>317</v>
      </c>
      <c r="E221" s="4">
        <v>14.3341</v>
      </c>
      <c r="F221" s="4">
        <v>15.715</v>
      </c>
      <c r="G221" s="48">
        <f t="shared" si="82"/>
        <v>1.3809000000000005</v>
      </c>
      <c r="H221" s="49">
        <v>15.5772</v>
      </c>
      <c r="I221" s="49">
        <f t="shared" si="83"/>
        <v>1.2431</v>
      </c>
      <c r="J221" s="49">
        <v>14.9025</v>
      </c>
      <c r="K221" s="49">
        <f t="shared" si="84"/>
        <v>0.5684000000000005</v>
      </c>
      <c r="L221" s="49">
        <f t="shared" si="85"/>
        <v>54.27560131928241</v>
      </c>
      <c r="M221" s="30">
        <f t="shared" si="86"/>
        <v>9.978999203418084</v>
      </c>
      <c r="N221" s="49"/>
      <c r="O221" s="49">
        <v>14.7392</v>
      </c>
      <c r="P221" s="49">
        <f t="shared" si="87"/>
        <v>0.4051000000000009</v>
      </c>
      <c r="Q221" s="49">
        <f t="shared" si="88"/>
        <v>0.16329999999999956</v>
      </c>
      <c r="R221" s="49">
        <f t="shared" si="77"/>
        <v>0.371376859999999</v>
      </c>
      <c r="S221" s="49">
        <f t="shared" si="89"/>
        <v>29.87505912637752</v>
      </c>
      <c r="T221" s="31">
        <f t="shared" si="90"/>
        <v>28.729767769176533</v>
      </c>
      <c r="U221" s="50"/>
      <c r="V221" s="31">
        <f t="shared" si="91"/>
        <v>15.849339554340077</v>
      </c>
      <c r="W221" s="31"/>
      <c r="X221" s="31"/>
      <c r="Y221" s="31"/>
      <c r="Z221" s="31"/>
      <c r="AA221" s="31"/>
      <c r="AB221" s="31"/>
      <c r="AD221" s="51"/>
      <c r="AE221" s="30"/>
    </row>
    <row r="222" spans="1:31" s="4" customFormat="1" ht="12.75">
      <c r="A222" s="57"/>
      <c r="B222" s="4" t="s">
        <v>318</v>
      </c>
      <c r="E222" s="4">
        <v>14.0475</v>
      </c>
      <c r="F222" s="4">
        <v>15.1542</v>
      </c>
      <c r="G222" s="48">
        <f t="shared" si="82"/>
        <v>1.1067</v>
      </c>
      <c r="H222" s="49">
        <v>15.0487</v>
      </c>
      <c r="I222" s="49">
        <f t="shared" si="83"/>
        <v>1.0012000000000008</v>
      </c>
      <c r="J222" s="49">
        <v>14.522</v>
      </c>
      <c r="K222" s="49">
        <f t="shared" si="84"/>
        <v>0.4745000000000008</v>
      </c>
      <c r="L222" s="49">
        <f t="shared" si="85"/>
        <v>52.60687175389528</v>
      </c>
      <c r="M222" s="30">
        <f t="shared" si="86"/>
        <v>9.532845396222939</v>
      </c>
      <c r="N222" s="49"/>
      <c r="O222" s="49">
        <v>14.3906</v>
      </c>
      <c r="P222" s="49">
        <f t="shared" si="87"/>
        <v>0.34309999999999974</v>
      </c>
      <c r="Q222" s="49">
        <f t="shared" si="88"/>
        <v>0.13140000000000107</v>
      </c>
      <c r="R222" s="49">
        <f t="shared" si="77"/>
        <v>0.29882988000000243</v>
      </c>
      <c r="S222" s="49">
        <f t="shared" si="89"/>
        <v>29.847171394327027</v>
      </c>
      <c r="T222" s="31">
        <f t="shared" si="90"/>
        <v>27.69230769230787</v>
      </c>
      <c r="U222" s="50"/>
      <c r="V222" s="31">
        <f t="shared" si="91"/>
        <v>17.545956851777703</v>
      </c>
      <c r="W222" s="31"/>
      <c r="X222" s="31"/>
      <c r="Y222" s="31"/>
      <c r="Z222" s="31"/>
      <c r="AA222" s="31"/>
      <c r="AB222" s="31"/>
      <c r="AD222" s="51"/>
      <c r="AE222" s="30"/>
    </row>
    <row r="223" spans="1:31" s="4" customFormat="1" ht="12.75">
      <c r="A223" s="47"/>
      <c r="B223" s="4" t="s">
        <v>319</v>
      </c>
      <c r="E223" s="4">
        <v>12.047</v>
      </c>
      <c r="F223" s="4">
        <v>13.0697</v>
      </c>
      <c r="G223" s="48">
        <f t="shared" si="82"/>
        <v>1.0226999999999986</v>
      </c>
      <c r="H223" s="49">
        <v>12.9651</v>
      </c>
      <c r="I223" s="49">
        <f t="shared" si="83"/>
        <v>0.918099999999999</v>
      </c>
      <c r="J223" s="49">
        <v>12.4815</v>
      </c>
      <c r="K223" s="49">
        <f t="shared" si="84"/>
        <v>0.4344999999999999</v>
      </c>
      <c r="L223" s="49">
        <f t="shared" si="85"/>
        <v>52.67400065352354</v>
      </c>
      <c r="M223" s="30">
        <f t="shared" si="86"/>
        <v>10.227828297643466</v>
      </c>
      <c r="N223" s="49"/>
      <c r="O223" s="49">
        <v>12.3538</v>
      </c>
      <c r="P223" s="49">
        <f t="shared" si="87"/>
        <v>0.3067999999999991</v>
      </c>
      <c r="Q223" s="49">
        <f t="shared" si="88"/>
        <v>0.1277000000000008</v>
      </c>
      <c r="R223" s="49">
        <f t="shared" si="77"/>
        <v>0.29041534000000185</v>
      </c>
      <c r="S223" s="49">
        <f t="shared" si="89"/>
        <v>31.632212177322966</v>
      </c>
      <c r="T223" s="31">
        <f t="shared" si="90"/>
        <v>29.390103567318953</v>
      </c>
      <c r="U223" s="50"/>
      <c r="V223" s="31">
        <f t="shared" si="91"/>
        <v>15.693787169153495</v>
      </c>
      <c r="W223" s="31"/>
      <c r="X223" s="31"/>
      <c r="Y223" s="31"/>
      <c r="Z223" s="31"/>
      <c r="AA223" s="31"/>
      <c r="AB223" s="31"/>
      <c r="AD223" s="51"/>
      <c r="AE223" s="30"/>
    </row>
    <row r="224" spans="1:31" s="4" customFormat="1" ht="12.75">
      <c r="A224" s="47"/>
      <c r="B224" s="4" t="s">
        <v>320</v>
      </c>
      <c r="E224" s="4">
        <v>12.99</v>
      </c>
      <c r="F224" s="4">
        <v>13.9493</v>
      </c>
      <c r="G224" s="48">
        <f t="shared" si="82"/>
        <v>0.9592999999999989</v>
      </c>
      <c r="H224" s="49">
        <v>13.8624</v>
      </c>
      <c r="I224" s="49">
        <f t="shared" si="83"/>
        <v>0.872399999999999</v>
      </c>
      <c r="J224" s="49">
        <v>13.4238</v>
      </c>
      <c r="K224" s="49">
        <f t="shared" si="84"/>
        <v>0.43379999999999974</v>
      </c>
      <c r="L224" s="49">
        <f t="shared" si="85"/>
        <v>50.27510316368635</v>
      </c>
      <c r="M224" s="30">
        <f t="shared" si="86"/>
        <v>9.058688627123953</v>
      </c>
      <c r="N224" s="49"/>
      <c r="O224" s="49">
        <v>13.283</v>
      </c>
      <c r="P224" s="49">
        <f t="shared" si="87"/>
        <v>0.29299999999999926</v>
      </c>
      <c r="Q224" s="49">
        <f t="shared" si="88"/>
        <v>0.14080000000000048</v>
      </c>
      <c r="R224" s="49">
        <f t="shared" si="77"/>
        <v>0.3202073600000011</v>
      </c>
      <c r="S224" s="49">
        <f t="shared" si="89"/>
        <v>36.70419073819366</v>
      </c>
      <c r="T224" s="31">
        <f t="shared" si="90"/>
        <v>32.45735361917947</v>
      </c>
      <c r="U224" s="50"/>
      <c r="V224" s="31">
        <f t="shared" si="91"/>
        <v>13.020706098119987</v>
      </c>
      <c r="W224" s="31"/>
      <c r="X224" s="31"/>
      <c r="Y224" s="31"/>
      <c r="Z224" s="31"/>
      <c r="AA224" s="31"/>
      <c r="AB224" s="31"/>
      <c r="AD224" s="51"/>
      <c r="AE224" s="30"/>
    </row>
    <row r="225" spans="1:31" s="4" customFormat="1" ht="12.75">
      <c r="A225" s="47"/>
      <c r="B225" s="4" t="s">
        <v>321</v>
      </c>
      <c r="E225" s="4">
        <v>11.5986</v>
      </c>
      <c r="F225" s="4">
        <v>12.9266</v>
      </c>
      <c r="G225" s="48">
        <f t="shared" si="82"/>
        <v>1.3280000000000012</v>
      </c>
      <c r="H225" s="49">
        <v>12.7866</v>
      </c>
      <c r="I225" s="49">
        <f t="shared" si="83"/>
        <v>1.1880000000000006</v>
      </c>
      <c r="J225" s="49">
        <v>12.1273</v>
      </c>
      <c r="K225" s="49">
        <f t="shared" si="84"/>
        <v>0.5287000000000006</v>
      </c>
      <c r="L225" s="49">
        <f t="shared" si="85"/>
        <v>55.49663299663297</v>
      </c>
      <c r="M225" s="30">
        <f t="shared" si="86"/>
        <v>10.542168674698829</v>
      </c>
      <c r="N225" s="49"/>
      <c r="O225" s="49">
        <v>11.9882</v>
      </c>
      <c r="P225" s="49">
        <f t="shared" si="87"/>
        <v>0.3896000000000015</v>
      </c>
      <c r="Q225" s="49">
        <f t="shared" si="88"/>
        <v>0.1390999999999991</v>
      </c>
      <c r="R225" s="49">
        <f t="shared" si="77"/>
        <v>0.316341219999998</v>
      </c>
      <c r="S225" s="49">
        <f t="shared" si="89"/>
        <v>26.62804882154864</v>
      </c>
      <c r="T225" s="31">
        <f t="shared" si="90"/>
        <v>26.309816531113857</v>
      </c>
      <c r="U225" s="50"/>
      <c r="V225" s="31">
        <f t="shared" si="91"/>
        <v>17.875318181818386</v>
      </c>
      <c r="W225" s="31"/>
      <c r="X225" s="31"/>
      <c r="Y225" s="31"/>
      <c r="Z225" s="31"/>
      <c r="AA225" s="31"/>
      <c r="AB225" s="31"/>
      <c r="AD225" s="51"/>
      <c r="AE225" s="30"/>
    </row>
    <row r="226" spans="1:31" s="4" customFormat="1" ht="12.75">
      <c r="A226" s="47"/>
      <c r="B226" s="4" t="s">
        <v>322</v>
      </c>
      <c r="E226" s="4">
        <v>13.0728</v>
      </c>
      <c r="F226" s="4">
        <v>14.7665</v>
      </c>
      <c r="G226" s="48">
        <f t="shared" si="82"/>
        <v>1.6936999999999998</v>
      </c>
      <c r="H226" s="49">
        <v>14.6086</v>
      </c>
      <c r="I226" s="49">
        <f t="shared" si="83"/>
        <v>1.5357999999999983</v>
      </c>
      <c r="J226" s="49">
        <v>13.8021</v>
      </c>
      <c r="K226" s="49">
        <f t="shared" si="84"/>
        <v>0.7292999999999985</v>
      </c>
      <c r="L226" s="49">
        <f t="shared" si="85"/>
        <v>52.51334809219955</v>
      </c>
      <c r="M226" s="30">
        <f t="shared" si="86"/>
        <v>9.322784436441017</v>
      </c>
      <c r="N226" s="49"/>
      <c r="O226" s="49">
        <v>13.6076</v>
      </c>
      <c r="P226" s="49">
        <f t="shared" si="87"/>
        <v>0.5347999999999988</v>
      </c>
      <c r="Q226" s="49">
        <f t="shared" si="88"/>
        <v>0.19449999999999967</v>
      </c>
      <c r="R226" s="49">
        <f t="shared" si="77"/>
        <v>0.4423318999999993</v>
      </c>
      <c r="S226" s="49">
        <f t="shared" si="89"/>
        <v>28.801399921864814</v>
      </c>
      <c r="T226" s="31">
        <f t="shared" si="90"/>
        <v>26.66940902235021</v>
      </c>
      <c r="U226" s="50"/>
      <c r="V226" s="31">
        <f t="shared" si="91"/>
        <v>18.685251985935636</v>
      </c>
      <c r="W226" s="31"/>
      <c r="X226" s="31"/>
      <c r="Y226" s="31"/>
      <c r="Z226" s="31"/>
      <c r="AA226" s="31"/>
      <c r="AB226" s="31"/>
      <c r="AD226" s="51"/>
      <c r="AE226" s="30"/>
    </row>
    <row r="227" spans="1:31" s="4" customFormat="1" ht="12.75">
      <c r="A227" s="47"/>
      <c r="B227" s="4" t="s">
        <v>323</v>
      </c>
      <c r="E227" s="4">
        <v>12.8701</v>
      </c>
      <c r="F227" s="4">
        <v>14.4114</v>
      </c>
      <c r="G227" s="48">
        <f t="shared" si="82"/>
        <v>1.5412999999999997</v>
      </c>
      <c r="H227" s="49">
        <v>14.2716</v>
      </c>
      <c r="I227" s="49">
        <f t="shared" si="83"/>
        <v>1.4014999999999986</v>
      </c>
      <c r="J227" s="49">
        <v>13.5437</v>
      </c>
      <c r="K227" s="49">
        <f t="shared" si="84"/>
        <v>0.6735999999999986</v>
      </c>
      <c r="L227" s="49">
        <f t="shared" si="85"/>
        <v>51.937210132001475</v>
      </c>
      <c r="M227" s="30">
        <f t="shared" si="86"/>
        <v>9.070265360410112</v>
      </c>
      <c r="N227" s="49"/>
      <c r="O227" s="49">
        <v>13.3537</v>
      </c>
      <c r="P227" s="49">
        <f t="shared" si="87"/>
        <v>0.48359999999999914</v>
      </c>
      <c r="Q227" s="49">
        <f t="shared" si="88"/>
        <v>0.1899999999999995</v>
      </c>
      <c r="R227" s="49">
        <f t="shared" si="77"/>
        <v>0.43209799999999887</v>
      </c>
      <c r="S227" s="49">
        <f t="shared" si="89"/>
        <v>30.83110952550833</v>
      </c>
      <c r="T227" s="31">
        <f t="shared" si="90"/>
        <v>28.2066508313539</v>
      </c>
      <c r="U227" s="50"/>
      <c r="V227" s="31">
        <f t="shared" si="91"/>
        <v>17.231680342490193</v>
      </c>
      <c r="W227" s="31"/>
      <c r="X227" s="31"/>
      <c r="Y227" s="31"/>
      <c r="Z227" s="31"/>
      <c r="AA227" s="31"/>
      <c r="AB227" s="31"/>
      <c r="AD227" s="51"/>
      <c r="AE227" s="30"/>
    </row>
    <row r="228" spans="1:31" s="4" customFormat="1" ht="12.75">
      <c r="A228" s="47"/>
      <c r="B228" s="4" t="s">
        <v>324</v>
      </c>
      <c r="E228" s="4">
        <v>12.333</v>
      </c>
      <c r="F228" s="4">
        <v>13.59</v>
      </c>
      <c r="G228" s="48">
        <f t="shared" si="82"/>
        <v>1.2569999999999997</v>
      </c>
      <c r="H228" s="49">
        <v>13.4724</v>
      </c>
      <c r="I228" s="49">
        <f t="shared" si="83"/>
        <v>1.1394000000000002</v>
      </c>
      <c r="J228" s="49">
        <v>12.8881</v>
      </c>
      <c r="K228" s="49">
        <f t="shared" si="84"/>
        <v>0.5550999999999995</v>
      </c>
      <c r="L228" s="49">
        <f t="shared" si="85"/>
        <v>51.2813761628928</v>
      </c>
      <c r="M228" s="30">
        <f t="shared" si="86"/>
        <v>9.355608591885403</v>
      </c>
      <c r="N228" s="49"/>
      <c r="O228" s="49">
        <v>12.7121</v>
      </c>
      <c r="P228" s="49">
        <f t="shared" si="87"/>
        <v>0.3790999999999993</v>
      </c>
      <c r="Q228" s="49">
        <f t="shared" si="88"/>
        <v>0.17600000000000016</v>
      </c>
      <c r="R228" s="49">
        <f t="shared" si="77"/>
        <v>0.40025920000000037</v>
      </c>
      <c r="S228" s="49">
        <f t="shared" si="89"/>
        <v>35.128945058802906</v>
      </c>
      <c r="T228" s="31">
        <f t="shared" si="90"/>
        <v>31.705998919113732</v>
      </c>
      <c r="U228" s="50"/>
      <c r="V228" s="31">
        <f t="shared" si="91"/>
        <v>13.58967877830429</v>
      </c>
      <c r="W228" s="31"/>
      <c r="X228" s="31"/>
      <c r="Y228" s="31"/>
      <c r="Z228" s="31"/>
      <c r="AA228" s="31"/>
      <c r="AB228" s="31"/>
      <c r="AD228" s="51"/>
      <c r="AE228" s="30"/>
    </row>
    <row r="229" spans="1:31" s="4" customFormat="1" ht="12.75">
      <c r="A229" s="47"/>
      <c r="B229" s="4" t="s">
        <v>325</v>
      </c>
      <c r="E229" s="4">
        <v>14.4483</v>
      </c>
      <c r="F229" s="4">
        <v>16.0457</v>
      </c>
      <c r="G229" s="48">
        <f t="shared" si="82"/>
        <v>1.5974000000000004</v>
      </c>
      <c r="H229" s="49">
        <v>15.9018</v>
      </c>
      <c r="I229" s="49">
        <f t="shared" si="83"/>
        <v>1.4535</v>
      </c>
      <c r="J229" s="49">
        <v>15.1357</v>
      </c>
      <c r="K229" s="49">
        <f t="shared" si="84"/>
        <v>0.6874000000000002</v>
      </c>
      <c r="L229" s="49">
        <f t="shared" si="85"/>
        <v>52.70725834193325</v>
      </c>
      <c r="M229" s="30">
        <f t="shared" si="86"/>
        <v>9.008388631526252</v>
      </c>
      <c r="N229" s="49"/>
      <c r="O229" s="49">
        <v>14.9319</v>
      </c>
      <c r="P229" s="49">
        <f t="shared" si="87"/>
        <v>0.4836000000000009</v>
      </c>
      <c r="Q229" s="49">
        <f t="shared" si="88"/>
        <v>0.20379999999999932</v>
      </c>
      <c r="R229" s="49">
        <f t="shared" si="77"/>
        <v>0.4634819599999984</v>
      </c>
      <c r="S229" s="49">
        <f t="shared" si="89"/>
        <v>31.887303749569895</v>
      </c>
      <c r="T229" s="31">
        <f t="shared" si="90"/>
        <v>29.64794879255153</v>
      </c>
      <c r="U229" s="50"/>
      <c r="V229" s="31">
        <f t="shared" si="91"/>
        <v>15.40543790849685</v>
      </c>
      <c r="W229" s="31"/>
      <c r="X229" s="31"/>
      <c r="Y229" s="31"/>
      <c r="Z229" s="31"/>
      <c r="AA229" s="31"/>
      <c r="AB229" s="31"/>
      <c r="AD229" s="51"/>
      <c r="AE229" s="30"/>
    </row>
    <row r="230" spans="1:31" s="4" customFormat="1" ht="12.75">
      <c r="A230" s="47"/>
      <c r="B230" s="4" t="s">
        <v>326</v>
      </c>
      <c r="E230" s="4">
        <v>12.123</v>
      </c>
      <c r="F230" s="4">
        <v>13.8024</v>
      </c>
      <c r="G230" s="48">
        <f t="shared" si="82"/>
        <v>1.6794000000000011</v>
      </c>
      <c r="H230" s="49">
        <v>13.7056</v>
      </c>
      <c r="I230" s="49">
        <f t="shared" si="83"/>
        <v>1.5826000000000011</v>
      </c>
      <c r="J230" s="49">
        <v>12.8355</v>
      </c>
      <c r="K230" s="49">
        <f t="shared" si="84"/>
        <v>0.7125000000000004</v>
      </c>
      <c r="L230" s="49">
        <f t="shared" si="85"/>
        <v>54.979148237078235</v>
      </c>
      <c r="M230" s="30">
        <f t="shared" si="86"/>
        <v>5.763963320233413</v>
      </c>
      <c r="N230" s="49"/>
      <c r="O230" s="49">
        <v>12.6361</v>
      </c>
      <c r="P230" s="49">
        <f t="shared" si="87"/>
        <v>0.5131000000000014</v>
      </c>
      <c r="Q230" s="49">
        <f t="shared" si="88"/>
        <v>0.1993999999999989</v>
      </c>
      <c r="R230" s="49">
        <f t="shared" si="77"/>
        <v>0.45347547999999754</v>
      </c>
      <c r="S230" s="49">
        <f t="shared" si="89"/>
        <v>28.65382787817498</v>
      </c>
      <c r="T230" s="31">
        <f t="shared" si="90"/>
        <v>27.985964912280537</v>
      </c>
      <c r="U230" s="50"/>
      <c r="V230" s="31">
        <f t="shared" si="91"/>
        <v>16.367023884746786</v>
      </c>
      <c r="W230" s="31"/>
      <c r="X230" s="31"/>
      <c r="Y230" s="31"/>
      <c r="Z230" s="31"/>
      <c r="AA230" s="31"/>
      <c r="AB230" s="31"/>
      <c r="AD230" s="51"/>
      <c r="AE230" s="30"/>
    </row>
    <row r="231" spans="1:31" s="4" customFormat="1" ht="12.75">
      <c r="A231" s="47"/>
      <c r="B231" s="4" t="s">
        <v>327</v>
      </c>
      <c r="E231" s="4">
        <v>12.2229</v>
      </c>
      <c r="F231" s="4">
        <v>13.7117</v>
      </c>
      <c r="G231" s="48">
        <f t="shared" si="82"/>
        <v>1.4888000000000012</v>
      </c>
      <c r="H231" s="49">
        <v>13.6258</v>
      </c>
      <c r="I231" s="49">
        <f t="shared" si="83"/>
        <v>1.4029000000000007</v>
      </c>
      <c r="J231" s="49">
        <v>12.8441</v>
      </c>
      <c r="K231" s="49">
        <f t="shared" si="84"/>
        <v>0.6212</v>
      </c>
      <c r="L231" s="49">
        <f t="shared" si="85"/>
        <v>55.72029367738259</v>
      </c>
      <c r="M231" s="30">
        <f t="shared" si="86"/>
        <v>5.769747447608843</v>
      </c>
      <c r="N231" s="49"/>
      <c r="O231" s="49">
        <v>12.6498</v>
      </c>
      <c r="P231" s="49">
        <f t="shared" si="87"/>
        <v>0.4269000000000016</v>
      </c>
      <c r="Q231" s="49">
        <f t="shared" si="88"/>
        <v>0.19429999999999836</v>
      </c>
      <c r="R231" s="49">
        <f t="shared" si="77"/>
        <v>0.44187705999999627</v>
      </c>
      <c r="S231" s="49">
        <f t="shared" si="89"/>
        <v>31.49740252334422</v>
      </c>
      <c r="T231" s="31">
        <f t="shared" si="90"/>
        <v>31.278171281390595</v>
      </c>
      <c r="U231" s="50"/>
      <c r="V231" s="31">
        <f t="shared" si="91"/>
        <v>12.782303799273194</v>
      </c>
      <c r="W231" s="31"/>
      <c r="X231" s="31"/>
      <c r="Y231" s="31"/>
      <c r="Z231" s="31"/>
      <c r="AA231" s="31"/>
      <c r="AB231" s="31"/>
      <c r="AD231" s="51"/>
      <c r="AE231" s="30"/>
    </row>
    <row r="232" spans="1:31" s="4" customFormat="1" ht="12.75">
      <c r="A232" s="47"/>
      <c r="B232" s="4" t="s">
        <v>328</v>
      </c>
      <c r="E232" s="4">
        <v>12.7761</v>
      </c>
      <c r="F232" s="4">
        <v>14.396</v>
      </c>
      <c r="G232" s="48">
        <f t="shared" si="82"/>
        <v>1.6199000000000012</v>
      </c>
      <c r="H232" s="49">
        <v>14.2647</v>
      </c>
      <c r="I232" s="49">
        <f t="shared" si="83"/>
        <v>1.4886</v>
      </c>
      <c r="J232" s="49">
        <v>13.4403</v>
      </c>
      <c r="K232" s="49">
        <f t="shared" si="84"/>
        <v>0.664200000000001</v>
      </c>
      <c r="L232" s="49">
        <f t="shared" si="85"/>
        <v>55.3808948004836</v>
      </c>
      <c r="M232" s="30">
        <f t="shared" si="86"/>
        <v>8.105438607321513</v>
      </c>
      <c r="N232" s="49"/>
      <c r="O232" s="49">
        <v>13.2434</v>
      </c>
      <c r="P232" s="49">
        <f t="shared" si="87"/>
        <v>0.4672999999999998</v>
      </c>
      <c r="Q232" s="49">
        <f t="shared" si="88"/>
        <v>0.19690000000000119</v>
      </c>
      <c r="R232" s="49">
        <f t="shared" si="77"/>
        <v>0.4477899800000027</v>
      </c>
      <c r="S232" s="49">
        <f t="shared" si="89"/>
        <v>30.081283084777827</v>
      </c>
      <c r="T232" s="31">
        <f t="shared" si="90"/>
        <v>29.64468533574238</v>
      </c>
      <c r="U232" s="50"/>
      <c r="V232" s="31">
        <f t="shared" si="91"/>
        <v>14.537822114738574</v>
      </c>
      <c r="W232" s="31"/>
      <c r="X232" s="31"/>
      <c r="Y232" s="31"/>
      <c r="Z232" s="31"/>
      <c r="AA232" s="31"/>
      <c r="AB232" s="31"/>
      <c r="AD232" s="51"/>
      <c r="AE232" s="30"/>
    </row>
    <row r="233" spans="1:31" s="4" customFormat="1" ht="12.75">
      <c r="A233" s="47"/>
      <c r="B233" s="4" t="s">
        <v>329</v>
      </c>
      <c r="E233" s="4">
        <v>12.9959</v>
      </c>
      <c r="F233" s="4">
        <v>14.6417</v>
      </c>
      <c r="G233" s="48">
        <f t="shared" si="82"/>
        <v>1.6457999999999995</v>
      </c>
      <c r="H233" s="49">
        <v>14.5095</v>
      </c>
      <c r="I233" s="49">
        <f t="shared" si="83"/>
        <v>1.5135999999999985</v>
      </c>
      <c r="J233" s="49">
        <v>13.6965</v>
      </c>
      <c r="K233" s="49">
        <f t="shared" si="84"/>
        <v>0.7005999999999997</v>
      </c>
      <c r="L233" s="49">
        <f t="shared" si="85"/>
        <v>53.71300211416488</v>
      </c>
      <c r="M233" s="30">
        <f t="shared" si="86"/>
        <v>8.03256774820762</v>
      </c>
      <c r="N233" s="49"/>
      <c r="O233" s="49">
        <v>13.4888</v>
      </c>
      <c r="P233" s="49">
        <f t="shared" si="87"/>
        <v>0.4928999999999988</v>
      </c>
      <c r="Q233" s="49">
        <f t="shared" si="88"/>
        <v>0.20770000000000088</v>
      </c>
      <c r="R233" s="49">
        <f t="shared" si="77"/>
        <v>0.472351340000002</v>
      </c>
      <c r="S233" s="49">
        <f t="shared" si="89"/>
        <v>31.207144556025533</v>
      </c>
      <c r="T233" s="31">
        <f t="shared" si="90"/>
        <v>29.646017699115184</v>
      </c>
      <c r="U233" s="50"/>
      <c r="V233" s="31">
        <f t="shared" si="91"/>
        <v>15.079853329809595</v>
      </c>
      <c r="W233" s="31"/>
      <c r="X233" s="31"/>
      <c r="Y233" s="31"/>
      <c r="Z233" s="31"/>
      <c r="AA233" s="31"/>
      <c r="AB233" s="31"/>
      <c r="AD233" s="51"/>
      <c r="AE233" s="30"/>
    </row>
    <row r="234" spans="1:31" s="4" customFormat="1" ht="12.75">
      <c r="A234" s="47"/>
      <c r="B234" s="4" t="s">
        <v>330</v>
      </c>
      <c r="E234" s="4">
        <v>11.4174</v>
      </c>
      <c r="F234" s="4">
        <v>13.3148</v>
      </c>
      <c r="G234" s="48">
        <f t="shared" si="82"/>
        <v>1.8973999999999993</v>
      </c>
      <c r="H234" s="49">
        <v>13.1518</v>
      </c>
      <c r="I234" s="49">
        <f t="shared" si="83"/>
        <v>1.734399999999999</v>
      </c>
      <c r="J234" s="49">
        <v>12.2684</v>
      </c>
      <c r="K234" s="49">
        <f t="shared" si="84"/>
        <v>0.8509999999999991</v>
      </c>
      <c r="L234" s="49">
        <f t="shared" si="85"/>
        <v>50.93404059040593</v>
      </c>
      <c r="M234" s="30">
        <f t="shared" si="86"/>
        <v>8.590703067355344</v>
      </c>
      <c r="N234" s="49"/>
      <c r="O234" s="49">
        <v>12.0031</v>
      </c>
      <c r="P234" s="49">
        <f t="shared" si="87"/>
        <v>0.5856999999999992</v>
      </c>
      <c r="Q234" s="49">
        <f t="shared" si="88"/>
        <v>0.26529999999999987</v>
      </c>
      <c r="R234" s="49">
        <f t="shared" si="77"/>
        <v>0.6033452599999997</v>
      </c>
      <c r="S234" s="49">
        <f t="shared" si="89"/>
        <v>34.78697301660517</v>
      </c>
      <c r="T234" s="31">
        <f t="shared" si="90"/>
        <v>31.17508813160989</v>
      </c>
      <c r="U234" s="50"/>
      <c r="V234" s="31">
        <f t="shared" si="91"/>
        <v>14.278986392988912</v>
      </c>
      <c r="W234" s="31"/>
      <c r="X234" s="31"/>
      <c r="Y234" s="31"/>
      <c r="Z234" s="31"/>
      <c r="AA234" s="31"/>
      <c r="AB234" s="31"/>
      <c r="AD234" s="51"/>
      <c r="AE234" s="30"/>
    </row>
    <row r="235" spans="1:31" s="4" customFormat="1" ht="12.75">
      <c r="A235" s="47"/>
      <c r="B235" s="4" t="s">
        <v>331</v>
      </c>
      <c r="E235" s="4">
        <v>11.8265</v>
      </c>
      <c r="F235" s="4">
        <v>13.6554</v>
      </c>
      <c r="G235" s="48">
        <f t="shared" si="82"/>
        <v>1.8289000000000009</v>
      </c>
      <c r="H235" s="49">
        <v>13.4926</v>
      </c>
      <c r="I235" s="49">
        <f t="shared" si="83"/>
        <v>1.6661000000000001</v>
      </c>
      <c r="J235" s="49">
        <v>12.6375</v>
      </c>
      <c r="K235" s="49">
        <f t="shared" si="84"/>
        <v>0.8109999999999999</v>
      </c>
      <c r="L235" s="49">
        <f t="shared" si="85"/>
        <v>51.32344997299082</v>
      </c>
      <c r="M235" s="30">
        <f t="shared" si="86"/>
        <v>8.90152550713547</v>
      </c>
      <c r="N235" s="49"/>
      <c r="O235" s="49">
        <v>12.4009</v>
      </c>
      <c r="P235" s="49">
        <f t="shared" si="87"/>
        <v>0.5744000000000007</v>
      </c>
      <c r="Q235" s="49">
        <f t="shared" si="88"/>
        <v>0.23659999999999926</v>
      </c>
      <c r="R235" s="49">
        <f t="shared" si="77"/>
        <v>0.5380757199999983</v>
      </c>
      <c r="S235" s="49">
        <f t="shared" si="89"/>
        <v>32.29552367805043</v>
      </c>
      <c r="T235" s="31">
        <f t="shared" si="90"/>
        <v>29.173859432798928</v>
      </c>
      <c r="U235" s="50"/>
      <c r="V235" s="31">
        <f t="shared" si="91"/>
        <v>16.381026348958756</v>
      </c>
      <c r="W235" s="31"/>
      <c r="X235" s="31"/>
      <c r="Y235" s="31"/>
      <c r="Z235" s="31"/>
      <c r="AA235" s="31"/>
      <c r="AB235" s="31"/>
      <c r="AC235" s="30"/>
      <c r="AD235" s="51"/>
      <c r="AE235" s="30"/>
    </row>
    <row r="236" spans="1:31" s="4" customFormat="1" ht="12.75">
      <c r="A236" s="47"/>
      <c r="B236" s="4" t="s">
        <v>332</v>
      </c>
      <c r="E236" s="4">
        <v>12.4743</v>
      </c>
      <c r="F236" s="4">
        <v>13.9682</v>
      </c>
      <c r="G236" s="48">
        <f t="shared" si="82"/>
        <v>1.4939</v>
      </c>
      <c r="H236" s="49">
        <v>13.834</v>
      </c>
      <c r="I236" s="49">
        <f t="shared" si="83"/>
        <v>1.3597000000000001</v>
      </c>
      <c r="J236" s="49">
        <v>13.1311</v>
      </c>
      <c r="K236" s="49">
        <f t="shared" si="84"/>
        <v>0.6568000000000005</v>
      </c>
      <c r="L236" s="49">
        <f t="shared" si="85"/>
        <v>51.695226888284154</v>
      </c>
      <c r="M236" s="30">
        <f t="shared" si="86"/>
        <v>8.98319833991565</v>
      </c>
      <c r="N236" s="49"/>
      <c r="O236" s="49">
        <v>12.9542</v>
      </c>
      <c r="P236" s="49">
        <f t="shared" si="87"/>
        <v>0.47990000000000066</v>
      </c>
      <c r="Q236" s="49">
        <f t="shared" si="88"/>
        <v>0.17689999999999984</v>
      </c>
      <c r="R236" s="49">
        <f t="shared" si="77"/>
        <v>0.4023059799999996</v>
      </c>
      <c r="S236" s="49">
        <f t="shared" si="89"/>
        <v>29.58784879017427</v>
      </c>
      <c r="T236" s="31">
        <f t="shared" si="90"/>
        <v>26.933617539585825</v>
      </c>
      <c r="U236" s="50"/>
      <c r="V236" s="31">
        <f t="shared" si="91"/>
        <v>18.71692432154157</v>
      </c>
      <c r="W236" s="31"/>
      <c r="X236" s="31"/>
      <c r="Y236" s="31"/>
      <c r="Z236" s="31"/>
      <c r="AA236" s="31"/>
      <c r="AB236" s="31"/>
      <c r="AD236" s="51"/>
      <c r="AE236" s="30"/>
    </row>
    <row r="237" spans="1:31" s="4" customFormat="1" ht="12.75">
      <c r="A237" s="47"/>
      <c r="B237" s="4" t="s">
        <v>333</v>
      </c>
      <c r="E237" s="4">
        <v>12.2887</v>
      </c>
      <c r="F237" s="4">
        <v>14.5287</v>
      </c>
      <c r="G237" s="48">
        <f t="shared" si="82"/>
        <v>2.24</v>
      </c>
      <c r="H237" s="49">
        <v>14.4107</v>
      </c>
      <c r="I237" s="49">
        <f t="shared" si="83"/>
        <v>2.122</v>
      </c>
      <c r="J237" s="49">
        <v>13.742</v>
      </c>
      <c r="K237" s="49">
        <f t="shared" si="84"/>
        <v>1.4533000000000005</v>
      </c>
      <c r="L237" s="49">
        <f t="shared" si="85"/>
        <v>31.512723845428813</v>
      </c>
      <c r="M237" s="30">
        <f t="shared" si="86"/>
        <v>5.267857142857157</v>
      </c>
      <c r="N237" s="49"/>
      <c r="O237" s="49">
        <v>13.2538</v>
      </c>
      <c r="P237" s="49">
        <f t="shared" si="87"/>
        <v>0.9650999999999996</v>
      </c>
      <c r="Q237" s="49">
        <f t="shared" si="88"/>
        <v>0.48820000000000086</v>
      </c>
      <c r="R237" s="49">
        <f t="shared" si="77"/>
        <v>1.110264440000002</v>
      </c>
      <c r="S237" s="49">
        <f t="shared" si="89"/>
        <v>52.321604147031195</v>
      </c>
      <c r="T237" s="31">
        <f t="shared" si="90"/>
        <v>33.59251358976128</v>
      </c>
      <c r="U237" s="50"/>
      <c r="V237" s="31">
        <f t="shared" si="91"/>
        <v>16.165672007539996</v>
      </c>
      <c r="W237" s="31"/>
      <c r="X237" s="31"/>
      <c r="Y237" s="31"/>
      <c r="Z237" s="31"/>
      <c r="AA237" s="31"/>
      <c r="AB237" s="31"/>
      <c r="AD237" s="51"/>
      <c r="AE237" s="30"/>
    </row>
    <row r="238" spans="1:31" s="4" customFormat="1" ht="12.75">
      <c r="A238" s="47"/>
      <c r="B238" s="4" t="s">
        <v>334</v>
      </c>
      <c r="E238" s="4">
        <v>12.8314</v>
      </c>
      <c r="F238" s="4">
        <v>14.4631</v>
      </c>
      <c r="G238" s="48">
        <f t="shared" si="82"/>
        <v>1.6317000000000004</v>
      </c>
      <c r="H238" s="49">
        <v>14.3442</v>
      </c>
      <c r="I238" s="49">
        <f t="shared" si="83"/>
        <v>1.5128000000000004</v>
      </c>
      <c r="J238" s="49">
        <v>13.6039</v>
      </c>
      <c r="K238" s="49">
        <f t="shared" si="84"/>
        <v>0.7724999999999991</v>
      </c>
      <c r="L238" s="49">
        <f t="shared" si="85"/>
        <v>48.9357482813327</v>
      </c>
      <c r="M238" s="30">
        <f t="shared" si="86"/>
        <v>7.286878715450143</v>
      </c>
      <c r="N238" s="49"/>
      <c r="O238" s="49">
        <v>13.3657</v>
      </c>
      <c r="P238" s="49">
        <f t="shared" si="87"/>
        <v>0.5343</v>
      </c>
      <c r="Q238" s="49">
        <f t="shared" si="88"/>
        <v>0.23819999999999908</v>
      </c>
      <c r="R238" s="49">
        <f t="shared" si="77"/>
        <v>0.5417144399999979</v>
      </c>
      <c r="S238" s="49">
        <f t="shared" si="89"/>
        <v>35.80872818614475</v>
      </c>
      <c r="T238" s="31">
        <f t="shared" si="90"/>
        <v>30.8349514563106</v>
      </c>
      <c r="U238" s="50"/>
      <c r="V238" s="31">
        <f t="shared" si="91"/>
        <v>15.255523532522545</v>
      </c>
      <c r="W238" s="31"/>
      <c r="X238" s="31"/>
      <c r="Y238" s="31"/>
      <c r="Z238" s="31"/>
      <c r="AA238" s="31"/>
      <c r="AB238" s="31"/>
      <c r="AD238" s="51"/>
      <c r="AE238" s="30"/>
    </row>
    <row r="239" spans="1:31" s="4" customFormat="1" ht="12.75">
      <c r="A239" s="47"/>
      <c r="B239" s="4" t="s">
        <v>335</v>
      </c>
      <c r="E239" s="4">
        <v>12.8228</v>
      </c>
      <c r="F239" s="4">
        <v>14.4017</v>
      </c>
      <c r="G239" s="48">
        <f t="shared" si="82"/>
        <v>1.578899999999999</v>
      </c>
      <c r="H239" s="49">
        <v>14.2739</v>
      </c>
      <c r="I239" s="49">
        <f t="shared" si="83"/>
        <v>1.4510999999999985</v>
      </c>
      <c r="J239" s="49">
        <v>13.5703</v>
      </c>
      <c r="K239" s="49">
        <f t="shared" si="84"/>
        <v>0.7474999999999987</v>
      </c>
      <c r="L239" s="49">
        <f t="shared" si="85"/>
        <v>48.48735442078427</v>
      </c>
      <c r="M239" s="30">
        <f t="shared" si="86"/>
        <v>8.09424282728486</v>
      </c>
      <c r="N239" s="49"/>
      <c r="O239" s="49">
        <v>13.3486</v>
      </c>
      <c r="P239" s="49">
        <f t="shared" si="87"/>
        <v>0.5257999999999985</v>
      </c>
      <c r="Q239" s="49">
        <f t="shared" si="88"/>
        <v>0.22170000000000023</v>
      </c>
      <c r="R239" s="49">
        <f t="shared" si="77"/>
        <v>0.5041901400000005</v>
      </c>
      <c r="S239" s="49">
        <f t="shared" si="89"/>
        <v>34.74537523258225</v>
      </c>
      <c r="T239" s="31">
        <f t="shared" si="90"/>
        <v>29.65886287625426</v>
      </c>
      <c r="U239" s="50"/>
      <c r="V239" s="31">
        <f t="shared" si="91"/>
        <v>16.76727034663348</v>
      </c>
      <c r="W239" s="31"/>
      <c r="X239" s="31"/>
      <c r="Y239" s="31"/>
      <c r="Z239" s="31"/>
      <c r="AA239" s="31"/>
      <c r="AB239" s="31"/>
      <c r="AD239" s="51"/>
      <c r="AE239" s="30"/>
    </row>
    <row r="240" spans="1:31" s="4" customFormat="1" ht="12.75">
      <c r="A240" s="47"/>
      <c r="B240" s="4" t="s">
        <v>336</v>
      </c>
      <c r="E240" s="4">
        <v>11.9465</v>
      </c>
      <c r="F240" s="4">
        <v>13.8069</v>
      </c>
      <c r="G240" s="48">
        <f t="shared" si="82"/>
        <v>1.8604000000000003</v>
      </c>
      <c r="H240" s="49">
        <v>13.6282</v>
      </c>
      <c r="I240" s="49">
        <f t="shared" si="83"/>
        <v>1.6816999999999993</v>
      </c>
      <c r="J240" s="49">
        <v>12.7972</v>
      </c>
      <c r="K240" s="49">
        <f t="shared" si="84"/>
        <v>0.8506999999999998</v>
      </c>
      <c r="L240" s="49">
        <f t="shared" si="85"/>
        <v>49.41428316584408</v>
      </c>
      <c r="M240" s="30">
        <f t="shared" si="86"/>
        <v>9.60546119114174</v>
      </c>
      <c r="N240" s="49"/>
      <c r="O240" s="49">
        <v>12.5433</v>
      </c>
      <c r="P240" s="49">
        <f t="shared" si="87"/>
        <v>0.5968</v>
      </c>
      <c r="Q240" s="49">
        <f t="shared" si="88"/>
        <v>0.2538999999999998</v>
      </c>
      <c r="R240" s="49">
        <f t="shared" si="77"/>
        <v>0.5774193799999995</v>
      </c>
      <c r="S240" s="49">
        <f t="shared" si="89"/>
        <v>34.3354569780579</v>
      </c>
      <c r="T240" s="31">
        <f t="shared" si="90"/>
        <v>29.846009168919696</v>
      </c>
      <c r="U240" s="50"/>
      <c r="V240" s="31">
        <f t="shared" si="91"/>
        <v>16.250259856098012</v>
      </c>
      <c r="W240" s="31"/>
      <c r="X240" s="31"/>
      <c r="Y240" s="31"/>
      <c r="Z240" s="31"/>
      <c r="AA240" s="31"/>
      <c r="AB240" s="31"/>
      <c r="AD240" s="51"/>
      <c r="AE240" s="30"/>
    </row>
    <row r="241" spans="1:31" s="4" customFormat="1" ht="12.75">
      <c r="A241" s="47"/>
      <c r="B241" s="4" t="s">
        <v>337</v>
      </c>
      <c r="E241" s="4">
        <v>12.7477</v>
      </c>
      <c r="F241" s="4">
        <v>14.3537</v>
      </c>
      <c r="G241" s="48">
        <f t="shared" si="82"/>
        <v>1.6059999999999999</v>
      </c>
      <c r="H241" s="49">
        <v>14.1998</v>
      </c>
      <c r="I241" s="49">
        <f t="shared" si="83"/>
        <v>1.4520999999999997</v>
      </c>
      <c r="J241" s="49">
        <v>13.483</v>
      </c>
      <c r="K241" s="49">
        <f t="shared" si="84"/>
        <v>0.7353000000000005</v>
      </c>
      <c r="L241" s="49">
        <f t="shared" si="85"/>
        <v>49.362991529508946</v>
      </c>
      <c r="M241" s="30">
        <f t="shared" si="86"/>
        <v>9.582814445828154</v>
      </c>
      <c r="N241" s="49"/>
      <c r="O241" s="49">
        <v>13.2738</v>
      </c>
      <c r="P241" s="49">
        <f t="shared" si="87"/>
        <v>0.5260999999999996</v>
      </c>
      <c r="Q241" s="49">
        <f t="shared" si="88"/>
        <v>0.20920000000000094</v>
      </c>
      <c r="R241" s="49">
        <f t="shared" si="77"/>
        <v>0.4757626400000021</v>
      </c>
      <c r="S241" s="49">
        <f t="shared" si="89"/>
        <v>32.76376558088302</v>
      </c>
      <c r="T241" s="31">
        <f t="shared" si="90"/>
        <v>28.45097239222097</v>
      </c>
      <c r="U241" s="50"/>
      <c r="V241" s="31">
        <f t="shared" si="91"/>
        <v>17.873242889608036</v>
      </c>
      <c r="W241" s="31"/>
      <c r="X241" s="31"/>
      <c r="Y241" s="31"/>
      <c r="Z241" s="31"/>
      <c r="AA241" s="31"/>
      <c r="AB241" s="31"/>
      <c r="AD241" s="51"/>
      <c r="AE241" s="30"/>
    </row>
    <row r="242" spans="1:31" s="4" customFormat="1" ht="12.75">
      <c r="A242" s="47"/>
      <c r="B242" s="4" t="s">
        <v>338</v>
      </c>
      <c r="E242" s="4">
        <v>12.0898</v>
      </c>
      <c r="F242" s="4">
        <v>13.8763</v>
      </c>
      <c r="G242" s="48">
        <f t="shared" si="82"/>
        <v>1.7865000000000002</v>
      </c>
      <c r="H242" s="49">
        <v>13.7211</v>
      </c>
      <c r="I242" s="49">
        <f t="shared" si="83"/>
        <v>1.6312999999999995</v>
      </c>
      <c r="J242" s="49">
        <v>12.905</v>
      </c>
      <c r="K242" s="49">
        <f t="shared" si="84"/>
        <v>0.815199999999999</v>
      </c>
      <c r="L242" s="49">
        <f t="shared" si="85"/>
        <v>50.027585361368274</v>
      </c>
      <c r="M242" s="30">
        <f t="shared" si="86"/>
        <v>8.687377553876331</v>
      </c>
      <c r="N242" s="49"/>
      <c r="O242" s="49">
        <v>12.6649</v>
      </c>
      <c r="P242" s="49">
        <f t="shared" si="87"/>
        <v>0.5750999999999991</v>
      </c>
      <c r="Q242" s="49">
        <f t="shared" si="88"/>
        <v>0.24009999999999998</v>
      </c>
      <c r="R242" s="49">
        <f t="shared" si="77"/>
        <v>0.5460354199999999</v>
      </c>
      <c r="S242" s="49">
        <f t="shared" si="89"/>
        <v>33.47240973456753</v>
      </c>
      <c r="T242" s="31">
        <f t="shared" si="90"/>
        <v>29.45289499509326</v>
      </c>
      <c r="U242" s="50"/>
      <c r="V242" s="31">
        <f t="shared" si="91"/>
        <v>16.5000049040642</v>
      </c>
      <c r="W242" s="31"/>
      <c r="X242" s="31"/>
      <c r="Y242" s="31"/>
      <c r="Z242" s="31"/>
      <c r="AA242" s="31"/>
      <c r="AB242" s="31"/>
      <c r="AD242" s="51"/>
      <c r="AE242" s="30"/>
    </row>
    <row r="243" spans="1:31" s="4" customFormat="1" ht="12.75">
      <c r="A243" s="47"/>
      <c r="B243" s="4" t="s">
        <v>339</v>
      </c>
      <c r="E243" s="4">
        <v>11.5839</v>
      </c>
      <c r="F243" s="4">
        <v>14.3424</v>
      </c>
      <c r="G243" s="48">
        <f t="shared" si="82"/>
        <v>2.7584999999999997</v>
      </c>
      <c r="H243" s="49">
        <v>14.225</v>
      </c>
      <c r="I243" s="49">
        <f t="shared" si="83"/>
        <v>2.6411</v>
      </c>
      <c r="J243" s="49">
        <v>13.4972</v>
      </c>
      <c r="K243" s="49">
        <f t="shared" si="84"/>
        <v>1.9132999999999996</v>
      </c>
      <c r="L243" s="49">
        <f t="shared" si="85"/>
        <v>27.556699859906868</v>
      </c>
      <c r="M243" s="30">
        <f t="shared" si="86"/>
        <v>4.2559361972086265</v>
      </c>
      <c r="N243" s="49"/>
      <c r="O243" s="49">
        <v>12.9332</v>
      </c>
      <c r="P243" s="49">
        <f t="shared" si="87"/>
        <v>1.3492999999999995</v>
      </c>
      <c r="Q243" s="49">
        <f t="shared" si="88"/>
        <v>0.5640000000000001</v>
      </c>
      <c r="R243" s="49">
        <f t="shared" si="77"/>
        <v>1.2826488</v>
      </c>
      <c r="S243" s="49">
        <f t="shared" si="89"/>
        <v>48.564946423838556</v>
      </c>
      <c r="T243" s="31">
        <f t="shared" si="90"/>
        <v>29.47786546803952</v>
      </c>
      <c r="U243" s="50"/>
      <c r="V243" s="31">
        <f t="shared" si="91"/>
        <v>23.87835371625458</v>
      </c>
      <c r="W243" s="31"/>
      <c r="X243" s="31"/>
      <c r="Y243" s="31"/>
      <c r="Z243" s="31"/>
      <c r="AA243" s="31"/>
      <c r="AB243" s="31"/>
      <c r="AD243" s="51"/>
      <c r="AE243" s="30"/>
    </row>
    <row r="244" spans="1:31" s="4" customFormat="1" ht="12.75">
      <c r="A244" s="47"/>
      <c r="B244" s="4" t="s">
        <v>340</v>
      </c>
      <c r="E244" s="4">
        <v>11.4955</v>
      </c>
      <c r="F244" s="4">
        <v>13.4829</v>
      </c>
      <c r="G244" s="48">
        <f t="shared" si="82"/>
        <v>1.987400000000001</v>
      </c>
      <c r="H244" s="49">
        <v>13.3316</v>
      </c>
      <c r="I244" s="49">
        <f t="shared" si="83"/>
        <v>1.8361</v>
      </c>
      <c r="J244" s="49">
        <v>12.4925</v>
      </c>
      <c r="K244" s="49">
        <f t="shared" si="84"/>
        <v>0.9969999999999999</v>
      </c>
      <c r="L244" s="49">
        <f t="shared" si="85"/>
        <v>45.700125265508426</v>
      </c>
      <c r="M244" s="30">
        <f t="shared" si="86"/>
        <v>7.612961658448264</v>
      </c>
      <c r="N244" s="49"/>
      <c r="O244" s="49">
        <v>12.2098</v>
      </c>
      <c r="P244" s="49">
        <f t="shared" si="87"/>
        <v>0.7142999999999997</v>
      </c>
      <c r="Q244" s="49">
        <f t="shared" si="88"/>
        <v>0.2827000000000002</v>
      </c>
      <c r="R244" s="49">
        <f t="shared" si="77"/>
        <v>0.6429163400000004</v>
      </c>
      <c r="S244" s="49">
        <f t="shared" si="89"/>
        <v>35.01532269484235</v>
      </c>
      <c r="T244" s="31">
        <f t="shared" si="90"/>
        <v>28.355065195586782</v>
      </c>
      <c r="U244" s="50"/>
      <c r="V244" s="31">
        <f t="shared" si="91"/>
        <v>19.284552039649228</v>
      </c>
      <c r="W244" s="31"/>
      <c r="X244" s="31"/>
      <c r="Y244" s="31"/>
      <c r="Z244" s="31"/>
      <c r="AA244" s="31"/>
      <c r="AB244" s="31"/>
      <c r="AD244" s="51"/>
      <c r="AE244" s="30"/>
    </row>
    <row r="245" spans="1:31" s="4" customFormat="1" ht="12.75">
      <c r="A245" s="47"/>
      <c r="B245" s="4" t="s">
        <v>341</v>
      </c>
      <c r="E245" s="4">
        <v>13.6959</v>
      </c>
      <c r="F245" s="4">
        <v>15.7038</v>
      </c>
      <c r="G245" s="48">
        <f t="shared" si="82"/>
        <v>2.0078999999999994</v>
      </c>
      <c r="H245" s="49">
        <v>15.5478</v>
      </c>
      <c r="I245" s="49">
        <f t="shared" si="83"/>
        <v>1.8519000000000005</v>
      </c>
      <c r="J245" s="49">
        <v>14.7249</v>
      </c>
      <c r="K245" s="49">
        <f t="shared" si="84"/>
        <v>1.029</v>
      </c>
      <c r="L245" s="49">
        <f t="shared" si="85"/>
        <v>44.43544467843838</v>
      </c>
      <c r="M245" s="30">
        <f t="shared" si="86"/>
        <v>7.769311220678264</v>
      </c>
      <c r="N245" s="49"/>
      <c r="O245" s="49">
        <v>14.4118</v>
      </c>
      <c r="P245" s="49">
        <f t="shared" si="87"/>
        <v>0.7158999999999995</v>
      </c>
      <c r="Q245" s="49">
        <f t="shared" si="88"/>
        <v>0.3131000000000004</v>
      </c>
      <c r="R245" s="49">
        <f t="shared" si="77"/>
        <v>0.7120520200000009</v>
      </c>
      <c r="S245" s="49">
        <f t="shared" si="89"/>
        <v>38.449809384956026</v>
      </c>
      <c r="T245" s="31">
        <f t="shared" si="90"/>
        <v>30.42759961127312</v>
      </c>
      <c r="U245" s="50"/>
      <c r="V245" s="31">
        <f t="shared" si="91"/>
        <v>17.1147459366056</v>
      </c>
      <c r="W245" s="31"/>
      <c r="X245" s="31"/>
      <c r="Y245" s="31"/>
      <c r="Z245" s="31"/>
      <c r="AA245" s="31"/>
      <c r="AB245" s="31"/>
      <c r="AD245" s="51"/>
      <c r="AE245" s="30"/>
    </row>
    <row r="246" spans="1:31" s="4" customFormat="1" ht="12.75">
      <c r="A246" s="47"/>
      <c r="B246" s="4" t="s">
        <v>342</v>
      </c>
      <c r="E246" s="4">
        <v>12.8362</v>
      </c>
      <c r="F246" s="4">
        <v>14.3806</v>
      </c>
      <c r="G246" s="48">
        <f t="shared" si="82"/>
        <v>1.5443999999999996</v>
      </c>
      <c r="H246" s="49">
        <v>14.2476</v>
      </c>
      <c r="I246" s="49">
        <f t="shared" si="83"/>
        <v>1.4114000000000004</v>
      </c>
      <c r="J246" s="49">
        <v>13.552</v>
      </c>
      <c r="K246" s="49">
        <f t="shared" si="84"/>
        <v>0.7157999999999998</v>
      </c>
      <c r="L246" s="49">
        <f t="shared" si="85"/>
        <v>49.28439846960468</v>
      </c>
      <c r="M246" s="30">
        <f t="shared" si="86"/>
        <v>8.611758611758557</v>
      </c>
      <c r="N246" s="49"/>
      <c r="O246" s="49">
        <v>13.3211</v>
      </c>
      <c r="P246" s="49">
        <f t="shared" si="87"/>
        <v>0.48489999999999966</v>
      </c>
      <c r="Q246" s="49">
        <f t="shared" si="88"/>
        <v>0.2309000000000001</v>
      </c>
      <c r="R246" s="49">
        <f t="shared" si="77"/>
        <v>0.5251127800000003</v>
      </c>
      <c r="S246" s="49">
        <f t="shared" si="89"/>
        <v>37.20509990080772</v>
      </c>
      <c r="T246" s="31">
        <f t="shared" si="90"/>
        <v>32.25761385861975</v>
      </c>
      <c r="U246" s="50"/>
      <c r="V246" s="31">
        <f t="shared" si="91"/>
        <v>13.510501629587594</v>
      </c>
      <c r="W246" s="31"/>
      <c r="X246" s="31"/>
      <c r="Y246" s="31"/>
      <c r="Z246" s="31"/>
      <c r="AA246" s="31"/>
      <c r="AB246" s="31"/>
      <c r="AD246" s="51"/>
      <c r="AE246" s="30"/>
    </row>
    <row r="247" spans="1:31" s="4" customFormat="1" ht="12.75">
      <c r="A247" s="47"/>
      <c r="B247" s="4" t="s">
        <v>343</v>
      </c>
      <c r="E247" s="4">
        <v>14.9243</v>
      </c>
      <c r="F247" s="4">
        <v>16.3889</v>
      </c>
      <c r="G247" s="48">
        <f t="shared" si="82"/>
        <v>1.464599999999999</v>
      </c>
      <c r="H247" s="49">
        <v>16.2648</v>
      </c>
      <c r="I247" s="49">
        <f t="shared" si="83"/>
        <v>1.3405000000000005</v>
      </c>
      <c r="J247" s="49">
        <v>15.6731</v>
      </c>
      <c r="K247" s="49">
        <f t="shared" si="84"/>
        <v>0.7487999999999992</v>
      </c>
      <c r="L247" s="49">
        <f t="shared" si="85"/>
        <v>44.14024617679978</v>
      </c>
      <c r="M247" s="30">
        <f t="shared" si="86"/>
        <v>8.473303291000862</v>
      </c>
      <c r="N247" s="49"/>
      <c r="O247" s="49">
        <v>15.4243</v>
      </c>
      <c r="P247" s="49">
        <f t="shared" si="87"/>
        <v>0.5</v>
      </c>
      <c r="Q247" s="49">
        <f t="shared" si="88"/>
        <v>0.24879999999999924</v>
      </c>
      <c r="R247" s="49">
        <f t="shared" si="77"/>
        <v>0.5658209599999983</v>
      </c>
      <c r="S247" s="49">
        <f t="shared" si="89"/>
        <v>42.209694889966286</v>
      </c>
      <c r="T247" s="31">
        <f t="shared" si="90"/>
        <v>33.226495726495656</v>
      </c>
      <c r="U247" s="50"/>
      <c r="V247" s="31">
        <f t="shared" si="91"/>
        <v>13.650058933233936</v>
      </c>
      <c r="W247" s="31"/>
      <c r="X247" s="31"/>
      <c r="Y247" s="31"/>
      <c r="Z247" s="31"/>
      <c r="AA247" s="31"/>
      <c r="AB247" s="31"/>
      <c r="AD247" s="51"/>
      <c r="AE247" s="30"/>
    </row>
    <row r="248" spans="1:31" s="4" customFormat="1" ht="12.75">
      <c r="A248" s="47"/>
      <c r="B248" s="4" t="s">
        <v>344</v>
      </c>
      <c r="E248" s="4">
        <v>12.6605</v>
      </c>
      <c r="F248" s="4">
        <v>14.7569</v>
      </c>
      <c r="G248" s="48">
        <f t="shared" si="82"/>
        <v>2.096399999999999</v>
      </c>
      <c r="H248" s="49">
        <v>14.6081</v>
      </c>
      <c r="I248" s="49">
        <f t="shared" si="83"/>
        <v>1.9475999999999996</v>
      </c>
      <c r="J248" s="49">
        <v>13.8342</v>
      </c>
      <c r="K248" s="49">
        <f t="shared" si="84"/>
        <v>1.1736999999999984</v>
      </c>
      <c r="L248" s="49">
        <f t="shared" si="85"/>
        <v>39.73608543848846</v>
      </c>
      <c r="M248" s="30">
        <f t="shared" si="86"/>
        <v>7.097882083571822</v>
      </c>
      <c r="N248" s="49"/>
      <c r="O248" s="49">
        <v>13.5271</v>
      </c>
      <c r="P248" s="49">
        <f t="shared" si="87"/>
        <v>0.8666</v>
      </c>
      <c r="Q248" s="49">
        <f t="shared" si="88"/>
        <v>0.3070999999999984</v>
      </c>
      <c r="R248" s="49">
        <f t="shared" si="77"/>
        <v>0.6984068199999963</v>
      </c>
      <c r="S248" s="49">
        <f t="shared" si="89"/>
        <v>35.859869583076424</v>
      </c>
      <c r="T248" s="31">
        <f t="shared" si="90"/>
        <v>26.165118854903195</v>
      </c>
      <c r="U248" s="50"/>
      <c r="V248" s="31">
        <f t="shared" si="91"/>
        <v>24.40404497843511</v>
      </c>
      <c r="W248" s="31"/>
      <c r="X248" s="31"/>
      <c r="Y248" s="31"/>
      <c r="Z248" s="31"/>
      <c r="AA248" s="31"/>
      <c r="AB248" s="31"/>
      <c r="AD248" s="51"/>
      <c r="AE248" s="30"/>
    </row>
    <row r="249" spans="1:31" s="4" customFormat="1" ht="12.75">
      <c r="A249" s="47"/>
      <c r="B249" s="4" t="s">
        <v>345</v>
      </c>
      <c r="E249" s="4">
        <v>11.8422</v>
      </c>
      <c r="F249" s="4">
        <v>13.4016</v>
      </c>
      <c r="G249" s="48">
        <f t="shared" si="82"/>
        <v>1.5594000000000001</v>
      </c>
      <c r="H249" s="49">
        <v>13.2659</v>
      </c>
      <c r="I249" s="49">
        <f t="shared" si="83"/>
        <v>1.4237000000000002</v>
      </c>
      <c r="J249" s="49">
        <v>12.5164</v>
      </c>
      <c r="K249" s="49">
        <f t="shared" si="84"/>
        <v>0.6742000000000008</v>
      </c>
      <c r="L249" s="49">
        <f t="shared" si="85"/>
        <v>52.64451780571745</v>
      </c>
      <c r="M249" s="30">
        <f t="shared" si="86"/>
        <v>8.702064896755157</v>
      </c>
      <c r="N249" s="49"/>
      <c r="O249" s="49">
        <v>12.2917</v>
      </c>
      <c r="P249" s="49">
        <f t="shared" si="87"/>
        <v>0.44950000000000045</v>
      </c>
      <c r="Q249" s="49">
        <f t="shared" si="88"/>
        <v>0.22470000000000034</v>
      </c>
      <c r="R249" s="49">
        <f t="shared" si="77"/>
        <v>0.5110127400000007</v>
      </c>
      <c r="S249" s="49">
        <f t="shared" si="89"/>
        <v>35.89328791177921</v>
      </c>
      <c r="T249" s="31">
        <f t="shared" si="90"/>
        <v>33.32838920201722</v>
      </c>
      <c r="U249" s="50"/>
      <c r="V249" s="31">
        <f t="shared" si="91"/>
        <v>11.462194282503333</v>
      </c>
      <c r="W249" s="31"/>
      <c r="X249" s="31"/>
      <c r="Y249" s="31"/>
      <c r="Z249" s="31"/>
      <c r="AA249" s="31"/>
      <c r="AB249" s="31"/>
      <c r="AD249" s="51"/>
      <c r="AE249" s="30"/>
    </row>
    <row r="250" spans="1:31" s="4" customFormat="1" ht="12.75">
      <c r="A250" s="47"/>
      <c r="B250" s="4" t="s">
        <v>346</v>
      </c>
      <c r="E250" s="4">
        <v>14.0583</v>
      </c>
      <c r="F250" s="4">
        <v>15.6575</v>
      </c>
      <c r="G250" s="48">
        <f t="shared" si="82"/>
        <v>1.5992000000000015</v>
      </c>
      <c r="H250" s="49">
        <v>15.5478</v>
      </c>
      <c r="I250" s="49">
        <f t="shared" si="83"/>
        <v>1.4895000000000014</v>
      </c>
      <c r="J250" s="49">
        <v>14.9598</v>
      </c>
      <c r="K250" s="49">
        <f t="shared" si="84"/>
        <v>0.9015000000000004</v>
      </c>
      <c r="L250" s="49">
        <f t="shared" si="85"/>
        <v>39.47633434038271</v>
      </c>
      <c r="M250" s="30">
        <f t="shared" si="86"/>
        <v>6.859679839919962</v>
      </c>
      <c r="N250" s="49"/>
      <c r="O250" s="49">
        <v>14.6231</v>
      </c>
      <c r="P250" s="49">
        <f t="shared" si="87"/>
        <v>0.5648000000000017</v>
      </c>
      <c r="Q250" s="49">
        <f t="shared" si="88"/>
        <v>0.33669999999999867</v>
      </c>
      <c r="R250" s="49">
        <f t="shared" si="77"/>
        <v>0.765723139999997</v>
      </c>
      <c r="S250" s="49">
        <f t="shared" si="89"/>
        <v>51.40806579389031</v>
      </c>
      <c r="T250" s="31">
        <f t="shared" si="90"/>
        <v>37.34886300610078</v>
      </c>
      <c r="U250" s="50"/>
      <c r="V250" s="31">
        <f t="shared" si="91"/>
        <v>9.115599865726978</v>
      </c>
      <c r="W250" s="31"/>
      <c r="X250" s="31"/>
      <c r="Y250" s="31"/>
      <c r="Z250" s="31"/>
      <c r="AA250" s="31"/>
      <c r="AB250" s="31"/>
      <c r="AD250" s="51"/>
      <c r="AE250" s="30"/>
    </row>
    <row r="251" spans="1:31" s="4" customFormat="1" ht="12.75">
      <c r="A251" s="47"/>
      <c r="B251" s="4" t="s">
        <v>347</v>
      </c>
      <c r="E251" s="4">
        <v>12.312</v>
      </c>
      <c r="F251" s="4">
        <v>13.9575</v>
      </c>
      <c r="G251" s="48">
        <f t="shared" si="82"/>
        <v>1.6455000000000002</v>
      </c>
      <c r="H251" s="49">
        <v>13.8358</v>
      </c>
      <c r="I251" s="49">
        <f t="shared" si="83"/>
        <v>1.5238000000000014</v>
      </c>
      <c r="J251" s="49">
        <v>13.0841</v>
      </c>
      <c r="K251" s="49">
        <f t="shared" si="84"/>
        <v>0.7721</v>
      </c>
      <c r="L251" s="49">
        <f t="shared" si="85"/>
        <v>49.33062081638015</v>
      </c>
      <c r="M251" s="30">
        <f t="shared" si="86"/>
        <v>7.395928289273704</v>
      </c>
      <c r="N251" s="49"/>
      <c r="O251" s="49">
        <v>12.8685</v>
      </c>
      <c r="P251" s="49">
        <f t="shared" si="87"/>
        <v>0.5564999999999998</v>
      </c>
      <c r="Q251" s="49">
        <f t="shared" si="88"/>
        <v>0.21560000000000024</v>
      </c>
      <c r="R251" s="49">
        <f t="shared" si="77"/>
        <v>0.49031752000000056</v>
      </c>
      <c r="S251" s="49">
        <f t="shared" si="89"/>
        <v>32.177288358052245</v>
      </c>
      <c r="T251" s="31">
        <f t="shared" si="90"/>
        <v>27.923844061650076</v>
      </c>
      <c r="U251" s="50"/>
      <c r="V251" s="31">
        <f t="shared" si="91"/>
        <v>18.4920908255676</v>
      </c>
      <c r="W251" s="31"/>
      <c r="X251" s="31"/>
      <c r="Y251" s="31"/>
      <c r="Z251" s="31"/>
      <c r="AA251" s="31"/>
      <c r="AB251" s="31"/>
      <c r="AD251" s="51"/>
      <c r="AE251" s="30"/>
    </row>
    <row r="252" spans="1:31" s="4" customFormat="1" ht="12.75">
      <c r="A252" s="47"/>
      <c r="B252" s="4" t="s">
        <v>348</v>
      </c>
      <c r="E252" s="4">
        <v>11.5005</v>
      </c>
      <c r="F252" s="4">
        <v>13.0536</v>
      </c>
      <c r="G252" s="48">
        <f t="shared" si="82"/>
        <v>1.5530999999999988</v>
      </c>
      <c r="H252" s="49">
        <v>12.931</v>
      </c>
      <c r="I252" s="49">
        <f t="shared" si="83"/>
        <v>1.4304999999999986</v>
      </c>
      <c r="J252" s="49">
        <v>12.1714</v>
      </c>
      <c r="K252" s="49">
        <f t="shared" si="84"/>
        <v>0.6708999999999996</v>
      </c>
      <c r="L252" s="49">
        <f t="shared" si="85"/>
        <v>53.100314575323296</v>
      </c>
      <c r="M252" s="30">
        <f t="shared" si="86"/>
        <v>7.893889640074712</v>
      </c>
      <c r="N252" s="49"/>
      <c r="O252" s="49">
        <v>11.9954</v>
      </c>
      <c r="P252" s="49">
        <f t="shared" si="87"/>
        <v>0.49489999999999945</v>
      </c>
      <c r="Q252" s="49">
        <f t="shared" si="88"/>
        <v>0.17600000000000016</v>
      </c>
      <c r="R252" s="49">
        <f t="shared" si="77"/>
        <v>0.40025920000000037</v>
      </c>
      <c r="S252" s="49">
        <f t="shared" si="89"/>
        <v>27.98037049982529</v>
      </c>
      <c r="T252" s="31">
        <f t="shared" si="90"/>
        <v>26.233417796989155</v>
      </c>
      <c r="U252" s="50"/>
      <c r="V252" s="31">
        <f t="shared" si="91"/>
        <v>18.91931492485142</v>
      </c>
      <c r="W252" s="31"/>
      <c r="X252" s="31"/>
      <c r="Y252" s="31"/>
      <c r="Z252" s="31"/>
      <c r="AA252" s="31"/>
      <c r="AB252" s="31"/>
      <c r="AD252" s="51"/>
      <c r="AE252" s="30"/>
    </row>
    <row r="253" spans="1:31" s="4" customFormat="1" ht="12.75">
      <c r="A253" s="47"/>
      <c r="B253" s="4" t="s">
        <v>349</v>
      </c>
      <c r="E253" s="4">
        <v>12.2226</v>
      </c>
      <c r="F253" s="4">
        <v>13.6707</v>
      </c>
      <c r="G253" s="48">
        <f t="shared" si="82"/>
        <v>1.4481000000000002</v>
      </c>
      <c r="H253" s="49">
        <v>13.5738</v>
      </c>
      <c r="I253" s="49">
        <f t="shared" si="83"/>
        <v>1.3512000000000004</v>
      </c>
      <c r="J253" s="49">
        <v>12.9006</v>
      </c>
      <c r="K253" s="49">
        <f t="shared" si="84"/>
        <v>0.6780000000000008</v>
      </c>
      <c r="L253" s="49">
        <f t="shared" si="85"/>
        <v>49.82238010657189</v>
      </c>
      <c r="M253" s="30">
        <f t="shared" si="86"/>
        <v>6.6915268282577</v>
      </c>
      <c r="N253" s="49"/>
      <c r="O253" s="49">
        <v>12.7008</v>
      </c>
      <c r="P253" s="49">
        <f t="shared" si="87"/>
        <v>0.4781999999999993</v>
      </c>
      <c r="Q253" s="49">
        <f t="shared" si="88"/>
        <v>0.19980000000000153</v>
      </c>
      <c r="R253" s="49">
        <f t="shared" si="77"/>
        <v>0.4543851600000035</v>
      </c>
      <c r="S253" s="49">
        <f t="shared" si="89"/>
        <v>33.62826820603932</v>
      </c>
      <c r="T253" s="31">
        <f t="shared" si="90"/>
        <v>29.469026548672755</v>
      </c>
      <c r="U253" s="50"/>
      <c r="V253" s="31">
        <f t="shared" si="91"/>
        <v>16.549351687388793</v>
      </c>
      <c r="W253" s="31"/>
      <c r="X253" s="31"/>
      <c r="Y253" s="31"/>
      <c r="Z253" s="31"/>
      <c r="AA253" s="31"/>
      <c r="AB253" s="31"/>
      <c r="AD253" s="51"/>
      <c r="AE253" s="30"/>
    </row>
    <row r="254" spans="1:31" s="4" customFormat="1" ht="12.75">
      <c r="A254" s="47"/>
      <c r="B254" s="4" t="s">
        <v>350</v>
      </c>
      <c r="E254" s="4">
        <v>14.0689</v>
      </c>
      <c r="F254" s="4">
        <v>15.7266</v>
      </c>
      <c r="G254" s="48">
        <f t="shared" si="82"/>
        <v>1.6577000000000002</v>
      </c>
      <c r="H254" s="49">
        <v>15.5872</v>
      </c>
      <c r="I254" s="49">
        <f t="shared" si="83"/>
        <v>1.5183</v>
      </c>
      <c r="J254" s="49">
        <v>14.7926</v>
      </c>
      <c r="K254" s="49">
        <f t="shared" si="84"/>
        <v>0.7237000000000009</v>
      </c>
      <c r="L254" s="49">
        <f t="shared" si="85"/>
        <v>52.33484818547053</v>
      </c>
      <c r="M254" s="30">
        <f t="shared" si="86"/>
        <v>8.409241720456064</v>
      </c>
      <c r="N254" s="49"/>
      <c r="O254" s="49">
        <v>14.5964</v>
      </c>
      <c r="P254" s="49">
        <f t="shared" si="87"/>
        <v>0.5274999999999999</v>
      </c>
      <c r="Q254" s="49">
        <f t="shared" si="88"/>
        <v>0.19620000000000104</v>
      </c>
      <c r="R254" s="49">
        <f t="shared" si="77"/>
        <v>0.44619804000000235</v>
      </c>
      <c r="S254" s="49">
        <f t="shared" si="89"/>
        <v>29.388002371073064</v>
      </c>
      <c r="T254" s="31">
        <f t="shared" si="90"/>
        <v>27.110681221500734</v>
      </c>
      <c r="U254" s="50"/>
      <c r="V254" s="31">
        <f t="shared" si="91"/>
        <v>18.27714944345641</v>
      </c>
      <c r="W254" s="31"/>
      <c r="X254" s="31"/>
      <c r="Y254" s="31"/>
      <c r="Z254" s="31"/>
      <c r="AA254" s="31"/>
      <c r="AB254" s="31"/>
      <c r="AD254" s="51"/>
      <c r="AE254" s="30"/>
    </row>
    <row r="255" spans="1:31" s="4" customFormat="1" ht="12.75">
      <c r="A255" s="47"/>
      <c r="B255" s="4" t="s">
        <v>351</v>
      </c>
      <c r="E255" s="4">
        <v>11.5063</v>
      </c>
      <c r="F255" s="4">
        <v>12.9851</v>
      </c>
      <c r="G255" s="48">
        <f t="shared" si="82"/>
        <v>1.4787999999999997</v>
      </c>
      <c r="H255" s="49">
        <v>12.8614</v>
      </c>
      <c r="I255" s="49">
        <f t="shared" si="83"/>
        <v>1.3551000000000002</v>
      </c>
      <c r="J255" s="49">
        <v>12.155</v>
      </c>
      <c r="K255" s="49">
        <f t="shared" si="84"/>
        <v>0.6486999999999998</v>
      </c>
      <c r="L255" s="49">
        <f t="shared" si="85"/>
        <v>52.128994170171964</v>
      </c>
      <c r="M255" s="30">
        <f t="shared" si="86"/>
        <v>8.364890451717576</v>
      </c>
      <c r="N255" s="49"/>
      <c r="O255" s="49">
        <v>11.9604</v>
      </c>
      <c r="P255" s="49">
        <f t="shared" si="87"/>
        <v>0.4541000000000004</v>
      </c>
      <c r="Q255" s="49">
        <f t="shared" si="88"/>
        <v>0.19459999999999944</v>
      </c>
      <c r="R255" s="49">
        <f t="shared" si="77"/>
        <v>0.4425593199999987</v>
      </c>
      <c r="S255" s="49">
        <f t="shared" si="89"/>
        <v>32.6587941849309</v>
      </c>
      <c r="T255" s="31">
        <f t="shared" si="90"/>
        <v>29.998458455372205</v>
      </c>
      <c r="U255" s="50"/>
      <c r="V255" s="31">
        <f t="shared" si="91"/>
        <v>15.212211644897138</v>
      </c>
      <c r="W255" s="31"/>
      <c r="X255" s="31"/>
      <c r="Y255" s="31"/>
      <c r="Z255" s="31"/>
      <c r="AA255" s="31"/>
      <c r="AB255" s="31"/>
      <c r="AD255" s="51"/>
      <c r="AE255" s="30"/>
    </row>
    <row r="256" spans="1:31" s="4" customFormat="1" ht="12.75">
      <c r="A256" s="47"/>
      <c r="B256" s="4" t="s">
        <v>352</v>
      </c>
      <c r="E256" s="4">
        <v>12.9592</v>
      </c>
      <c r="F256" s="4">
        <v>14.8178</v>
      </c>
      <c r="G256" s="48">
        <f t="shared" si="82"/>
        <v>1.858600000000001</v>
      </c>
      <c r="H256" s="49">
        <v>14.6709</v>
      </c>
      <c r="I256" s="49">
        <f t="shared" si="83"/>
        <v>1.7117000000000004</v>
      </c>
      <c r="J256" s="49">
        <v>13.8108</v>
      </c>
      <c r="K256" s="49">
        <f t="shared" si="84"/>
        <v>0.8516000000000012</v>
      </c>
      <c r="L256" s="49">
        <f t="shared" si="85"/>
        <v>50.24829117251849</v>
      </c>
      <c r="M256" s="30">
        <f t="shared" si="86"/>
        <v>7.903798558054471</v>
      </c>
      <c r="N256" s="49"/>
      <c r="O256" s="49">
        <v>13.5745</v>
      </c>
      <c r="P256" s="49">
        <f t="shared" si="87"/>
        <v>0.6153000000000013</v>
      </c>
      <c r="Q256" s="49">
        <f t="shared" si="88"/>
        <v>0.23629999999999995</v>
      </c>
      <c r="R256" s="49">
        <f t="shared" si="77"/>
        <v>0.5373934599999999</v>
      </c>
      <c r="S256" s="49">
        <f t="shared" si="89"/>
        <v>31.3953064205176</v>
      </c>
      <c r="T256" s="31">
        <f t="shared" si="90"/>
        <v>27.74776890558943</v>
      </c>
      <c r="U256" s="50"/>
      <c r="V256" s="31">
        <f t="shared" si="91"/>
        <v>18.35640240696391</v>
      </c>
      <c r="W256" s="31"/>
      <c r="X256" s="31"/>
      <c r="Y256" s="31"/>
      <c r="Z256" s="31"/>
      <c r="AA256" s="31"/>
      <c r="AB256" s="31"/>
      <c r="AD256" s="51"/>
      <c r="AE256" s="30"/>
    </row>
    <row r="257" spans="1:31" s="4" customFormat="1" ht="12.75">
      <c r="A257" s="47"/>
      <c r="B257" s="4" t="s">
        <v>353</v>
      </c>
      <c r="E257" s="4">
        <v>15.235</v>
      </c>
      <c r="F257" s="4">
        <v>16.873</v>
      </c>
      <c r="G257" s="48">
        <f t="shared" si="82"/>
        <v>1.6380000000000017</v>
      </c>
      <c r="H257" s="49">
        <v>16.7513</v>
      </c>
      <c r="I257" s="49">
        <f t="shared" si="83"/>
        <v>1.516300000000001</v>
      </c>
      <c r="J257" s="49">
        <v>15.9887</v>
      </c>
      <c r="K257" s="49">
        <f t="shared" si="84"/>
        <v>0.7537000000000003</v>
      </c>
      <c r="L257" s="49">
        <f t="shared" si="85"/>
        <v>50.29347754402165</v>
      </c>
      <c r="M257" s="30">
        <f t="shared" si="86"/>
        <v>7.429792429792458</v>
      </c>
      <c r="N257" s="49"/>
      <c r="O257" s="49">
        <v>15.7536</v>
      </c>
      <c r="P257" s="49">
        <f t="shared" si="87"/>
        <v>0.5186000000000011</v>
      </c>
      <c r="Q257" s="49">
        <f t="shared" si="88"/>
        <v>0.2350999999999992</v>
      </c>
      <c r="R257" s="49">
        <f t="shared" si="77"/>
        <v>0.5346644199999981</v>
      </c>
      <c r="S257" s="49">
        <f t="shared" si="89"/>
        <v>35.26112378816842</v>
      </c>
      <c r="T257" s="31">
        <f t="shared" si="90"/>
        <v>31.19278227411425</v>
      </c>
      <c r="U257" s="50"/>
      <c r="V257" s="31">
        <f t="shared" si="91"/>
        <v>14.44539866780994</v>
      </c>
      <c r="W257" s="31"/>
      <c r="X257" s="31"/>
      <c r="Y257" s="31"/>
      <c r="Z257" s="31"/>
      <c r="AA257" s="31"/>
      <c r="AB257" s="31"/>
      <c r="AD257" s="51"/>
      <c r="AE257" s="30"/>
    </row>
    <row r="258" spans="1:31" s="4" customFormat="1" ht="12.75">
      <c r="A258" s="47"/>
      <c r="B258" s="4" t="s">
        <v>354</v>
      </c>
      <c r="E258" s="4">
        <v>11.6255</v>
      </c>
      <c r="F258" s="4">
        <v>13.2883</v>
      </c>
      <c r="G258" s="48">
        <f t="shared" si="82"/>
        <v>1.662799999999999</v>
      </c>
      <c r="H258" s="49">
        <v>13.1699</v>
      </c>
      <c r="I258" s="49">
        <f t="shared" si="83"/>
        <v>1.5443999999999996</v>
      </c>
      <c r="J258" s="49">
        <v>12.3858</v>
      </c>
      <c r="K258" s="49">
        <f t="shared" si="84"/>
        <v>0.7602999999999991</v>
      </c>
      <c r="L258" s="49">
        <f t="shared" si="85"/>
        <v>50.77052577052582</v>
      </c>
      <c r="M258" s="30">
        <f t="shared" si="86"/>
        <v>7.120519605484693</v>
      </c>
      <c r="N258" s="49"/>
      <c r="O258" s="49">
        <v>12.1631</v>
      </c>
      <c r="P258" s="49">
        <f t="shared" si="87"/>
        <v>0.5375999999999994</v>
      </c>
      <c r="Q258" s="49">
        <f t="shared" si="88"/>
        <v>0.22269999999999968</v>
      </c>
      <c r="R258" s="49">
        <f t="shared" si="77"/>
        <v>0.5064643399999993</v>
      </c>
      <c r="S258" s="49">
        <f t="shared" si="89"/>
        <v>32.79359880859877</v>
      </c>
      <c r="T258" s="31">
        <f t="shared" si="90"/>
        <v>29.291069314744174</v>
      </c>
      <c r="U258" s="50"/>
      <c r="V258" s="31">
        <f t="shared" si="91"/>
        <v>16.435875420875405</v>
      </c>
      <c r="W258" s="31"/>
      <c r="X258" s="31"/>
      <c r="Y258" s="31"/>
      <c r="Z258" s="31"/>
      <c r="AA258" s="31"/>
      <c r="AB258" s="31"/>
      <c r="AD258" s="51"/>
      <c r="AE258" s="30"/>
    </row>
    <row r="259" spans="1:31" s="4" customFormat="1" ht="12.75">
      <c r="A259" s="47"/>
      <c r="B259" s="4" t="s">
        <v>355</v>
      </c>
      <c r="E259" s="4">
        <v>12.2414</v>
      </c>
      <c r="F259" s="4">
        <v>13.8117</v>
      </c>
      <c r="G259" s="48">
        <f t="shared" si="82"/>
        <v>1.5702999999999996</v>
      </c>
      <c r="H259" s="49">
        <v>13.6791</v>
      </c>
      <c r="I259" s="49">
        <f t="shared" si="83"/>
        <v>1.4376999999999995</v>
      </c>
      <c r="J259" s="49">
        <v>12.9478</v>
      </c>
      <c r="K259" s="49">
        <f t="shared" si="84"/>
        <v>0.7064000000000004</v>
      </c>
      <c r="L259" s="49">
        <f t="shared" si="85"/>
        <v>50.86596647422963</v>
      </c>
      <c r="M259" s="30">
        <f t="shared" si="86"/>
        <v>8.44424632235879</v>
      </c>
      <c r="N259" s="49"/>
      <c r="O259" s="49">
        <v>12.7441</v>
      </c>
      <c r="P259" s="49">
        <f t="shared" si="87"/>
        <v>0.502699999999999</v>
      </c>
      <c r="Q259" s="49">
        <f t="shared" si="88"/>
        <v>0.20370000000000132</v>
      </c>
      <c r="R259" s="49">
        <f t="shared" si="77"/>
        <v>0.463254540000003</v>
      </c>
      <c r="S259" s="49">
        <f t="shared" si="89"/>
        <v>32.22191973290695</v>
      </c>
      <c r="T259" s="31">
        <f t="shared" si="90"/>
        <v>28.836353340883527</v>
      </c>
      <c r="U259" s="50"/>
      <c r="V259" s="31">
        <f t="shared" si="91"/>
        <v>16.912113792863423</v>
      </c>
      <c r="W259" s="31"/>
      <c r="X259" s="31"/>
      <c r="Y259" s="31"/>
      <c r="Z259" s="31"/>
      <c r="AA259" s="31"/>
      <c r="AB259" s="31"/>
      <c r="AD259" s="51"/>
      <c r="AE259" s="30"/>
    </row>
    <row r="260" spans="1:31" s="4" customFormat="1" ht="12.75">
      <c r="A260" s="47"/>
      <c r="B260" s="4" t="s">
        <v>356</v>
      </c>
      <c r="E260" s="4">
        <v>13.8787</v>
      </c>
      <c r="F260" s="4">
        <v>15.5304</v>
      </c>
      <c r="G260" s="48">
        <f t="shared" si="82"/>
        <v>1.6517</v>
      </c>
      <c r="H260" s="49">
        <v>15.4026</v>
      </c>
      <c r="I260" s="49">
        <f t="shared" si="83"/>
        <v>1.5238999999999994</v>
      </c>
      <c r="J260" s="49">
        <v>14.6162</v>
      </c>
      <c r="K260" s="49">
        <f t="shared" si="84"/>
        <v>0.7374999999999989</v>
      </c>
      <c r="L260" s="49">
        <f t="shared" si="85"/>
        <v>51.60443598661334</v>
      </c>
      <c r="M260" s="30">
        <f t="shared" si="86"/>
        <v>7.737482593691383</v>
      </c>
      <c r="N260" s="49"/>
      <c r="O260" s="49">
        <v>14.4015</v>
      </c>
      <c r="P260" s="49">
        <f t="shared" si="87"/>
        <v>0.5228000000000002</v>
      </c>
      <c r="Q260" s="49">
        <f t="shared" si="88"/>
        <v>0.21469999999999878</v>
      </c>
      <c r="R260" s="49">
        <f t="shared" si="77"/>
        <v>0.4882707399999972</v>
      </c>
      <c r="S260" s="49">
        <f t="shared" si="89"/>
        <v>32.04086488614721</v>
      </c>
      <c r="T260" s="31">
        <f t="shared" si="90"/>
        <v>29.111864406779535</v>
      </c>
      <c r="U260" s="50"/>
      <c r="V260" s="31">
        <f t="shared" si="91"/>
        <v>16.354699127239456</v>
      </c>
      <c r="W260" s="31"/>
      <c r="X260" s="31"/>
      <c r="Y260" s="31"/>
      <c r="Z260" s="31"/>
      <c r="AA260" s="31"/>
      <c r="AB260" s="31"/>
      <c r="AD260" s="51"/>
      <c r="AE260" s="30"/>
    </row>
    <row r="261" spans="1:31" s="4" customFormat="1" ht="12.75">
      <c r="A261" s="47"/>
      <c r="B261" s="4" t="s">
        <v>357</v>
      </c>
      <c r="E261" s="4">
        <v>11.3185</v>
      </c>
      <c r="F261" s="4">
        <v>13.0086</v>
      </c>
      <c r="G261" s="48">
        <f t="shared" si="82"/>
        <v>1.6900999999999993</v>
      </c>
      <c r="H261" s="49">
        <v>12.8887</v>
      </c>
      <c r="I261" s="49">
        <f t="shared" si="83"/>
        <v>1.5701999999999998</v>
      </c>
      <c r="J261" s="49">
        <v>12.1157</v>
      </c>
      <c r="K261" s="49">
        <f t="shared" si="84"/>
        <v>0.7972000000000001</v>
      </c>
      <c r="L261" s="49">
        <f t="shared" si="85"/>
        <v>49.22939752897719</v>
      </c>
      <c r="M261" s="30">
        <f t="shared" si="86"/>
        <v>7.0942547778237675</v>
      </c>
      <c r="N261" s="49"/>
      <c r="O261" s="49">
        <v>11.8943</v>
      </c>
      <c r="P261" s="49">
        <f t="shared" si="87"/>
        <v>0.5757999999999992</v>
      </c>
      <c r="Q261" s="49">
        <f t="shared" si="88"/>
        <v>0.22140000000000093</v>
      </c>
      <c r="R261" s="49">
        <f t="shared" si="77"/>
        <v>0.5035078800000021</v>
      </c>
      <c r="S261" s="49">
        <f t="shared" si="89"/>
        <v>32.06648070309529</v>
      </c>
      <c r="T261" s="31">
        <f t="shared" si="90"/>
        <v>27.772202709483302</v>
      </c>
      <c r="U261" s="50"/>
      <c r="V261" s="31">
        <f t="shared" si="91"/>
        <v>18.704121767927518</v>
      </c>
      <c r="W261" s="31"/>
      <c r="X261" s="31"/>
      <c r="Y261" s="31"/>
      <c r="Z261" s="31"/>
      <c r="AA261" s="31"/>
      <c r="AB261" s="31"/>
      <c r="AD261" s="51"/>
      <c r="AE261" s="30"/>
    </row>
    <row r="262" spans="1:31" s="4" customFormat="1" ht="12.75">
      <c r="A262" s="47"/>
      <c r="B262" s="4" t="s">
        <v>358</v>
      </c>
      <c r="E262" s="4">
        <v>13.7721</v>
      </c>
      <c r="F262" s="4">
        <v>15.6129</v>
      </c>
      <c r="G262" s="48">
        <f t="shared" si="82"/>
        <v>1.8407999999999998</v>
      </c>
      <c r="H262" s="49">
        <v>15.4889</v>
      </c>
      <c r="I262" s="49">
        <f t="shared" si="83"/>
        <v>1.7167999999999992</v>
      </c>
      <c r="J262" s="49">
        <v>14.6412</v>
      </c>
      <c r="K262" s="49">
        <f t="shared" si="84"/>
        <v>0.8690999999999995</v>
      </c>
      <c r="L262" s="49">
        <f t="shared" si="85"/>
        <v>49.37674743709227</v>
      </c>
      <c r="M262" s="30">
        <f t="shared" si="86"/>
        <v>6.73620165145592</v>
      </c>
      <c r="N262" s="49"/>
      <c r="O262" s="49">
        <v>14.3906</v>
      </c>
      <c r="P262" s="49">
        <f t="shared" si="87"/>
        <v>0.6184999999999992</v>
      </c>
      <c r="Q262" s="49">
        <f t="shared" si="88"/>
        <v>0.2506000000000004</v>
      </c>
      <c r="R262" s="49">
        <f t="shared" si="77"/>
        <v>0.5699145200000009</v>
      </c>
      <c r="S262" s="49">
        <f t="shared" si="89"/>
        <v>33.19632572227406</v>
      </c>
      <c r="T262" s="31">
        <f t="shared" si="90"/>
        <v>28.834426418133763</v>
      </c>
      <c r="U262" s="50"/>
      <c r="V262" s="31">
        <f t="shared" si="91"/>
        <v>17.42692684063367</v>
      </c>
      <c r="W262" s="31"/>
      <c r="X262" s="31"/>
      <c r="Y262" s="31"/>
      <c r="Z262" s="31"/>
      <c r="AA262" s="31"/>
      <c r="AB262" s="31"/>
      <c r="AD262" s="51"/>
      <c r="AE262" s="30"/>
    </row>
    <row r="263" spans="1:31" s="4" customFormat="1" ht="12.75">
      <c r="A263" s="47"/>
      <c r="B263" s="4" t="s">
        <v>359</v>
      </c>
      <c r="E263" s="4">
        <v>11.9421</v>
      </c>
      <c r="F263" s="4">
        <v>13.6714</v>
      </c>
      <c r="G263" s="48">
        <f t="shared" si="82"/>
        <v>1.7293000000000003</v>
      </c>
      <c r="H263" s="49">
        <v>13.5481</v>
      </c>
      <c r="I263" s="49">
        <f t="shared" si="83"/>
        <v>1.6059999999999999</v>
      </c>
      <c r="J263" s="49">
        <v>12.6947</v>
      </c>
      <c r="K263" s="49">
        <f t="shared" si="84"/>
        <v>0.7525999999999993</v>
      </c>
      <c r="L263" s="49">
        <f t="shared" si="85"/>
        <v>53.13823163138236</v>
      </c>
      <c r="M263" s="30">
        <f t="shared" si="86"/>
        <v>7.130052622448411</v>
      </c>
      <c r="N263" s="49"/>
      <c r="O263" s="49">
        <v>12.4617</v>
      </c>
      <c r="P263" s="49">
        <f t="shared" si="87"/>
        <v>0.5196000000000005</v>
      </c>
      <c r="Q263" s="49">
        <f t="shared" si="88"/>
        <v>0.23299999999999876</v>
      </c>
      <c r="R263" s="49">
        <f t="shared" si="77"/>
        <v>0.5298885999999972</v>
      </c>
      <c r="S263" s="49">
        <f t="shared" si="89"/>
        <v>32.99430884184291</v>
      </c>
      <c r="T263" s="31">
        <f t="shared" si="90"/>
        <v>30.959340951368453</v>
      </c>
      <c r="U263" s="50"/>
      <c r="V263" s="31">
        <f t="shared" si="91"/>
        <v>13.867459526774724</v>
      </c>
      <c r="W263" s="31"/>
      <c r="X263" s="31"/>
      <c r="Y263" s="31"/>
      <c r="Z263" s="31"/>
      <c r="AA263" s="31"/>
      <c r="AB263" s="31"/>
      <c r="AD263" s="51"/>
      <c r="AE263" s="30"/>
    </row>
    <row r="264" spans="1:31" s="4" customFormat="1" ht="12.75">
      <c r="A264" s="47"/>
      <c r="B264" s="4" t="s">
        <v>360</v>
      </c>
      <c r="E264" s="4">
        <v>13.0551</v>
      </c>
      <c r="F264" s="4">
        <v>14.9017</v>
      </c>
      <c r="G264" s="48">
        <f t="shared" si="82"/>
        <v>1.8466000000000005</v>
      </c>
      <c r="H264" s="49">
        <v>14.7672</v>
      </c>
      <c r="I264" s="49">
        <f t="shared" si="83"/>
        <v>1.7121000000000013</v>
      </c>
      <c r="J264" s="49">
        <v>13.8532</v>
      </c>
      <c r="K264" s="49">
        <f t="shared" si="84"/>
        <v>0.7980999999999998</v>
      </c>
      <c r="L264" s="49">
        <f t="shared" si="85"/>
        <v>53.384732200222</v>
      </c>
      <c r="M264" s="30">
        <f t="shared" si="86"/>
        <v>7.283656449691279</v>
      </c>
      <c r="N264" s="49"/>
      <c r="O264" s="49">
        <v>13.6152</v>
      </c>
      <c r="P264" s="49">
        <f t="shared" si="87"/>
        <v>0.5601000000000003</v>
      </c>
      <c r="Q264" s="49">
        <f t="shared" si="88"/>
        <v>0.23799999999999955</v>
      </c>
      <c r="R264" s="49">
        <f t="shared" si="77"/>
        <v>0.541259599999999</v>
      </c>
      <c r="S264" s="49">
        <f t="shared" si="89"/>
        <v>31.61378424157459</v>
      </c>
      <c r="T264" s="31">
        <f t="shared" si="90"/>
        <v>29.82082445808791</v>
      </c>
      <c r="U264" s="50"/>
      <c r="V264" s="31">
        <f t="shared" si="91"/>
        <v>15.001483558203418</v>
      </c>
      <c r="W264" s="31"/>
      <c r="X264" s="31"/>
      <c r="Y264" s="31"/>
      <c r="Z264" s="31"/>
      <c r="AA264" s="31"/>
      <c r="AB264" s="31"/>
      <c r="AD264" s="51"/>
      <c r="AE264" s="30"/>
    </row>
    <row r="265" spans="1:31" s="4" customFormat="1" ht="12.75">
      <c r="A265" s="47"/>
      <c r="B265" s="4" t="s">
        <v>361</v>
      </c>
      <c r="E265" s="4">
        <v>11.5881</v>
      </c>
      <c r="F265" s="4">
        <v>13.6141</v>
      </c>
      <c r="G265" s="48">
        <f t="shared" si="82"/>
        <v>2.026</v>
      </c>
      <c r="H265" s="49">
        <v>13.4681</v>
      </c>
      <c r="I265" s="49">
        <f t="shared" si="83"/>
        <v>1.879999999999999</v>
      </c>
      <c r="J265" s="49">
        <v>12.6131</v>
      </c>
      <c r="K265" s="49">
        <f t="shared" si="84"/>
        <v>1.0249999999999986</v>
      </c>
      <c r="L265" s="49">
        <f t="shared" si="85"/>
        <v>45.47872340425537</v>
      </c>
      <c r="M265" s="30">
        <f t="shared" si="86"/>
        <v>7.206317867719685</v>
      </c>
      <c r="N265" s="49"/>
      <c r="O265" s="49">
        <v>12.334</v>
      </c>
      <c r="P265" s="49">
        <f t="shared" si="87"/>
        <v>0.7458999999999989</v>
      </c>
      <c r="Q265" s="49">
        <f t="shared" si="88"/>
        <v>0.2790999999999997</v>
      </c>
      <c r="R265" s="49">
        <f t="shared" si="77"/>
        <v>0.6347292199999993</v>
      </c>
      <c r="S265" s="49">
        <f t="shared" si="89"/>
        <v>33.762192553191475</v>
      </c>
      <c r="T265" s="31">
        <f t="shared" si="90"/>
        <v>27.229268292682935</v>
      </c>
      <c r="U265" s="50"/>
      <c r="V265" s="31">
        <f t="shared" si="91"/>
        <v>20.759084042553155</v>
      </c>
      <c r="W265" s="31"/>
      <c r="X265" s="31"/>
      <c r="Y265" s="31"/>
      <c r="Z265" s="31"/>
      <c r="AA265" s="31"/>
      <c r="AB265" s="31"/>
      <c r="AD265" s="51"/>
      <c r="AE265" s="30"/>
    </row>
    <row r="266" spans="1:31" s="4" customFormat="1" ht="12.75">
      <c r="A266" s="47"/>
      <c r="B266" s="4" t="s">
        <v>362</v>
      </c>
      <c r="E266" s="4">
        <v>13.3913</v>
      </c>
      <c r="F266" s="4">
        <v>14.8232</v>
      </c>
      <c r="G266" s="48">
        <f t="shared" si="82"/>
        <v>1.4319000000000006</v>
      </c>
      <c r="H266" s="49">
        <v>14.7462</v>
      </c>
      <c r="I266" s="49">
        <f t="shared" si="83"/>
        <v>1.3549000000000007</v>
      </c>
      <c r="J266" s="49">
        <v>14.1308</v>
      </c>
      <c r="K266" s="49">
        <f t="shared" si="84"/>
        <v>0.7395000000000014</v>
      </c>
      <c r="L266" s="49">
        <f t="shared" si="85"/>
        <v>45.42032622333744</v>
      </c>
      <c r="M266" s="30">
        <f t="shared" si="86"/>
        <v>5.377470493749558</v>
      </c>
      <c r="N266" s="49"/>
      <c r="O266" s="49">
        <v>13.9152</v>
      </c>
      <c r="P266" s="49">
        <f t="shared" si="87"/>
        <v>0.5239000000000011</v>
      </c>
      <c r="Q266" s="49">
        <f t="shared" si="88"/>
        <v>0.21560000000000024</v>
      </c>
      <c r="R266" s="49">
        <f t="shared" si="77"/>
        <v>0.49031752000000056</v>
      </c>
      <c r="S266" s="49">
        <f t="shared" si="89"/>
        <v>36.18846556941474</v>
      </c>
      <c r="T266" s="31">
        <f t="shared" si="90"/>
        <v>29.154834347532095</v>
      </c>
      <c r="U266" s="50"/>
      <c r="V266" s="31">
        <f t="shared" si="91"/>
        <v>18.391208207247814</v>
      </c>
      <c r="W266" s="31"/>
      <c r="X266" s="31"/>
      <c r="Y266" s="31"/>
      <c r="Z266" s="31"/>
      <c r="AA266" s="31"/>
      <c r="AB266" s="31"/>
      <c r="AD266" s="51"/>
      <c r="AE266" s="30"/>
    </row>
    <row r="267" spans="1:31" s="4" customFormat="1" ht="12.75">
      <c r="A267" s="47"/>
      <c r="B267" s="4" t="s">
        <v>363</v>
      </c>
      <c r="E267" s="4">
        <v>12.1147</v>
      </c>
      <c r="F267" s="4">
        <v>13.7939</v>
      </c>
      <c r="G267" s="48">
        <f t="shared" si="82"/>
        <v>1.6792000000000016</v>
      </c>
      <c r="H267" s="49">
        <v>13.7037</v>
      </c>
      <c r="I267" s="49">
        <f t="shared" si="83"/>
        <v>1.5890000000000004</v>
      </c>
      <c r="J267" s="49">
        <v>12.9713</v>
      </c>
      <c r="K267" s="49">
        <f t="shared" si="84"/>
        <v>0.8566000000000003</v>
      </c>
      <c r="L267" s="49">
        <f t="shared" si="85"/>
        <v>46.09188168659534</v>
      </c>
      <c r="M267" s="30">
        <f t="shared" si="86"/>
        <v>5.371605526441227</v>
      </c>
      <c r="N267" s="49"/>
      <c r="O267" s="49">
        <v>12.699</v>
      </c>
      <c r="P267" s="49">
        <f t="shared" si="87"/>
        <v>0.5843000000000007</v>
      </c>
      <c r="Q267" s="49">
        <f t="shared" si="88"/>
        <v>0.27229999999999954</v>
      </c>
      <c r="R267" s="49">
        <f t="shared" si="77"/>
        <v>0.6192646599999989</v>
      </c>
      <c r="S267" s="49">
        <f t="shared" si="89"/>
        <v>38.97197356828186</v>
      </c>
      <c r="T267" s="31">
        <f t="shared" si="90"/>
        <v>31.788466028484645</v>
      </c>
      <c r="U267" s="50"/>
      <c r="V267" s="31">
        <f t="shared" si="91"/>
        <v>14.936144745122789</v>
      </c>
      <c r="W267" s="31"/>
      <c r="X267" s="31"/>
      <c r="Y267" s="31"/>
      <c r="Z267" s="31"/>
      <c r="AA267" s="31"/>
      <c r="AB267" s="31"/>
      <c r="AD267" s="51"/>
      <c r="AE267" s="30"/>
    </row>
    <row r="268" spans="1:31" s="4" customFormat="1" ht="12.75">
      <c r="A268" s="47"/>
      <c r="B268" s="4" t="s">
        <v>364</v>
      </c>
      <c r="E268" s="4">
        <v>12.3697</v>
      </c>
      <c r="F268" s="4">
        <v>14.1397</v>
      </c>
      <c r="G268" s="48">
        <f t="shared" si="82"/>
        <v>1.7699999999999996</v>
      </c>
      <c r="H268" s="49">
        <v>13.9929</v>
      </c>
      <c r="I268" s="49">
        <f t="shared" si="83"/>
        <v>1.6232000000000006</v>
      </c>
      <c r="J268" s="49">
        <v>13.1517</v>
      </c>
      <c r="K268" s="49">
        <f t="shared" si="84"/>
        <v>0.782</v>
      </c>
      <c r="L268" s="49">
        <f t="shared" si="85"/>
        <v>51.82355840315428</v>
      </c>
      <c r="M268" s="30">
        <f t="shared" si="86"/>
        <v>8.293785310734405</v>
      </c>
      <c r="N268" s="49"/>
      <c r="O268" s="49">
        <v>12.9054</v>
      </c>
      <c r="P268" s="49">
        <f t="shared" si="87"/>
        <v>0.5357000000000003</v>
      </c>
      <c r="Q268" s="49">
        <f t="shared" si="88"/>
        <v>0.24629999999999974</v>
      </c>
      <c r="R268" s="49">
        <f t="shared" si="77"/>
        <v>0.5601354599999994</v>
      </c>
      <c r="S268" s="49">
        <f t="shared" si="89"/>
        <v>34.50809881715126</v>
      </c>
      <c r="T268" s="31">
        <f t="shared" si="90"/>
        <v>31.496163682864413</v>
      </c>
      <c r="U268" s="50"/>
      <c r="V268" s="31">
        <f t="shared" si="91"/>
        <v>13.668342779694456</v>
      </c>
      <c r="W268" s="31"/>
      <c r="X268" s="31"/>
      <c r="Y268" s="31"/>
      <c r="Z268" s="31"/>
      <c r="AA268" s="31"/>
      <c r="AB268" s="31"/>
      <c r="AD268" s="51"/>
      <c r="AE268" s="30"/>
    </row>
    <row r="269" spans="1:31" s="4" customFormat="1" ht="12.75">
      <c r="A269" s="47"/>
      <c r="B269" s="4" t="s">
        <v>365</v>
      </c>
      <c r="E269" s="4">
        <v>12.6146</v>
      </c>
      <c r="F269" s="4">
        <v>14.3472</v>
      </c>
      <c r="G269" s="48">
        <f t="shared" si="82"/>
        <v>1.7326000000000015</v>
      </c>
      <c r="H269" s="49">
        <v>14.193</v>
      </c>
      <c r="I269" s="49">
        <f t="shared" si="83"/>
        <v>1.5784000000000002</v>
      </c>
      <c r="J269" s="49">
        <v>13.4058</v>
      </c>
      <c r="K269" s="49">
        <f t="shared" si="84"/>
        <v>0.7911999999999999</v>
      </c>
      <c r="L269" s="49">
        <f t="shared" si="85"/>
        <v>49.87328940699444</v>
      </c>
      <c r="M269" s="30">
        <f t="shared" si="86"/>
        <v>8.899919196583234</v>
      </c>
      <c r="N269" s="49"/>
      <c r="O269" s="49">
        <v>13.1387</v>
      </c>
      <c r="P269" s="49">
        <f t="shared" si="87"/>
        <v>0.5241000000000007</v>
      </c>
      <c r="Q269" s="49">
        <f t="shared" si="88"/>
        <v>0.2670999999999992</v>
      </c>
      <c r="R269" s="49">
        <f t="shared" si="77"/>
        <v>0.6074388199999983</v>
      </c>
      <c r="S269" s="49">
        <f t="shared" si="89"/>
        <v>38.484466548403326</v>
      </c>
      <c r="T269" s="31">
        <f t="shared" si="90"/>
        <v>33.75884732052569</v>
      </c>
      <c r="U269" s="50"/>
      <c r="V269" s="31">
        <f t="shared" si="91"/>
        <v>11.642244044602236</v>
      </c>
      <c r="W269" s="31"/>
      <c r="X269" s="31"/>
      <c r="Y269" s="31"/>
      <c r="Z269" s="31"/>
      <c r="AA269" s="31"/>
      <c r="AB269" s="31"/>
      <c r="AD269" s="51"/>
      <c r="AE269" s="30"/>
    </row>
    <row r="270" spans="1:31" s="4" customFormat="1" ht="12.75">
      <c r="A270" s="47"/>
      <c r="B270" s="4" t="s">
        <v>366</v>
      </c>
      <c r="E270" s="4">
        <v>12.0493</v>
      </c>
      <c r="F270" s="4">
        <v>13.6621</v>
      </c>
      <c r="G270" s="48">
        <f t="shared" si="82"/>
        <v>1.6128</v>
      </c>
      <c r="H270" s="49">
        <v>13.526</v>
      </c>
      <c r="I270" s="49">
        <f t="shared" si="83"/>
        <v>1.4766999999999992</v>
      </c>
      <c r="J270" s="49">
        <v>12.785</v>
      </c>
      <c r="K270" s="49">
        <f t="shared" si="84"/>
        <v>0.7356999999999996</v>
      </c>
      <c r="L270" s="49">
        <f t="shared" si="85"/>
        <v>50.179454188393045</v>
      </c>
      <c r="M270" s="30">
        <f t="shared" si="86"/>
        <v>8.438740079365127</v>
      </c>
      <c r="N270" s="49"/>
      <c r="O270" s="49">
        <v>12.5745</v>
      </c>
      <c r="P270" s="49">
        <f t="shared" si="87"/>
        <v>0.5251999999999999</v>
      </c>
      <c r="Q270" s="49">
        <f t="shared" si="88"/>
        <v>0.2104999999999997</v>
      </c>
      <c r="R270" s="49">
        <f aca="true" t="shared" si="92" ref="R270:R298">Q270*2.2742</f>
        <v>0.4787190999999993</v>
      </c>
      <c r="S270" s="49">
        <f t="shared" si="89"/>
        <v>32.418168890092744</v>
      </c>
      <c r="T270" s="31">
        <f t="shared" si="90"/>
        <v>28.61220606225361</v>
      </c>
      <c r="U270" s="50"/>
      <c r="V270" s="31">
        <f t="shared" si="91"/>
        <v>17.402376921514218</v>
      </c>
      <c r="W270" s="31"/>
      <c r="X270" s="31"/>
      <c r="Y270" s="31"/>
      <c r="Z270" s="31"/>
      <c r="AA270" s="31"/>
      <c r="AB270" s="31"/>
      <c r="AD270" s="51"/>
      <c r="AE270" s="30"/>
    </row>
    <row r="271" spans="1:31" s="4" customFormat="1" ht="12.75">
      <c r="A271" s="47"/>
      <c r="B271" s="4" t="s">
        <v>367</v>
      </c>
      <c r="E271" s="4">
        <v>11.8248</v>
      </c>
      <c r="F271" s="4">
        <v>13.6612</v>
      </c>
      <c r="G271" s="48">
        <f t="shared" si="82"/>
        <v>1.8363999999999994</v>
      </c>
      <c r="H271" s="49">
        <v>13.5129</v>
      </c>
      <c r="I271" s="49">
        <f t="shared" si="83"/>
        <v>1.6881000000000004</v>
      </c>
      <c r="J271" s="49">
        <v>12.6652</v>
      </c>
      <c r="K271" s="49">
        <f t="shared" si="84"/>
        <v>0.8404000000000007</v>
      </c>
      <c r="L271" s="49">
        <f t="shared" si="85"/>
        <v>50.21621941828087</v>
      </c>
      <c r="M271" s="30">
        <f t="shared" si="86"/>
        <v>8.075582661729419</v>
      </c>
      <c r="N271" s="49"/>
      <c r="O271" s="49">
        <v>12.4518</v>
      </c>
      <c r="P271" s="49">
        <f t="shared" si="87"/>
        <v>0.6270000000000007</v>
      </c>
      <c r="Q271" s="49">
        <f t="shared" si="88"/>
        <v>0.21340000000000003</v>
      </c>
      <c r="R271" s="49">
        <f t="shared" si="92"/>
        <v>0.4853142800000001</v>
      </c>
      <c r="S271" s="49">
        <f t="shared" si="89"/>
        <v>28.749142823292456</v>
      </c>
      <c r="T271" s="31">
        <f t="shared" si="90"/>
        <v>25.392670157068046</v>
      </c>
      <c r="U271" s="50"/>
      <c r="V271" s="31">
        <f t="shared" si="91"/>
        <v>21.03463775842667</v>
      </c>
      <c r="W271" s="31"/>
      <c r="X271" s="31"/>
      <c r="Y271" s="31"/>
      <c r="Z271" s="31"/>
      <c r="AA271" s="31"/>
      <c r="AB271" s="31"/>
      <c r="AD271" s="51"/>
      <c r="AE271" s="30"/>
    </row>
    <row r="272" spans="1:31" s="4" customFormat="1" ht="12.75">
      <c r="A272" s="47"/>
      <c r="B272" s="4" t="s">
        <v>368</v>
      </c>
      <c r="E272" s="4">
        <v>14.1255</v>
      </c>
      <c r="F272" s="4">
        <v>15.7321</v>
      </c>
      <c r="G272" s="48">
        <f t="shared" si="82"/>
        <v>1.6066000000000003</v>
      </c>
      <c r="H272" s="49">
        <v>15.5908</v>
      </c>
      <c r="I272" s="49">
        <f t="shared" si="83"/>
        <v>1.4652999999999992</v>
      </c>
      <c r="J272" s="49">
        <v>14.8617</v>
      </c>
      <c r="K272" s="49">
        <f t="shared" si="84"/>
        <v>0.7362000000000002</v>
      </c>
      <c r="L272" s="49">
        <f t="shared" si="85"/>
        <v>49.75772879273865</v>
      </c>
      <c r="M272" s="30">
        <f t="shared" si="86"/>
        <v>8.79497074567416</v>
      </c>
      <c r="N272" s="49"/>
      <c r="O272" s="49">
        <v>14.6536</v>
      </c>
      <c r="P272" s="49">
        <f t="shared" si="87"/>
        <v>0.5281000000000002</v>
      </c>
      <c r="Q272" s="49">
        <f t="shared" si="88"/>
        <v>0.20809999999999995</v>
      </c>
      <c r="R272" s="49">
        <f t="shared" si="92"/>
        <v>0.47326101999999987</v>
      </c>
      <c r="S272" s="49">
        <f t="shared" si="89"/>
        <v>32.297892581723886</v>
      </c>
      <c r="T272" s="31">
        <f t="shared" si="90"/>
        <v>28.26677533278999</v>
      </c>
      <c r="U272" s="50"/>
      <c r="V272" s="31">
        <f t="shared" si="91"/>
        <v>17.944378625537468</v>
      </c>
      <c r="W272" s="31"/>
      <c r="X272" s="31"/>
      <c r="Y272" s="31"/>
      <c r="Z272" s="31"/>
      <c r="AA272" s="31"/>
      <c r="AB272" s="31"/>
      <c r="AD272" s="51"/>
      <c r="AE272" s="30"/>
    </row>
    <row r="273" spans="1:31" s="4" customFormat="1" ht="12.75">
      <c r="A273" s="47"/>
      <c r="B273" s="4" t="s">
        <v>369</v>
      </c>
      <c r="E273" s="4">
        <v>11.7097</v>
      </c>
      <c r="F273" s="4">
        <v>13.2555</v>
      </c>
      <c r="G273" s="48">
        <f t="shared" si="82"/>
        <v>1.5457999999999998</v>
      </c>
      <c r="H273" s="49">
        <v>13.1256</v>
      </c>
      <c r="I273" s="49">
        <f t="shared" si="83"/>
        <v>1.4159000000000006</v>
      </c>
      <c r="J273" s="49">
        <v>12.3439</v>
      </c>
      <c r="K273" s="49">
        <f t="shared" si="84"/>
        <v>0.6341999999999999</v>
      </c>
      <c r="L273" s="49">
        <f t="shared" si="85"/>
        <v>55.20870117946185</v>
      </c>
      <c r="M273" s="30">
        <f t="shared" si="86"/>
        <v>8.403415707077192</v>
      </c>
      <c r="N273" s="49"/>
      <c r="O273" s="49">
        <v>12.192</v>
      </c>
      <c r="P273" s="49">
        <f t="shared" si="87"/>
        <v>0.4823000000000004</v>
      </c>
      <c r="Q273" s="49">
        <f t="shared" si="88"/>
        <v>0.15189999999999948</v>
      </c>
      <c r="R273" s="49">
        <f t="shared" si="92"/>
        <v>0.3454509799999988</v>
      </c>
      <c r="S273" s="49">
        <f t="shared" si="89"/>
        <v>24.397978670809987</v>
      </c>
      <c r="T273" s="31">
        <f t="shared" si="90"/>
        <v>23.95143487858712</v>
      </c>
      <c r="U273" s="50"/>
      <c r="V273" s="31">
        <f t="shared" si="91"/>
        <v>20.39332014972817</v>
      </c>
      <c r="W273" s="31"/>
      <c r="X273" s="31"/>
      <c r="Y273" s="31"/>
      <c r="Z273" s="31"/>
      <c r="AA273" s="31"/>
      <c r="AB273" s="31"/>
      <c r="AD273" s="51"/>
      <c r="AE273" s="30"/>
    </row>
    <row r="274" spans="1:31" s="4" customFormat="1" ht="12.75">
      <c r="A274" s="47"/>
      <c r="B274" s="4" t="s">
        <v>370</v>
      </c>
      <c r="E274" s="4">
        <v>11.3144</v>
      </c>
      <c r="F274" s="4">
        <v>13.4986</v>
      </c>
      <c r="G274" s="48">
        <f t="shared" si="82"/>
        <v>2.1842000000000006</v>
      </c>
      <c r="H274" s="49">
        <v>13.3492</v>
      </c>
      <c r="I274" s="49">
        <f t="shared" si="83"/>
        <v>2.0348000000000006</v>
      </c>
      <c r="J274" s="49">
        <v>12.2596</v>
      </c>
      <c r="K274" s="49">
        <f t="shared" si="84"/>
        <v>0.9452000000000016</v>
      </c>
      <c r="L274" s="49">
        <f t="shared" si="85"/>
        <v>53.548260271279666</v>
      </c>
      <c r="M274" s="30">
        <f t="shared" si="86"/>
        <v>6.840032964014281</v>
      </c>
      <c r="N274" s="49"/>
      <c r="O274" s="49">
        <v>12.0083</v>
      </c>
      <c r="P274" s="49">
        <f t="shared" si="87"/>
        <v>0.6939000000000011</v>
      </c>
      <c r="Q274" s="49">
        <f t="shared" si="88"/>
        <v>0.2513000000000005</v>
      </c>
      <c r="R274" s="49">
        <f t="shared" si="92"/>
        <v>0.5715064600000012</v>
      </c>
      <c r="S274" s="49">
        <f t="shared" si="89"/>
        <v>28.086615883624976</v>
      </c>
      <c r="T274" s="31">
        <f t="shared" si="90"/>
        <v>26.586965721540423</v>
      </c>
      <c r="U274" s="50"/>
      <c r="V274" s="31">
        <f t="shared" si="91"/>
        <v>18.365123845095354</v>
      </c>
      <c r="W274" s="31"/>
      <c r="X274" s="31"/>
      <c r="Y274" s="31"/>
      <c r="Z274" s="31"/>
      <c r="AA274" s="31"/>
      <c r="AB274" s="31"/>
      <c r="AD274" s="51"/>
      <c r="AE274" s="30"/>
    </row>
    <row r="275" spans="1:31" s="4" customFormat="1" ht="12.75">
      <c r="A275" s="47"/>
      <c r="B275" s="4" t="s">
        <v>371</v>
      </c>
      <c r="E275" s="4">
        <v>12.8872</v>
      </c>
      <c r="F275" s="4">
        <v>14.3655</v>
      </c>
      <c r="G275" s="48">
        <f t="shared" si="82"/>
        <v>1.4783000000000008</v>
      </c>
      <c r="H275" s="49">
        <v>14.2814</v>
      </c>
      <c r="I275" s="49">
        <f t="shared" si="83"/>
        <v>1.3941999999999997</v>
      </c>
      <c r="J275" s="49">
        <v>13.5439</v>
      </c>
      <c r="K275" s="49">
        <f t="shared" si="84"/>
        <v>0.6567000000000007</v>
      </c>
      <c r="L275" s="49">
        <f t="shared" si="85"/>
        <v>52.89771912207711</v>
      </c>
      <c r="M275" s="30">
        <f t="shared" si="86"/>
        <v>5.688967056754456</v>
      </c>
      <c r="N275" s="49"/>
      <c r="O275" s="49">
        <v>13.387</v>
      </c>
      <c r="P275" s="49">
        <f t="shared" si="87"/>
        <v>0.49980000000000047</v>
      </c>
      <c r="Q275" s="49">
        <f t="shared" si="88"/>
        <v>0.15690000000000026</v>
      </c>
      <c r="R275" s="49">
        <f t="shared" si="92"/>
        <v>0.3568219800000006</v>
      </c>
      <c r="S275" s="49">
        <f t="shared" si="89"/>
        <v>25.59331372830302</v>
      </c>
      <c r="T275" s="31">
        <f t="shared" si="90"/>
        <v>23.892188213796267</v>
      </c>
      <c r="U275" s="50"/>
      <c r="V275" s="31">
        <f t="shared" si="91"/>
        <v>21.508967149619863</v>
      </c>
      <c r="W275" s="31"/>
      <c r="X275" s="31"/>
      <c r="Y275" s="31"/>
      <c r="Z275" s="31"/>
      <c r="AA275" s="31"/>
      <c r="AB275" s="31"/>
      <c r="AD275" s="51"/>
      <c r="AE275" s="30"/>
    </row>
    <row r="276" spans="1:31" s="4" customFormat="1" ht="12.75">
      <c r="A276" s="47"/>
      <c r="B276" s="4" t="s">
        <v>372</v>
      </c>
      <c r="E276" s="4">
        <v>11.3967</v>
      </c>
      <c r="F276" s="4">
        <v>14.2191</v>
      </c>
      <c r="G276" s="48">
        <f t="shared" si="82"/>
        <v>2.8224</v>
      </c>
      <c r="H276" s="49">
        <v>14.0874</v>
      </c>
      <c r="I276" s="49">
        <f t="shared" si="83"/>
        <v>2.6907000000000014</v>
      </c>
      <c r="J276" s="49">
        <v>13.3734</v>
      </c>
      <c r="K276" s="49">
        <f t="shared" si="84"/>
        <v>1.976700000000001</v>
      </c>
      <c r="L276" s="49">
        <f t="shared" si="85"/>
        <v>26.535845690712456</v>
      </c>
      <c r="M276" s="30">
        <f t="shared" si="86"/>
        <v>4.666241496598589</v>
      </c>
      <c r="N276" s="49"/>
      <c r="O276" s="49">
        <v>12.867</v>
      </c>
      <c r="P276" s="49">
        <f t="shared" si="87"/>
        <v>1.4703000000000017</v>
      </c>
      <c r="Q276" s="49">
        <f t="shared" si="88"/>
        <v>0.5063999999999993</v>
      </c>
      <c r="R276" s="49">
        <f t="shared" si="92"/>
        <v>1.1516548799999984</v>
      </c>
      <c r="S276" s="49">
        <f t="shared" si="89"/>
        <v>42.80131118296346</v>
      </c>
      <c r="T276" s="31">
        <f t="shared" si="90"/>
        <v>25.618455000758793</v>
      </c>
      <c r="U276" s="50"/>
      <c r="V276" s="31">
        <f t="shared" si="91"/>
        <v>30.662843126324077</v>
      </c>
      <c r="W276" s="31"/>
      <c r="X276" s="31"/>
      <c r="Y276" s="31"/>
      <c r="Z276" s="31"/>
      <c r="AA276" s="31"/>
      <c r="AB276" s="31"/>
      <c r="AD276" s="51"/>
      <c r="AE276" s="30"/>
    </row>
    <row r="277" spans="1:31" s="4" customFormat="1" ht="12.75">
      <c r="A277" s="52" t="s">
        <v>120</v>
      </c>
      <c r="B277" s="5" t="s">
        <v>52</v>
      </c>
      <c r="C277" s="5">
        <v>533.07</v>
      </c>
      <c r="D277" s="5">
        <v>120.06</v>
      </c>
      <c r="E277" s="5">
        <f>SUM(E218:E276)</f>
        <v>742.2576</v>
      </c>
      <c r="F277" s="5">
        <f aca="true" t="shared" si="93" ref="F277:P277">SUM(F218:F276)</f>
        <v>840.8592000000001</v>
      </c>
      <c r="G277" s="5">
        <f t="shared" si="93"/>
        <v>98.60159999999999</v>
      </c>
      <c r="H277" s="5">
        <f t="shared" si="93"/>
        <v>833.1694999999996</v>
      </c>
      <c r="I277" s="5">
        <f t="shared" si="93"/>
        <v>90.91190000000002</v>
      </c>
      <c r="J277" s="5">
        <f t="shared" si="93"/>
        <v>788.9593</v>
      </c>
      <c r="K277" s="5">
        <f>SUM(K218:K276)</f>
        <v>46.7017</v>
      </c>
      <c r="L277" s="54">
        <f>AVERAGE(L218:L276)</f>
        <v>49.51294806485949</v>
      </c>
      <c r="M277" s="55">
        <f>AVERAGE(M218:M276)</f>
        <v>7.964964666577176</v>
      </c>
      <c r="N277" s="54">
        <f>AVERAGE(L218:L276)</f>
        <v>49.51294806485949</v>
      </c>
      <c r="O277" s="54">
        <f t="shared" si="93"/>
        <v>775.3054999999999</v>
      </c>
      <c r="P277" s="5">
        <f t="shared" si="93"/>
        <v>33.047900000000006</v>
      </c>
      <c r="Q277" s="5">
        <f>SUM(Q218:Q276)</f>
        <v>13.653799999999995</v>
      </c>
      <c r="R277" s="5">
        <f>SUM(R218:R276)</f>
        <v>31.051471959999997</v>
      </c>
      <c r="S277" s="54">
        <f>AVERAGE(S218:S276)</f>
        <v>33.648494008572385</v>
      </c>
      <c r="T277" s="55">
        <f>AVERAGE(T218:T276)</f>
        <v>29.25464354355787</v>
      </c>
      <c r="U277" s="54">
        <f>AVERAGE(U218:U276)</f>
        <v>29.31045561957971</v>
      </c>
      <c r="V277" s="55">
        <f>AVERAGE(V218:V276)</f>
        <v>16.838557926568132</v>
      </c>
      <c r="W277" s="61">
        <f>AVERAGE(L218:L276)</f>
        <v>49.51294806485949</v>
      </c>
      <c r="X277" s="61">
        <f>STDEV(L218:L276)</f>
        <v>6.004325222449182</v>
      </c>
      <c r="Y277" s="61">
        <f>AVERAGE(S218:S276)</f>
        <v>33.648494008572385</v>
      </c>
      <c r="Z277" s="61">
        <f>STDEV(S218:S276)</f>
        <v>5.389651173098671</v>
      </c>
      <c r="AA277" s="61">
        <f>AVERAGE(V218:V276)</f>
        <v>16.838557926568132</v>
      </c>
      <c r="AB277" s="61">
        <f>STDEV(V218:V276)</f>
        <v>3.3430041859614046</v>
      </c>
      <c r="AC277" s="55">
        <f>SUM(W277,Y277,AA277)</f>
        <v>100.00000000000001</v>
      </c>
      <c r="AD277" s="51"/>
      <c r="AE277" s="30"/>
    </row>
    <row r="278" spans="1:31" s="4" customFormat="1" ht="12.75">
      <c r="A278" s="52"/>
      <c r="B278" s="5"/>
      <c r="C278" s="5"/>
      <c r="D278" s="5"/>
      <c r="E278" s="5"/>
      <c r="F278" s="5"/>
      <c r="G278" s="48"/>
      <c r="H278" s="54"/>
      <c r="I278" s="49"/>
      <c r="J278" s="54"/>
      <c r="K278" s="49"/>
      <c r="L278" s="49"/>
      <c r="M278" s="30"/>
      <c r="N278" s="49"/>
      <c r="O278" s="54"/>
      <c r="P278" s="49"/>
      <c r="Q278" s="49"/>
      <c r="R278" s="49"/>
      <c r="S278" s="49"/>
      <c r="T278" s="31"/>
      <c r="U278" s="50"/>
      <c r="V278" s="31"/>
      <c r="W278" s="31"/>
      <c r="X278" s="31"/>
      <c r="Y278" s="31"/>
      <c r="Z278" s="31"/>
      <c r="AA278" s="31"/>
      <c r="AB278" s="31"/>
      <c r="AD278" s="51"/>
      <c r="AE278" s="30"/>
    </row>
    <row r="279" spans="1:31" s="4" customFormat="1" ht="12.75">
      <c r="A279" s="52"/>
      <c r="B279" s="5"/>
      <c r="C279" s="5"/>
      <c r="D279" s="5"/>
      <c r="E279" s="5"/>
      <c r="F279" s="5"/>
      <c r="G279" s="48"/>
      <c r="H279" s="54"/>
      <c r="I279" s="49"/>
      <c r="J279" s="54"/>
      <c r="K279" s="49"/>
      <c r="L279" s="49"/>
      <c r="M279" s="30"/>
      <c r="N279" s="49"/>
      <c r="O279" s="54"/>
      <c r="P279" s="49"/>
      <c r="Q279" s="49"/>
      <c r="R279" s="49"/>
      <c r="S279" s="49"/>
      <c r="T279" s="31"/>
      <c r="U279" s="50"/>
      <c r="V279" s="31"/>
      <c r="W279" s="31"/>
      <c r="X279" s="31"/>
      <c r="Y279" s="31"/>
      <c r="Z279" s="31"/>
      <c r="AA279" s="31"/>
      <c r="AB279" s="31"/>
      <c r="AD279" s="51"/>
      <c r="AE279" s="30"/>
    </row>
    <row r="280" spans="1:32" s="4" customFormat="1" ht="12.75">
      <c r="A280" s="52" t="s">
        <v>50</v>
      </c>
      <c r="B280" s="57" t="s">
        <v>373</v>
      </c>
      <c r="C280" s="57"/>
      <c r="D280" s="57"/>
      <c r="E280" s="57">
        <v>11.4784</v>
      </c>
      <c r="F280" s="57">
        <v>14.0502</v>
      </c>
      <c r="G280" s="48">
        <f aca="true" t="shared" si="94" ref="G280:G286">F280-E280</f>
        <v>2.5717999999999996</v>
      </c>
      <c r="H280" s="68">
        <v>14.0025</v>
      </c>
      <c r="I280" s="49">
        <f aca="true" t="shared" si="95" ref="I280:I286">H280-E280</f>
        <v>2.524099999999999</v>
      </c>
      <c r="J280" s="68">
        <v>13.5892</v>
      </c>
      <c r="K280" s="49">
        <f aca="true" t="shared" si="96" ref="K280:K286">J280-E280</f>
        <v>2.1107999999999993</v>
      </c>
      <c r="L280" s="49">
        <f aca="true" t="shared" si="97" ref="L280:L286">((I280-K280)/I280)*100</f>
        <v>16.374153163503813</v>
      </c>
      <c r="M280" s="30">
        <f aca="true" t="shared" si="98" ref="M280:M286">((G280-I280)/G280)*100</f>
        <v>1.8547320942530814</v>
      </c>
      <c r="N280" s="49">
        <f>AVERAGE(L280:L286)</f>
        <v>14.10581245229226</v>
      </c>
      <c r="O280" s="68">
        <v>12.9868</v>
      </c>
      <c r="P280" s="49">
        <f aca="true" t="shared" si="99" ref="P280:P286">O280-E280</f>
        <v>1.5084</v>
      </c>
      <c r="Q280" s="49">
        <f aca="true" t="shared" si="100" ref="Q280:Q286">K280-P280</f>
        <v>0.6023999999999994</v>
      </c>
      <c r="R280" s="49">
        <f t="shared" si="92"/>
        <v>1.3699780799999985</v>
      </c>
      <c r="S280" s="49">
        <f aca="true" t="shared" si="101" ref="S280:S286">(R280/I280)*100</f>
        <v>54.27590349035296</v>
      </c>
      <c r="T280" s="31">
        <f aca="true" t="shared" si="102" ref="T280:T286">((K280-P280)/K280)*100</f>
        <v>28.538942581011916</v>
      </c>
      <c r="U280" s="50">
        <f>AVERAGE(T280:T286)</f>
        <v>28.77854972223677</v>
      </c>
      <c r="V280" s="31">
        <f aca="true" t="shared" si="103" ref="V280:V286">100-(S280+L280)</f>
        <v>29.34994334614322</v>
      </c>
      <c r="W280" s="31">
        <f>AVERAGE(L280:L286)</f>
        <v>14.10581245229226</v>
      </c>
      <c r="X280" s="31">
        <f>STDEV(L280:L286)</f>
        <v>1.3432750434359668</v>
      </c>
      <c r="Y280" s="31">
        <f>AVERAGE(S280:S286)</f>
        <v>56.22200754864067</v>
      </c>
      <c r="Z280" s="31">
        <f>STDEV(S280:S286)</f>
        <v>2.572076572255441</v>
      </c>
      <c r="AA280" s="31">
        <f>AVERAGE(V280:V286)</f>
        <v>29.67217999906708</v>
      </c>
      <c r="AB280" s="31">
        <f>STDEV(V280:V286)</f>
        <v>2.2107299734031365</v>
      </c>
      <c r="AC280" s="30">
        <f>SUM(W280,Y280,AA280)</f>
        <v>100.00000000000001</v>
      </c>
      <c r="AD280" s="51"/>
      <c r="AE280" s="30"/>
      <c r="AF280" s="4" t="s">
        <v>108</v>
      </c>
    </row>
    <row r="281" spans="1:31" s="4" customFormat="1" ht="12.75">
      <c r="A281" s="52"/>
      <c r="B281" s="57" t="s">
        <v>374</v>
      </c>
      <c r="C281" s="57"/>
      <c r="D281" s="57"/>
      <c r="E281" s="57">
        <v>12.3652</v>
      </c>
      <c r="F281" s="57">
        <v>15.7664</v>
      </c>
      <c r="G281" s="48">
        <f t="shared" si="94"/>
        <v>3.401200000000001</v>
      </c>
      <c r="H281" s="68">
        <v>15.7107</v>
      </c>
      <c r="I281" s="49">
        <f t="shared" si="95"/>
        <v>3.3454999999999995</v>
      </c>
      <c r="J281" s="68">
        <v>15.2225</v>
      </c>
      <c r="K281" s="49">
        <f t="shared" si="96"/>
        <v>2.8573000000000004</v>
      </c>
      <c r="L281" s="49">
        <f t="shared" si="97"/>
        <v>14.592736511732152</v>
      </c>
      <c r="M281" s="30">
        <f t="shared" si="98"/>
        <v>1.637657297424486</v>
      </c>
      <c r="N281" s="54"/>
      <c r="O281" s="68">
        <v>14.3493</v>
      </c>
      <c r="P281" s="49">
        <f t="shared" si="99"/>
        <v>1.9840999999999998</v>
      </c>
      <c r="Q281" s="49">
        <f t="shared" si="100"/>
        <v>0.8732000000000006</v>
      </c>
      <c r="R281" s="49">
        <f t="shared" si="92"/>
        <v>1.9858314400000014</v>
      </c>
      <c r="S281" s="49">
        <f t="shared" si="101"/>
        <v>59.358285458078065</v>
      </c>
      <c r="T281" s="31">
        <f t="shared" si="102"/>
        <v>30.560319182444985</v>
      </c>
      <c r="U281" s="54"/>
      <c r="V281" s="31">
        <f t="shared" si="103"/>
        <v>26.048978030189787</v>
      </c>
      <c r="W281" s="54"/>
      <c r="X281" s="54"/>
      <c r="Y281" s="54"/>
      <c r="Z281" s="54"/>
      <c r="AA281" s="54"/>
      <c r="AB281" s="54"/>
      <c r="AC281" s="54"/>
      <c r="AD281" s="51"/>
      <c r="AE281" s="30"/>
    </row>
    <row r="282" spans="1:30" s="4" customFormat="1" ht="12.75">
      <c r="A282" s="52"/>
      <c r="B282" s="57" t="s">
        <v>375</v>
      </c>
      <c r="C282" s="57"/>
      <c r="D282" s="57"/>
      <c r="E282" s="57">
        <v>12.7878</v>
      </c>
      <c r="F282" s="57">
        <v>17.2345</v>
      </c>
      <c r="G282" s="48">
        <f t="shared" si="94"/>
        <v>4.4467</v>
      </c>
      <c r="H282" s="68">
        <v>17.1574</v>
      </c>
      <c r="I282" s="49">
        <f t="shared" si="95"/>
        <v>4.369599999999998</v>
      </c>
      <c r="J282" s="68">
        <v>16.5123</v>
      </c>
      <c r="K282" s="49">
        <f t="shared" si="96"/>
        <v>3.724499999999999</v>
      </c>
      <c r="L282" s="49">
        <f t="shared" si="97"/>
        <v>14.763365067740745</v>
      </c>
      <c r="M282" s="30">
        <f t="shared" si="98"/>
        <v>1.733870060944105</v>
      </c>
      <c r="N282" s="54"/>
      <c r="O282" s="68">
        <v>15.4668</v>
      </c>
      <c r="P282" s="49">
        <f t="shared" si="99"/>
        <v>2.6789999999999985</v>
      </c>
      <c r="Q282" s="49">
        <f t="shared" si="100"/>
        <v>1.0455000000000005</v>
      </c>
      <c r="R282" s="49">
        <f t="shared" si="92"/>
        <v>2.3776761000000013</v>
      </c>
      <c r="S282" s="49">
        <f t="shared" si="101"/>
        <v>54.41404476382282</v>
      </c>
      <c r="T282" s="31">
        <f t="shared" si="102"/>
        <v>28.07088199758359</v>
      </c>
      <c r="U282" s="54"/>
      <c r="V282" s="31">
        <f t="shared" si="103"/>
        <v>30.822590168436435</v>
      </c>
      <c r="W282" s="54"/>
      <c r="X282" s="54"/>
      <c r="Y282" s="54"/>
      <c r="Z282" s="54"/>
      <c r="AA282" s="54"/>
      <c r="AB282" s="54"/>
      <c r="AC282" s="54"/>
      <c r="AD282" s="51"/>
    </row>
    <row r="283" spans="1:30" s="4" customFormat="1" ht="12.75">
      <c r="A283" s="52"/>
      <c r="B283" s="57" t="s">
        <v>376</v>
      </c>
      <c r="C283" s="57"/>
      <c r="D283" s="57"/>
      <c r="E283" s="57">
        <v>12.0702</v>
      </c>
      <c r="F283" s="57">
        <v>15.557</v>
      </c>
      <c r="G283" s="48">
        <f t="shared" si="94"/>
        <v>3.4868000000000006</v>
      </c>
      <c r="H283" s="68">
        <v>15.5111</v>
      </c>
      <c r="I283" s="49">
        <f t="shared" si="95"/>
        <v>3.440900000000001</v>
      </c>
      <c r="J283" s="68">
        <v>15.0783</v>
      </c>
      <c r="K283" s="49">
        <f t="shared" si="96"/>
        <v>3.0081000000000007</v>
      </c>
      <c r="L283" s="49">
        <f t="shared" si="97"/>
        <v>12.578104565665965</v>
      </c>
      <c r="M283" s="30">
        <f t="shared" si="98"/>
        <v>1.3163932545600436</v>
      </c>
      <c r="N283" s="54"/>
      <c r="O283" s="68">
        <v>14.2219</v>
      </c>
      <c r="P283" s="49">
        <f t="shared" si="99"/>
        <v>2.1517</v>
      </c>
      <c r="Q283" s="49">
        <f t="shared" si="100"/>
        <v>0.8564000000000007</v>
      </c>
      <c r="R283" s="49">
        <f t="shared" si="92"/>
        <v>1.9476248800000016</v>
      </c>
      <c r="S283" s="49">
        <f t="shared" si="101"/>
        <v>56.60219361213639</v>
      </c>
      <c r="T283" s="31">
        <f t="shared" si="102"/>
        <v>28.469798211495643</v>
      </c>
      <c r="U283" s="54"/>
      <c r="V283" s="31">
        <f t="shared" si="103"/>
        <v>30.819701822197644</v>
      </c>
      <c r="W283" s="54"/>
      <c r="X283" s="54"/>
      <c r="Y283" s="54"/>
      <c r="Z283" s="54"/>
      <c r="AA283" s="54"/>
      <c r="AB283" s="54"/>
      <c r="AC283" s="54"/>
      <c r="AD283" s="51"/>
    </row>
    <row r="284" spans="1:30" s="4" customFormat="1" ht="12.75">
      <c r="A284" s="52"/>
      <c r="B284" s="57" t="s">
        <v>377</v>
      </c>
      <c r="C284" s="57"/>
      <c r="D284" s="57"/>
      <c r="E284" s="57">
        <v>14.8751</v>
      </c>
      <c r="F284" s="57">
        <v>19.1601</v>
      </c>
      <c r="G284" s="48">
        <f t="shared" si="94"/>
        <v>4.285</v>
      </c>
      <c r="H284" s="68">
        <v>19.0989</v>
      </c>
      <c r="I284" s="49">
        <f t="shared" si="95"/>
        <v>4.223800000000001</v>
      </c>
      <c r="J284" s="68">
        <v>18.5628</v>
      </c>
      <c r="K284" s="49">
        <f t="shared" si="96"/>
        <v>3.6876999999999995</v>
      </c>
      <c r="L284" s="49">
        <f t="shared" si="97"/>
        <v>12.692362327761755</v>
      </c>
      <c r="M284" s="30">
        <f t="shared" si="98"/>
        <v>1.4282380396732666</v>
      </c>
      <c r="N284" s="54"/>
      <c r="O284" s="68">
        <v>17.4567</v>
      </c>
      <c r="P284" s="49">
        <f t="shared" si="99"/>
        <v>2.5816000000000017</v>
      </c>
      <c r="Q284" s="49">
        <f t="shared" si="100"/>
        <v>1.1060999999999979</v>
      </c>
      <c r="R284" s="49">
        <f t="shared" si="92"/>
        <v>2.515492619999995</v>
      </c>
      <c r="S284" s="49">
        <f t="shared" si="101"/>
        <v>59.55520195084981</v>
      </c>
      <c r="T284" s="31">
        <f t="shared" si="102"/>
        <v>29.994305393605718</v>
      </c>
      <c r="U284" s="54"/>
      <c r="V284" s="31">
        <f t="shared" si="103"/>
        <v>27.752435721388437</v>
      </c>
      <c r="W284" s="54"/>
      <c r="X284" s="54"/>
      <c r="Y284" s="54"/>
      <c r="Z284" s="54"/>
      <c r="AA284" s="54"/>
      <c r="AB284" s="54"/>
      <c r="AC284" s="54"/>
      <c r="AD284" s="51"/>
    </row>
    <row r="285" spans="1:30" s="4" customFormat="1" ht="12.75">
      <c r="A285" s="52"/>
      <c r="B285" s="57" t="s">
        <v>378</v>
      </c>
      <c r="C285" s="57"/>
      <c r="D285" s="57"/>
      <c r="E285" s="57">
        <v>11.7016</v>
      </c>
      <c r="F285" s="57">
        <v>17.9148</v>
      </c>
      <c r="G285" s="48">
        <f t="shared" si="94"/>
        <v>6.2132000000000005</v>
      </c>
      <c r="H285" s="68">
        <v>17.8185</v>
      </c>
      <c r="I285" s="49">
        <f t="shared" si="95"/>
        <v>6.116900000000001</v>
      </c>
      <c r="J285" s="68">
        <v>17.0027</v>
      </c>
      <c r="K285" s="49">
        <f t="shared" si="96"/>
        <v>5.301100000000002</v>
      </c>
      <c r="L285" s="49">
        <f t="shared" si="97"/>
        <v>13.336820938710773</v>
      </c>
      <c r="M285" s="30">
        <f t="shared" si="98"/>
        <v>1.5499259640764724</v>
      </c>
      <c r="N285" s="54"/>
      <c r="O285" s="68">
        <v>15.4827</v>
      </c>
      <c r="P285" s="49">
        <f t="shared" si="99"/>
        <v>3.7811000000000003</v>
      </c>
      <c r="Q285" s="49">
        <f t="shared" si="100"/>
        <v>1.5200000000000014</v>
      </c>
      <c r="R285" s="49">
        <f t="shared" si="92"/>
        <v>3.456784000000003</v>
      </c>
      <c r="S285" s="49">
        <f t="shared" si="101"/>
        <v>56.51202406447714</v>
      </c>
      <c r="T285" s="31">
        <f t="shared" si="102"/>
        <v>28.67329422195395</v>
      </c>
      <c r="U285" s="54"/>
      <c r="V285" s="31">
        <f t="shared" si="103"/>
        <v>30.151154996812096</v>
      </c>
      <c r="W285" s="54"/>
      <c r="X285" s="54"/>
      <c r="Y285" s="54"/>
      <c r="Z285" s="54"/>
      <c r="AA285" s="54"/>
      <c r="AB285" s="54"/>
      <c r="AC285" s="54"/>
      <c r="AD285" s="51"/>
    </row>
    <row r="286" spans="1:30" s="4" customFormat="1" ht="12.75">
      <c r="A286" s="52"/>
      <c r="B286" s="57" t="s">
        <v>379</v>
      </c>
      <c r="C286" s="57"/>
      <c r="D286" s="57"/>
      <c r="E286" s="57">
        <v>11.9267</v>
      </c>
      <c r="F286" s="57">
        <v>19.0208</v>
      </c>
      <c r="G286" s="48">
        <f t="shared" si="94"/>
        <v>7.094100000000001</v>
      </c>
      <c r="H286" s="68">
        <v>18.8974</v>
      </c>
      <c r="I286" s="49">
        <f t="shared" si="95"/>
        <v>6.970700000000001</v>
      </c>
      <c r="J286" s="68">
        <v>17.8934</v>
      </c>
      <c r="K286" s="49">
        <f t="shared" si="96"/>
        <v>5.9666999999999994</v>
      </c>
      <c r="L286" s="49">
        <f t="shared" si="97"/>
        <v>14.403144590930628</v>
      </c>
      <c r="M286" s="30">
        <f t="shared" si="98"/>
        <v>1.7394736471152108</v>
      </c>
      <c r="N286" s="54"/>
      <c r="O286" s="68">
        <v>16.2739</v>
      </c>
      <c r="P286" s="49">
        <f t="shared" si="99"/>
        <v>4.347200000000001</v>
      </c>
      <c r="Q286" s="49">
        <f t="shared" si="100"/>
        <v>1.6194999999999986</v>
      </c>
      <c r="R286" s="49">
        <f t="shared" si="92"/>
        <v>3.683066899999997</v>
      </c>
      <c r="S286" s="49">
        <f t="shared" si="101"/>
        <v>52.83639950076745</v>
      </c>
      <c r="T286" s="31">
        <f t="shared" si="102"/>
        <v>27.14230646756161</v>
      </c>
      <c r="U286" s="54"/>
      <c r="V286" s="31">
        <f t="shared" si="103"/>
        <v>32.76045590830192</v>
      </c>
      <c r="W286" s="54"/>
      <c r="X286" s="54"/>
      <c r="Y286" s="54"/>
      <c r="Z286" s="54"/>
      <c r="AA286" s="54"/>
      <c r="AB286" s="54"/>
      <c r="AC286" s="54"/>
      <c r="AD286" s="51"/>
    </row>
    <row r="287" spans="1:37" s="4" customFormat="1" ht="12.75">
      <c r="A287" s="52" t="s">
        <v>120</v>
      </c>
      <c r="B287" s="5" t="s">
        <v>50</v>
      </c>
      <c r="C287" s="5">
        <v>61.41</v>
      </c>
      <c r="D287" s="5">
        <v>31.8</v>
      </c>
      <c r="E287" s="5">
        <f aca="true" t="shared" si="104" ref="E287:AC287">SUM(E280:E286)</f>
        <v>87.205</v>
      </c>
      <c r="F287" s="5">
        <f t="shared" si="104"/>
        <v>118.7038</v>
      </c>
      <c r="G287" s="5">
        <f t="shared" si="104"/>
        <v>31.498800000000003</v>
      </c>
      <c r="H287" s="5">
        <f t="shared" si="104"/>
        <v>118.1965</v>
      </c>
      <c r="I287" s="5">
        <f t="shared" si="104"/>
        <v>30.991500000000002</v>
      </c>
      <c r="J287" s="5">
        <f t="shared" si="104"/>
        <v>113.8612</v>
      </c>
      <c r="K287" s="5">
        <f t="shared" si="104"/>
        <v>26.656200000000002</v>
      </c>
      <c r="L287" s="54">
        <f>AVERAGE(L280:L286)</f>
        <v>14.10581245229226</v>
      </c>
      <c r="M287" s="55">
        <f>AVERAGE(M280:M286)</f>
        <v>1.608612908292381</v>
      </c>
      <c r="N287" s="5">
        <f t="shared" si="104"/>
        <v>14.10581245229226</v>
      </c>
      <c r="O287" s="54">
        <f t="shared" si="104"/>
        <v>106.23809999999999</v>
      </c>
      <c r="P287" s="5">
        <f t="shared" si="104"/>
        <v>19.0331</v>
      </c>
      <c r="Q287" s="5">
        <f t="shared" si="104"/>
        <v>7.623099999999999</v>
      </c>
      <c r="R287" s="54">
        <f>AVERAGE(R280:R286)</f>
        <v>2.476636288571428</v>
      </c>
      <c r="S287" s="54">
        <f>AVERAGE(S280:S286)</f>
        <v>56.22200754864067</v>
      </c>
      <c r="T287" s="55">
        <f>AVERAGE(T280:T286)</f>
        <v>28.77854972223677</v>
      </c>
      <c r="U287" s="55">
        <f>AVERAGE(T280:T286)</f>
        <v>28.77854972223677</v>
      </c>
      <c r="V287" s="55">
        <f>AVERAGE(V280:V286)</f>
        <v>29.67217999906708</v>
      </c>
      <c r="W287" s="5">
        <f t="shared" si="104"/>
        <v>14.10581245229226</v>
      </c>
      <c r="X287" s="5">
        <f t="shared" si="104"/>
        <v>1.3432750434359668</v>
      </c>
      <c r="Y287" s="5">
        <f t="shared" si="104"/>
        <v>56.22200754864067</v>
      </c>
      <c r="Z287" s="5">
        <f t="shared" si="104"/>
        <v>2.572076572255441</v>
      </c>
      <c r="AA287" s="5">
        <f t="shared" si="104"/>
        <v>29.67217999906708</v>
      </c>
      <c r="AB287" s="5">
        <f t="shared" si="104"/>
        <v>2.2107299734031365</v>
      </c>
      <c r="AC287" s="5">
        <f t="shared" si="104"/>
        <v>100.00000000000001</v>
      </c>
      <c r="AD287" s="66"/>
      <c r="AE287" s="5"/>
      <c r="AF287" s="5"/>
      <c r="AG287" s="5"/>
      <c r="AH287" s="5"/>
      <c r="AI287" s="5"/>
      <c r="AJ287" s="5"/>
      <c r="AK287" s="5"/>
    </row>
    <row r="288" spans="1:30" s="4" customFormat="1" ht="12.75">
      <c r="A288" s="52"/>
      <c r="B288" s="5"/>
      <c r="C288" s="5"/>
      <c r="D288" s="5"/>
      <c r="E288" s="5"/>
      <c r="F288" s="5"/>
      <c r="G288" s="48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5"/>
      <c r="W288" s="54"/>
      <c r="X288" s="54"/>
      <c r="Y288" s="54"/>
      <c r="Z288" s="54"/>
      <c r="AA288" s="54"/>
      <c r="AB288" s="54"/>
      <c r="AC288" s="54"/>
      <c r="AD288" s="51"/>
    </row>
    <row r="289" spans="1:30" s="4" customFormat="1" ht="12.75">
      <c r="A289" s="47"/>
      <c r="G289" s="48"/>
      <c r="H289" s="49"/>
      <c r="I289" s="49"/>
      <c r="J289" s="49"/>
      <c r="K289" s="49"/>
      <c r="L289" s="49"/>
      <c r="M289" s="30"/>
      <c r="N289" s="49"/>
      <c r="O289" s="49"/>
      <c r="P289" s="49"/>
      <c r="Q289" s="49"/>
      <c r="R289" s="49"/>
      <c r="S289" s="49"/>
      <c r="T289" s="31"/>
      <c r="U289" s="50"/>
      <c r="V289" s="31"/>
      <c r="W289" s="31"/>
      <c r="X289" s="30"/>
      <c r="Y289" s="31"/>
      <c r="Z289" s="30"/>
      <c r="AA289" s="31"/>
      <c r="AB289" s="30"/>
      <c r="AD289" s="51"/>
    </row>
    <row r="290" spans="1:32" s="4" customFormat="1" ht="12.75">
      <c r="A290" s="5" t="s">
        <v>380</v>
      </c>
      <c r="B290" s="4" t="s">
        <v>381</v>
      </c>
      <c r="E290" s="4">
        <v>11.3673</v>
      </c>
      <c r="F290" s="4">
        <v>13.198</v>
      </c>
      <c r="G290" s="48">
        <f aca="true" t="shared" si="105" ref="G290:G298">F290-E290</f>
        <v>1.8307000000000002</v>
      </c>
      <c r="H290" s="58">
        <v>13.1106</v>
      </c>
      <c r="I290" s="49">
        <f aca="true" t="shared" si="106" ref="I290:I298">H290-E290</f>
        <v>1.7432999999999996</v>
      </c>
      <c r="J290" s="49">
        <v>12.5655</v>
      </c>
      <c r="K290" s="49">
        <f aca="true" t="shared" si="107" ref="K290:K298">J290-E290</f>
        <v>1.1982</v>
      </c>
      <c r="L290" s="49">
        <f aca="true" t="shared" si="108" ref="L290:L298">((I290-K290)/I290)*100</f>
        <v>31.268284288418506</v>
      </c>
      <c r="M290" s="30">
        <f aca="true" t="shared" si="109" ref="M290:M298">((G290-I290)/G290)*100</f>
        <v>4.774130114164012</v>
      </c>
      <c r="N290" s="49">
        <f>AVERAGE(L290:L298)</f>
        <v>26.797645206140608</v>
      </c>
      <c r="O290" s="49">
        <v>12.1485</v>
      </c>
      <c r="P290" s="49">
        <f aca="true" t="shared" si="110" ref="P290:P298">O290-E290</f>
        <v>0.7812000000000001</v>
      </c>
      <c r="Q290" s="49">
        <f aca="true" t="shared" si="111" ref="Q290:Q298">K290-P290</f>
        <v>0.4169999999999998</v>
      </c>
      <c r="R290" s="49">
        <f t="shared" si="92"/>
        <v>0.9483413999999996</v>
      </c>
      <c r="S290" s="49">
        <f aca="true" t="shared" si="112" ref="S290:S298">(R290/I290)*100</f>
        <v>54.399208397866104</v>
      </c>
      <c r="T290" s="31">
        <f aca="true" t="shared" si="113" ref="T290:T298">((K290-P290)/K290)*100</f>
        <v>34.80220330495742</v>
      </c>
      <c r="U290" s="50">
        <f>AVERAGE(T290:T298)</f>
        <v>34.30735536540633</v>
      </c>
      <c r="V290" s="31">
        <f aca="true" t="shared" si="114" ref="V290:V298">100-(S290+L290)</f>
        <v>14.332507313715382</v>
      </c>
      <c r="W290" s="31">
        <f>AVERAGE(L290:L298)</f>
        <v>26.797645206140608</v>
      </c>
      <c r="X290" s="31">
        <f>STDEV(L290:L298)</f>
        <v>8.011133539791915</v>
      </c>
      <c r="Y290" s="31">
        <f>AVERAGE(S290:S298)</f>
        <v>57.10175577146807</v>
      </c>
      <c r="Z290" s="31">
        <f>STDEV(S290:S298)</f>
        <v>7.079952933687171</v>
      </c>
      <c r="AA290" s="31">
        <f>AVERAGE(V290:V298)</f>
        <v>16.100599022391318</v>
      </c>
      <c r="AB290" s="31">
        <f>STDEV(V290:V298)</f>
        <v>3.6563257347663094</v>
      </c>
      <c r="AC290" s="30">
        <f>SUM(W290,Y290,AA290)</f>
        <v>100</v>
      </c>
      <c r="AD290" s="51"/>
      <c r="AF290" s="4" t="s">
        <v>108</v>
      </c>
    </row>
    <row r="291" spans="2:30" s="4" customFormat="1" ht="12.75">
      <c r="B291" s="4" t="s">
        <v>382</v>
      </c>
      <c r="E291" s="4">
        <v>12.2175</v>
      </c>
      <c r="F291" s="4">
        <v>13.5974</v>
      </c>
      <c r="G291" s="48">
        <f t="shared" si="105"/>
        <v>1.379900000000001</v>
      </c>
      <c r="H291" s="58">
        <v>13.5108</v>
      </c>
      <c r="I291" s="49">
        <f t="shared" si="106"/>
        <v>1.2933000000000003</v>
      </c>
      <c r="J291" s="49">
        <v>13.0238</v>
      </c>
      <c r="K291" s="49">
        <f t="shared" si="107"/>
        <v>0.8063000000000002</v>
      </c>
      <c r="L291" s="49">
        <f t="shared" si="108"/>
        <v>37.655609680661875</v>
      </c>
      <c r="M291" s="30">
        <f t="shared" si="109"/>
        <v>6.275817088194841</v>
      </c>
      <c r="N291" s="49"/>
      <c r="O291" s="49">
        <v>12.7133</v>
      </c>
      <c r="P291" s="49">
        <f t="shared" si="110"/>
        <v>0.4958000000000009</v>
      </c>
      <c r="Q291" s="49">
        <f t="shared" si="111"/>
        <v>0.31049999999999933</v>
      </c>
      <c r="R291" s="49">
        <f t="shared" si="92"/>
        <v>0.7061390999999985</v>
      </c>
      <c r="S291" s="49">
        <f t="shared" si="112"/>
        <v>54.59979123173264</v>
      </c>
      <c r="T291" s="31">
        <f t="shared" si="113"/>
        <v>38.50923973707048</v>
      </c>
      <c r="U291" s="50"/>
      <c r="V291" s="31">
        <f t="shared" si="114"/>
        <v>7.744599087605479</v>
      </c>
      <c r="W291" s="31"/>
      <c r="X291" s="30"/>
      <c r="Y291" s="31"/>
      <c r="Z291" s="30"/>
      <c r="AA291" s="31"/>
      <c r="AB291" s="30"/>
      <c r="AD291" s="51"/>
    </row>
    <row r="292" spans="2:30" s="4" customFormat="1" ht="12.75">
      <c r="B292" s="4" t="s">
        <v>383</v>
      </c>
      <c r="E292" s="4">
        <v>13.8321</v>
      </c>
      <c r="F292" s="4">
        <v>16.0741</v>
      </c>
      <c r="G292" s="48">
        <f t="shared" si="105"/>
        <v>2.242000000000001</v>
      </c>
      <c r="H292" s="58">
        <v>15.9643</v>
      </c>
      <c r="I292" s="49">
        <f t="shared" si="106"/>
        <v>2.132199999999999</v>
      </c>
      <c r="J292" s="49">
        <v>15.3066</v>
      </c>
      <c r="K292" s="49">
        <f t="shared" si="107"/>
        <v>1.474499999999999</v>
      </c>
      <c r="L292" s="49">
        <f t="shared" si="108"/>
        <v>30.84607447706596</v>
      </c>
      <c r="M292" s="30">
        <f t="shared" si="109"/>
        <v>4.8974130240857106</v>
      </c>
      <c r="N292" s="49"/>
      <c r="O292" s="49">
        <v>14.8549</v>
      </c>
      <c r="P292" s="49">
        <f t="shared" si="110"/>
        <v>1.0228000000000002</v>
      </c>
      <c r="Q292" s="49">
        <f t="shared" si="111"/>
        <v>0.4516999999999989</v>
      </c>
      <c r="R292" s="49">
        <f t="shared" si="92"/>
        <v>1.0272561399999975</v>
      </c>
      <c r="S292" s="49">
        <f t="shared" si="112"/>
        <v>48.17822624519266</v>
      </c>
      <c r="T292" s="31">
        <f t="shared" si="113"/>
        <v>30.634113258731716</v>
      </c>
      <c r="U292" s="50"/>
      <c r="V292" s="31">
        <f t="shared" si="114"/>
        <v>20.97569927774137</v>
      </c>
      <c r="W292" s="31"/>
      <c r="X292" s="30"/>
      <c r="Y292" s="31"/>
      <c r="Z292" s="30"/>
      <c r="AA292" s="31"/>
      <c r="AB292" s="30"/>
      <c r="AD292" s="51"/>
    </row>
    <row r="293" spans="1:30" s="4" customFormat="1" ht="12.75">
      <c r="A293" s="57"/>
      <c r="B293" s="4" t="s">
        <v>384</v>
      </c>
      <c r="E293" s="4">
        <v>13.0413</v>
      </c>
      <c r="F293" s="4">
        <v>16.1027</v>
      </c>
      <c r="G293" s="48">
        <f t="shared" si="105"/>
        <v>3.061399999999999</v>
      </c>
      <c r="H293" s="58">
        <v>16.0415</v>
      </c>
      <c r="I293" s="49">
        <f t="shared" si="106"/>
        <v>3.0001999999999995</v>
      </c>
      <c r="J293" s="49">
        <v>15.4893</v>
      </c>
      <c r="K293" s="49">
        <f t="shared" si="107"/>
        <v>2.4480000000000004</v>
      </c>
      <c r="L293" s="49">
        <f t="shared" si="108"/>
        <v>18.405439637357485</v>
      </c>
      <c r="M293" s="30">
        <f t="shared" si="109"/>
        <v>1.9990853857711994</v>
      </c>
      <c r="N293" s="49"/>
      <c r="O293" s="49">
        <v>14.624</v>
      </c>
      <c r="P293" s="49">
        <f t="shared" si="110"/>
        <v>1.5827000000000009</v>
      </c>
      <c r="Q293" s="49">
        <f t="shared" si="111"/>
        <v>0.8652999999999995</v>
      </c>
      <c r="R293" s="49">
        <f t="shared" si="92"/>
        <v>1.9678652599999988</v>
      </c>
      <c r="S293" s="49">
        <f t="shared" si="112"/>
        <v>65.59113592427168</v>
      </c>
      <c r="T293" s="31">
        <f t="shared" si="113"/>
        <v>35.3472222222222</v>
      </c>
      <c r="U293" s="50"/>
      <c r="V293" s="31">
        <f t="shared" si="114"/>
        <v>16.00342443837083</v>
      </c>
      <c r="W293" s="31"/>
      <c r="X293" s="30"/>
      <c r="Y293" s="31"/>
      <c r="Z293" s="30"/>
      <c r="AA293" s="31"/>
      <c r="AB293" s="30"/>
      <c r="AD293" s="51"/>
    </row>
    <row r="294" spans="2:30" s="4" customFormat="1" ht="12.75">
      <c r="B294" s="4" t="s">
        <v>385</v>
      </c>
      <c r="E294" s="4">
        <v>11.7551</v>
      </c>
      <c r="F294" s="4">
        <v>13.2606</v>
      </c>
      <c r="G294" s="48">
        <f t="shared" si="105"/>
        <v>1.5054999999999996</v>
      </c>
      <c r="H294" s="58">
        <v>13.1713</v>
      </c>
      <c r="I294" s="49">
        <f t="shared" si="106"/>
        <v>1.4162</v>
      </c>
      <c r="J294" s="49">
        <v>12.662</v>
      </c>
      <c r="K294" s="49">
        <f t="shared" si="107"/>
        <v>0.9069000000000003</v>
      </c>
      <c r="L294" s="49">
        <f t="shared" si="108"/>
        <v>35.96243468436659</v>
      </c>
      <c r="M294" s="30">
        <f t="shared" si="109"/>
        <v>5.931584191298554</v>
      </c>
      <c r="N294" s="49"/>
      <c r="O294" s="49">
        <v>12.3624</v>
      </c>
      <c r="P294" s="49">
        <f t="shared" si="110"/>
        <v>0.6072999999999986</v>
      </c>
      <c r="Q294" s="49">
        <f t="shared" si="111"/>
        <v>0.29960000000000164</v>
      </c>
      <c r="R294" s="49">
        <f t="shared" si="92"/>
        <v>0.6813503200000037</v>
      </c>
      <c r="S294" s="49">
        <f t="shared" si="112"/>
        <v>48.11116508967687</v>
      </c>
      <c r="T294" s="31">
        <f t="shared" si="113"/>
        <v>33.035615834160495</v>
      </c>
      <c r="U294" s="50"/>
      <c r="V294" s="31">
        <f t="shared" si="114"/>
        <v>15.926400225956542</v>
      </c>
      <c r="W294" s="31"/>
      <c r="X294" s="30"/>
      <c r="Y294" s="31"/>
      <c r="Z294" s="30"/>
      <c r="AA294" s="31"/>
      <c r="AB294" s="30"/>
      <c r="AD294" s="51"/>
    </row>
    <row r="295" spans="2:30" s="4" customFormat="1" ht="12.75">
      <c r="B295" s="4" t="s">
        <v>386</v>
      </c>
      <c r="E295" s="4">
        <v>12.1585</v>
      </c>
      <c r="F295" s="4">
        <v>14.7948</v>
      </c>
      <c r="G295" s="48">
        <f t="shared" si="105"/>
        <v>2.6363000000000003</v>
      </c>
      <c r="H295" s="58">
        <v>14.6826</v>
      </c>
      <c r="I295" s="49">
        <f t="shared" si="106"/>
        <v>2.5241000000000007</v>
      </c>
      <c r="J295" s="49">
        <v>13.979</v>
      </c>
      <c r="K295" s="49">
        <f t="shared" si="107"/>
        <v>1.8204999999999991</v>
      </c>
      <c r="L295" s="49">
        <f t="shared" si="108"/>
        <v>27.875282278832113</v>
      </c>
      <c r="M295" s="30">
        <f t="shared" si="109"/>
        <v>4.25596479915031</v>
      </c>
      <c r="N295" s="49"/>
      <c r="O295" s="49">
        <v>13.3759</v>
      </c>
      <c r="P295" s="49">
        <f t="shared" si="110"/>
        <v>1.2173999999999996</v>
      </c>
      <c r="Q295" s="49">
        <f t="shared" si="111"/>
        <v>0.6030999999999995</v>
      </c>
      <c r="R295" s="49">
        <f t="shared" si="92"/>
        <v>1.371570019999999</v>
      </c>
      <c r="S295" s="49">
        <f t="shared" si="112"/>
        <v>54.33897309932247</v>
      </c>
      <c r="T295" s="31">
        <f t="shared" si="113"/>
        <v>33.128261466630036</v>
      </c>
      <c r="U295" s="50"/>
      <c r="V295" s="31">
        <f t="shared" si="114"/>
        <v>17.78574462184541</v>
      </c>
      <c r="W295" s="31"/>
      <c r="X295" s="30"/>
      <c r="Y295" s="31"/>
      <c r="Z295" s="30"/>
      <c r="AA295" s="31"/>
      <c r="AB295" s="30"/>
      <c r="AD295" s="51"/>
    </row>
    <row r="296" spans="1:30" s="4" customFormat="1" ht="12.75">
      <c r="A296" s="57"/>
      <c r="B296" s="4" t="s">
        <v>387</v>
      </c>
      <c r="E296" s="4">
        <v>12.4525</v>
      </c>
      <c r="F296" s="4">
        <v>15.9333</v>
      </c>
      <c r="G296" s="48">
        <f t="shared" si="105"/>
        <v>3.4807999999999986</v>
      </c>
      <c r="H296" s="58">
        <v>15.8013</v>
      </c>
      <c r="I296" s="49">
        <f t="shared" si="106"/>
        <v>3.348799999999999</v>
      </c>
      <c r="J296" s="49">
        <v>14.9434</v>
      </c>
      <c r="K296" s="49">
        <f t="shared" si="107"/>
        <v>2.4909</v>
      </c>
      <c r="L296" s="49">
        <f t="shared" si="108"/>
        <v>25.61813186813185</v>
      </c>
      <c r="M296" s="30">
        <f t="shared" si="109"/>
        <v>3.7922316708802493</v>
      </c>
      <c r="N296" s="49"/>
      <c r="O296" s="49">
        <v>14.0938</v>
      </c>
      <c r="P296" s="49">
        <f t="shared" si="110"/>
        <v>1.6412999999999993</v>
      </c>
      <c r="Q296" s="49">
        <f t="shared" si="111"/>
        <v>0.8496000000000006</v>
      </c>
      <c r="R296" s="49">
        <f t="shared" si="92"/>
        <v>1.9321603200000013</v>
      </c>
      <c r="S296" s="49">
        <f t="shared" si="112"/>
        <v>57.69709507883427</v>
      </c>
      <c r="T296" s="31">
        <f t="shared" si="113"/>
        <v>34.10815367939301</v>
      </c>
      <c r="U296" s="50"/>
      <c r="V296" s="31">
        <f t="shared" si="114"/>
        <v>16.68477305303388</v>
      </c>
      <c r="W296" s="31"/>
      <c r="X296" s="30"/>
      <c r="Y296" s="31"/>
      <c r="Z296" s="30"/>
      <c r="AA296" s="31"/>
      <c r="AB296" s="30"/>
      <c r="AD296" s="51"/>
    </row>
    <row r="297" spans="1:30" s="4" customFormat="1" ht="12.75">
      <c r="A297" s="47"/>
      <c r="B297" s="4" t="s">
        <v>388</v>
      </c>
      <c r="E297" s="4">
        <v>11.3942</v>
      </c>
      <c r="F297" s="4">
        <v>14.5883</v>
      </c>
      <c r="G297" s="48">
        <f t="shared" si="105"/>
        <v>3.1941000000000006</v>
      </c>
      <c r="H297" s="58">
        <v>14.5227</v>
      </c>
      <c r="I297" s="49">
        <f t="shared" si="106"/>
        <v>3.1285000000000007</v>
      </c>
      <c r="J297" s="49">
        <v>14.0224</v>
      </c>
      <c r="K297" s="49">
        <f t="shared" si="107"/>
        <v>2.6281999999999996</v>
      </c>
      <c r="L297" s="49">
        <f t="shared" si="108"/>
        <v>15.991689307975099</v>
      </c>
      <c r="M297" s="30">
        <f t="shared" si="109"/>
        <v>2.0537866691712803</v>
      </c>
      <c r="N297" s="49"/>
      <c r="O297" s="49">
        <v>13.0978</v>
      </c>
      <c r="P297" s="49">
        <f t="shared" si="110"/>
        <v>1.7035999999999998</v>
      </c>
      <c r="Q297" s="49">
        <f t="shared" si="111"/>
        <v>0.9245999999999999</v>
      </c>
      <c r="R297" s="49">
        <f t="shared" si="92"/>
        <v>2.10272532</v>
      </c>
      <c r="S297" s="49">
        <f t="shared" si="112"/>
        <v>67.21193287517978</v>
      </c>
      <c r="T297" s="31">
        <f t="shared" si="113"/>
        <v>35.1799710828704</v>
      </c>
      <c r="U297" s="50"/>
      <c r="V297" s="31">
        <f t="shared" si="114"/>
        <v>16.796377816845123</v>
      </c>
      <c r="W297" s="31"/>
      <c r="X297" s="30"/>
      <c r="Y297" s="31"/>
      <c r="Z297" s="30"/>
      <c r="AA297" s="31"/>
      <c r="AB297" s="30"/>
      <c r="AD297" s="51"/>
    </row>
    <row r="298" spans="1:30" s="4" customFormat="1" ht="12.75">
      <c r="A298" s="47"/>
      <c r="B298" s="4" t="s">
        <v>389</v>
      </c>
      <c r="E298" s="4">
        <v>12.4472</v>
      </c>
      <c r="F298" s="4">
        <v>16.761</v>
      </c>
      <c r="G298" s="48">
        <f t="shared" si="105"/>
        <v>4.313799999999999</v>
      </c>
      <c r="H298" s="48">
        <v>16.672</v>
      </c>
      <c r="I298" s="49">
        <f t="shared" si="106"/>
        <v>4.2248</v>
      </c>
      <c r="J298" s="49">
        <v>15.9303</v>
      </c>
      <c r="K298" s="49">
        <f t="shared" si="107"/>
        <v>3.4831000000000003</v>
      </c>
      <c r="L298" s="49">
        <f t="shared" si="108"/>
        <v>17.555860632455968</v>
      </c>
      <c r="M298" s="30">
        <f t="shared" si="109"/>
        <v>2.063146182020461</v>
      </c>
      <c r="O298" s="49">
        <v>14.7453</v>
      </c>
      <c r="P298" s="49">
        <f t="shared" si="110"/>
        <v>2.2981</v>
      </c>
      <c r="Q298" s="49">
        <f t="shared" si="111"/>
        <v>1.1850000000000005</v>
      </c>
      <c r="R298" s="49">
        <f t="shared" si="92"/>
        <v>2.694927000000001</v>
      </c>
      <c r="S298" s="49">
        <f t="shared" si="112"/>
        <v>63.788274001136166</v>
      </c>
      <c r="T298" s="47">
        <f t="shared" si="113"/>
        <v>34.021417702621235</v>
      </c>
      <c r="U298" s="50"/>
      <c r="V298" s="31">
        <f t="shared" si="114"/>
        <v>18.655865366407866</v>
      </c>
      <c r="W298" s="31"/>
      <c r="X298" s="30"/>
      <c r="Y298" s="31"/>
      <c r="Z298" s="30"/>
      <c r="AA298" s="31"/>
      <c r="AB298" s="30"/>
      <c r="AD298" s="51"/>
    </row>
    <row r="299" spans="1:30" s="4" customFormat="1" ht="12.75">
      <c r="A299" s="52" t="s">
        <v>120</v>
      </c>
      <c r="B299" s="72" t="s">
        <v>380</v>
      </c>
      <c r="C299" s="72">
        <v>103.67</v>
      </c>
      <c r="D299" s="72">
        <v>24.4</v>
      </c>
      <c r="E299" s="54">
        <f>SUM(E290:E298)</f>
        <v>110.66569999999999</v>
      </c>
      <c r="F299" s="54">
        <f aca="true" t="shared" si="115" ref="F299:Q299">SUM(F290:F298)</f>
        <v>134.3102</v>
      </c>
      <c r="G299" s="74">
        <f>SUM(G290:G298)</f>
        <v>23.6445</v>
      </c>
      <c r="H299" s="74">
        <f t="shared" si="115"/>
        <v>133.4771</v>
      </c>
      <c r="I299" s="54">
        <f t="shared" si="115"/>
        <v>22.8114</v>
      </c>
      <c r="J299" s="54">
        <f t="shared" si="115"/>
        <v>127.9223</v>
      </c>
      <c r="K299" s="54">
        <f t="shared" si="115"/>
        <v>17.2566</v>
      </c>
      <c r="L299" s="54">
        <f>AVERAGE(L290:L298)</f>
        <v>26.797645206140608</v>
      </c>
      <c r="M299" s="54">
        <f>AVERAGE(M290:M298)</f>
        <v>4.004795458304068</v>
      </c>
      <c r="N299" s="54">
        <f>AVERAGE(L299:L307)</f>
        <v>26.797645206140608</v>
      </c>
      <c r="O299" s="54">
        <f t="shared" si="115"/>
        <v>122.0159</v>
      </c>
      <c r="P299" s="54">
        <f t="shared" si="115"/>
        <v>11.3502</v>
      </c>
      <c r="Q299" s="54">
        <f t="shared" si="115"/>
        <v>5.9064</v>
      </c>
      <c r="R299" s="54">
        <f>AVERAGE(R290:R298)</f>
        <v>1.4924816533333332</v>
      </c>
      <c r="S299" s="54">
        <f>AVERAGE(S290:S298)</f>
        <v>57.10175577146807</v>
      </c>
      <c r="T299" s="54">
        <f>AVERAGE(T290:T298)</f>
        <v>34.30735536540633</v>
      </c>
      <c r="U299" s="54">
        <f>AVERAGE(T299:T307)</f>
        <v>34.30735536540633</v>
      </c>
      <c r="V299" s="54">
        <f>AVERAGE(V290:V298)</f>
        <v>16.100599022391318</v>
      </c>
      <c r="W299" s="54">
        <f aca="true" t="shared" si="116" ref="W299:AC299">SUM(W290:W298)</f>
        <v>26.797645206140608</v>
      </c>
      <c r="X299" s="54">
        <f t="shared" si="116"/>
        <v>8.011133539791915</v>
      </c>
      <c r="Y299" s="54">
        <f t="shared" si="116"/>
        <v>57.10175577146807</v>
      </c>
      <c r="Z299" s="54">
        <f t="shared" si="116"/>
        <v>7.079952933687171</v>
      </c>
      <c r="AA299" s="54">
        <f t="shared" si="116"/>
        <v>16.100599022391318</v>
      </c>
      <c r="AB299" s="54">
        <f t="shared" si="116"/>
        <v>3.6563257347663094</v>
      </c>
      <c r="AC299" s="54">
        <f t="shared" si="116"/>
        <v>100</v>
      </c>
      <c r="AD299" s="51"/>
    </row>
    <row r="300" spans="1:30" s="4" customFormat="1" ht="12.75">
      <c r="A300" s="47"/>
      <c r="B300" s="50"/>
      <c r="C300" s="50"/>
      <c r="D300" s="50"/>
      <c r="E300" s="49"/>
      <c r="F300" s="49"/>
      <c r="G300" s="48"/>
      <c r="H300" s="49"/>
      <c r="I300" s="49"/>
      <c r="J300" s="49"/>
      <c r="K300" s="49"/>
      <c r="O300" s="49"/>
      <c r="P300" s="49"/>
      <c r="Q300" s="49"/>
      <c r="R300" s="49"/>
      <c r="S300" s="49"/>
      <c r="T300" s="47"/>
      <c r="U300" s="47"/>
      <c r="V300" s="31"/>
      <c r="W300" s="30"/>
      <c r="X300" s="30"/>
      <c r="Y300" s="31"/>
      <c r="Z300" s="30"/>
      <c r="AA300" s="31"/>
      <c r="AB300" s="30"/>
      <c r="AD300" s="51"/>
    </row>
    <row r="301" spans="1:30" s="19" customFormat="1" ht="12.75">
      <c r="A301" s="17"/>
      <c r="B301" s="25"/>
      <c r="C301" s="25"/>
      <c r="D301" s="25"/>
      <c r="E301" s="26"/>
      <c r="F301" s="26"/>
      <c r="G301" s="27"/>
      <c r="H301" s="26"/>
      <c r="I301" s="26"/>
      <c r="J301" s="26"/>
      <c r="K301" s="26"/>
      <c r="O301" s="26"/>
      <c r="P301" s="26"/>
      <c r="Q301" s="26"/>
      <c r="R301" s="26"/>
      <c r="S301" s="26"/>
      <c r="T301" s="17"/>
      <c r="U301" s="17"/>
      <c r="V301" s="29"/>
      <c r="W301" s="23"/>
      <c r="X301" s="30"/>
      <c r="Y301" s="31"/>
      <c r="Z301" s="30"/>
      <c r="AA301" s="31"/>
      <c r="AB301" s="30"/>
      <c r="AD301" s="32"/>
    </row>
    <row r="302" spans="1:30" s="19" customFormat="1" ht="12.75">
      <c r="A302" s="17"/>
      <c r="B302" s="25"/>
      <c r="C302" s="25"/>
      <c r="D302" s="25"/>
      <c r="E302" s="26"/>
      <c r="F302" s="26"/>
      <c r="G302" s="27"/>
      <c r="H302" s="26"/>
      <c r="I302" s="26"/>
      <c r="J302" s="26"/>
      <c r="K302" s="26"/>
      <c r="O302" s="26"/>
      <c r="P302" s="26"/>
      <c r="Q302" s="26"/>
      <c r="R302" s="26"/>
      <c r="S302" s="26"/>
      <c r="T302" s="17"/>
      <c r="U302" s="17"/>
      <c r="V302" s="29"/>
      <c r="W302" s="23"/>
      <c r="X302" s="30"/>
      <c r="Y302" s="31"/>
      <c r="Z302" s="30"/>
      <c r="AA302" s="31"/>
      <c r="AB302" s="30"/>
      <c r="AD302" s="32"/>
    </row>
    <row r="303" spans="1:30" s="19" customFormat="1" ht="12.75">
      <c r="A303" s="17"/>
      <c r="B303" s="25"/>
      <c r="C303" s="25"/>
      <c r="D303" s="25"/>
      <c r="E303" s="26"/>
      <c r="F303" s="26"/>
      <c r="G303" s="27"/>
      <c r="H303" s="26"/>
      <c r="I303" s="26"/>
      <c r="J303" s="26"/>
      <c r="K303" s="26"/>
      <c r="O303" s="26"/>
      <c r="P303" s="26"/>
      <c r="Q303" s="26"/>
      <c r="R303" s="26"/>
      <c r="S303" s="26"/>
      <c r="T303" s="17"/>
      <c r="U303" s="17"/>
      <c r="V303" s="29"/>
      <c r="W303" s="23"/>
      <c r="X303" s="30"/>
      <c r="Y303" s="31"/>
      <c r="Z303" s="30"/>
      <c r="AA303" s="31"/>
      <c r="AB303" s="30"/>
      <c r="AD303" s="32"/>
    </row>
    <row r="304" spans="1:30" s="19" customFormat="1" ht="12.75">
      <c r="A304" s="17"/>
      <c r="B304" s="25"/>
      <c r="C304" s="25"/>
      <c r="D304" s="25"/>
      <c r="E304" s="26"/>
      <c r="F304" s="26"/>
      <c r="G304" s="27"/>
      <c r="H304" s="26"/>
      <c r="I304" s="26"/>
      <c r="J304" s="26"/>
      <c r="K304" s="26"/>
      <c r="O304" s="26"/>
      <c r="P304" s="26"/>
      <c r="Q304" s="26"/>
      <c r="R304" s="26"/>
      <c r="S304" s="26"/>
      <c r="T304" s="17"/>
      <c r="U304" s="17"/>
      <c r="V304" s="29"/>
      <c r="W304" s="23"/>
      <c r="X304" s="30"/>
      <c r="Y304" s="31"/>
      <c r="Z304" s="30"/>
      <c r="AA304" s="31"/>
      <c r="AB304" s="30"/>
      <c r="AD304" s="32"/>
    </row>
    <row r="305" spans="1:30" s="19" customFormat="1" ht="12.75">
      <c r="A305" s="17"/>
      <c r="B305" s="25"/>
      <c r="C305" s="25"/>
      <c r="D305" s="25"/>
      <c r="E305" s="26"/>
      <c r="F305" s="26"/>
      <c r="G305" s="27"/>
      <c r="H305" s="26"/>
      <c r="I305" s="26"/>
      <c r="J305" s="26"/>
      <c r="K305" s="26"/>
      <c r="O305" s="26"/>
      <c r="P305" s="26"/>
      <c r="Q305" s="26"/>
      <c r="R305" s="26"/>
      <c r="S305" s="26"/>
      <c r="T305" s="17"/>
      <c r="U305" s="17"/>
      <c r="V305" s="29"/>
      <c r="W305" s="23"/>
      <c r="X305" s="30"/>
      <c r="Y305" s="31"/>
      <c r="Z305" s="30"/>
      <c r="AA305" s="31"/>
      <c r="AB305" s="30"/>
      <c r="AD305" s="3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Kuulei Rodgers</dc:creator>
  <cp:keywords/>
  <dc:description/>
  <cp:lastModifiedBy>Point Lab</cp:lastModifiedBy>
  <dcterms:created xsi:type="dcterms:W3CDTF">2007-02-01T15:59:00Z</dcterms:created>
  <dcterms:modified xsi:type="dcterms:W3CDTF">2014-11-03T20:26:06Z</dcterms:modified>
  <cp:category/>
  <cp:version/>
  <cp:contentType/>
  <cp:contentStatus/>
</cp:coreProperties>
</file>