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\Desktop\acidos grasos\AG resumido\"/>
    </mc:Choice>
  </mc:AlternateContent>
  <bookViews>
    <workbookView xWindow="120" yWindow="90" windowWidth="18915" windowHeight="1233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39" i="1" l="1"/>
  <c r="R139" i="1" s="1"/>
  <c r="E138" i="1"/>
  <c r="S138" i="1" s="1"/>
  <c r="E137" i="1"/>
  <c r="R137" i="1" s="1"/>
  <c r="E136" i="1"/>
  <c r="S136" i="1" s="1"/>
  <c r="E135" i="1"/>
  <c r="R135" i="1" s="1"/>
  <c r="E134" i="1"/>
  <c r="S134" i="1" s="1"/>
  <c r="E133" i="1"/>
  <c r="R133" i="1" s="1"/>
  <c r="E132" i="1"/>
  <c r="S132" i="1" s="1"/>
  <c r="E131" i="1"/>
  <c r="R131" i="1" s="1"/>
  <c r="E130" i="1"/>
  <c r="S130" i="1" s="1"/>
  <c r="E129" i="1"/>
  <c r="R129" i="1" s="1"/>
  <c r="E128" i="1"/>
  <c r="S128" i="1" s="1"/>
  <c r="E127" i="1"/>
  <c r="R127" i="1" s="1"/>
  <c r="E126" i="1"/>
  <c r="S126" i="1" s="1"/>
  <c r="E125" i="1"/>
  <c r="R125" i="1" s="1"/>
  <c r="E124" i="1"/>
  <c r="S124" i="1" s="1"/>
  <c r="E123" i="1"/>
  <c r="R123" i="1" s="1"/>
  <c r="E122" i="1"/>
  <c r="S122" i="1" s="1"/>
  <c r="E121" i="1"/>
  <c r="R121" i="1" s="1"/>
  <c r="E120" i="1"/>
  <c r="S120" i="1" s="1"/>
  <c r="E119" i="1"/>
  <c r="R119" i="1" s="1"/>
  <c r="E118" i="1"/>
  <c r="S118" i="1" s="1"/>
  <c r="E117" i="1"/>
  <c r="R117" i="1" s="1"/>
  <c r="E101" i="1"/>
  <c r="E100" i="1"/>
  <c r="R100" i="1" s="1"/>
  <c r="E99" i="1"/>
  <c r="E98" i="1"/>
  <c r="R98" i="1" s="1"/>
  <c r="E97" i="1"/>
  <c r="E96" i="1"/>
  <c r="R96" i="1" s="1"/>
  <c r="E95" i="1"/>
  <c r="E94" i="1"/>
  <c r="R94" i="1" s="1"/>
  <c r="E93" i="1"/>
  <c r="E92" i="1"/>
  <c r="R92" i="1" s="1"/>
  <c r="E91" i="1"/>
  <c r="E90" i="1"/>
  <c r="R90" i="1" s="1"/>
  <c r="E89" i="1"/>
  <c r="E88" i="1"/>
  <c r="R88" i="1" s="1"/>
  <c r="E87" i="1"/>
  <c r="E86" i="1"/>
  <c r="R86" i="1" s="1"/>
  <c r="E85" i="1"/>
  <c r="E84" i="1"/>
  <c r="R84" i="1" s="1"/>
  <c r="E83" i="1"/>
  <c r="E82" i="1"/>
  <c r="R82" i="1" s="1"/>
  <c r="E81" i="1"/>
  <c r="E80" i="1"/>
  <c r="R80" i="1" s="1"/>
  <c r="E63" i="1"/>
  <c r="R63" i="1" s="1"/>
  <c r="E62" i="1"/>
  <c r="R62" i="1" s="1"/>
  <c r="E61" i="1"/>
  <c r="R61" i="1" s="1"/>
  <c r="E60" i="1"/>
  <c r="R60" i="1" s="1"/>
  <c r="E59" i="1"/>
  <c r="R59" i="1" s="1"/>
  <c r="E58" i="1"/>
  <c r="R58" i="1" s="1"/>
  <c r="E57" i="1"/>
  <c r="R57" i="1" s="1"/>
  <c r="E56" i="1"/>
  <c r="R56" i="1" s="1"/>
  <c r="E55" i="1"/>
  <c r="R55" i="1" s="1"/>
  <c r="E54" i="1"/>
  <c r="R54" i="1" s="1"/>
  <c r="E53" i="1"/>
  <c r="R53" i="1" s="1"/>
  <c r="E52" i="1"/>
  <c r="R52" i="1" s="1"/>
  <c r="E51" i="1"/>
  <c r="R51" i="1" s="1"/>
  <c r="E50" i="1"/>
  <c r="R50" i="1" s="1"/>
  <c r="E49" i="1"/>
  <c r="R49" i="1" s="1"/>
  <c r="E48" i="1"/>
  <c r="R48" i="1" s="1"/>
  <c r="E47" i="1"/>
  <c r="R47" i="1" s="1"/>
  <c r="E46" i="1"/>
  <c r="R46" i="1" s="1"/>
  <c r="E45" i="1"/>
  <c r="R45" i="1" s="1"/>
  <c r="E44" i="1"/>
  <c r="R44" i="1" s="1"/>
  <c r="E43" i="1"/>
  <c r="R43" i="1" s="1"/>
  <c r="E42" i="1"/>
  <c r="R42" i="1" s="1"/>
  <c r="S12" i="1"/>
  <c r="Q12" i="1"/>
  <c r="O12" i="1"/>
  <c r="S10" i="1"/>
  <c r="Q10" i="1"/>
  <c r="O10" i="1"/>
  <c r="S8" i="1"/>
  <c r="Q8" i="1"/>
  <c r="O8" i="1"/>
  <c r="S7" i="1"/>
  <c r="Q7" i="1"/>
  <c r="O7" i="1"/>
  <c r="S4" i="1"/>
  <c r="Q4" i="1"/>
  <c r="O4" i="1"/>
  <c r="E21" i="1"/>
  <c r="R21" i="1" s="1"/>
  <c r="E14" i="1"/>
  <c r="R14" i="1" s="1"/>
  <c r="E8" i="1"/>
  <c r="R8" i="1" s="1"/>
  <c r="E5" i="1"/>
  <c r="R5" i="1" s="1"/>
  <c r="E79" i="1"/>
  <c r="E41" i="1"/>
  <c r="R41" i="1" s="1"/>
  <c r="E26" i="1"/>
  <c r="R26" i="1" s="1"/>
  <c r="E25" i="1"/>
  <c r="R25" i="1" s="1"/>
  <c r="E24" i="1"/>
  <c r="R24" i="1" s="1"/>
  <c r="E23" i="1"/>
  <c r="R23" i="1" s="1"/>
  <c r="E22" i="1"/>
  <c r="R22" i="1" s="1"/>
  <c r="E20" i="1"/>
  <c r="R20" i="1" s="1"/>
  <c r="E19" i="1"/>
  <c r="R19" i="1" s="1"/>
  <c r="E18" i="1"/>
  <c r="R18" i="1" s="1"/>
  <c r="E17" i="1"/>
  <c r="R17" i="1" s="1"/>
  <c r="E16" i="1"/>
  <c r="R16" i="1" s="1"/>
  <c r="E15" i="1"/>
  <c r="R15" i="1" s="1"/>
  <c r="E13" i="1"/>
  <c r="R13" i="1" s="1"/>
  <c r="E12" i="1"/>
  <c r="R12" i="1" s="1"/>
  <c r="E11" i="1"/>
  <c r="R11" i="1" s="1"/>
  <c r="E10" i="1"/>
  <c r="R10" i="1" s="1"/>
  <c r="E9" i="1"/>
  <c r="R9" i="1" s="1"/>
  <c r="E7" i="1"/>
  <c r="R7" i="1" s="1"/>
  <c r="E6" i="1"/>
  <c r="R6" i="1" s="1"/>
  <c r="E4" i="1"/>
  <c r="R4" i="1" s="1"/>
  <c r="AP9" i="1" l="1"/>
  <c r="R33" i="1"/>
  <c r="R31" i="1"/>
  <c r="AP7" i="1"/>
  <c r="AQ122" i="1"/>
  <c r="S146" i="1"/>
  <c r="R28" i="1"/>
  <c r="R29" i="1"/>
  <c r="AP8" i="1"/>
  <c r="R32" i="1"/>
  <c r="R30" i="1"/>
  <c r="Q5" i="1"/>
  <c r="O6" i="1"/>
  <c r="S6" i="1"/>
  <c r="O11" i="1"/>
  <c r="S11" i="1"/>
  <c r="O13" i="1"/>
  <c r="Q13" i="1"/>
  <c r="S13" i="1"/>
  <c r="O14" i="1"/>
  <c r="O30" i="1" s="1"/>
  <c r="Q14" i="1"/>
  <c r="S14" i="1"/>
  <c r="O15" i="1"/>
  <c r="Q15" i="1"/>
  <c r="AO8" i="1" s="1"/>
  <c r="S15" i="1"/>
  <c r="O16" i="1"/>
  <c r="Q16" i="1"/>
  <c r="S16" i="1"/>
  <c r="O17" i="1"/>
  <c r="Q17" i="1"/>
  <c r="S17" i="1"/>
  <c r="O18" i="1"/>
  <c r="Q18" i="1"/>
  <c r="S18" i="1"/>
  <c r="O19" i="1"/>
  <c r="Q19" i="1"/>
  <c r="S19" i="1"/>
  <c r="O20" i="1"/>
  <c r="Q20" i="1"/>
  <c r="S20" i="1"/>
  <c r="O21" i="1"/>
  <c r="Q21" i="1"/>
  <c r="S21" i="1"/>
  <c r="O22" i="1"/>
  <c r="Q22" i="1"/>
  <c r="S22" i="1"/>
  <c r="O23" i="1"/>
  <c r="Q23" i="1"/>
  <c r="S23" i="1"/>
  <c r="O24" i="1"/>
  <c r="Q24" i="1"/>
  <c r="S24" i="1"/>
  <c r="O25" i="1"/>
  <c r="Q25" i="1"/>
  <c r="S25" i="1"/>
  <c r="O26" i="1"/>
  <c r="Q26" i="1"/>
  <c r="S26" i="1"/>
  <c r="Q30" i="1"/>
  <c r="S30" i="1"/>
  <c r="AP46" i="1"/>
  <c r="AP84" i="1"/>
  <c r="R108" i="1"/>
  <c r="N119" i="1"/>
  <c r="N121" i="1"/>
  <c r="N123" i="1"/>
  <c r="N125" i="1"/>
  <c r="N128" i="1"/>
  <c r="N130" i="1"/>
  <c r="N132" i="1"/>
  <c r="N134" i="1"/>
  <c r="N136" i="1"/>
  <c r="N138" i="1"/>
  <c r="Q117" i="1"/>
  <c r="S117" i="1"/>
  <c r="R118" i="1"/>
  <c r="Q119" i="1"/>
  <c r="S119" i="1"/>
  <c r="R120" i="1"/>
  <c r="Q121" i="1"/>
  <c r="S121" i="1"/>
  <c r="R122" i="1"/>
  <c r="Q123" i="1"/>
  <c r="S123" i="1"/>
  <c r="R124" i="1"/>
  <c r="Q125" i="1"/>
  <c r="S125" i="1"/>
  <c r="R126" i="1"/>
  <c r="Q127" i="1"/>
  <c r="S127" i="1"/>
  <c r="R128" i="1"/>
  <c r="R145" i="1" s="1"/>
  <c r="Q129" i="1"/>
  <c r="S129" i="1"/>
  <c r="R130" i="1"/>
  <c r="Q131" i="1"/>
  <c r="S131" i="1"/>
  <c r="R132" i="1"/>
  <c r="Q133" i="1"/>
  <c r="S133" i="1"/>
  <c r="R134" i="1"/>
  <c r="Q135" i="1"/>
  <c r="S135" i="1"/>
  <c r="R136" i="1"/>
  <c r="Q137" i="1"/>
  <c r="S137" i="1"/>
  <c r="R138" i="1"/>
  <c r="Q139" i="1"/>
  <c r="S139" i="1"/>
  <c r="O5" i="1"/>
  <c r="S5" i="1"/>
  <c r="Q6" i="1"/>
  <c r="O9" i="1"/>
  <c r="Q9" i="1"/>
  <c r="S9" i="1"/>
  <c r="Q11" i="1"/>
  <c r="AM8" i="1"/>
  <c r="O32" i="1"/>
  <c r="Q79" i="1"/>
  <c r="R79" i="1"/>
  <c r="N79" i="1"/>
  <c r="P4" i="1"/>
  <c r="N5" i="1"/>
  <c r="P5" i="1"/>
  <c r="N6" i="1"/>
  <c r="P6" i="1"/>
  <c r="N7" i="1"/>
  <c r="P7" i="1"/>
  <c r="N8" i="1"/>
  <c r="P8" i="1"/>
  <c r="N9" i="1"/>
  <c r="P9" i="1"/>
  <c r="N10" i="1"/>
  <c r="P10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O29" i="1"/>
  <c r="Q29" i="1"/>
  <c r="S29" i="1"/>
  <c r="AP45" i="1"/>
  <c r="R69" i="1"/>
  <c r="AP44" i="1"/>
  <c r="R68" i="1"/>
  <c r="Q81" i="1"/>
  <c r="R81" i="1"/>
  <c r="Q83" i="1"/>
  <c r="R83" i="1"/>
  <c r="Q85" i="1"/>
  <c r="R85" i="1"/>
  <c r="R104" i="1" s="1"/>
  <c r="Q87" i="1"/>
  <c r="R87" i="1"/>
  <c r="Q89" i="1"/>
  <c r="R89" i="1"/>
  <c r="Q91" i="1"/>
  <c r="R91" i="1"/>
  <c r="Q93" i="1"/>
  <c r="R93" i="1"/>
  <c r="Q95" i="1"/>
  <c r="R95" i="1"/>
  <c r="Q97" i="1"/>
  <c r="R97" i="1"/>
  <c r="Q99" i="1"/>
  <c r="R99" i="1"/>
  <c r="Q101" i="1"/>
  <c r="R101" i="1"/>
  <c r="N118" i="1"/>
  <c r="N120" i="1"/>
  <c r="N122" i="1"/>
  <c r="N124" i="1"/>
  <c r="N127" i="1"/>
  <c r="N129" i="1"/>
  <c r="N131" i="1"/>
  <c r="N133" i="1"/>
  <c r="N135" i="1"/>
  <c r="N137" i="1"/>
  <c r="N139" i="1"/>
  <c r="Q118" i="1"/>
  <c r="Q120" i="1"/>
  <c r="Q122" i="1"/>
  <c r="Q124" i="1"/>
  <c r="Q126" i="1"/>
  <c r="Q128" i="1"/>
  <c r="Q130" i="1"/>
  <c r="Q132" i="1"/>
  <c r="Q134" i="1"/>
  <c r="Q136" i="1"/>
  <c r="Q138" i="1"/>
  <c r="R65" i="1"/>
  <c r="R66" i="1"/>
  <c r="R67" i="1"/>
  <c r="R70" i="1"/>
  <c r="P79" i="1"/>
  <c r="O80" i="1"/>
  <c r="Q80" i="1"/>
  <c r="N81" i="1"/>
  <c r="P81" i="1"/>
  <c r="O82" i="1"/>
  <c r="Q82" i="1"/>
  <c r="N83" i="1"/>
  <c r="P83" i="1"/>
  <c r="O84" i="1"/>
  <c r="Q84" i="1"/>
  <c r="N85" i="1"/>
  <c r="P85" i="1"/>
  <c r="O86" i="1"/>
  <c r="Q86" i="1"/>
  <c r="N87" i="1"/>
  <c r="P87" i="1"/>
  <c r="O88" i="1"/>
  <c r="Q88" i="1"/>
  <c r="N89" i="1"/>
  <c r="P89" i="1"/>
  <c r="O90" i="1"/>
  <c r="Q90" i="1"/>
  <c r="N91" i="1"/>
  <c r="P91" i="1"/>
  <c r="O92" i="1"/>
  <c r="Q92" i="1"/>
  <c r="N93" i="1"/>
  <c r="P93" i="1"/>
  <c r="O94" i="1"/>
  <c r="Q94" i="1"/>
  <c r="N95" i="1"/>
  <c r="P95" i="1"/>
  <c r="O96" i="1"/>
  <c r="Q96" i="1"/>
  <c r="N97" i="1"/>
  <c r="P97" i="1"/>
  <c r="O98" i="1"/>
  <c r="Q98" i="1"/>
  <c r="N99" i="1"/>
  <c r="P99" i="1"/>
  <c r="O100" i="1"/>
  <c r="Q100" i="1"/>
  <c r="N101" i="1"/>
  <c r="P101" i="1"/>
  <c r="O79" i="1"/>
  <c r="N80" i="1"/>
  <c r="P80" i="1"/>
  <c r="O81" i="1"/>
  <c r="N82" i="1"/>
  <c r="P82" i="1"/>
  <c r="O83" i="1"/>
  <c r="N84" i="1"/>
  <c r="P84" i="1"/>
  <c r="O85" i="1"/>
  <c r="N86" i="1"/>
  <c r="P86" i="1"/>
  <c r="O87" i="1"/>
  <c r="N88" i="1"/>
  <c r="P88" i="1"/>
  <c r="O89" i="1"/>
  <c r="N90" i="1"/>
  <c r="P90" i="1"/>
  <c r="O91" i="1"/>
  <c r="N92" i="1"/>
  <c r="P92" i="1"/>
  <c r="O93" i="1"/>
  <c r="N94" i="1"/>
  <c r="P94" i="1"/>
  <c r="O95" i="1"/>
  <c r="N96" i="1"/>
  <c r="P96" i="1"/>
  <c r="O97" i="1"/>
  <c r="N98" i="1"/>
  <c r="P98" i="1"/>
  <c r="O99" i="1"/>
  <c r="N100" i="1"/>
  <c r="P100" i="1"/>
  <c r="O101" i="1"/>
  <c r="O41" i="1"/>
  <c r="Q41" i="1"/>
  <c r="S41" i="1"/>
  <c r="O42" i="1"/>
  <c r="Q42" i="1"/>
  <c r="S42" i="1"/>
  <c r="O43" i="1"/>
  <c r="Q43" i="1"/>
  <c r="S43" i="1"/>
  <c r="O44" i="1"/>
  <c r="Q44" i="1"/>
  <c r="S44" i="1"/>
  <c r="O45" i="1"/>
  <c r="Q45" i="1"/>
  <c r="S45" i="1"/>
  <c r="O46" i="1"/>
  <c r="Q46" i="1"/>
  <c r="S46" i="1"/>
  <c r="O47" i="1"/>
  <c r="Q47" i="1"/>
  <c r="S47" i="1"/>
  <c r="O48" i="1"/>
  <c r="Q48" i="1"/>
  <c r="S48" i="1"/>
  <c r="O49" i="1"/>
  <c r="Q49" i="1"/>
  <c r="S49" i="1"/>
  <c r="O50" i="1"/>
  <c r="Q50" i="1"/>
  <c r="S50" i="1"/>
  <c r="O51" i="1"/>
  <c r="Q51" i="1"/>
  <c r="S51" i="1"/>
  <c r="O52" i="1"/>
  <c r="Q52" i="1"/>
  <c r="S52" i="1"/>
  <c r="O53" i="1"/>
  <c r="Q53" i="1"/>
  <c r="S53" i="1"/>
  <c r="O54" i="1"/>
  <c r="Q54" i="1"/>
  <c r="S54" i="1"/>
  <c r="O55" i="1"/>
  <c r="Q55" i="1"/>
  <c r="S55" i="1"/>
  <c r="O56" i="1"/>
  <c r="Q56" i="1"/>
  <c r="S56" i="1"/>
  <c r="O57" i="1"/>
  <c r="Q57" i="1"/>
  <c r="S57" i="1"/>
  <c r="O58" i="1"/>
  <c r="Q58" i="1"/>
  <c r="S58" i="1"/>
  <c r="O59" i="1"/>
  <c r="Q59" i="1"/>
  <c r="S59" i="1"/>
  <c r="O60" i="1"/>
  <c r="Q60" i="1"/>
  <c r="S60" i="1"/>
  <c r="O61" i="1"/>
  <c r="Q61" i="1"/>
  <c r="S61" i="1"/>
  <c r="O62" i="1"/>
  <c r="Q62" i="1"/>
  <c r="S62" i="1"/>
  <c r="O63" i="1"/>
  <c r="Q63" i="1"/>
  <c r="S63" i="1"/>
  <c r="P41" i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N49" i="1"/>
  <c r="P49" i="1"/>
  <c r="N50" i="1"/>
  <c r="P50" i="1"/>
  <c r="N51" i="1"/>
  <c r="P51" i="1"/>
  <c r="N52" i="1"/>
  <c r="P52" i="1"/>
  <c r="N53" i="1"/>
  <c r="P53" i="1"/>
  <c r="N54" i="1"/>
  <c r="P54" i="1"/>
  <c r="N55" i="1"/>
  <c r="P55" i="1"/>
  <c r="N56" i="1"/>
  <c r="P56" i="1"/>
  <c r="N57" i="1"/>
  <c r="P57" i="1"/>
  <c r="N58" i="1"/>
  <c r="P58" i="1"/>
  <c r="N59" i="1"/>
  <c r="P59" i="1"/>
  <c r="N60" i="1"/>
  <c r="P60" i="1"/>
  <c r="N61" i="1"/>
  <c r="P61" i="1"/>
  <c r="N62" i="1"/>
  <c r="P62" i="1"/>
  <c r="N63" i="1"/>
  <c r="P63" i="1"/>
  <c r="N41" i="1"/>
  <c r="N4" i="1"/>
  <c r="N33" i="1"/>
  <c r="N117" i="1"/>
  <c r="AP80" i="1" l="1"/>
  <c r="N28" i="1"/>
  <c r="T41" i="1"/>
  <c r="V41" i="1" s="1"/>
  <c r="U41" i="1"/>
  <c r="X41" i="1" s="1"/>
  <c r="N65" i="1"/>
  <c r="T63" i="1"/>
  <c r="V63" i="1" s="1"/>
  <c r="Y63" i="1" s="1"/>
  <c r="U63" i="1"/>
  <c r="X63" i="1" s="1"/>
  <c r="T62" i="1"/>
  <c r="V62" i="1" s="1"/>
  <c r="Y62" i="1" s="1"/>
  <c r="U62" i="1"/>
  <c r="X62" i="1" s="1"/>
  <c r="T61" i="1"/>
  <c r="V61" i="1" s="1"/>
  <c r="Y61" i="1" s="1"/>
  <c r="U61" i="1"/>
  <c r="X61" i="1" s="1"/>
  <c r="T60" i="1"/>
  <c r="V60" i="1" s="1"/>
  <c r="Y60" i="1" s="1"/>
  <c r="U60" i="1"/>
  <c r="X60" i="1" s="1"/>
  <c r="T59" i="1"/>
  <c r="V59" i="1" s="1"/>
  <c r="Y59" i="1" s="1"/>
  <c r="U59" i="1"/>
  <c r="X59" i="1" s="1"/>
  <c r="T58" i="1"/>
  <c r="V58" i="1" s="1"/>
  <c r="Y58" i="1" s="1"/>
  <c r="U58" i="1"/>
  <c r="X58" i="1" s="1"/>
  <c r="T57" i="1"/>
  <c r="V57" i="1" s="1"/>
  <c r="Y57" i="1" s="1"/>
  <c r="U57" i="1"/>
  <c r="X57" i="1" s="1"/>
  <c r="T56" i="1"/>
  <c r="V56" i="1" s="1"/>
  <c r="Y56" i="1" s="1"/>
  <c r="U56" i="1"/>
  <c r="X56" i="1" s="1"/>
  <c r="T55" i="1"/>
  <c r="V55" i="1" s="1"/>
  <c r="Y55" i="1" s="1"/>
  <c r="U55" i="1"/>
  <c r="X55" i="1" s="1"/>
  <c r="T54" i="1"/>
  <c r="V54" i="1" s="1"/>
  <c r="Y54" i="1" s="1"/>
  <c r="U54" i="1"/>
  <c r="X54" i="1" s="1"/>
  <c r="T53" i="1"/>
  <c r="V53" i="1" s="1"/>
  <c r="Y53" i="1" s="1"/>
  <c r="U53" i="1"/>
  <c r="X53" i="1" s="1"/>
  <c r="T52" i="1"/>
  <c r="V52" i="1" s="1"/>
  <c r="Y52" i="1" s="1"/>
  <c r="U52" i="1"/>
  <c r="X52" i="1" s="1"/>
  <c r="N68" i="1"/>
  <c r="AL44" i="1"/>
  <c r="T51" i="1"/>
  <c r="V51" i="1" s="1"/>
  <c r="Y51" i="1" s="1"/>
  <c r="U51" i="1"/>
  <c r="X51" i="1" s="1"/>
  <c r="T50" i="1"/>
  <c r="V50" i="1" s="1"/>
  <c r="Y50" i="1" s="1"/>
  <c r="U50" i="1"/>
  <c r="X50" i="1" s="1"/>
  <c r="AL45" i="1"/>
  <c r="N69" i="1"/>
  <c r="T49" i="1"/>
  <c r="V49" i="1" s="1"/>
  <c r="Y49" i="1" s="1"/>
  <c r="U49" i="1"/>
  <c r="X49" i="1" s="1"/>
  <c r="N67" i="1"/>
  <c r="AL46" i="1"/>
  <c r="T48" i="1"/>
  <c r="V48" i="1" s="1"/>
  <c r="Y48" i="1" s="1"/>
  <c r="U48" i="1"/>
  <c r="X48" i="1" s="1"/>
  <c r="N70" i="1"/>
  <c r="T47" i="1"/>
  <c r="V47" i="1" s="1"/>
  <c r="Y47" i="1" s="1"/>
  <c r="U47" i="1"/>
  <c r="X47" i="1" s="1"/>
  <c r="T46" i="1"/>
  <c r="V46" i="1" s="1"/>
  <c r="Y46" i="1" s="1"/>
  <c r="U46" i="1"/>
  <c r="X46" i="1" s="1"/>
  <c r="T45" i="1"/>
  <c r="V45" i="1" s="1"/>
  <c r="Y45" i="1" s="1"/>
  <c r="U45" i="1"/>
  <c r="X45" i="1" s="1"/>
  <c r="T44" i="1"/>
  <c r="V44" i="1" s="1"/>
  <c r="Y44" i="1" s="1"/>
  <c r="U44" i="1"/>
  <c r="X44" i="1" s="1"/>
  <c r="N66" i="1"/>
  <c r="T43" i="1"/>
  <c r="V43" i="1" s="1"/>
  <c r="Y43" i="1" s="1"/>
  <c r="U43" i="1"/>
  <c r="X43" i="1" s="1"/>
  <c r="T42" i="1"/>
  <c r="V42" i="1" s="1"/>
  <c r="Y42" i="1" s="1"/>
  <c r="U42" i="1"/>
  <c r="X42" i="1" s="1"/>
  <c r="AQ44" i="1"/>
  <c r="S68" i="1"/>
  <c r="AM44" i="1"/>
  <c r="O68" i="1"/>
  <c r="AQ45" i="1"/>
  <c r="S69" i="1"/>
  <c r="S67" i="1"/>
  <c r="O69" i="1"/>
  <c r="AM45" i="1"/>
  <c r="O67" i="1"/>
  <c r="AO46" i="1"/>
  <c r="Q70" i="1"/>
  <c r="Q66" i="1"/>
  <c r="S65" i="1"/>
  <c r="O65" i="1"/>
  <c r="T98" i="1"/>
  <c r="V98" i="1" s="1"/>
  <c r="U98" i="1"/>
  <c r="T94" i="1"/>
  <c r="V94" i="1" s="1"/>
  <c r="U94" i="1"/>
  <c r="T90" i="1"/>
  <c r="V90" i="1" s="1"/>
  <c r="U90" i="1"/>
  <c r="AM83" i="1"/>
  <c r="O107" i="1"/>
  <c r="O105" i="1"/>
  <c r="AL84" i="1"/>
  <c r="T86" i="1"/>
  <c r="V86" i="1" s="1"/>
  <c r="U86" i="1"/>
  <c r="N108" i="1"/>
  <c r="T82" i="1"/>
  <c r="V82" i="1" s="1"/>
  <c r="U82" i="1"/>
  <c r="N104" i="1"/>
  <c r="O103" i="1"/>
  <c r="T101" i="1"/>
  <c r="V101" i="1" s="1"/>
  <c r="U101" i="1"/>
  <c r="T99" i="1"/>
  <c r="V99" i="1" s="1"/>
  <c r="U99" i="1"/>
  <c r="T97" i="1"/>
  <c r="V97" i="1" s="1"/>
  <c r="U97" i="1"/>
  <c r="T95" i="1"/>
  <c r="V95" i="1" s="1"/>
  <c r="U95" i="1"/>
  <c r="T93" i="1"/>
  <c r="V93" i="1" s="1"/>
  <c r="U93" i="1"/>
  <c r="T91" i="1"/>
  <c r="V91" i="1" s="1"/>
  <c r="U91" i="1"/>
  <c r="AL82" i="1"/>
  <c r="N106" i="1"/>
  <c r="T89" i="1"/>
  <c r="V89" i="1" s="1"/>
  <c r="U89" i="1"/>
  <c r="AL83" i="1"/>
  <c r="N107" i="1"/>
  <c r="T87" i="1"/>
  <c r="V87" i="1" s="1"/>
  <c r="U87" i="1"/>
  <c r="N105" i="1"/>
  <c r="AM84" i="1"/>
  <c r="O108" i="1"/>
  <c r="T85" i="1"/>
  <c r="V85" i="1" s="1"/>
  <c r="U85" i="1"/>
  <c r="T83" i="1"/>
  <c r="V83" i="1" s="1"/>
  <c r="U83" i="1"/>
  <c r="O104" i="1"/>
  <c r="T81" i="1"/>
  <c r="V81" i="1" s="1"/>
  <c r="U81" i="1"/>
  <c r="R71" i="1"/>
  <c r="AE67" i="1" s="1"/>
  <c r="AO122" i="1"/>
  <c r="Q146" i="1"/>
  <c r="Q142" i="1"/>
  <c r="T139" i="1"/>
  <c r="V139" i="1" s="1"/>
  <c r="U139" i="1"/>
  <c r="T135" i="1"/>
  <c r="V135" i="1" s="1"/>
  <c r="U135" i="1"/>
  <c r="T131" i="1"/>
  <c r="V131" i="1" s="1"/>
  <c r="U131" i="1"/>
  <c r="AL120" i="1"/>
  <c r="N144" i="1"/>
  <c r="T127" i="1"/>
  <c r="V127" i="1" s="1"/>
  <c r="U127" i="1"/>
  <c r="T122" i="1"/>
  <c r="V122" i="1" s="1"/>
  <c r="U122" i="1"/>
  <c r="T118" i="1"/>
  <c r="V118" i="1" s="1"/>
  <c r="U118" i="1"/>
  <c r="AO82" i="1"/>
  <c r="Q106" i="1"/>
  <c r="AO83" i="1"/>
  <c r="Q107" i="1"/>
  <c r="Q105" i="1"/>
  <c r="AE68" i="1"/>
  <c r="AP43" i="1"/>
  <c r="AQ5" i="1"/>
  <c r="AM5" i="1"/>
  <c r="T26" i="1"/>
  <c r="V26" i="1" s="1"/>
  <c r="U26" i="1"/>
  <c r="T25" i="1"/>
  <c r="V25" i="1" s="1"/>
  <c r="U25" i="1"/>
  <c r="T24" i="1"/>
  <c r="V24" i="1" s="1"/>
  <c r="U24" i="1"/>
  <c r="T23" i="1"/>
  <c r="V23" i="1" s="1"/>
  <c r="U23" i="1"/>
  <c r="T22" i="1"/>
  <c r="V22" i="1" s="1"/>
  <c r="U22" i="1"/>
  <c r="T21" i="1"/>
  <c r="V21" i="1" s="1"/>
  <c r="U21" i="1"/>
  <c r="T20" i="1"/>
  <c r="V20" i="1" s="1"/>
  <c r="U20" i="1"/>
  <c r="T19" i="1"/>
  <c r="V19" i="1" s="1"/>
  <c r="U19" i="1"/>
  <c r="T18" i="1"/>
  <c r="V18" i="1" s="1"/>
  <c r="U18" i="1"/>
  <c r="T17" i="1"/>
  <c r="V17" i="1" s="1"/>
  <c r="U17" i="1"/>
  <c r="T16" i="1"/>
  <c r="V16" i="1" s="1"/>
  <c r="U16" i="1"/>
  <c r="T15" i="1"/>
  <c r="V15" i="1" s="1"/>
  <c r="U15" i="1"/>
  <c r="N31" i="1"/>
  <c r="AL7" i="1"/>
  <c r="T14" i="1"/>
  <c r="V14" i="1" s="1"/>
  <c r="U14" i="1"/>
  <c r="T13" i="1"/>
  <c r="V13" i="1" s="1"/>
  <c r="U13" i="1"/>
  <c r="AL8" i="1"/>
  <c r="N32" i="1"/>
  <c r="T12" i="1"/>
  <c r="V12" i="1" s="1"/>
  <c r="U12" i="1"/>
  <c r="N30" i="1"/>
  <c r="AL9" i="1"/>
  <c r="T11" i="1"/>
  <c r="V11" i="1" s="1"/>
  <c r="U11" i="1"/>
  <c r="T10" i="1"/>
  <c r="V10" i="1" s="1"/>
  <c r="U10" i="1"/>
  <c r="T9" i="1"/>
  <c r="V9" i="1" s="1"/>
  <c r="U9" i="1"/>
  <c r="T8" i="1"/>
  <c r="V8" i="1" s="1"/>
  <c r="U8" i="1"/>
  <c r="U7" i="1"/>
  <c r="T7" i="1"/>
  <c r="V7" i="1" s="1"/>
  <c r="N29" i="1"/>
  <c r="U6" i="1"/>
  <c r="T6" i="1"/>
  <c r="V6" i="1" s="1"/>
  <c r="U5" i="1"/>
  <c r="T5" i="1"/>
  <c r="V5" i="1" s="1"/>
  <c r="T79" i="1"/>
  <c r="V79" i="1" s="1"/>
  <c r="U79" i="1"/>
  <c r="N103" i="1"/>
  <c r="Q103" i="1"/>
  <c r="AO9" i="1"/>
  <c r="Q33" i="1"/>
  <c r="AQ120" i="1"/>
  <c r="S144" i="1"/>
  <c r="AO121" i="1"/>
  <c r="Q145" i="1"/>
  <c r="Q143" i="1"/>
  <c r="Q141" i="1"/>
  <c r="T136" i="1"/>
  <c r="V136" i="1" s="1"/>
  <c r="U136" i="1"/>
  <c r="T132" i="1"/>
  <c r="V132" i="1" s="1"/>
  <c r="U132" i="1"/>
  <c r="T128" i="1"/>
  <c r="V128" i="1" s="1"/>
  <c r="U128" i="1"/>
  <c r="T123" i="1"/>
  <c r="V123" i="1" s="1"/>
  <c r="U123" i="1"/>
  <c r="T119" i="1"/>
  <c r="V119" i="1" s="1"/>
  <c r="U119" i="1"/>
  <c r="O28" i="1"/>
  <c r="AO7" i="1"/>
  <c r="Q31" i="1"/>
  <c r="S32" i="1"/>
  <c r="AM9" i="1"/>
  <c r="O33" i="1"/>
  <c r="R144" i="1"/>
  <c r="R149" i="1" s="1"/>
  <c r="R141" i="1"/>
  <c r="Q28" i="1"/>
  <c r="AP6" i="1"/>
  <c r="AP5" i="1"/>
  <c r="AE29" i="1"/>
  <c r="R34" i="1"/>
  <c r="AE28" i="1"/>
  <c r="T117" i="1"/>
  <c r="V117" i="1" s="1"/>
  <c r="U117" i="1"/>
  <c r="N141" i="1"/>
  <c r="AN44" i="1"/>
  <c r="P68" i="1"/>
  <c r="AN45" i="1"/>
  <c r="P69" i="1"/>
  <c r="P67" i="1"/>
  <c r="AN46" i="1"/>
  <c r="P70" i="1"/>
  <c r="P66" i="1"/>
  <c r="P65" i="1"/>
  <c r="Q68" i="1"/>
  <c r="AO44" i="1"/>
  <c r="AO45" i="1"/>
  <c r="Q69" i="1"/>
  <c r="Q67" i="1"/>
  <c r="AQ46" i="1"/>
  <c r="S70" i="1"/>
  <c r="AM46" i="1"/>
  <c r="O70" i="1"/>
  <c r="S66" i="1"/>
  <c r="O66" i="1"/>
  <c r="Q65" i="1"/>
  <c r="T100" i="1"/>
  <c r="V100" i="1" s="1"/>
  <c r="U100" i="1"/>
  <c r="T96" i="1"/>
  <c r="V96" i="1" s="1"/>
  <c r="U96" i="1"/>
  <c r="T92" i="1"/>
  <c r="V92" i="1" s="1"/>
  <c r="U92" i="1"/>
  <c r="AM82" i="1"/>
  <c r="O106" i="1"/>
  <c r="T88" i="1"/>
  <c r="V88" i="1" s="1"/>
  <c r="U88" i="1"/>
  <c r="AN84" i="1"/>
  <c r="P108" i="1"/>
  <c r="T84" i="1"/>
  <c r="V84" i="1" s="1"/>
  <c r="U84" i="1"/>
  <c r="P104" i="1"/>
  <c r="T80" i="1"/>
  <c r="V80" i="1" s="1"/>
  <c r="U80" i="1"/>
  <c r="AN82" i="1"/>
  <c r="P106" i="1"/>
  <c r="AN83" i="1"/>
  <c r="P107" i="1"/>
  <c r="P105" i="1"/>
  <c r="AO84" i="1"/>
  <c r="Q108" i="1"/>
  <c r="Q104" i="1"/>
  <c r="P103" i="1"/>
  <c r="AE70" i="1"/>
  <c r="AP42" i="1"/>
  <c r="AP47" i="1" s="1"/>
  <c r="AP52" i="1" s="1"/>
  <c r="AE66" i="1"/>
  <c r="T126" i="1"/>
  <c r="V126" i="1" s="1"/>
  <c r="U126" i="1"/>
  <c r="T137" i="1"/>
  <c r="V137" i="1" s="1"/>
  <c r="U137" i="1"/>
  <c r="T133" i="1"/>
  <c r="V133" i="1" s="1"/>
  <c r="U133" i="1"/>
  <c r="T129" i="1"/>
  <c r="V129" i="1" s="1"/>
  <c r="U129" i="1"/>
  <c r="AL122" i="1"/>
  <c r="T124" i="1"/>
  <c r="V124" i="1" s="1"/>
  <c r="U124" i="1"/>
  <c r="T120" i="1"/>
  <c r="V120" i="1" s="1"/>
  <c r="U120" i="1"/>
  <c r="N142" i="1"/>
  <c r="AP82" i="1"/>
  <c r="R106" i="1"/>
  <c r="AP83" i="1"/>
  <c r="R107" i="1"/>
  <c r="R105" i="1"/>
  <c r="AP50" i="1"/>
  <c r="AE69" i="1"/>
  <c r="R73" i="1"/>
  <c r="AO5" i="1"/>
  <c r="AN7" i="1"/>
  <c r="P31" i="1"/>
  <c r="AN8" i="1"/>
  <c r="P32" i="1"/>
  <c r="P30" i="1"/>
  <c r="AN9" i="1"/>
  <c r="P33" i="1"/>
  <c r="P29" i="1"/>
  <c r="P28" i="1"/>
  <c r="R103" i="1"/>
  <c r="AO120" i="1"/>
  <c r="Q144" i="1"/>
  <c r="AQ121" i="1"/>
  <c r="S145" i="1"/>
  <c r="S143" i="1"/>
  <c r="AP122" i="1"/>
  <c r="R146" i="1"/>
  <c r="R142" i="1"/>
  <c r="S141" i="1"/>
  <c r="T138" i="1"/>
  <c r="V138" i="1" s="1"/>
  <c r="U138" i="1"/>
  <c r="T134" i="1"/>
  <c r="V134" i="1" s="1"/>
  <c r="U134" i="1"/>
  <c r="T130" i="1"/>
  <c r="V130" i="1" s="1"/>
  <c r="U130" i="1"/>
  <c r="AL121" i="1"/>
  <c r="N145" i="1"/>
  <c r="T125" i="1"/>
  <c r="V125" i="1" s="1"/>
  <c r="U125" i="1"/>
  <c r="N143" i="1"/>
  <c r="T121" i="1"/>
  <c r="V121" i="1" s="1"/>
  <c r="U121" i="1"/>
  <c r="AP48" i="1"/>
  <c r="S28" i="1"/>
  <c r="AQ7" i="1"/>
  <c r="S31" i="1"/>
  <c r="AM7" i="1"/>
  <c r="O31" i="1"/>
  <c r="AQ8" i="1"/>
  <c r="Q32" i="1"/>
  <c r="AQ9" i="1"/>
  <c r="S33" i="1"/>
  <c r="AP120" i="1"/>
  <c r="R143" i="1"/>
  <c r="AP121" i="1"/>
  <c r="AE30" i="1"/>
  <c r="R36" i="1"/>
  <c r="AE32" i="1"/>
  <c r="S142" i="1"/>
  <c r="AE31" i="1"/>
  <c r="AE33" i="1"/>
  <c r="U4" i="1"/>
  <c r="T4" i="1"/>
  <c r="V4" i="1" s="1"/>
  <c r="N34" i="1"/>
  <c r="AA34" i="1" s="1"/>
  <c r="Y41" i="1"/>
  <c r="Q36" i="1" l="1"/>
  <c r="AL119" i="1"/>
  <c r="AS121" i="1"/>
  <c r="AR121" i="1"/>
  <c r="AT121" i="1" s="1"/>
  <c r="AP118" i="1"/>
  <c r="AQ119" i="1"/>
  <c r="AN6" i="1"/>
  <c r="AP81" i="1"/>
  <c r="AL118" i="1"/>
  <c r="AN81" i="1"/>
  <c r="AM42" i="1"/>
  <c r="AQ42" i="1"/>
  <c r="Q73" i="1"/>
  <c r="AN43" i="1"/>
  <c r="AE34" i="1"/>
  <c r="AE6" i="1"/>
  <c r="AE16" i="1"/>
  <c r="AE20" i="1"/>
  <c r="AE25" i="1"/>
  <c r="AE14" i="1"/>
  <c r="AE4" i="1"/>
  <c r="AE7" i="1"/>
  <c r="AE10" i="1"/>
  <c r="AE17" i="1"/>
  <c r="AE22" i="1"/>
  <c r="AE26" i="1"/>
  <c r="AE21" i="1"/>
  <c r="AE9" i="1"/>
  <c r="AE11" i="1"/>
  <c r="AE13" i="1"/>
  <c r="AE18" i="1"/>
  <c r="AE23" i="1"/>
  <c r="AE5" i="1"/>
  <c r="AE12" i="1"/>
  <c r="AE15" i="1"/>
  <c r="AE19" i="1"/>
  <c r="AE24" i="1"/>
  <c r="AE8" i="1"/>
  <c r="AP10" i="1"/>
  <c r="R147" i="1"/>
  <c r="AE142" i="1" s="1"/>
  <c r="AE141" i="1"/>
  <c r="Q149" i="1"/>
  <c r="Q109" i="1"/>
  <c r="N109" i="1"/>
  <c r="AA5" i="1"/>
  <c r="AL5" i="1"/>
  <c r="AA29" i="1"/>
  <c r="AA8" i="1"/>
  <c r="AA10" i="1"/>
  <c r="AS9" i="1"/>
  <c r="AR9" i="1"/>
  <c r="AT9" i="1" s="1"/>
  <c r="AA12" i="1"/>
  <c r="AS8" i="1"/>
  <c r="AL6" i="1"/>
  <c r="AR8" i="1"/>
  <c r="AT8" i="1" s="1"/>
  <c r="AA14" i="1"/>
  <c r="AA31" i="1"/>
  <c r="U31" i="1"/>
  <c r="T31" i="1"/>
  <c r="V31" i="1" s="1"/>
  <c r="AA16" i="1"/>
  <c r="AA18" i="1"/>
  <c r="AA20" i="1"/>
  <c r="AA22" i="1"/>
  <c r="AA24" i="1"/>
  <c r="AA26" i="1"/>
  <c r="AP49" i="1"/>
  <c r="AO81" i="1"/>
  <c r="AD106" i="1"/>
  <c r="U144" i="1"/>
  <c r="T144" i="1"/>
  <c r="V144" i="1" s="1"/>
  <c r="AO118" i="1"/>
  <c r="AE65" i="1"/>
  <c r="AL81" i="1"/>
  <c r="AS83" i="1"/>
  <c r="AR83" i="1"/>
  <c r="AT83" i="1" s="1"/>
  <c r="AS82" i="1"/>
  <c r="AR82" i="1"/>
  <c r="AT82" i="1" s="1"/>
  <c r="AL80" i="1"/>
  <c r="AA104" i="1"/>
  <c r="AA108" i="1"/>
  <c r="AS84" i="1"/>
  <c r="AR84" i="1"/>
  <c r="AT84" i="1" s="1"/>
  <c r="AM81" i="1"/>
  <c r="AO42" i="1"/>
  <c r="AM43" i="1"/>
  <c r="S73" i="1"/>
  <c r="AS46" i="1"/>
  <c r="AR46" i="1"/>
  <c r="AT46" i="1" s="1"/>
  <c r="AL43" i="1"/>
  <c r="AS45" i="1"/>
  <c r="AR45" i="1"/>
  <c r="AT45" i="1" s="1"/>
  <c r="U68" i="1"/>
  <c r="X68" i="1" s="1"/>
  <c r="T68" i="1"/>
  <c r="V68" i="1" s="1"/>
  <c r="Y68" i="1" s="1"/>
  <c r="AA28" i="1"/>
  <c r="AO6" i="1"/>
  <c r="AQ118" i="1"/>
  <c r="AQ123" i="1" s="1"/>
  <c r="AQ127" i="1" s="1"/>
  <c r="AP119" i="1"/>
  <c r="AQ6" i="1"/>
  <c r="AQ10" i="1" s="1"/>
  <c r="S34" i="1"/>
  <c r="U145" i="1"/>
  <c r="N149" i="1"/>
  <c r="T145" i="1"/>
  <c r="V145" i="1" s="1"/>
  <c r="S147" i="1"/>
  <c r="AF143" i="1"/>
  <c r="AM6" i="1"/>
  <c r="R109" i="1"/>
  <c r="P34" i="1"/>
  <c r="AN5" i="1"/>
  <c r="AN10" i="1" s="1"/>
  <c r="AN15" i="1" s="1"/>
  <c r="AC30" i="1"/>
  <c r="P36" i="1"/>
  <c r="AC32" i="1"/>
  <c r="AE105" i="1"/>
  <c r="AS122" i="1"/>
  <c r="AR122" i="1"/>
  <c r="AT122" i="1" s="1"/>
  <c r="P109" i="1"/>
  <c r="AO80" i="1"/>
  <c r="AO85" i="1" s="1"/>
  <c r="AO90" i="1" s="1"/>
  <c r="AD104" i="1"/>
  <c r="AC105" i="1"/>
  <c r="P111" i="1"/>
  <c r="AN80" i="1"/>
  <c r="AN85" i="1" s="1"/>
  <c r="AN90" i="1" s="1"/>
  <c r="AC108" i="1"/>
  <c r="Q71" i="1"/>
  <c r="AD68" i="1" s="1"/>
  <c r="AD65" i="1"/>
  <c r="AO43" i="1"/>
  <c r="P71" i="1"/>
  <c r="AN42" i="1"/>
  <c r="AN47" i="1" s="1"/>
  <c r="AN52" i="1" s="1"/>
  <c r="AC67" i="1"/>
  <c r="AC68" i="1"/>
  <c r="N147" i="1"/>
  <c r="AA143" i="1" s="1"/>
  <c r="AA141" i="1"/>
  <c r="AP12" i="1"/>
  <c r="Q34" i="1"/>
  <c r="AE144" i="1"/>
  <c r="S36" i="1"/>
  <c r="AF32" i="1"/>
  <c r="O34" i="1"/>
  <c r="Q147" i="1"/>
  <c r="AO119" i="1"/>
  <c r="AQ126" i="1"/>
  <c r="O36" i="1"/>
  <c r="AA6" i="1"/>
  <c r="AA7" i="1"/>
  <c r="AA9" i="1"/>
  <c r="AA11" i="1"/>
  <c r="AA30" i="1"/>
  <c r="N36" i="1"/>
  <c r="AA32" i="1"/>
  <c r="U32" i="1"/>
  <c r="T32" i="1"/>
  <c r="V32" i="1" s="1"/>
  <c r="AA13" i="1"/>
  <c r="AS7" i="1"/>
  <c r="AR7" i="1"/>
  <c r="AT7" i="1" s="1"/>
  <c r="AA15" i="1"/>
  <c r="AA17" i="1"/>
  <c r="AA19" i="1"/>
  <c r="AA21" i="1"/>
  <c r="AA23" i="1"/>
  <c r="AA25" i="1"/>
  <c r="AP51" i="1"/>
  <c r="AD105" i="1"/>
  <c r="AD107" i="1"/>
  <c r="Q111" i="1"/>
  <c r="AO88" i="1"/>
  <c r="AS120" i="1"/>
  <c r="AR120" i="1"/>
  <c r="AT120" i="1" s="1"/>
  <c r="AE71" i="1"/>
  <c r="AE41" i="1"/>
  <c r="AE44" i="1"/>
  <c r="AE50" i="1"/>
  <c r="AE54" i="1"/>
  <c r="AE58" i="1"/>
  <c r="AE62" i="1"/>
  <c r="AE43" i="1"/>
  <c r="AE47" i="1"/>
  <c r="AE51" i="1"/>
  <c r="AE55" i="1"/>
  <c r="AE59" i="1"/>
  <c r="AE63" i="1"/>
  <c r="AE42" i="1"/>
  <c r="AE46" i="1"/>
  <c r="AE48" i="1"/>
  <c r="AE52" i="1"/>
  <c r="AE56" i="1"/>
  <c r="AE60" i="1"/>
  <c r="AE45" i="1"/>
  <c r="AE49" i="1"/>
  <c r="AE53" i="1"/>
  <c r="AE57" i="1"/>
  <c r="AE61" i="1"/>
  <c r="AM80" i="1"/>
  <c r="AM85" i="1" s="1"/>
  <c r="AM86" i="1" s="1"/>
  <c r="AB104" i="1"/>
  <c r="AA105" i="1"/>
  <c r="U107" i="1"/>
  <c r="N111" i="1"/>
  <c r="AA107" i="1"/>
  <c r="T107" i="1"/>
  <c r="V107" i="1" s="1"/>
  <c r="AA106" i="1"/>
  <c r="T106" i="1"/>
  <c r="V106" i="1" s="1"/>
  <c r="U106" i="1"/>
  <c r="O109" i="1"/>
  <c r="AB106" i="1" s="1"/>
  <c r="AB103" i="1"/>
  <c r="AB105" i="1"/>
  <c r="AB107" i="1"/>
  <c r="O111" i="1"/>
  <c r="O71" i="1"/>
  <c r="S71" i="1"/>
  <c r="AD70" i="1"/>
  <c r="O73" i="1"/>
  <c r="AQ43" i="1"/>
  <c r="AL42" i="1"/>
  <c r="U69" i="1"/>
  <c r="X69" i="1" s="1"/>
  <c r="N73" i="1"/>
  <c r="T69" i="1"/>
  <c r="V69" i="1" s="1"/>
  <c r="Y69" i="1" s="1"/>
  <c r="AR44" i="1"/>
  <c r="AT44" i="1" s="1"/>
  <c r="AS44" i="1"/>
  <c r="N71" i="1"/>
  <c r="AA33" i="1"/>
  <c r="AA4" i="1"/>
  <c r="AP85" i="1"/>
  <c r="U29" i="1"/>
  <c r="U33" i="1"/>
  <c r="T28" i="1"/>
  <c r="V28" i="1" s="1"/>
  <c r="U28" i="1"/>
  <c r="T29" i="1"/>
  <c r="V29" i="1" s="1"/>
  <c r="T33" i="1"/>
  <c r="V33" i="1" s="1"/>
  <c r="T30" i="1"/>
  <c r="V30" i="1" s="1"/>
  <c r="U30" i="1"/>
  <c r="U143" i="1"/>
  <c r="T143" i="1"/>
  <c r="V143" i="1" s="1"/>
  <c r="U146" i="1"/>
  <c r="T146" i="1"/>
  <c r="V146" i="1" s="1"/>
  <c r="U141" i="1"/>
  <c r="T141" i="1"/>
  <c r="V141" i="1" s="1"/>
  <c r="U142" i="1"/>
  <c r="T142" i="1"/>
  <c r="V142" i="1" s="1"/>
  <c r="T104" i="1"/>
  <c r="V104" i="1" s="1"/>
  <c r="U104" i="1"/>
  <c r="T108" i="1"/>
  <c r="V108" i="1" s="1"/>
  <c r="U108" i="1"/>
  <c r="U105" i="1"/>
  <c r="T105" i="1"/>
  <c r="V105" i="1" s="1"/>
  <c r="U103" i="1"/>
  <c r="T103" i="1"/>
  <c r="V103" i="1" s="1"/>
  <c r="U65" i="1"/>
  <c r="X65" i="1" s="1"/>
  <c r="T66" i="1"/>
  <c r="V66" i="1" s="1"/>
  <c r="Y66" i="1" s="1"/>
  <c r="U66" i="1"/>
  <c r="X66" i="1" s="1"/>
  <c r="U67" i="1"/>
  <c r="X67" i="1" s="1"/>
  <c r="T67" i="1"/>
  <c r="V67" i="1" s="1"/>
  <c r="Y67" i="1" s="1"/>
  <c r="T70" i="1"/>
  <c r="V70" i="1" s="1"/>
  <c r="Y70" i="1" s="1"/>
  <c r="U70" i="1"/>
  <c r="X70" i="1" s="1"/>
  <c r="T65" i="1"/>
  <c r="V65" i="1" s="1"/>
  <c r="Y65" i="1" s="1"/>
  <c r="AQ15" i="1" l="1"/>
  <c r="AQ13" i="1"/>
  <c r="AQ11" i="1"/>
  <c r="AQ14" i="1"/>
  <c r="AP90" i="1"/>
  <c r="AP86" i="1"/>
  <c r="AA71" i="1"/>
  <c r="AA62" i="1"/>
  <c r="AA60" i="1"/>
  <c r="AA58" i="1"/>
  <c r="AA56" i="1"/>
  <c r="AA54" i="1"/>
  <c r="AA52" i="1"/>
  <c r="AA50" i="1"/>
  <c r="AA48" i="1"/>
  <c r="AA47" i="1"/>
  <c r="AA45" i="1"/>
  <c r="AA42" i="1"/>
  <c r="AA41" i="1"/>
  <c r="AA63" i="1"/>
  <c r="AA61" i="1"/>
  <c r="AA59" i="1"/>
  <c r="AA57" i="1"/>
  <c r="AA55" i="1"/>
  <c r="AA53" i="1"/>
  <c r="AA51" i="1"/>
  <c r="AA49" i="1"/>
  <c r="AA46" i="1"/>
  <c r="AA44" i="1"/>
  <c r="AA43" i="1"/>
  <c r="U73" i="1"/>
  <c r="T73" i="1"/>
  <c r="V73" i="1" s="1"/>
  <c r="AA67" i="1"/>
  <c r="AS42" i="1"/>
  <c r="AR42" i="1"/>
  <c r="AT42" i="1" s="1"/>
  <c r="AF71" i="1"/>
  <c r="AF61" i="1"/>
  <c r="AF57" i="1"/>
  <c r="AF53" i="1"/>
  <c r="AF49" i="1"/>
  <c r="AF45" i="1"/>
  <c r="AF43" i="1"/>
  <c r="AF62" i="1"/>
  <c r="AF58" i="1"/>
  <c r="AF54" i="1"/>
  <c r="AF50" i="1"/>
  <c r="AF44" i="1"/>
  <c r="AF63" i="1"/>
  <c r="AF59" i="1"/>
  <c r="AF55" i="1"/>
  <c r="AF51" i="1"/>
  <c r="AF47" i="1"/>
  <c r="AF41" i="1"/>
  <c r="AF60" i="1"/>
  <c r="AF56" i="1"/>
  <c r="AF52" i="1"/>
  <c r="AF48" i="1"/>
  <c r="AF46" i="1"/>
  <c r="AF42" i="1"/>
  <c r="AB71" i="1"/>
  <c r="AB63" i="1"/>
  <c r="AB59" i="1"/>
  <c r="AB55" i="1"/>
  <c r="AB51" i="1"/>
  <c r="AB49" i="1"/>
  <c r="AB47" i="1"/>
  <c r="AB60" i="1"/>
  <c r="AB56" i="1"/>
  <c r="AB52" i="1"/>
  <c r="AB48" i="1"/>
  <c r="AB46" i="1"/>
  <c r="AB44" i="1"/>
  <c r="AB42" i="1"/>
  <c r="AB61" i="1"/>
  <c r="AB57" i="1"/>
  <c r="AB53" i="1"/>
  <c r="AB45" i="1"/>
  <c r="AB43" i="1"/>
  <c r="AB41" i="1"/>
  <c r="AB62" i="1"/>
  <c r="AB58" i="1"/>
  <c r="AB54" i="1"/>
  <c r="AB50" i="1"/>
  <c r="AD147" i="1"/>
  <c r="AD136" i="1"/>
  <c r="AD128" i="1"/>
  <c r="AD124" i="1"/>
  <c r="AD120" i="1"/>
  <c r="AD133" i="1"/>
  <c r="AD125" i="1"/>
  <c r="AD121" i="1"/>
  <c r="AD138" i="1"/>
  <c r="AD130" i="1"/>
  <c r="AD122" i="1"/>
  <c r="AD135" i="1"/>
  <c r="AD127" i="1"/>
  <c r="AD123" i="1"/>
  <c r="AD119" i="1"/>
  <c r="AD132" i="1"/>
  <c r="AD137" i="1"/>
  <c r="AD129" i="1"/>
  <c r="AD117" i="1"/>
  <c r="AD134" i="1"/>
  <c r="AD126" i="1"/>
  <c r="AD118" i="1"/>
  <c r="AD139" i="1"/>
  <c r="AD131" i="1"/>
  <c r="AB34" i="1"/>
  <c r="AB7" i="1"/>
  <c r="AB12" i="1"/>
  <c r="AB4" i="1"/>
  <c r="AB8" i="1"/>
  <c r="AB10" i="1"/>
  <c r="AB30" i="1"/>
  <c r="AG30" i="1" s="1"/>
  <c r="AI30" i="1" s="1"/>
  <c r="AB29" i="1"/>
  <c r="AB9" i="1"/>
  <c r="AG9" i="1" s="1"/>
  <c r="AI9" i="1" s="1"/>
  <c r="AB5" i="1"/>
  <c r="AB23" i="1"/>
  <c r="AB19" i="1"/>
  <c r="AB15" i="1"/>
  <c r="AB11" i="1"/>
  <c r="AB26" i="1"/>
  <c r="AB22" i="1"/>
  <c r="AB18" i="1"/>
  <c r="AB14" i="1"/>
  <c r="AB32" i="1"/>
  <c r="AH32" i="1" s="1"/>
  <c r="AB25" i="1"/>
  <c r="AG25" i="1" s="1"/>
  <c r="AI25" i="1" s="1"/>
  <c r="AB21" i="1"/>
  <c r="AG21" i="1" s="1"/>
  <c r="AI21" i="1" s="1"/>
  <c r="AB17" i="1"/>
  <c r="AG17" i="1" s="1"/>
  <c r="AI17" i="1" s="1"/>
  <c r="AB13" i="1"/>
  <c r="AB24" i="1"/>
  <c r="AB20" i="1"/>
  <c r="AB16" i="1"/>
  <c r="AB6" i="1"/>
  <c r="AG6" i="1" s="1"/>
  <c r="AI6" i="1" s="1"/>
  <c r="AD34" i="1"/>
  <c r="AD7" i="1"/>
  <c r="AD10" i="1"/>
  <c r="AD4" i="1"/>
  <c r="AD8" i="1"/>
  <c r="AD12" i="1"/>
  <c r="AD24" i="1"/>
  <c r="AD20" i="1"/>
  <c r="AD16" i="1"/>
  <c r="AD29" i="1"/>
  <c r="AD23" i="1"/>
  <c r="AD19" i="1"/>
  <c r="AD15" i="1"/>
  <c r="AD11" i="1"/>
  <c r="AD6" i="1"/>
  <c r="AD30" i="1"/>
  <c r="AD26" i="1"/>
  <c r="AD22" i="1"/>
  <c r="AD18" i="1"/>
  <c r="AD14" i="1"/>
  <c r="AD5" i="1"/>
  <c r="AD9" i="1"/>
  <c r="AD25" i="1"/>
  <c r="AD21" i="1"/>
  <c r="AD17" i="1"/>
  <c r="AD13" i="1"/>
  <c r="AC71" i="1"/>
  <c r="AC62" i="1"/>
  <c r="AC61" i="1"/>
  <c r="AC58" i="1"/>
  <c r="AC56" i="1"/>
  <c r="AC54" i="1"/>
  <c r="AC52" i="1"/>
  <c r="AC50" i="1"/>
  <c r="AC48" i="1"/>
  <c r="AC47" i="1"/>
  <c r="AC45" i="1"/>
  <c r="AC42" i="1"/>
  <c r="AC60" i="1"/>
  <c r="AC63" i="1"/>
  <c r="AC59" i="1"/>
  <c r="AC57" i="1"/>
  <c r="AC55" i="1"/>
  <c r="AC53" i="1"/>
  <c r="AC51" i="1"/>
  <c r="AC49" i="1"/>
  <c r="AC46" i="1"/>
  <c r="AC44" i="1"/>
  <c r="AC43" i="1"/>
  <c r="AC41" i="1"/>
  <c r="AM88" i="1"/>
  <c r="AC109" i="1"/>
  <c r="AC96" i="1"/>
  <c r="AC88" i="1"/>
  <c r="AC84" i="1"/>
  <c r="AC80" i="1"/>
  <c r="AC94" i="1"/>
  <c r="AC85" i="1"/>
  <c r="AC83" i="1"/>
  <c r="AC100" i="1"/>
  <c r="AC92" i="1"/>
  <c r="AC98" i="1"/>
  <c r="AC90" i="1"/>
  <c r="AC86" i="1"/>
  <c r="AC82" i="1"/>
  <c r="AC101" i="1"/>
  <c r="AC99" i="1"/>
  <c r="AC97" i="1"/>
  <c r="AC95" i="1"/>
  <c r="AC93" i="1"/>
  <c r="AC91" i="1"/>
  <c r="AC89" i="1"/>
  <c r="AC87" i="1"/>
  <c r="AC81" i="1"/>
  <c r="AC79" i="1"/>
  <c r="AP88" i="1"/>
  <c r="AC34" i="1"/>
  <c r="AC25" i="1"/>
  <c r="AC23" i="1"/>
  <c r="AC21" i="1"/>
  <c r="AC19" i="1"/>
  <c r="AC17" i="1"/>
  <c r="AC15" i="1"/>
  <c r="AC13" i="1"/>
  <c r="AC11" i="1"/>
  <c r="AC10" i="1"/>
  <c r="AC8" i="1"/>
  <c r="AC5" i="1"/>
  <c r="AC26" i="1"/>
  <c r="AC24" i="1"/>
  <c r="AC22" i="1"/>
  <c r="AC20" i="1"/>
  <c r="AC18" i="1"/>
  <c r="AC16" i="1"/>
  <c r="AC14" i="1"/>
  <c r="AC12" i="1"/>
  <c r="AC9" i="1"/>
  <c r="AC7" i="1"/>
  <c r="AC6" i="1"/>
  <c r="AC4" i="1"/>
  <c r="AE109" i="1"/>
  <c r="AE82" i="1"/>
  <c r="AE84" i="1"/>
  <c r="AE86" i="1"/>
  <c r="AE88" i="1"/>
  <c r="AE92" i="1"/>
  <c r="AE96" i="1"/>
  <c r="AE100" i="1"/>
  <c r="AE80" i="1"/>
  <c r="AE90" i="1"/>
  <c r="AE94" i="1"/>
  <c r="AE98" i="1"/>
  <c r="AE101" i="1"/>
  <c r="AE97" i="1"/>
  <c r="AE93" i="1"/>
  <c r="AE89" i="1"/>
  <c r="AE83" i="1"/>
  <c r="AE104" i="1"/>
  <c r="AE108" i="1"/>
  <c r="AE99" i="1"/>
  <c r="AE95" i="1"/>
  <c r="AE91" i="1"/>
  <c r="AE87" i="1"/>
  <c r="AE85" i="1"/>
  <c r="AE81" i="1"/>
  <c r="AE79" i="1"/>
  <c r="AF147" i="1"/>
  <c r="AF118" i="1"/>
  <c r="AF128" i="1"/>
  <c r="AF132" i="1"/>
  <c r="AF136" i="1"/>
  <c r="AF120" i="1"/>
  <c r="AF122" i="1"/>
  <c r="AF124" i="1"/>
  <c r="AF126" i="1"/>
  <c r="AF130" i="1"/>
  <c r="AF134" i="1"/>
  <c r="AF138" i="1"/>
  <c r="AF135" i="1"/>
  <c r="AF127" i="1"/>
  <c r="AF123" i="1"/>
  <c r="AF137" i="1"/>
  <c r="AF129" i="1"/>
  <c r="AF139" i="1"/>
  <c r="AF131" i="1"/>
  <c r="AF119" i="1"/>
  <c r="AF133" i="1"/>
  <c r="AF125" i="1"/>
  <c r="AF121" i="1"/>
  <c r="AF117" i="1"/>
  <c r="AF146" i="1"/>
  <c r="AA145" i="1"/>
  <c r="AF34" i="1"/>
  <c r="AF4" i="1"/>
  <c r="AF8" i="1"/>
  <c r="AF12" i="1"/>
  <c r="AF10" i="1"/>
  <c r="AF7" i="1"/>
  <c r="AF29" i="1"/>
  <c r="AF25" i="1"/>
  <c r="AF21" i="1"/>
  <c r="AF17" i="1"/>
  <c r="AF13" i="1"/>
  <c r="AF6" i="1"/>
  <c r="AF5" i="1"/>
  <c r="AF24" i="1"/>
  <c r="AF20" i="1"/>
  <c r="AF16" i="1"/>
  <c r="AF9" i="1"/>
  <c r="AF23" i="1"/>
  <c r="AF19" i="1"/>
  <c r="AF15" i="1"/>
  <c r="AF30" i="1"/>
  <c r="AF26" i="1"/>
  <c r="AF22" i="1"/>
  <c r="AF18" i="1"/>
  <c r="AF14" i="1"/>
  <c r="AF11" i="1"/>
  <c r="AF33" i="1"/>
  <c r="AF142" i="1"/>
  <c r="AA68" i="1"/>
  <c r="AL47" i="1"/>
  <c r="AR43" i="1"/>
  <c r="AT43" i="1" s="1"/>
  <c r="AL49" i="1"/>
  <c r="AS43" i="1"/>
  <c r="AA70" i="1"/>
  <c r="AB68" i="1"/>
  <c r="AB67" i="1"/>
  <c r="AO47" i="1"/>
  <c r="AM87" i="1"/>
  <c r="AL85" i="1"/>
  <c r="AS80" i="1"/>
  <c r="AR80" i="1"/>
  <c r="AT80" i="1" s="1"/>
  <c r="AD146" i="1"/>
  <c r="AO123" i="1"/>
  <c r="AO87" i="1"/>
  <c r="AG26" i="1"/>
  <c r="AI26" i="1" s="1"/>
  <c r="AH26" i="1"/>
  <c r="AG22" i="1"/>
  <c r="AI22" i="1" s="1"/>
  <c r="AH22" i="1"/>
  <c r="AG18" i="1"/>
  <c r="AI18" i="1" s="1"/>
  <c r="AH18" i="1"/>
  <c r="AG12" i="1"/>
  <c r="AI12" i="1" s="1"/>
  <c r="AH12" i="1"/>
  <c r="AG10" i="1"/>
  <c r="AI10" i="1" s="1"/>
  <c r="AH10" i="1"/>
  <c r="AG5" i="1"/>
  <c r="AI5" i="1" s="1"/>
  <c r="AH5" i="1"/>
  <c r="AA109" i="1"/>
  <c r="AA94" i="1"/>
  <c r="AA86" i="1"/>
  <c r="AA82" i="1"/>
  <c r="AA85" i="1"/>
  <c r="AA83" i="1"/>
  <c r="AA79" i="1"/>
  <c r="AA100" i="1"/>
  <c r="AA92" i="1"/>
  <c r="AA84" i="1"/>
  <c r="AA80" i="1"/>
  <c r="AA98" i="1"/>
  <c r="AA90" i="1"/>
  <c r="AA101" i="1"/>
  <c r="AA99" i="1"/>
  <c r="AA97" i="1"/>
  <c r="AA95" i="1"/>
  <c r="AA93" i="1"/>
  <c r="AA91" i="1"/>
  <c r="AA89" i="1"/>
  <c r="AA87" i="1"/>
  <c r="AA81" i="1"/>
  <c r="AA96" i="1"/>
  <c r="AA88" i="1"/>
  <c r="AD109" i="1"/>
  <c r="AD101" i="1"/>
  <c r="AD97" i="1"/>
  <c r="AD93" i="1"/>
  <c r="AD89" i="1"/>
  <c r="AD83" i="1"/>
  <c r="AD79" i="1"/>
  <c r="AD100" i="1"/>
  <c r="AD98" i="1"/>
  <c r="AD96" i="1"/>
  <c r="AD94" i="1"/>
  <c r="AD92" i="1"/>
  <c r="AD90" i="1"/>
  <c r="AD88" i="1"/>
  <c r="AD86" i="1"/>
  <c r="AD80" i="1"/>
  <c r="AD99" i="1"/>
  <c r="AD95" i="1"/>
  <c r="AD91" i="1"/>
  <c r="AD87" i="1"/>
  <c r="AD85" i="1"/>
  <c r="AD81" i="1"/>
  <c r="AD84" i="1"/>
  <c r="AD82" i="1"/>
  <c r="AD143" i="1"/>
  <c r="AH143" i="1" s="1"/>
  <c r="AP15" i="1"/>
  <c r="AP14" i="1"/>
  <c r="AP13" i="1"/>
  <c r="AP11" i="1"/>
  <c r="AN51" i="1"/>
  <c r="AN48" i="1"/>
  <c r="AF66" i="1"/>
  <c r="AB66" i="1"/>
  <c r="AN89" i="1"/>
  <c r="AO86" i="1"/>
  <c r="AA142" i="1"/>
  <c r="AE106" i="1"/>
  <c r="AP87" i="1"/>
  <c r="AN13" i="1"/>
  <c r="AN12" i="1"/>
  <c r="AC33" i="1"/>
  <c r="AB31" i="1"/>
  <c r="AH31" i="1" s="1"/>
  <c r="AD32" i="1"/>
  <c r="AG4" i="1"/>
  <c r="AI4" i="1" s="1"/>
  <c r="AH4" i="1"/>
  <c r="AA65" i="1"/>
  <c r="AA69" i="1"/>
  <c r="AA66" i="1"/>
  <c r="AF68" i="1"/>
  <c r="AB69" i="1"/>
  <c r="AF65" i="1"/>
  <c r="AB65" i="1"/>
  <c r="AB109" i="1"/>
  <c r="AB99" i="1"/>
  <c r="AB91" i="1"/>
  <c r="AB100" i="1"/>
  <c r="AB98" i="1"/>
  <c r="AB96" i="1"/>
  <c r="AB94" i="1"/>
  <c r="AB92" i="1"/>
  <c r="AB90" i="1"/>
  <c r="AB88" i="1"/>
  <c r="AB86" i="1"/>
  <c r="AB80" i="1"/>
  <c r="AB97" i="1"/>
  <c r="AB89" i="1"/>
  <c r="AB95" i="1"/>
  <c r="AB87" i="1"/>
  <c r="AB83" i="1"/>
  <c r="AB79" i="1"/>
  <c r="AB84" i="1"/>
  <c r="AB82" i="1"/>
  <c r="AB101" i="1"/>
  <c r="AB93" i="1"/>
  <c r="AB85" i="1"/>
  <c r="AB81" i="1"/>
  <c r="U111" i="1"/>
  <c r="T111" i="1"/>
  <c r="V111" i="1" s="1"/>
  <c r="AH105" i="1"/>
  <c r="AG105" i="1"/>
  <c r="AI105" i="1" s="1"/>
  <c r="AM90" i="1"/>
  <c r="AG23" i="1"/>
  <c r="AI23" i="1" s="1"/>
  <c r="AH23" i="1"/>
  <c r="AG19" i="1"/>
  <c r="AI19" i="1" s="1"/>
  <c r="AH19" i="1"/>
  <c r="AG15" i="1"/>
  <c r="AI15" i="1" s="1"/>
  <c r="AH15" i="1"/>
  <c r="AG13" i="1"/>
  <c r="AI13" i="1" s="1"/>
  <c r="AH13" i="1"/>
  <c r="T36" i="1"/>
  <c r="V36" i="1" s="1"/>
  <c r="U36" i="1"/>
  <c r="AG11" i="1"/>
  <c r="AI11" i="1" s="1"/>
  <c r="AH11" i="1"/>
  <c r="AG7" i="1"/>
  <c r="AI7" i="1" s="1"/>
  <c r="AH7" i="1"/>
  <c r="AD33" i="1"/>
  <c r="AD141" i="1"/>
  <c r="AG141" i="1" s="1"/>
  <c r="AI141" i="1" s="1"/>
  <c r="AB28" i="1"/>
  <c r="AD31" i="1"/>
  <c r="AD28" i="1"/>
  <c r="AA146" i="1"/>
  <c r="AA147" i="1"/>
  <c r="AA124" i="1"/>
  <c r="AA122" i="1"/>
  <c r="AA120" i="1"/>
  <c r="AA118" i="1"/>
  <c r="AA138" i="1"/>
  <c r="AA136" i="1"/>
  <c r="AA134" i="1"/>
  <c r="AA132" i="1"/>
  <c r="AA130" i="1"/>
  <c r="AA128" i="1"/>
  <c r="AA125" i="1"/>
  <c r="AA123" i="1"/>
  <c r="AA121" i="1"/>
  <c r="AA119" i="1"/>
  <c r="AA139" i="1"/>
  <c r="AA137" i="1"/>
  <c r="AA135" i="1"/>
  <c r="AA133" i="1"/>
  <c r="AA131" i="1"/>
  <c r="AA129" i="1"/>
  <c r="AA127" i="1"/>
  <c r="AA117" i="1"/>
  <c r="AC69" i="1"/>
  <c r="AC66" i="1"/>
  <c r="AC65" i="1"/>
  <c r="AO49" i="1"/>
  <c r="AF70" i="1"/>
  <c r="AD71" i="1"/>
  <c r="AD60" i="1"/>
  <c r="AD56" i="1"/>
  <c r="AD52" i="1"/>
  <c r="AD44" i="1"/>
  <c r="AD42" i="1"/>
  <c r="AD61" i="1"/>
  <c r="AD57" i="1"/>
  <c r="AD53" i="1"/>
  <c r="AD49" i="1"/>
  <c r="AD47" i="1"/>
  <c r="AD43" i="1"/>
  <c r="AD62" i="1"/>
  <c r="AD58" i="1"/>
  <c r="AD54" i="1"/>
  <c r="AD50" i="1"/>
  <c r="AD48" i="1"/>
  <c r="AD46" i="1"/>
  <c r="AD63" i="1"/>
  <c r="AD59" i="1"/>
  <c r="AD55" i="1"/>
  <c r="AD51" i="1"/>
  <c r="AD45" i="1"/>
  <c r="AD41" i="1"/>
  <c r="AN86" i="1"/>
  <c r="AC104" i="1"/>
  <c r="AC106" i="1"/>
  <c r="AG106" i="1" s="1"/>
  <c r="AI106" i="1" s="1"/>
  <c r="AC107" i="1"/>
  <c r="AH107" i="1" s="1"/>
  <c r="AC103" i="1"/>
  <c r="AE107" i="1"/>
  <c r="AC31" i="1"/>
  <c r="AC29" i="1"/>
  <c r="AH29" i="1" s="1"/>
  <c r="AC28" i="1"/>
  <c r="AG28" i="1" s="1"/>
  <c r="AI28" i="1" s="1"/>
  <c r="AE103" i="1"/>
  <c r="AF145" i="1"/>
  <c r="AF141" i="1"/>
  <c r="U149" i="1"/>
  <c r="T149" i="1"/>
  <c r="V149" i="1" s="1"/>
  <c r="AF28" i="1"/>
  <c r="AF31" i="1"/>
  <c r="AQ12" i="1"/>
  <c r="AQ128" i="1"/>
  <c r="AQ124" i="1"/>
  <c r="AH28" i="1"/>
  <c r="AF69" i="1"/>
  <c r="AF67" i="1"/>
  <c r="AD66" i="1"/>
  <c r="AM89" i="1"/>
  <c r="AH104" i="1"/>
  <c r="AG104" i="1"/>
  <c r="AI104" i="1" s="1"/>
  <c r="AS81" i="1"/>
  <c r="AL87" i="1"/>
  <c r="AR81" i="1"/>
  <c r="AT81" i="1" s="1"/>
  <c r="AB108" i="1"/>
  <c r="AH108" i="1" s="1"/>
  <c r="AD142" i="1"/>
  <c r="AA144" i="1"/>
  <c r="AO89" i="1"/>
  <c r="AM10" i="1"/>
  <c r="AG24" i="1"/>
  <c r="AI24" i="1" s="1"/>
  <c r="AH24" i="1"/>
  <c r="AG20" i="1"/>
  <c r="AI20" i="1" s="1"/>
  <c r="AH20" i="1"/>
  <c r="AG16" i="1"/>
  <c r="AI16" i="1" s="1"/>
  <c r="AH16" i="1"/>
  <c r="AG14" i="1"/>
  <c r="AI14" i="1" s="1"/>
  <c r="AH14" i="1"/>
  <c r="AR6" i="1"/>
  <c r="AT6" i="1" s="1"/>
  <c r="AS6" i="1"/>
  <c r="AG8" i="1"/>
  <c r="AI8" i="1" s="1"/>
  <c r="AH8" i="1"/>
  <c r="AS5" i="1"/>
  <c r="AL10" i="1"/>
  <c r="AR5" i="1"/>
  <c r="AT5" i="1" s="1"/>
  <c r="AA103" i="1"/>
  <c r="AD103" i="1"/>
  <c r="AF144" i="1"/>
  <c r="AD145" i="1"/>
  <c r="AB33" i="1"/>
  <c r="AG33" i="1" s="1"/>
  <c r="AI33" i="1" s="1"/>
  <c r="AE147" i="1"/>
  <c r="AE117" i="1"/>
  <c r="AE119" i="1"/>
  <c r="AE123" i="1"/>
  <c r="AE129" i="1"/>
  <c r="AE133" i="1"/>
  <c r="AE137" i="1"/>
  <c r="AE121" i="1"/>
  <c r="AE125" i="1"/>
  <c r="AE127" i="1"/>
  <c r="AE131" i="1"/>
  <c r="AE135" i="1"/>
  <c r="AE139" i="1"/>
  <c r="AE145" i="1"/>
  <c r="AE138" i="1"/>
  <c r="AE130" i="1"/>
  <c r="AE118" i="1"/>
  <c r="AE132" i="1"/>
  <c r="AE124" i="1"/>
  <c r="AE120" i="1"/>
  <c r="AE134" i="1"/>
  <c r="AE126" i="1"/>
  <c r="AE122" i="1"/>
  <c r="AE136" i="1"/>
  <c r="AE128" i="1"/>
  <c r="AN50" i="1"/>
  <c r="AN49" i="1"/>
  <c r="AC70" i="1"/>
  <c r="AD69" i="1"/>
  <c r="AD67" i="1"/>
  <c r="AB70" i="1"/>
  <c r="AQ47" i="1"/>
  <c r="AQ49" i="1" s="1"/>
  <c r="AM47" i="1"/>
  <c r="AN88" i="1"/>
  <c r="AN87" i="1"/>
  <c r="AD108" i="1"/>
  <c r="AL123" i="1"/>
  <c r="AS118" i="1"/>
  <c r="AR118" i="1"/>
  <c r="AT118" i="1" s="1"/>
  <c r="AP89" i="1"/>
  <c r="AO10" i="1"/>
  <c r="AN14" i="1"/>
  <c r="AN11" i="1"/>
  <c r="AD144" i="1"/>
  <c r="AQ125" i="1"/>
  <c r="AE146" i="1"/>
  <c r="AP123" i="1"/>
  <c r="AS119" i="1"/>
  <c r="AR119" i="1"/>
  <c r="AT119" i="1" s="1"/>
  <c r="AL125" i="1"/>
  <c r="AE143" i="1"/>
  <c r="U34" i="1"/>
  <c r="T34" i="1"/>
  <c r="V34" i="1" s="1"/>
  <c r="U147" i="1"/>
  <c r="T147" i="1"/>
  <c r="V147" i="1" s="1"/>
  <c r="U109" i="1"/>
  <c r="T109" i="1"/>
  <c r="V109" i="1" s="1"/>
  <c r="U71" i="1"/>
  <c r="X71" i="1" s="1"/>
  <c r="T71" i="1"/>
  <c r="V71" i="1" s="1"/>
  <c r="Y71" i="1" s="1"/>
  <c r="AP128" i="1" l="1"/>
  <c r="AP126" i="1"/>
  <c r="AP124" i="1"/>
  <c r="AP127" i="1"/>
  <c r="AO15" i="1"/>
  <c r="AO14" i="1"/>
  <c r="AO13" i="1"/>
  <c r="AO11" i="1"/>
  <c r="AR123" i="1"/>
  <c r="AT123" i="1" s="1"/>
  <c r="AS123" i="1"/>
  <c r="AL128" i="1"/>
  <c r="AL127" i="1"/>
  <c r="AL124" i="1"/>
  <c r="AL126" i="1"/>
  <c r="AM52" i="1"/>
  <c r="AM48" i="1"/>
  <c r="AM51" i="1"/>
  <c r="AM50" i="1"/>
  <c r="AM15" i="1"/>
  <c r="AM14" i="1"/>
  <c r="AM11" i="1"/>
  <c r="AM13" i="1"/>
  <c r="AG144" i="1"/>
  <c r="AI144" i="1" s="1"/>
  <c r="AH144" i="1"/>
  <c r="AS87" i="1"/>
  <c r="AR87" i="1"/>
  <c r="AT87" i="1" s="1"/>
  <c r="AM49" i="1"/>
  <c r="AG127" i="1"/>
  <c r="AI127" i="1" s="1"/>
  <c r="AH127" i="1"/>
  <c r="AG131" i="1"/>
  <c r="AI131" i="1" s="1"/>
  <c r="AH131" i="1"/>
  <c r="AH135" i="1"/>
  <c r="AG135" i="1"/>
  <c r="AI135" i="1" s="1"/>
  <c r="AH139" i="1"/>
  <c r="AG139" i="1"/>
  <c r="AI139" i="1" s="1"/>
  <c r="AG121" i="1"/>
  <c r="AI121" i="1" s="1"/>
  <c r="AH121" i="1"/>
  <c r="AG125" i="1"/>
  <c r="AI125" i="1" s="1"/>
  <c r="AH125" i="1"/>
  <c r="AH130" i="1"/>
  <c r="AG130" i="1"/>
  <c r="AI130" i="1" s="1"/>
  <c r="AH134" i="1"/>
  <c r="AG134" i="1"/>
  <c r="AI134" i="1" s="1"/>
  <c r="AH138" i="1"/>
  <c r="AG138" i="1"/>
  <c r="AI138" i="1" s="1"/>
  <c r="AH120" i="1"/>
  <c r="AG120" i="1"/>
  <c r="AI120" i="1" s="1"/>
  <c r="AG124" i="1"/>
  <c r="AI124" i="1" s="1"/>
  <c r="AH124" i="1"/>
  <c r="AG146" i="1"/>
  <c r="AI146" i="1" s="1"/>
  <c r="AH146" i="1"/>
  <c r="AG69" i="1"/>
  <c r="AI69" i="1" s="1"/>
  <c r="AH69" i="1"/>
  <c r="AH96" i="1"/>
  <c r="AG96" i="1"/>
  <c r="AI96" i="1" s="1"/>
  <c r="AH87" i="1"/>
  <c r="AG87" i="1"/>
  <c r="AI87" i="1" s="1"/>
  <c r="AH91" i="1"/>
  <c r="AG91" i="1"/>
  <c r="AI91" i="1" s="1"/>
  <c r="AH95" i="1"/>
  <c r="AG95" i="1"/>
  <c r="AI95" i="1" s="1"/>
  <c r="AH99" i="1"/>
  <c r="AG99" i="1"/>
  <c r="AI99" i="1" s="1"/>
  <c r="AH90" i="1"/>
  <c r="AG90" i="1"/>
  <c r="AI90" i="1" s="1"/>
  <c r="AH80" i="1"/>
  <c r="AG80" i="1"/>
  <c r="AI80" i="1" s="1"/>
  <c r="AH92" i="1"/>
  <c r="AG92" i="1"/>
  <c r="AI92" i="1" s="1"/>
  <c r="AH79" i="1"/>
  <c r="AG79" i="1"/>
  <c r="AI79" i="1" s="1"/>
  <c r="AG85" i="1"/>
  <c r="AI85" i="1" s="1"/>
  <c r="AH85" i="1"/>
  <c r="AH86" i="1"/>
  <c r="AG86" i="1"/>
  <c r="AI86" i="1" s="1"/>
  <c r="AH109" i="1"/>
  <c r="AG109" i="1"/>
  <c r="AI109" i="1" s="1"/>
  <c r="AG29" i="1"/>
  <c r="AI29" i="1" s="1"/>
  <c r="AG31" i="1"/>
  <c r="AI31" i="1" s="1"/>
  <c r="AO128" i="1"/>
  <c r="AO124" i="1"/>
  <c r="AO127" i="1"/>
  <c r="AO126" i="1"/>
  <c r="AR85" i="1"/>
  <c r="AT85" i="1" s="1"/>
  <c r="AS85" i="1"/>
  <c r="AL90" i="1"/>
  <c r="AL88" i="1"/>
  <c r="AL89" i="1"/>
  <c r="AL86" i="1"/>
  <c r="AG108" i="1"/>
  <c r="AI108" i="1" s="1"/>
  <c r="AO52" i="1"/>
  <c r="AO50" i="1"/>
  <c r="AO48" i="1"/>
  <c r="AO51" i="1"/>
  <c r="AG68" i="1"/>
  <c r="AI68" i="1" s="1"/>
  <c r="AH68" i="1"/>
  <c r="AH145" i="1"/>
  <c r="AG145" i="1"/>
  <c r="AI145" i="1" s="1"/>
  <c r="AH141" i="1"/>
  <c r="AG34" i="1"/>
  <c r="AI34" i="1" s="1"/>
  <c r="AH34" i="1"/>
  <c r="AH126" i="1"/>
  <c r="AG126" i="1"/>
  <c r="AI126" i="1" s="1"/>
  <c r="AH6" i="1"/>
  <c r="AH9" i="1"/>
  <c r="AH30" i="1"/>
  <c r="AG32" i="1"/>
  <c r="AI32" i="1" s="1"/>
  <c r="AH17" i="1"/>
  <c r="AH21" i="1"/>
  <c r="AH25" i="1"/>
  <c r="AG107" i="1"/>
  <c r="AI107" i="1" s="1"/>
  <c r="AH106" i="1"/>
  <c r="AH43" i="1"/>
  <c r="AG43" i="1"/>
  <c r="AI43" i="1" s="1"/>
  <c r="AH46" i="1"/>
  <c r="AG46" i="1"/>
  <c r="AI46" i="1" s="1"/>
  <c r="AG51" i="1"/>
  <c r="AI51" i="1" s="1"/>
  <c r="AH51" i="1"/>
  <c r="AG55" i="1"/>
  <c r="AI55" i="1" s="1"/>
  <c r="AH55" i="1"/>
  <c r="AH59" i="1"/>
  <c r="AG59" i="1"/>
  <c r="AI59" i="1" s="1"/>
  <c r="AH63" i="1"/>
  <c r="AG63" i="1"/>
  <c r="AI63" i="1" s="1"/>
  <c r="AH42" i="1"/>
  <c r="AG42" i="1"/>
  <c r="AI42" i="1" s="1"/>
  <c r="AH47" i="1"/>
  <c r="AG47" i="1"/>
  <c r="AI47" i="1" s="1"/>
  <c r="AH50" i="1"/>
  <c r="AG50" i="1"/>
  <c r="AI50" i="1" s="1"/>
  <c r="AH54" i="1"/>
  <c r="AG54" i="1"/>
  <c r="AI54" i="1" s="1"/>
  <c r="AH58" i="1"/>
  <c r="AG58" i="1"/>
  <c r="AI58" i="1" s="1"/>
  <c r="AH62" i="1"/>
  <c r="AG62" i="1"/>
  <c r="AI62" i="1" s="1"/>
  <c r="AH33" i="1"/>
  <c r="AG143" i="1"/>
  <c r="AI143" i="1" s="1"/>
  <c r="AQ52" i="1"/>
  <c r="AQ50" i="1"/>
  <c r="AQ51" i="1"/>
  <c r="AQ48" i="1"/>
  <c r="AH103" i="1"/>
  <c r="AG103" i="1"/>
  <c r="AI103" i="1" s="1"/>
  <c r="AS10" i="1"/>
  <c r="AL15" i="1"/>
  <c r="AR10" i="1"/>
  <c r="AT10" i="1" s="1"/>
  <c r="AL13" i="1"/>
  <c r="AL11" i="1"/>
  <c r="AL14" i="1"/>
  <c r="AL12" i="1"/>
  <c r="AP125" i="1"/>
  <c r="AM12" i="1"/>
  <c r="AG117" i="1"/>
  <c r="AI117" i="1" s="1"/>
  <c r="AH117" i="1"/>
  <c r="AG129" i="1"/>
  <c r="AI129" i="1" s="1"/>
  <c r="AH129" i="1"/>
  <c r="AG133" i="1"/>
  <c r="AI133" i="1" s="1"/>
  <c r="AH133" i="1"/>
  <c r="AH137" i="1"/>
  <c r="AG137" i="1"/>
  <c r="AI137" i="1" s="1"/>
  <c r="AG119" i="1"/>
  <c r="AI119" i="1" s="1"/>
  <c r="AH119" i="1"/>
  <c r="AG123" i="1"/>
  <c r="AI123" i="1" s="1"/>
  <c r="AH123" i="1"/>
  <c r="AH128" i="1"/>
  <c r="AG128" i="1"/>
  <c r="AI128" i="1" s="1"/>
  <c r="AG132" i="1"/>
  <c r="AI132" i="1" s="1"/>
  <c r="AH132" i="1"/>
  <c r="AG136" i="1"/>
  <c r="AI136" i="1" s="1"/>
  <c r="AH136" i="1"/>
  <c r="AG118" i="1"/>
  <c r="AI118" i="1" s="1"/>
  <c r="AH118" i="1"/>
  <c r="AH122" i="1"/>
  <c r="AG122" i="1"/>
  <c r="AI122" i="1" s="1"/>
  <c r="AH147" i="1"/>
  <c r="AG147" i="1"/>
  <c r="AI147" i="1" s="1"/>
  <c r="AH66" i="1"/>
  <c r="AG66" i="1"/>
  <c r="AI66" i="1" s="1"/>
  <c r="AH65" i="1"/>
  <c r="AG65" i="1"/>
  <c r="AI65" i="1" s="1"/>
  <c r="AH142" i="1"/>
  <c r="AG142" i="1"/>
  <c r="AI142" i="1" s="1"/>
  <c r="AH88" i="1"/>
  <c r="AG88" i="1"/>
  <c r="AI88" i="1" s="1"/>
  <c r="AG81" i="1"/>
  <c r="AI81" i="1" s="1"/>
  <c r="AH81" i="1"/>
  <c r="AG89" i="1"/>
  <c r="AI89" i="1" s="1"/>
  <c r="AH89" i="1"/>
  <c r="AG93" i="1"/>
  <c r="AI93" i="1" s="1"/>
  <c r="AH93" i="1"/>
  <c r="AG97" i="1"/>
  <c r="AI97" i="1" s="1"/>
  <c r="AH97" i="1"/>
  <c r="AG101" i="1"/>
  <c r="AI101" i="1" s="1"/>
  <c r="AH101" i="1"/>
  <c r="AH98" i="1"/>
  <c r="AG98" i="1"/>
  <c r="AI98" i="1" s="1"/>
  <c r="AH84" i="1"/>
  <c r="AG84" i="1"/>
  <c r="AI84" i="1" s="1"/>
  <c r="AH100" i="1"/>
  <c r="AG100" i="1"/>
  <c r="AI100" i="1" s="1"/>
  <c r="AH83" i="1"/>
  <c r="AG83" i="1"/>
  <c r="AI83" i="1" s="1"/>
  <c r="AH82" i="1"/>
  <c r="AG82" i="1"/>
  <c r="AI82" i="1" s="1"/>
  <c r="AH94" i="1"/>
  <c r="AG94" i="1"/>
  <c r="AI94" i="1" s="1"/>
  <c r="AG70" i="1"/>
  <c r="AI70" i="1" s="1"/>
  <c r="AH70" i="1"/>
  <c r="AR49" i="1"/>
  <c r="AT49" i="1" s="1"/>
  <c r="AS49" i="1"/>
  <c r="AL52" i="1"/>
  <c r="AS47" i="1"/>
  <c r="AR47" i="1"/>
  <c r="AT47" i="1" s="1"/>
  <c r="AL48" i="1"/>
  <c r="AL51" i="1"/>
  <c r="AL50" i="1"/>
  <c r="AO12" i="1"/>
  <c r="AO125" i="1"/>
  <c r="AR125" i="1" s="1"/>
  <c r="AT125" i="1" s="1"/>
  <c r="AH67" i="1"/>
  <c r="AG67" i="1"/>
  <c r="AI67" i="1" s="1"/>
  <c r="AH44" i="1"/>
  <c r="AG44" i="1"/>
  <c r="AI44" i="1" s="1"/>
  <c r="AH49" i="1"/>
  <c r="AG49" i="1"/>
  <c r="AI49" i="1" s="1"/>
  <c r="AH53" i="1"/>
  <c r="AG53" i="1"/>
  <c r="AI53" i="1" s="1"/>
  <c r="AH57" i="1"/>
  <c r="AG57" i="1"/>
  <c r="AI57" i="1" s="1"/>
  <c r="AH61" i="1"/>
  <c r="AG61" i="1"/>
  <c r="AI61" i="1" s="1"/>
  <c r="AH41" i="1"/>
  <c r="AG41" i="1"/>
  <c r="AI41" i="1" s="1"/>
  <c r="AH45" i="1"/>
  <c r="AG45" i="1"/>
  <c r="AI45" i="1" s="1"/>
  <c r="AH48" i="1"/>
  <c r="AG48" i="1"/>
  <c r="AI48" i="1" s="1"/>
  <c r="AH52" i="1"/>
  <c r="AG52" i="1"/>
  <c r="AI52" i="1" s="1"/>
  <c r="AH56" i="1"/>
  <c r="AG56" i="1"/>
  <c r="AI56" i="1" s="1"/>
  <c r="AH60" i="1"/>
  <c r="AG60" i="1"/>
  <c r="AI60" i="1" s="1"/>
  <c r="AH71" i="1"/>
  <c r="AG71" i="1"/>
  <c r="AI71" i="1" s="1"/>
  <c r="AS51" i="1" l="1"/>
  <c r="AR51" i="1"/>
  <c r="AT51" i="1" s="1"/>
  <c r="AS52" i="1"/>
  <c r="AR52" i="1"/>
  <c r="AT52" i="1" s="1"/>
  <c r="AS14" i="1"/>
  <c r="AR14" i="1"/>
  <c r="AT14" i="1" s="1"/>
  <c r="AS13" i="1"/>
  <c r="AR13" i="1"/>
  <c r="AT13" i="1" s="1"/>
  <c r="AS15" i="1"/>
  <c r="AR15" i="1"/>
  <c r="AT15" i="1" s="1"/>
  <c r="AS125" i="1"/>
  <c r="AS89" i="1"/>
  <c r="AR89" i="1"/>
  <c r="AT89" i="1" s="1"/>
  <c r="AR90" i="1"/>
  <c r="AT90" i="1" s="1"/>
  <c r="AS90" i="1"/>
  <c r="AS126" i="1"/>
  <c r="AR126" i="1"/>
  <c r="AT126" i="1" s="1"/>
  <c r="AS127" i="1"/>
  <c r="AR127" i="1"/>
  <c r="AT127" i="1" s="1"/>
  <c r="AS50" i="1"/>
  <c r="AR50" i="1"/>
  <c r="AT50" i="1" s="1"/>
  <c r="AR48" i="1"/>
  <c r="AT48" i="1" s="1"/>
  <c r="AS48" i="1"/>
  <c r="AS12" i="1"/>
  <c r="AR12" i="1"/>
  <c r="AT12" i="1" s="1"/>
  <c r="AS11" i="1"/>
  <c r="AR11" i="1"/>
  <c r="AT11" i="1" s="1"/>
  <c r="AR86" i="1"/>
  <c r="AT86" i="1" s="1"/>
  <c r="AS86" i="1"/>
  <c r="AR88" i="1"/>
  <c r="AT88" i="1" s="1"/>
  <c r="AS88" i="1"/>
  <c r="AS124" i="1"/>
  <c r="AR124" i="1"/>
  <c r="AT124" i="1" s="1"/>
  <c r="AS128" i="1"/>
  <c r="AR128" i="1"/>
  <c r="AT128" i="1" s="1"/>
</calcChain>
</file>

<file path=xl/sharedStrings.xml><?xml version="1.0" encoding="utf-8"?>
<sst xmlns="http://schemas.openxmlformats.org/spreadsheetml/2006/main" count="238" uniqueCount="57">
  <si>
    <t>PATRÓN</t>
  </si>
  <si>
    <t>PM</t>
  </si>
  <si>
    <t>Área</t>
  </si>
  <si>
    <t>ppm</t>
  </si>
  <si>
    <t>ppm/área</t>
  </si>
  <si>
    <t>Machos control</t>
  </si>
  <si>
    <t>concentración (µM)</t>
  </si>
  <si>
    <t>C16:1</t>
  </si>
  <si>
    <t>C18:1</t>
  </si>
  <si>
    <t>C18:1t</t>
  </si>
  <si>
    <t>C18:2</t>
  </si>
  <si>
    <t>C18:2t</t>
  </si>
  <si>
    <t>C20:1</t>
  </si>
  <si>
    <t>C20:2</t>
  </si>
  <si>
    <t>C20:4</t>
  </si>
  <si>
    <t>C20:3</t>
  </si>
  <si>
    <t>C22:1</t>
  </si>
  <si>
    <t>n</t>
  </si>
  <si>
    <t>media</t>
  </si>
  <si>
    <t>error</t>
  </si>
  <si>
    <t>saturados</t>
  </si>
  <si>
    <t>MUFA</t>
  </si>
  <si>
    <t>PUFA</t>
  </si>
  <si>
    <t>total</t>
  </si>
  <si>
    <t>trans</t>
  </si>
  <si>
    <t>Hembras control</t>
  </si>
  <si>
    <t>Machos cafeteria</t>
  </si>
  <si>
    <t>Hembras cafeteria</t>
  </si>
  <si>
    <t>C17</t>
  </si>
  <si>
    <t>C18:3 n3</t>
  </si>
  <si>
    <t>C18:3 n6</t>
  </si>
  <si>
    <t>C20:5</t>
  </si>
  <si>
    <t>C15</t>
  </si>
  <si>
    <t>C14</t>
  </si>
  <si>
    <t>C16</t>
  </si>
  <si>
    <t>C18</t>
  </si>
  <si>
    <t>C20</t>
  </si>
  <si>
    <t>C21</t>
  </si>
  <si>
    <t>C22</t>
  </si>
  <si>
    <t>C23</t>
  </si>
  <si>
    <t>C24</t>
  </si>
  <si>
    <t>%</t>
  </si>
  <si>
    <t>plasma</t>
  </si>
  <si>
    <t>omega-3</t>
  </si>
  <si>
    <t>omega-6</t>
  </si>
  <si>
    <t>n-6/n-3</t>
  </si>
  <si>
    <t>= en mufa</t>
  </si>
  <si>
    <t>=en pufa</t>
  </si>
  <si>
    <t xml:space="preserve">=en trans </t>
  </si>
  <si>
    <t>=total</t>
  </si>
  <si>
    <t>% =en trans</t>
  </si>
  <si>
    <t>% =en PUFA</t>
  </si>
  <si>
    <t>ratio =/total FA</t>
  </si>
  <si>
    <t>=en pufa (n3)</t>
  </si>
  <si>
    <t>=en pufa (N6)</t>
  </si>
  <si>
    <t>% =en PUFA (n3)</t>
  </si>
  <si>
    <t>% =en PUFA (n6)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</si>
</sst>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9"/>
  <sheetViews>
    <sheetView tabSelected="1" topLeftCell="A22" workbookViewId="0">
      <selection activeCell="L11" sqref="L11"/>
    </sheetView>
  </sheetViews>
  <sheetFormatPr baseColWidth="10" defaultRowHeight="15" x14ac:dyDescent="0.25"/>
  <cols>
    <col min="5" max="5" width="12" bestFit="1" customWidth="1"/>
    <col min="37" max="37" width="15" customWidth="1"/>
  </cols>
  <sheetData>
    <row r="1" spans="1:46" x14ac:dyDescent="0.25">
      <c r="G1" t="s">
        <v>5</v>
      </c>
      <c r="N1" t="s">
        <v>42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2</v>
      </c>
      <c r="N2" t="s">
        <v>6</v>
      </c>
      <c r="AA2" t="s">
        <v>41</v>
      </c>
    </row>
    <row r="3" spans="1:46" x14ac:dyDescent="0.25"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N3">
        <v>1</v>
      </c>
      <c r="O3">
        <v>2</v>
      </c>
      <c r="P3">
        <v>3</v>
      </c>
      <c r="Q3">
        <v>4</v>
      </c>
      <c r="R3">
        <v>5</v>
      </c>
      <c r="S3">
        <v>6</v>
      </c>
      <c r="T3" t="s">
        <v>17</v>
      </c>
      <c r="U3" t="s">
        <v>18</v>
      </c>
      <c r="V3" t="s">
        <v>19</v>
      </c>
      <c r="AA3">
        <v>1</v>
      </c>
      <c r="AB3">
        <v>2</v>
      </c>
      <c r="AC3">
        <v>3</v>
      </c>
      <c r="AD3">
        <v>4</v>
      </c>
      <c r="AE3">
        <v>5</v>
      </c>
      <c r="AF3">
        <v>6</v>
      </c>
      <c r="AG3" t="s">
        <v>17</v>
      </c>
      <c r="AH3" t="s">
        <v>18</v>
      </c>
      <c r="AI3" t="s">
        <v>19</v>
      </c>
      <c r="AL3">
        <v>1</v>
      </c>
      <c r="AM3">
        <v>2</v>
      </c>
      <c r="AN3">
        <v>3</v>
      </c>
      <c r="AO3">
        <v>4</v>
      </c>
      <c r="AP3">
        <v>5</v>
      </c>
      <c r="AQ3">
        <v>6</v>
      </c>
      <c r="AR3" t="s">
        <v>17</v>
      </c>
      <c r="AS3" t="s">
        <v>18</v>
      </c>
      <c r="AT3" t="s">
        <v>19</v>
      </c>
    </row>
    <row r="4" spans="1:46" x14ac:dyDescent="0.25">
      <c r="A4" t="s">
        <v>33</v>
      </c>
      <c r="B4">
        <v>228</v>
      </c>
      <c r="C4">
        <v>16836610</v>
      </c>
      <c r="D4">
        <v>44.16</v>
      </c>
      <c r="E4">
        <f t="shared" ref="E4:E26" si="0">D4/C4</f>
        <v>2.6228557886652953E-6</v>
      </c>
      <c r="G4">
        <v>845024</v>
      </c>
      <c r="H4">
        <v>2268012</v>
      </c>
      <c r="I4">
        <v>630521</v>
      </c>
      <c r="J4">
        <v>2010713</v>
      </c>
      <c r="K4">
        <v>632083</v>
      </c>
      <c r="L4">
        <v>681520</v>
      </c>
      <c r="N4">
        <f>G4*$E4*0.15/0.05/$B4*1000</f>
        <v>29.162843288961874</v>
      </c>
      <c r="O4">
        <f t="shared" ref="O4:O26" si="1">H4*$E4*0.15/0.05/$B4*1000</f>
        <v>78.271952670557283</v>
      </c>
      <c r="P4">
        <f t="shared" ref="P4:P26" si="2">I4*$E4*0.15/0.05/$B4*1000</f>
        <v>21.760074404276715</v>
      </c>
      <c r="Q4">
        <f t="shared" ref="Q4:Q26" si="3">J4*$E4*0.15/0.05/$B4*1000</f>
        <v>69.392239886770554</v>
      </c>
      <c r="R4">
        <f t="shared" ref="R4:R26" si="4">K4*$E4*0.15/0.05/$B4*1000</f>
        <v>21.813980992985861</v>
      </c>
      <c r="S4">
        <f t="shared" ref="S4:S26" si="5">L4*$E4*0.15/0.05/$B4*1000</f>
        <v>23.520114172252264</v>
      </c>
      <c r="T4">
        <f>COUNT(N4:S4)</f>
        <v>6</v>
      </c>
      <c r="U4" s="1">
        <f>AVERAGE(N4:S4)</f>
        <v>40.65353423596742</v>
      </c>
      <c r="V4" s="1">
        <f>STDEV(N4:S4)/SQRT(T4)</f>
        <v>10.612163242131734</v>
      </c>
      <c r="AA4">
        <f>+N4/N$34*100</f>
        <v>0.68343341475884423</v>
      </c>
      <c r="AB4">
        <f t="shared" ref="AB4:AB34" si="6">+O4/O$34*100</f>
        <v>1.3361871728149752</v>
      </c>
      <c r="AC4">
        <f t="shared" ref="AC4:AC34" si="7">+P4/P$34*100</f>
        <v>0.62835185589231679</v>
      </c>
      <c r="AD4">
        <f t="shared" ref="AD4:AD34" si="8">+Q4/Q$34*100</f>
        <v>1.7251295109092704</v>
      </c>
      <c r="AE4">
        <f t="shared" ref="AE4:AE34" si="9">+R4/R$34*100</f>
        <v>0.50933116922536859</v>
      </c>
      <c r="AF4">
        <f t="shared" ref="AF4:AF34" si="10">+S4/S$34*100</f>
        <v>0.91516759783998813</v>
      </c>
      <c r="AG4">
        <f>COUNT(AA4:AF4)</f>
        <v>6</v>
      </c>
      <c r="AH4" s="1">
        <f>AVERAGE(AA4:AF4)</f>
        <v>0.96626678690679402</v>
      </c>
      <c r="AI4" s="1">
        <f>STDEV(AA4:AF4)/SQRT(AG4)</f>
        <v>0.19307133643839228</v>
      </c>
    </row>
    <row r="5" spans="1:46" x14ac:dyDescent="0.25">
      <c r="A5" t="s">
        <v>32</v>
      </c>
      <c r="B5">
        <v>242</v>
      </c>
      <c r="C5">
        <v>8178707</v>
      </c>
      <c r="D5">
        <v>22.08</v>
      </c>
      <c r="E5">
        <f t="shared" si="0"/>
        <v>2.6996932400194794E-6</v>
      </c>
      <c r="H5">
        <v>869846</v>
      </c>
      <c r="I5">
        <v>243381</v>
      </c>
      <c r="J5">
        <v>578860</v>
      </c>
      <c r="K5">
        <v>369216</v>
      </c>
      <c r="L5">
        <v>602477</v>
      </c>
      <c r="N5">
        <f t="shared" ref="N5:N26" si="11">G5*$E5*0.15/0.05/$B5*1000</f>
        <v>0</v>
      </c>
      <c r="O5">
        <f t="shared" si="1"/>
        <v>29.111372306503934</v>
      </c>
      <c r="P5">
        <f t="shared" si="2"/>
        <v>8.1452980220972844</v>
      </c>
      <c r="Q5">
        <f t="shared" si="3"/>
        <v>19.372864821293497</v>
      </c>
      <c r="R5">
        <f t="shared" si="4"/>
        <v>12.356652140169817</v>
      </c>
      <c r="S5">
        <f t="shared" si="5"/>
        <v>20.16326137397375</v>
      </c>
      <c r="T5">
        <f t="shared" ref="T5:T26" si="12">COUNT(N5:S5)</f>
        <v>6</v>
      </c>
      <c r="U5" s="1">
        <f t="shared" ref="U5:U26" si="13">AVERAGE(N5:S5)</f>
        <v>14.858241444006381</v>
      </c>
      <c r="V5" s="1">
        <f t="shared" ref="V5:V26" si="14">STDEV(N5:S5)/SQRT(T5)</f>
        <v>4.1783796593049063</v>
      </c>
      <c r="AA5">
        <f t="shared" ref="AA5:AA34" si="15">+N5/N$34*100</f>
        <v>0</v>
      </c>
      <c r="AB5">
        <f t="shared" si="6"/>
        <v>0.49696271693530375</v>
      </c>
      <c r="AC5">
        <f t="shared" si="7"/>
        <v>0.23520660057922113</v>
      </c>
      <c r="AD5">
        <f t="shared" si="8"/>
        <v>0.48162014756409421</v>
      </c>
      <c r="AE5">
        <f t="shared" si="9"/>
        <v>0.28851350353186428</v>
      </c>
      <c r="AF5">
        <f t="shared" si="10"/>
        <v>0.78455246182473592</v>
      </c>
      <c r="AG5">
        <f t="shared" ref="AG5:AG26" si="16">COUNT(AA5:AF5)</f>
        <v>6</v>
      </c>
      <c r="AH5" s="1">
        <f t="shared" ref="AH5:AH26" si="17">AVERAGE(AA5:AF5)</f>
        <v>0.38114257173920318</v>
      </c>
      <c r="AI5" s="1">
        <f t="shared" ref="AI5:AI26" si="18">STDEV(AA5:AF5)/SQRT(AG5)</f>
        <v>0.10975680702399208</v>
      </c>
      <c r="AK5" s="2" t="s">
        <v>46</v>
      </c>
      <c r="AL5" s="1">
        <f>N29</f>
        <v>703.03731600949993</v>
      </c>
      <c r="AM5" s="1">
        <f t="shared" ref="AM5:AQ5" si="19">O29</f>
        <v>1262.0435904076546</v>
      </c>
      <c r="AN5" s="1">
        <f t="shared" si="19"/>
        <v>677.45476862690793</v>
      </c>
      <c r="AO5" s="1">
        <f t="shared" si="19"/>
        <v>883.71785603652734</v>
      </c>
      <c r="AP5" s="1">
        <f t="shared" si="19"/>
        <v>655.95431259569784</v>
      </c>
      <c r="AQ5" s="1">
        <f t="shared" si="19"/>
        <v>368.37983608903346</v>
      </c>
      <c r="AR5">
        <f t="shared" ref="AR5:AR15" si="20">COUNT(AL5:AQ5)</f>
        <v>6</v>
      </c>
      <c r="AS5" s="1">
        <f t="shared" ref="AS5:AS15" si="21">AVERAGE(AL5:AQ5)</f>
        <v>758.43127996088685</v>
      </c>
      <c r="AT5" s="1">
        <f t="shared" ref="AT5:AT15" si="22">STDEV(AL5:AQ5)/SQRT(AR5)</f>
        <v>121.32455504626724</v>
      </c>
    </row>
    <row r="6" spans="1:46" x14ac:dyDescent="0.25">
      <c r="A6" t="s">
        <v>34</v>
      </c>
      <c r="B6">
        <v>256</v>
      </c>
      <c r="C6">
        <v>25940014</v>
      </c>
      <c r="D6">
        <v>66.239999999999995</v>
      </c>
      <c r="E6">
        <f t="shared" si="0"/>
        <v>2.5535838184204523E-6</v>
      </c>
      <c r="G6">
        <v>35436323</v>
      </c>
      <c r="H6">
        <v>51821916</v>
      </c>
      <c r="I6">
        <v>26175436</v>
      </c>
      <c r="J6">
        <v>50921387</v>
      </c>
      <c r="K6">
        <v>31497562</v>
      </c>
      <c r="L6">
        <v>17145913</v>
      </c>
      <c r="N6">
        <f t="shared" si="11"/>
        <v>1060.4252460600057</v>
      </c>
      <c r="O6">
        <f t="shared" si="1"/>
        <v>1550.761009419655</v>
      </c>
      <c r="P6">
        <f t="shared" si="2"/>
        <v>783.29495870742392</v>
      </c>
      <c r="Q6">
        <f t="shared" si="3"/>
        <v>1523.8128498600652</v>
      </c>
      <c r="R6">
        <f t="shared" si="4"/>
        <v>942.55857003392509</v>
      </c>
      <c r="S6">
        <f t="shared" si="5"/>
        <v>513.08819518177586</v>
      </c>
      <c r="T6">
        <f t="shared" si="12"/>
        <v>6</v>
      </c>
      <c r="U6" s="1">
        <f t="shared" si="13"/>
        <v>1062.3234715438084</v>
      </c>
      <c r="V6" s="1">
        <f t="shared" si="14"/>
        <v>167.86971231431912</v>
      </c>
      <c r="AA6">
        <f t="shared" si="15"/>
        <v>24.851144993999519</v>
      </c>
      <c r="AB6">
        <f t="shared" si="6"/>
        <v>26.47317331675038</v>
      </c>
      <c r="AC6">
        <f t="shared" si="7"/>
        <v>22.618711309101577</v>
      </c>
      <c r="AD6">
        <f t="shared" si="8"/>
        <v>37.882831289000151</v>
      </c>
      <c r="AE6">
        <f t="shared" si="9"/>
        <v>22.007649988011597</v>
      </c>
      <c r="AF6">
        <f t="shared" si="10"/>
        <v>19.964260701528559</v>
      </c>
      <c r="AG6">
        <f t="shared" si="16"/>
        <v>6</v>
      </c>
      <c r="AH6" s="1">
        <f t="shared" si="17"/>
        <v>25.6329619330653</v>
      </c>
      <c r="AI6" s="1">
        <f t="shared" si="18"/>
        <v>2.6187736271544897</v>
      </c>
      <c r="AK6" s="2" t="s">
        <v>47</v>
      </c>
      <c r="AL6" s="1">
        <f>AL8+AL7</f>
        <v>5809.3772092689424</v>
      </c>
      <c r="AM6" s="1">
        <f t="shared" ref="AM6:AQ6" si="23">AM8+AM7</f>
        <v>6458.408193068406</v>
      </c>
      <c r="AN6" s="1">
        <f t="shared" si="23"/>
        <v>4321.8966644388556</v>
      </c>
      <c r="AO6" s="1">
        <f t="shared" si="23"/>
        <v>3515.4860065637758</v>
      </c>
      <c r="AP6" s="1">
        <f t="shared" si="23"/>
        <v>6617.7570379653362</v>
      </c>
      <c r="AQ6" s="1">
        <f t="shared" si="23"/>
        <v>3652.8975035750559</v>
      </c>
      <c r="AR6">
        <f t="shared" si="20"/>
        <v>6</v>
      </c>
      <c r="AS6" s="1">
        <f t="shared" si="21"/>
        <v>5062.6371024800619</v>
      </c>
      <c r="AT6" s="1">
        <f t="shared" si="22"/>
        <v>573.1182072667101</v>
      </c>
    </row>
    <row r="7" spans="1:46" x14ac:dyDescent="0.25">
      <c r="A7" t="s">
        <v>7</v>
      </c>
      <c r="B7">
        <v>254</v>
      </c>
      <c r="C7">
        <v>8522738</v>
      </c>
      <c r="D7">
        <v>22.08</v>
      </c>
      <c r="E7">
        <f t="shared" si="0"/>
        <v>2.5907167391511974E-6</v>
      </c>
      <c r="G7">
        <v>4766206</v>
      </c>
      <c r="H7">
        <v>10384516</v>
      </c>
      <c r="I7">
        <v>1504963</v>
      </c>
      <c r="J7">
        <v>4749433</v>
      </c>
      <c r="K7">
        <v>3466101</v>
      </c>
      <c r="L7">
        <v>1814568</v>
      </c>
      <c r="N7">
        <f t="shared" si="11"/>
        <v>145.84121653278982</v>
      </c>
      <c r="O7">
        <f t="shared" si="1"/>
        <v>317.75597751004051</v>
      </c>
      <c r="P7">
        <f t="shared" si="2"/>
        <v>46.050387825628384</v>
      </c>
      <c r="Q7">
        <f t="shared" si="3"/>
        <v>145.32797922728844</v>
      </c>
      <c r="R7">
        <f t="shared" si="4"/>
        <v>106.05928205065398</v>
      </c>
      <c r="S7">
        <f t="shared" si="5"/>
        <v>55.523996361355621</v>
      </c>
      <c r="T7">
        <f t="shared" si="12"/>
        <v>6</v>
      </c>
      <c r="U7" s="1">
        <f t="shared" si="13"/>
        <v>136.09313991795946</v>
      </c>
      <c r="V7" s="1">
        <f t="shared" si="14"/>
        <v>40.283499737470549</v>
      </c>
      <c r="AA7">
        <f t="shared" si="15"/>
        <v>3.4177998228764843</v>
      </c>
      <c r="AB7">
        <f t="shared" si="6"/>
        <v>5.424439364905612</v>
      </c>
      <c r="AC7">
        <f t="shared" si="7"/>
        <v>1.3297678177565198</v>
      </c>
      <c r="AD7">
        <f t="shared" si="8"/>
        <v>3.6129340418308336</v>
      </c>
      <c r="AE7">
        <f t="shared" si="9"/>
        <v>2.4763612910193822</v>
      </c>
      <c r="AF7">
        <f t="shared" si="10"/>
        <v>2.1604385931274663</v>
      </c>
      <c r="AG7">
        <f t="shared" si="16"/>
        <v>6</v>
      </c>
      <c r="AH7" s="1">
        <f t="shared" si="17"/>
        <v>3.0702901552527169</v>
      </c>
      <c r="AI7" s="1">
        <f t="shared" si="18"/>
        <v>0.58215814650420694</v>
      </c>
      <c r="AK7" s="2" t="s">
        <v>53</v>
      </c>
      <c r="AL7" s="1">
        <f t="shared" ref="AL7:AQ7" si="24">N14*3+N21*5</f>
        <v>111.33619365657361</v>
      </c>
      <c r="AM7" s="1">
        <f t="shared" si="24"/>
        <v>154.46708285757495</v>
      </c>
      <c r="AN7" s="1">
        <f t="shared" si="24"/>
        <v>72.650462343716811</v>
      </c>
      <c r="AO7" s="1">
        <f t="shared" si="24"/>
        <v>40.719011319919353</v>
      </c>
      <c r="AP7" s="1">
        <f t="shared" si="24"/>
        <v>116.40697028121139</v>
      </c>
      <c r="AQ7" s="1">
        <f t="shared" si="24"/>
        <v>171.57856711830919</v>
      </c>
      <c r="AR7">
        <f>COUNT(AL7:AQ7)</f>
        <v>6</v>
      </c>
      <c r="AS7" s="1">
        <f>AVERAGE(AL7:AQ7)</f>
        <v>111.1930479295509</v>
      </c>
      <c r="AT7" s="1">
        <f>STDEV(AL7:AQ7)/SQRT(AR7)</f>
        <v>19.998649323836084</v>
      </c>
    </row>
    <row r="8" spans="1:46" x14ac:dyDescent="0.25">
      <c r="A8" t="s">
        <v>28</v>
      </c>
      <c r="B8">
        <v>270</v>
      </c>
      <c r="C8">
        <v>8853268</v>
      </c>
      <c r="D8">
        <v>22.08</v>
      </c>
      <c r="E8">
        <f t="shared" si="0"/>
        <v>2.4939943080905265E-6</v>
      </c>
      <c r="G8">
        <v>482487</v>
      </c>
      <c r="H8">
        <v>718822</v>
      </c>
      <c r="I8">
        <v>276607</v>
      </c>
      <c r="J8">
        <v>637196</v>
      </c>
      <c r="K8">
        <v>350922</v>
      </c>
      <c r="L8">
        <v>882053</v>
      </c>
      <c r="N8">
        <f t="shared" si="11"/>
        <v>13.370220352529708</v>
      </c>
      <c r="O8">
        <f t="shared" si="1"/>
        <v>19.919310850336092</v>
      </c>
      <c r="P8">
        <f t="shared" si="2"/>
        <v>7.6650698175332899</v>
      </c>
      <c r="Q8">
        <f t="shared" si="3"/>
        <v>17.657368857089455</v>
      </c>
      <c r="R8">
        <f t="shared" si="4"/>
        <v>9.7244163398193741</v>
      </c>
      <c r="S8">
        <f t="shared" si="5"/>
        <v>24.442612904824145</v>
      </c>
      <c r="T8">
        <f t="shared" si="12"/>
        <v>6</v>
      </c>
      <c r="U8" s="1">
        <f t="shared" si="13"/>
        <v>15.463166520355344</v>
      </c>
      <c r="V8" s="1">
        <f t="shared" si="14"/>
        <v>2.6040109641236198</v>
      </c>
      <c r="AA8">
        <f t="shared" si="15"/>
        <v>0.31333211446725351</v>
      </c>
      <c r="AB8">
        <f t="shared" si="6"/>
        <v>0.34004425265277777</v>
      </c>
      <c r="AC8">
        <f t="shared" si="7"/>
        <v>0.22133935555131279</v>
      </c>
      <c r="AD8">
        <f t="shared" si="8"/>
        <v>0.4389719679041903</v>
      </c>
      <c r="AE8">
        <f t="shared" si="9"/>
        <v>0.22705384890484079</v>
      </c>
      <c r="AF8">
        <f t="shared" si="10"/>
        <v>0.95106202177498034</v>
      </c>
      <c r="AG8">
        <f t="shared" si="16"/>
        <v>6</v>
      </c>
      <c r="AH8" s="1">
        <f t="shared" si="17"/>
        <v>0.41530059354255927</v>
      </c>
      <c r="AI8" s="1">
        <f t="shared" si="18"/>
        <v>0.11205943783318113</v>
      </c>
      <c r="AK8" s="2" t="s">
        <v>54</v>
      </c>
      <c r="AL8" s="1">
        <f>N12*2+N15*3+N18*2+N19*3+N20*4</f>
        <v>5698.0410156123689</v>
      </c>
      <c r="AM8" s="1">
        <f t="shared" ref="AM8:AQ8" si="25">O12*2+O15*3+O18*2+O19*3+O20*4</f>
        <v>6303.9411102108315</v>
      </c>
      <c r="AN8" s="1">
        <f t="shared" si="25"/>
        <v>4249.2462020951389</v>
      </c>
      <c r="AO8" s="1">
        <f t="shared" si="25"/>
        <v>3474.7669952438564</v>
      </c>
      <c r="AP8" s="1">
        <f t="shared" si="25"/>
        <v>6501.350067684125</v>
      </c>
      <c r="AQ8" s="1">
        <f t="shared" si="25"/>
        <v>3481.3189364567465</v>
      </c>
      <c r="AR8">
        <f t="shared" si="20"/>
        <v>6</v>
      </c>
      <c r="AS8" s="1">
        <f t="shared" si="21"/>
        <v>4951.4440545505113</v>
      </c>
      <c r="AT8" s="1">
        <f t="shared" si="22"/>
        <v>566.38587499189487</v>
      </c>
    </row>
    <row r="9" spans="1:46" x14ac:dyDescent="0.25">
      <c r="A9" t="s">
        <v>35</v>
      </c>
      <c r="B9">
        <v>284</v>
      </c>
      <c r="C9">
        <v>17150681</v>
      </c>
      <c r="D9">
        <v>44.16</v>
      </c>
      <c r="E9">
        <f t="shared" si="0"/>
        <v>2.5748248713855732E-6</v>
      </c>
      <c r="G9">
        <v>12921664</v>
      </c>
      <c r="H9">
        <v>11346735</v>
      </c>
      <c r="I9">
        <v>13050321</v>
      </c>
      <c r="J9">
        <v>13631512</v>
      </c>
      <c r="K9">
        <v>15745789</v>
      </c>
      <c r="L9">
        <v>8906722</v>
      </c>
      <c r="N9">
        <f t="shared" si="11"/>
        <v>351.45445612909424</v>
      </c>
      <c r="O9">
        <f t="shared" si="1"/>
        <v>308.61819176430822</v>
      </c>
      <c r="P9">
        <f t="shared" si="2"/>
        <v>354.95377912357867</v>
      </c>
      <c r="Q9">
        <f t="shared" si="3"/>
        <v>370.76150843863627</v>
      </c>
      <c r="R9">
        <f t="shared" si="4"/>
        <v>428.26742045904257</v>
      </c>
      <c r="S9">
        <f t="shared" si="5"/>
        <v>242.25263374771538</v>
      </c>
      <c r="T9">
        <f t="shared" si="12"/>
        <v>6</v>
      </c>
      <c r="U9" s="1">
        <f t="shared" si="13"/>
        <v>342.71799827706258</v>
      </c>
      <c r="V9" s="1">
        <f t="shared" si="14"/>
        <v>25.552083020632598</v>
      </c>
      <c r="AA9">
        <f t="shared" si="15"/>
        <v>8.2363614790411503</v>
      </c>
      <c r="AB9">
        <f t="shared" si="6"/>
        <v>5.2684474459002253</v>
      </c>
      <c r="AC9">
        <f t="shared" si="7"/>
        <v>10.249774965128648</v>
      </c>
      <c r="AD9">
        <f t="shared" si="8"/>
        <v>9.2173364162967193</v>
      </c>
      <c r="AE9">
        <f t="shared" si="9"/>
        <v>9.9995478163144504</v>
      </c>
      <c r="AF9">
        <f t="shared" si="10"/>
        <v>9.4260495197280392</v>
      </c>
      <c r="AG9">
        <f t="shared" si="16"/>
        <v>6</v>
      </c>
      <c r="AH9" s="1">
        <f t="shared" si="17"/>
        <v>8.7329196070682045</v>
      </c>
      <c r="AI9" s="1">
        <f t="shared" si="18"/>
        <v>0.74987606195156664</v>
      </c>
      <c r="AK9" s="2" t="s">
        <v>48</v>
      </c>
      <c r="AL9" s="1">
        <f>N11+N13*2</f>
        <v>0</v>
      </c>
      <c r="AM9" s="1">
        <f t="shared" ref="AM9:AQ9" si="26">O11+O13*2</f>
        <v>6.402626893397799</v>
      </c>
      <c r="AN9" s="1">
        <f t="shared" si="26"/>
        <v>0</v>
      </c>
      <c r="AO9" s="1">
        <f t="shared" si="26"/>
        <v>9.0421920279956467</v>
      </c>
      <c r="AP9" s="1">
        <f t="shared" si="26"/>
        <v>0</v>
      </c>
      <c r="AQ9" s="1">
        <f t="shared" si="26"/>
        <v>42.049730076767162</v>
      </c>
      <c r="AR9">
        <f t="shared" si="20"/>
        <v>6</v>
      </c>
      <c r="AS9" s="1">
        <f t="shared" si="21"/>
        <v>9.582424833026769</v>
      </c>
      <c r="AT9" s="1">
        <f t="shared" si="22"/>
        <v>6.6833062507827092</v>
      </c>
    </row>
    <row r="10" spans="1:46" x14ac:dyDescent="0.25">
      <c r="A10" t="s">
        <v>8</v>
      </c>
      <c r="B10">
        <v>282</v>
      </c>
      <c r="C10">
        <v>17246446</v>
      </c>
      <c r="D10">
        <v>44.16</v>
      </c>
      <c r="E10">
        <f t="shared" si="0"/>
        <v>2.5605275428920253E-6</v>
      </c>
      <c r="G10">
        <v>20239164</v>
      </c>
      <c r="H10">
        <v>34201173</v>
      </c>
      <c r="I10">
        <v>22487507</v>
      </c>
      <c r="J10">
        <v>26906709</v>
      </c>
      <c r="K10">
        <v>19962984</v>
      </c>
      <c r="L10">
        <v>10267549</v>
      </c>
      <c r="N10">
        <f t="shared" si="11"/>
        <v>551.30783901179507</v>
      </c>
      <c r="O10">
        <f t="shared" si="1"/>
        <v>931.62814325228806</v>
      </c>
      <c r="P10">
        <f t="shared" si="2"/>
        <v>612.55192600507667</v>
      </c>
      <c r="Q10">
        <f t="shared" si="3"/>
        <v>732.92946258596521</v>
      </c>
      <c r="R10">
        <f t="shared" si="4"/>
        <v>543.78479117354061</v>
      </c>
      <c r="S10">
        <f t="shared" si="5"/>
        <v>279.6844894946114</v>
      </c>
      <c r="T10">
        <f t="shared" si="12"/>
        <v>6</v>
      </c>
      <c r="U10" s="1">
        <f t="shared" si="13"/>
        <v>608.64777525387944</v>
      </c>
      <c r="V10" s="1">
        <f t="shared" si="14"/>
        <v>88.598234873533244</v>
      </c>
      <c r="AA10">
        <f t="shared" si="15"/>
        <v>12.91994046210721</v>
      </c>
      <c r="AB10">
        <f t="shared" si="6"/>
        <v>15.903903408243366</v>
      </c>
      <c r="AC10">
        <f t="shared" si="7"/>
        <v>17.688273136605424</v>
      </c>
      <c r="AD10">
        <f t="shared" si="8"/>
        <v>18.221032314061027</v>
      </c>
      <c r="AE10">
        <f t="shared" si="9"/>
        <v>12.69674451373406</v>
      </c>
      <c r="AF10">
        <f t="shared" si="10"/>
        <v>10.882522955855899</v>
      </c>
      <c r="AG10">
        <f t="shared" si="16"/>
        <v>6</v>
      </c>
      <c r="AH10" s="1">
        <f t="shared" si="17"/>
        <v>14.718736131767834</v>
      </c>
      <c r="AI10" s="1">
        <f t="shared" si="18"/>
        <v>1.2183253197246073</v>
      </c>
      <c r="AK10" s="2" t="s">
        <v>49</v>
      </c>
      <c r="AL10" s="1">
        <f>AL5+AL6+AL9</f>
        <v>6512.4145252784419</v>
      </c>
      <c r="AM10" s="1">
        <f t="shared" ref="AM10:AQ10" si="27">AM5+AM6+AM9</f>
        <v>7726.8544103694585</v>
      </c>
      <c r="AN10" s="1">
        <f t="shared" si="27"/>
        <v>4999.3514330657636</v>
      </c>
      <c r="AO10" s="1">
        <f t="shared" si="27"/>
        <v>4408.2460546282991</v>
      </c>
      <c r="AP10" s="1">
        <f t="shared" si="27"/>
        <v>7273.7113505610341</v>
      </c>
      <c r="AQ10" s="1">
        <f t="shared" si="27"/>
        <v>4063.3270697408566</v>
      </c>
      <c r="AR10">
        <f t="shared" si="20"/>
        <v>6</v>
      </c>
      <c r="AS10" s="1">
        <f t="shared" si="21"/>
        <v>5830.6508072739771</v>
      </c>
      <c r="AT10" s="1">
        <f t="shared" si="22"/>
        <v>631.94252708948727</v>
      </c>
    </row>
    <row r="11" spans="1:46" x14ac:dyDescent="0.25">
      <c r="A11" t="s">
        <v>9</v>
      </c>
      <c r="B11">
        <v>282</v>
      </c>
      <c r="C11">
        <v>8647289</v>
      </c>
      <c r="D11">
        <v>22.08</v>
      </c>
      <c r="E11">
        <f t="shared" si="0"/>
        <v>2.5534014186411483E-6</v>
      </c>
      <c r="H11">
        <v>235704</v>
      </c>
      <c r="J11">
        <v>332876</v>
      </c>
      <c r="L11">
        <v>533882</v>
      </c>
      <c r="N11">
        <f t="shared" si="11"/>
        <v>0</v>
      </c>
      <c r="O11">
        <f t="shared" si="1"/>
        <v>6.402626893397799</v>
      </c>
      <c r="P11">
        <f t="shared" si="2"/>
        <v>0</v>
      </c>
      <c r="Q11">
        <f t="shared" si="3"/>
        <v>9.0421920279956467</v>
      </c>
      <c r="R11">
        <f t="shared" si="4"/>
        <v>0</v>
      </c>
      <c r="S11">
        <f t="shared" si="5"/>
        <v>14.502287831776316</v>
      </c>
      <c r="T11">
        <f t="shared" si="12"/>
        <v>6</v>
      </c>
      <c r="U11" s="1">
        <f t="shared" si="13"/>
        <v>4.9911844588616274</v>
      </c>
      <c r="V11" s="1">
        <f t="shared" si="14"/>
        <v>2.4738612622686635</v>
      </c>
      <c r="AA11">
        <f t="shared" si="15"/>
        <v>0</v>
      </c>
      <c r="AB11">
        <f t="shared" si="6"/>
        <v>0.10929978920145704</v>
      </c>
      <c r="AC11">
        <f t="shared" si="7"/>
        <v>0</v>
      </c>
      <c r="AD11">
        <f t="shared" si="8"/>
        <v>0.22479390110849751</v>
      </c>
      <c r="AE11">
        <f t="shared" si="9"/>
        <v>0</v>
      </c>
      <c r="AF11">
        <f t="shared" si="10"/>
        <v>0.56428399203301594</v>
      </c>
      <c r="AG11">
        <f t="shared" si="16"/>
        <v>6</v>
      </c>
      <c r="AH11" s="1">
        <f t="shared" si="17"/>
        <v>0.14972961372382843</v>
      </c>
      <c r="AI11" s="1">
        <f t="shared" si="18"/>
        <v>9.0624025917423523E-2</v>
      </c>
      <c r="AK11" t="s">
        <v>50</v>
      </c>
      <c r="AL11" s="1">
        <f>AL9/AL10*100</f>
        <v>0</v>
      </c>
      <c r="AM11" s="1">
        <f t="shared" ref="AM11:AQ11" si="28">AM9/AM10*100</f>
        <v>8.2862010248380732E-2</v>
      </c>
      <c r="AN11" s="1">
        <f t="shared" si="28"/>
        <v>0</v>
      </c>
      <c r="AO11" s="1">
        <f t="shared" si="28"/>
        <v>0.20511994829558303</v>
      </c>
      <c r="AP11" s="1">
        <f t="shared" si="28"/>
        <v>0</v>
      </c>
      <c r="AQ11" s="1">
        <f t="shared" si="28"/>
        <v>1.0348595954755111</v>
      </c>
      <c r="AR11">
        <f t="shared" si="20"/>
        <v>6</v>
      </c>
      <c r="AS11" s="1">
        <f t="shared" si="21"/>
        <v>0.22047359233657915</v>
      </c>
      <c r="AT11" s="1">
        <f t="shared" si="22"/>
        <v>0.16615485335194069</v>
      </c>
    </row>
    <row r="12" spans="1:46" x14ac:dyDescent="0.25">
      <c r="A12" t="s">
        <v>10</v>
      </c>
      <c r="B12">
        <v>280</v>
      </c>
      <c r="C12">
        <v>7871370</v>
      </c>
      <c r="D12">
        <v>22.08</v>
      </c>
      <c r="E12">
        <f t="shared" si="0"/>
        <v>2.805102542505307E-6</v>
      </c>
      <c r="G12">
        <v>40621252</v>
      </c>
      <c r="H12">
        <v>60060608</v>
      </c>
      <c r="I12">
        <v>24821601</v>
      </c>
      <c r="J12">
        <v>15692722</v>
      </c>
      <c r="K12">
        <v>33953669</v>
      </c>
      <c r="L12">
        <v>17728788</v>
      </c>
      <c r="N12">
        <f t="shared" si="11"/>
        <v>1220.8583278387371</v>
      </c>
      <c r="O12">
        <f t="shared" si="1"/>
        <v>1805.1017593415847</v>
      </c>
      <c r="P12">
        <f t="shared" si="2"/>
        <v>746.00502936591715</v>
      </c>
      <c r="Q12">
        <f t="shared" si="3"/>
        <v>471.63958265388169</v>
      </c>
      <c r="R12">
        <f t="shared" si="4"/>
        <v>1020.4663204208957</v>
      </c>
      <c r="S12">
        <f t="shared" si="5"/>
        <v>532.83287458218831</v>
      </c>
      <c r="T12">
        <f t="shared" si="12"/>
        <v>6</v>
      </c>
      <c r="U12" s="1">
        <f t="shared" si="13"/>
        <v>966.15064903386747</v>
      </c>
      <c r="V12" s="1">
        <f t="shared" si="14"/>
        <v>204.32284433986274</v>
      </c>
      <c r="AA12">
        <f t="shared" si="15"/>
        <v>28.610906270837155</v>
      </c>
      <c r="AB12">
        <f t="shared" si="6"/>
        <v>30.815045928517488</v>
      </c>
      <c r="AC12">
        <f t="shared" si="7"/>
        <v>21.541913690099687</v>
      </c>
      <c r="AD12">
        <f t="shared" si="8"/>
        <v>11.725221204514853</v>
      </c>
      <c r="AE12">
        <f t="shared" si="9"/>
        <v>23.82670564818995</v>
      </c>
      <c r="AF12">
        <f t="shared" si="10"/>
        <v>20.732526139555805</v>
      </c>
      <c r="AG12">
        <f t="shared" si="16"/>
        <v>6</v>
      </c>
      <c r="AH12" s="1">
        <f t="shared" si="17"/>
        <v>22.875386480285822</v>
      </c>
      <c r="AI12" s="1">
        <f t="shared" si="18"/>
        <v>2.7540005651171779</v>
      </c>
      <c r="AK12" t="s">
        <v>51</v>
      </c>
      <c r="AL12" s="1">
        <f>AL6/AL10*100</f>
        <v>89.204659603890306</v>
      </c>
      <c r="AM12" s="1">
        <f t="shared" ref="AM12:AQ12" si="29">AM6/AM10*100</f>
        <v>83.58392497212327</v>
      </c>
      <c r="AN12" s="1">
        <f t="shared" si="29"/>
        <v>86.44914690041162</v>
      </c>
      <c r="AO12" s="1">
        <f t="shared" si="29"/>
        <v>79.747953335608429</v>
      </c>
      <c r="AP12" s="1">
        <f t="shared" si="29"/>
        <v>90.981848454226835</v>
      </c>
      <c r="AQ12" s="1">
        <f t="shared" si="29"/>
        <v>89.899174761927881</v>
      </c>
      <c r="AR12">
        <f t="shared" si="20"/>
        <v>6</v>
      </c>
      <c r="AS12" s="1">
        <f t="shared" si="21"/>
        <v>86.644451338031388</v>
      </c>
      <c r="AT12" s="1">
        <f t="shared" si="22"/>
        <v>1.7599957843833038</v>
      </c>
    </row>
    <row r="13" spans="1:46" x14ac:dyDescent="0.25">
      <c r="A13" t="s">
        <v>11</v>
      </c>
      <c r="B13">
        <v>280</v>
      </c>
      <c r="C13">
        <v>8073975</v>
      </c>
      <c r="D13">
        <v>22.08</v>
      </c>
      <c r="E13">
        <f t="shared" si="0"/>
        <v>2.7347124557606379E-6</v>
      </c>
      <c r="L13">
        <v>470085</v>
      </c>
      <c r="N13">
        <f t="shared" si="11"/>
        <v>0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13.773721122495422</v>
      </c>
      <c r="T13">
        <f t="shared" si="12"/>
        <v>6</v>
      </c>
      <c r="U13" s="1">
        <f t="shared" si="13"/>
        <v>2.2956201870825703</v>
      </c>
      <c r="V13" s="1">
        <f t="shared" si="14"/>
        <v>2.2956201870825703</v>
      </c>
      <c r="AA13">
        <f t="shared" si="15"/>
        <v>0</v>
      </c>
      <c r="AB13">
        <f t="shared" si="6"/>
        <v>0</v>
      </c>
      <c r="AC13">
        <f t="shared" si="7"/>
        <v>0</v>
      </c>
      <c r="AD13">
        <f t="shared" si="8"/>
        <v>0</v>
      </c>
      <c r="AE13">
        <f t="shared" si="9"/>
        <v>0</v>
      </c>
      <c r="AF13">
        <f t="shared" si="10"/>
        <v>0.53593546275651316</v>
      </c>
      <c r="AG13">
        <f t="shared" si="16"/>
        <v>6</v>
      </c>
      <c r="AH13" s="1">
        <f t="shared" si="17"/>
        <v>8.9322577126085531E-2</v>
      </c>
      <c r="AI13" s="1">
        <f t="shared" si="18"/>
        <v>8.9322577126085545E-2</v>
      </c>
      <c r="AK13" t="s">
        <v>55</v>
      </c>
      <c r="AL13" s="1">
        <f>AL7/AL10*100</f>
        <v>1.709599307974232</v>
      </c>
      <c r="AM13" s="1">
        <f t="shared" ref="AM13:AQ13" si="30">AM7/AM10*100</f>
        <v>1.9990939993677082</v>
      </c>
      <c r="AN13" s="1">
        <f t="shared" si="30"/>
        <v>1.4531977460757386</v>
      </c>
      <c r="AO13" s="1">
        <f t="shared" si="30"/>
        <v>0.92370096440437377</v>
      </c>
      <c r="AP13" s="1">
        <f t="shared" si="30"/>
        <v>1.6003792929208376</v>
      </c>
      <c r="AQ13" s="1">
        <f t="shared" si="30"/>
        <v>4.2226127548539143</v>
      </c>
      <c r="AR13">
        <f t="shared" si="20"/>
        <v>6</v>
      </c>
      <c r="AS13" s="1">
        <f t="shared" si="21"/>
        <v>1.9847640109328006</v>
      </c>
      <c r="AT13" s="1">
        <f t="shared" si="22"/>
        <v>0.4704627883646606</v>
      </c>
    </row>
    <row r="14" spans="1:46" x14ac:dyDescent="0.25">
      <c r="A14" t="s">
        <v>29</v>
      </c>
      <c r="B14">
        <v>278</v>
      </c>
      <c r="C14">
        <v>7409069</v>
      </c>
      <c r="D14">
        <v>22.08</v>
      </c>
      <c r="E14">
        <f t="shared" si="0"/>
        <v>2.9801315117999304E-6</v>
      </c>
      <c r="G14">
        <v>401371</v>
      </c>
      <c r="H14">
        <v>561166</v>
      </c>
      <c r="I14">
        <v>198774</v>
      </c>
      <c r="K14">
        <v>402633</v>
      </c>
      <c r="L14">
        <v>668538</v>
      </c>
      <c r="N14">
        <f t="shared" si="11"/>
        <v>12.907967967870322</v>
      </c>
      <c r="O14">
        <f t="shared" si="1"/>
        <v>18.046926042633665</v>
      </c>
      <c r="P14">
        <f t="shared" si="2"/>
        <v>6.3925107315811429</v>
      </c>
      <c r="Q14">
        <f t="shared" si="3"/>
        <v>0</v>
      </c>
      <c r="R14">
        <f t="shared" si="4"/>
        <v>12.948553499897928</v>
      </c>
      <c r="S14">
        <f t="shared" si="5"/>
        <v>21.499976553622684</v>
      </c>
      <c r="T14">
        <f t="shared" si="12"/>
        <v>6</v>
      </c>
      <c r="U14" s="1">
        <f t="shared" si="13"/>
        <v>11.965989132600955</v>
      </c>
      <c r="V14" s="1">
        <f t="shared" si="14"/>
        <v>3.1831641706439138</v>
      </c>
      <c r="AA14">
        <f t="shared" si="15"/>
        <v>0.30249919524199542</v>
      </c>
      <c r="AB14">
        <f t="shared" si="6"/>
        <v>0.30808061207317183</v>
      </c>
      <c r="AC14">
        <f t="shared" si="7"/>
        <v>0.18459247461079975</v>
      </c>
      <c r="AD14">
        <f t="shared" si="8"/>
        <v>0</v>
      </c>
      <c r="AE14">
        <f t="shared" si="9"/>
        <v>0.30233371414419313</v>
      </c>
      <c r="AF14">
        <f t="shared" si="10"/>
        <v>0.83656404692999742</v>
      </c>
      <c r="AG14">
        <f t="shared" si="16"/>
        <v>6</v>
      </c>
      <c r="AH14" s="1">
        <f t="shared" si="17"/>
        <v>0.3223450071666929</v>
      </c>
      <c r="AI14" s="1">
        <f t="shared" si="18"/>
        <v>0.11376892747915542</v>
      </c>
      <c r="AK14" t="s">
        <v>56</v>
      </c>
      <c r="AL14" s="1">
        <f>AL8/AL10*100</f>
        <v>87.495060295916076</v>
      </c>
      <c r="AM14" s="1">
        <f t="shared" ref="AM14:AQ14" si="31">AM8/AM10*100</f>
        <v>81.584830972755569</v>
      </c>
      <c r="AN14" s="1">
        <f t="shared" si="31"/>
        <v>84.995949154335875</v>
      </c>
      <c r="AO14" s="1">
        <f t="shared" si="31"/>
        <v>78.824252371204068</v>
      </c>
      <c r="AP14" s="1">
        <f t="shared" si="31"/>
        <v>89.381469161306001</v>
      </c>
      <c r="AQ14" s="1">
        <f t="shared" si="31"/>
        <v>85.676562007073969</v>
      </c>
      <c r="AR14">
        <f t="shared" si="20"/>
        <v>6</v>
      </c>
      <c r="AS14" s="1">
        <f t="shared" si="21"/>
        <v>84.659687327098581</v>
      </c>
      <c r="AT14" s="1">
        <f t="shared" si="22"/>
        <v>1.5810198440426919</v>
      </c>
    </row>
    <row r="15" spans="1:46" x14ac:dyDescent="0.25">
      <c r="A15" t="s">
        <v>30</v>
      </c>
      <c r="B15">
        <v>278</v>
      </c>
      <c r="C15">
        <v>7067056</v>
      </c>
      <c r="D15">
        <v>22.08</v>
      </c>
      <c r="E15">
        <f t="shared" si="0"/>
        <v>3.1243561675469953E-6</v>
      </c>
      <c r="G15">
        <v>1119327</v>
      </c>
      <c r="H15">
        <v>2405650</v>
      </c>
      <c r="I15">
        <v>679767</v>
      </c>
      <c r="J15">
        <v>317498</v>
      </c>
      <c r="K15">
        <v>1006693</v>
      </c>
      <c r="L15">
        <v>906621</v>
      </c>
      <c r="N15">
        <f t="shared" si="11"/>
        <v>37.739311682933909</v>
      </c>
      <c r="O15">
        <f t="shared" si="1"/>
        <v>81.109072817907503</v>
      </c>
      <c r="P15">
        <f t="shared" si="2"/>
        <v>22.919074305160986</v>
      </c>
      <c r="Q15">
        <f t="shared" si="3"/>
        <v>10.704785983638516</v>
      </c>
      <c r="R15">
        <f t="shared" si="4"/>
        <v>33.941735432119287</v>
      </c>
      <c r="S15">
        <f t="shared" si="5"/>
        <v>30.567700499758537</v>
      </c>
      <c r="T15">
        <f t="shared" si="12"/>
        <v>6</v>
      </c>
      <c r="U15" s="1">
        <f t="shared" si="13"/>
        <v>36.163613453586457</v>
      </c>
      <c r="V15" s="1">
        <f t="shared" si="14"/>
        <v>9.8020369303317985</v>
      </c>
      <c r="AA15">
        <f t="shared" si="15"/>
        <v>0.88442359335649012</v>
      </c>
      <c r="AB15">
        <f t="shared" si="6"/>
        <v>1.3846198925732276</v>
      </c>
      <c r="AC15">
        <f t="shared" si="7"/>
        <v>0.66181956032978473</v>
      </c>
      <c r="AD15">
        <f t="shared" si="8"/>
        <v>0.26612690754003804</v>
      </c>
      <c r="AE15">
        <f t="shared" si="9"/>
        <v>0.79250017677828466</v>
      </c>
      <c r="AF15">
        <f t="shared" si="10"/>
        <v>1.1893891684785731</v>
      </c>
      <c r="AG15">
        <f t="shared" si="16"/>
        <v>6</v>
      </c>
      <c r="AH15" s="1">
        <f t="shared" si="17"/>
        <v>0.86314654984273298</v>
      </c>
      <c r="AI15" s="1">
        <f t="shared" si="18"/>
        <v>0.16132548114524251</v>
      </c>
      <c r="AK15" t="s">
        <v>52</v>
      </c>
      <c r="AL15" s="1">
        <f>AL10/N34</f>
        <v>1.5261892172978793</v>
      </c>
      <c r="AM15" s="1">
        <f t="shared" ref="AM15:AQ15" si="32">AM10/O34</f>
        <v>1.3190578996795814</v>
      </c>
      <c r="AN15" s="1">
        <f t="shared" si="32"/>
        <v>1.443630978857033</v>
      </c>
      <c r="AO15" s="1">
        <f t="shared" si="32"/>
        <v>1.0959143807142724</v>
      </c>
      <c r="AP15" s="1">
        <f t="shared" si="32"/>
        <v>1.6983272828468661</v>
      </c>
      <c r="AQ15" s="1">
        <f t="shared" si="32"/>
        <v>1.581040485781301</v>
      </c>
      <c r="AR15">
        <f t="shared" si="20"/>
        <v>6</v>
      </c>
      <c r="AS15" s="1">
        <f t="shared" si="21"/>
        <v>1.4440267075294886</v>
      </c>
      <c r="AT15" s="1">
        <f t="shared" si="22"/>
        <v>8.6985015503887139E-2</v>
      </c>
    </row>
    <row r="16" spans="1:46" x14ac:dyDescent="0.25">
      <c r="A16" t="s">
        <v>36</v>
      </c>
      <c r="B16">
        <v>312</v>
      </c>
      <c r="C16">
        <v>15749775</v>
      </c>
      <c r="D16">
        <v>44.16</v>
      </c>
      <c r="E16">
        <f t="shared" si="0"/>
        <v>2.8038495788035067E-6</v>
      </c>
      <c r="H16">
        <v>356681</v>
      </c>
      <c r="J16">
        <v>237445</v>
      </c>
      <c r="L16">
        <v>1321080</v>
      </c>
      <c r="N16">
        <f t="shared" si="11"/>
        <v>0</v>
      </c>
      <c r="O16">
        <f t="shared" si="1"/>
        <v>9.6161526117039759</v>
      </c>
      <c r="P16">
        <f t="shared" si="2"/>
        <v>0</v>
      </c>
      <c r="Q16">
        <f t="shared" si="3"/>
        <v>6.4015390696057555</v>
      </c>
      <c r="R16">
        <f t="shared" si="4"/>
        <v>0</v>
      </c>
      <c r="S16">
        <f t="shared" si="5"/>
        <v>35.616438476593622</v>
      </c>
      <c r="T16">
        <f t="shared" si="12"/>
        <v>6</v>
      </c>
      <c r="U16" s="1">
        <f t="shared" si="13"/>
        <v>8.6056883596505589</v>
      </c>
      <c r="V16" s="1">
        <f t="shared" si="14"/>
        <v>5.6498777284931814</v>
      </c>
      <c r="AA16">
        <f t="shared" si="15"/>
        <v>0</v>
      </c>
      <c r="AB16">
        <f t="shared" si="6"/>
        <v>0.16415816053127977</v>
      </c>
      <c r="AC16">
        <f t="shared" si="7"/>
        <v>0</v>
      </c>
      <c r="AD16">
        <f t="shared" si="8"/>
        <v>0.15914580624916497</v>
      </c>
      <c r="AE16">
        <f t="shared" si="9"/>
        <v>0</v>
      </c>
      <c r="AF16">
        <f t="shared" si="10"/>
        <v>1.3858355535830567</v>
      </c>
      <c r="AG16">
        <f t="shared" si="16"/>
        <v>6</v>
      </c>
      <c r="AH16" s="1">
        <f t="shared" si="17"/>
        <v>0.28485658672725023</v>
      </c>
      <c r="AI16" s="1">
        <f t="shared" si="18"/>
        <v>0.22255754468445316</v>
      </c>
    </row>
    <row r="17" spans="1:37" x14ac:dyDescent="0.25">
      <c r="A17" t="s">
        <v>12</v>
      </c>
      <c r="B17">
        <v>310</v>
      </c>
      <c r="C17">
        <v>8647057</v>
      </c>
      <c r="D17">
        <v>22.08</v>
      </c>
      <c r="E17">
        <f t="shared" si="0"/>
        <v>2.5534699262419572E-6</v>
      </c>
      <c r="G17">
        <v>238285</v>
      </c>
      <c r="H17">
        <v>512301</v>
      </c>
      <c r="I17">
        <v>384304</v>
      </c>
      <c r="J17">
        <v>220971</v>
      </c>
      <c r="K17">
        <v>247268</v>
      </c>
      <c r="L17">
        <v>732616</v>
      </c>
      <c r="N17">
        <f t="shared" si="11"/>
        <v>5.8882604649151418</v>
      </c>
      <c r="O17">
        <f t="shared" si="1"/>
        <v>12.659469645325945</v>
      </c>
      <c r="P17">
        <f t="shared" si="2"/>
        <v>9.4965358696886035</v>
      </c>
      <c r="Q17">
        <f t="shared" si="3"/>
        <v>5.4604142232736592</v>
      </c>
      <c r="R17">
        <f t="shared" si="4"/>
        <v>6.1102393715031891</v>
      </c>
      <c r="S17">
        <f t="shared" si="5"/>
        <v>18.103673453067849</v>
      </c>
      <c r="T17">
        <f t="shared" si="12"/>
        <v>6</v>
      </c>
      <c r="U17" s="1">
        <f t="shared" si="13"/>
        <v>9.6197655046290649</v>
      </c>
      <c r="V17" s="1">
        <f t="shared" si="14"/>
        <v>2.0393854262636477</v>
      </c>
      <c r="AA17">
        <f t="shared" si="15"/>
        <v>0.13799182461915935</v>
      </c>
      <c r="AB17">
        <f t="shared" si="6"/>
        <v>0.21611088490306649</v>
      </c>
      <c r="AC17">
        <f t="shared" si="7"/>
        <v>0.27422543817653522</v>
      </c>
      <c r="AD17">
        <f t="shared" si="8"/>
        <v>0.13574892140286707</v>
      </c>
      <c r="AE17">
        <f t="shared" si="9"/>
        <v>0.14266700628075574</v>
      </c>
      <c r="AF17">
        <f t="shared" si="10"/>
        <v>0.70441389972798507</v>
      </c>
      <c r="AG17">
        <f t="shared" si="16"/>
        <v>6</v>
      </c>
      <c r="AH17" s="1">
        <f t="shared" si="17"/>
        <v>0.26852632918506147</v>
      </c>
      <c r="AI17" s="1">
        <f t="shared" si="18"/>
        <v>9.0053224791035461E-2</v>
      </c>
    </row>
    <row r="18" spans="1:37" x14ac:dyDescent="0.25">
      <c r="A18" t="s">
        <v>13</v>
      </c>
      <c r="B18">
        <v>308</v>
      </c>
      <c r="C18">
        <v>7992227</v>
      </c>
      <c r="D18">
        <v>22.08</v>
      </c>
      <c r="E18">
        <f t="shared" si="0"/>
        <v>2.7626842931263086E-6</v>
      </c>
      <c r="G18">
        <v>740419</v>
      </c>
      <c r="H18">
        <v>1515374</v>
      </c>
      <c r="I18">
        <v>2030294</v>
      </c>
      <c r="J18">
        <v>356093</v>
      </c>
      <c r="K18">
        <v>1099826</v>
      </c>
      <c r="L18">
        <v>1288104</v>
      </c>
      <c r="N18">
        <f t="shared" si="11"/>
        <v>19.924129301613199</v>
      </c>
      <c r="O18">
        <f t="shared" si="1"/>
        <v>40.777596896220643</v>
      </c>
      <c r="P18">
        <f t="shared" si="2"/>
        <v>54.633714391836861</v>
      </c>
      <c r="Q18">
        <f t="shared" si="3"/>
        <v>9.5822000453788299</v>
      </c>
      <c r="R18">
        <f t="shared" si="4"/>
        <v>29.595506643233129</v>
      </c>
      <c r="S18">
        <f t="shared" si="5"/>
        <v>34.661928786167245</v>
      </c>
      <c r="T18">
        <f t="shared" si="12"/>
        <v>6</v>
      </c>
      <c r="U18" s="1">
        <f t="shared" si="13"/>
        <v>31.529179344074979</v>
      </c>
      <c r="V18" s="1">
        <f t="shared" si="14"/>
        <v>6.4530433724417851</v>
      </c>
      <c r="AA18">
        <f t="shared" si="15"/>
        <v>0.46692346112397803</v>
      </c>
      <c r="AB18">
        <f t="shared" si="6"/>
        <v>0.69611783086951617</v>
      </c>
      <c r="AC18">
        <f t="shared" si="7"/>
        <v>1.5776230905559046</v>
      </c>
      <c r="AD18">
        <f t="shared" si="8"/>
        <v>0.23821879946075461</v>
      </c>
      <c r="AE18">
        <f t="shared" si="9"/>
        <v>0.69102077274487439</v>
      </c>
      <c r="AF18">
        <f t="shared" si="10"/>
        <v>1.3486955833386498</v>
      </c>
      <c r="AG18">
        <f t="shared" si="16"/>
        <v>6</v>
      </c>
      <c r="AH18" s="1">
        <f t="shared" si="17"/>
        <v>0.83643325634894639</v>
      </c>
      <c r="AI18" s="1">
        <f t="shared" si="18"/>
        <v>0.21189669623012483</v>
      </c>
    </row>
    <row r="19" spans="1:37" x14ac:dyDescent="0.25">
      <c r="A19" t="s">
        <v>15</v>
      </c>
      <c r="B19">
        <v>306</v>
      </c>
      <c r="C19">
        <v>5382825</v>
      </c>
      <c r="D19">
        <v>22.08</v>
      </c>
      <c r="E19">
        <f t="shared" si="0"/>
        <v>4.1019353220660149E-6</v>
      </c>
      <c r="G19">
        <v>851517</v>
      </c>
      <c r="H19">
        <v>901047</v>
      </c>
      <c r="I19">
        <v>326348</v>
      </c>
      <c r="J19">
        <v>214396</v>
      </c>
      <c r="K19">
        <v>499260</v>
      </c>
      <c r="L19">
        <v>629269</v>
      </c>
      <c r="N19">
        <f t="shared" si="11"/>
        <v>34.243800584702811</v>
      </c>
      <c r="O19">
        <f t="shared" si="1"/>
        <v>36.23565211903545</v>
      </c>
      <c r="P19">
        <f t="shared" si="2"/>
        <v>13.124101847898038</v>
      </c>
      <c r="Q19">
        <f t="shared" si="3"/>
        <v>8.6219463265653467</v>
      </c>
      <c r="R19">
        <f t="shared" si="4"/>
        <v>20.077766949947826</v>
      </c>
      <c r="S19">
        <f t="shared" si="5"/>
        <v>25.30608566844273</v>
      </c>
      <c r="T19">
        <f t="shared" si="12"/>
        <v>6</v>
      </c>
      <c r="U19" s="1">
        <f t="shared" si="13"/>
        <v>22.934892249432036</v>
      </c>
      <c r="V19" s="1">
        <f t="shared" si="14"/>
        <v>4.5449582812366911</v>
      </c>
      <c r="AA19">
        <f t="shared" si="15"/>
        <v>0.80250602919717751</v>
      </c>
      <c r="AB19">
        <f t="shared" si="6"/>
        <v>0.61858190460417206</v>
      </c>
      <c r="AC19">
        <f t="shared" si="7"/>
        <v>0.37897635825297282</v>
      </c>
      <c r="AD19">
        <f t="shared" si="8"/>
        <v>0.21434636025157824</v>
      </c>
      <c r="AE19">
        <f t="shared" si="9"/>
        <v>0.46879258395519663</v>
      </c>
      <c r="AF19">
        <f t="shared" si="10"/>
        <v>0.98465974536993373</v>
      </c>
      <c r="AG19">
        <f t="shared" si="16"/>
        <v>6</v>
      </c>
      <c r="AH19" s="1">
        <f t="shared" si="17"/>
        <v>0.57797716360517182</v>
      </c>
      <c r="AI19" s="1">
        <f t="shared" si="18"/>
        <v>0.11564350866610519</v>
      </c>
    </row>
    <row r="20" spans="1:37" x14ac:dyDescent="0.25">
      <c r="A20" t="s">
        <v>14</v>
      </c>
      <c r="B20">
        <v>304</v>
      </c>
      <c r="C20">
        <v>6575146</v>
      </c>
      <c r="D20">
        <v>22.08</v>
      </c>
      <c r="E20">
        <f t="shared" si="0"/>
        <v>3.3581003372396594E-6</v>
      </c>
      <c r="G20">
        <v>22635817</v>
      </c>
      <c r="H20">
        <v>17050440</v>
      </c>
      <c r="I20">
        <v>19160414</v>
      </c>
      <c r="J20">
        <v>18515437</v>
      </c>
      <c r="K20">
        <v>31980061</v>
      </c>
      <c r="L20">
        <v>16436059</v>
      </c>
      <c r="N20">
        <f t="shared" si="11"/>
        <v>750.13169113218953</v>
      </c>
      <c r="O20">
        <f t="shared" si="1"/>
        <v>565.03705573109778</v>
      </c>
      <c r="P20">
        <f t="shared" si="2"/>
        <v>634.95979653011341</v>
      </c>
      <c r="Q20">
        <f t="shared" si="3"/>
        <v>613.58580822868089</v>
      </c>
      <c r="R20">
        <f t="shared" si="4"/>
        <v>1059.7919766024165</v>
      </c>
      <c r="S20">
        <f t="shared" si="5"/>
        <v>544.67699280385796</v>
      </c>
      <c r="T20">
        <f t="shared" si="12"/>
        <v>6</v>
      </c>
      <c r="U20" s="1">
        <f t="shared" si="13"/>
        <v>694.69722017139259</v>
      </c>
      <c r="V20" s="1">
        <f t="shared" si="14"/>
        <v>78.704639748209161</v>
      </c>
      <c r="AA20">
        <f t="shared" si="15"/>
        <v>17.5793923147179</v>
      </c>
      <c r="AB20">
        <f t="shared" si="6"/>
        <v>9.6457957195825976</v>
      </c>
      <c r="AC20">
        <f t="shared" si="7"/>
        <v>18.335330989874265</v>
      </c>
      <c r="AD20">
        <f t="shared" si="8"/>
        <v>15.254082977831887</v>
      </c>
      <c r="AE20">
        <f t="shared" si="9"/>
        <v>24.744914133377925</v>
      </c>
      <c r="AF20">
        <f t="shared" si="10"/>
        <v>21.193380757100385</v>
      </c>
      <c r="AG20">
        <f t="shared" si="16"/>
        <v>6</v>
      </c>
      <c r="AH20" s="1">
        <f t="shared" si="17"/>
        <v>17.792149482080827</v>
      </c>
      <c r="AI20" s="1">
        <f t="shared" si="18"/>
        <v>2.1059794510625403</v>
      </c>
    </row>
    <row r="21" spans="1:37" x14ac:dyDescent="0.25">
      <c r="A21" t="s">
        <v>31</v>
      </c>
      <c r="B21">
        <v>302</v>
      </c>
      <c r="C21">
        <v>7499734</v>
      </c>
      <c r="D21">
        <v>22.08</v>
      </c>
      <c r="E21">
        <f t="shared" si="0"/>
        <v>2.9441044175700097E-6</v>
      </c>
      <c r="G21">
        <v>496561</v>
      </c>
      <c r="H21">
        <v>686084</v>
      </c>
      <c r="I21">
        <v>365676</v>
      </c>
      <c r="J21">
        <v>278458</v>
      </c>
      <c r="K21">
        <v>530405</v>
      </c>
      <c r="L21">
        <v>732260</v>
      </c>
      <c r="N21">
        <f t="shared" si="11"/>
        <v>14.522457950592528</v>
      </c>
      <c r="O21">
        <f t="shared" si="1"/>
        <v>20.065260945934792</v>
      </c>
      <c r="P21">
        <f t="shared" si="2"/>
        <v>10.694586029794676</v>
      </c>
      <c r="Q21">
        <f t="shared" si="3"/>
        <v>8.1438022639838703</v>
      </c>
      <c r="R21">
        <f t="shared" si="4"/>
        <v>15.51226195630352</v>
      </c>
      <c r="S21">
        <f t="shared" si="5"/>
        <v>21.415727491488227</v>
      </c>
      <c r="T21">
        <f t="shared" si="12"/>
        <v>6</v>
      </c>
      <c r="U21" s="1">
        <f t="shared" si="13"/>
        <v>15.059016106349603</v>
      </c>
      <c r="V21" s="1">
        <f t="shared" si="14"/>
        <v>2.1042181910123445</v>
      </c>
      <c r="AA21">
        <f t="shared" si="15"/>
        <v>0.34033488880084056</v>
      </c>
      <c r="AB21">
        <f t="shared" si="6"/>
        <v>0.34253577916970163</v>
      </c>
      <c r="AC21">
        <f t="shared" si="7"/>
        <v>0.30882077216155063</v>
      </c>
      <c r="AD21">
        <f t="shared" si="8"/>
        <v>0.20245943407407907</v>
      </c>
      <c r="AE21">
        <f t="shared" si="9"/>
        <v>0.36219333472761117</v>
      </c>
      <c r="AF21">
        <f t="shared" si="10"/>
        <v>0.83328591608211133</v>
      </c>
      <c r="AG21">
        <f t="shared" si="16"/>
        <v>6</v>
      </c>
      <c r="AH21" s="1">
        <f t="shared" si="17"/>
        <v>0.39827168750264907</v>
      </c>
      <c r="AI21" s="1">
        <f t="shared" si="18"/>
        <v>9.0064068968557454E-2</v>
      </c>
    </row>
    <row r="22" spans="1:37" x14ac:dyDescent="0.25">
      <c r="A22" t="s">
        <v>37</v>
      </c>
      <c r="B22">
        <v>326</v>
      </c>
      <c r="C22">
        <v>7473153</v>
      </c>
      <c r="D22">
        <v>22.08</v>
      </c>
      <c r="E22">
        <f t="shared" si="0"/>
        <v>2.9545762009689884E-6</v>
      </c>
      <c r="G22">
        <v>710956</v>
      </c>
      <c r="H22">
        <v>468040</v>
      </c>
      <c r="I22">
        <v>2030294</v>
      </c>
      <c r="K22">
        <v>460872</v>
      </c>
      <c r="L22">
        <v>911039</v>
      </c>
      <c r="N22">
        <f t="shared" si="11"/>
        <v>19.330432615362959</v>
      </c>
      <c r="O22">
        <f t="shared" si="1"/>
        <v>12.725704096026305</v>
      </c>
      <c r="P22">
        <f t="shared" si="2"/>
        <v>55.202377300952122</v>
      </c>
      <c r="Q22">
        <f t="shared" si="3"/>
        <v>0</v>
      </c>
      <c r="R22">
        <f t="shared" si="4"/>
        <v>12.530810824168521</v>
      </c>
      <c r="S22">
        <f t="shared" si="5"/>
        <v>24.770559640072875</v>
      </c>
      <c r="T22">
        <f t="shared" si="12"/>
        <v>6</v>
      </c>
      <c r="U22" s="1">
        <f t="shared" si="13"/>
        <v>20.759980746097131</v>
      </c>
      <c r="V22" s="1">
        <f t="shared" si="14"/>
        <v>7.6760507876488751</v>
      </c>
      <c r="AA22">
        <f t="shared" si="15"/>
        <v>0.45301013485484198</v>
      </c>
      <c r="AB22">
        <f t="shared" si="6"/>
        <v>0.21724157885415221</v>
      </c>
      <c r="AC22">
        <f t="shared" si="7"/>
        <v>1.5940440084112901</v>
      </c>
      <c r="AD22">
        <f t="shared" si="8"/>
        <v>0</v>
      </c>
      <c r="AE22">
        <f t="shared" si="9"/>
        <v>0.29257990691693792</v>
      </c>
      <c r="AF22">
        <f t="shared" si="10"/>
        <v>0.96382242862160705</v>
      </c>
      <c r="AG22">
        <f t="shared" si="16"/>
        <v>6</v>
      </c>
      <c r="AH22" s="1">
        <f t="shared" si="17"/>
        <v>0.5867830096098049</v>
      </c>
      <c r="AI22" s="1">
        <f t="shared" si="18"/>
        <v>0.24097435964996464</v>
      </c>
    </row>
    <row r="23" spans="1:37" x14ac:dyDescent="0.25">
      <c r="A23" t="s">
        <v>38</v>
      </c>
      <c r="B23">
        <v>340</v>
      </c>
      <c r="C23">
        <v>13794713</v>
      </c>
      <c r="D23">
        <v>44.16</v>
      </c>
      <c r="E23">
        <f t="shared" si="0"/>
        <v>3.201226440883547E-6</v>
      </c>
      <c r="H23">
        <v>255132</v>
      </c>
      <c r="L23">
        <v>1071497</v>
      </c>
      <c r="N23">
        <f t="shared" si="11"/>
        <v>0</v>
      </c>
      <c r="O23">
        <f t="shared" si="1"/>
        <v>7.2064879792544199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30.265628185829978</v>
      </c>
      <c r="T23">
        <f t="shared" si="12"/>
        <v>6</v>
      </c>
      <c r="U23" s="1">
        <f t="shared" si="13"/>
        <v>6.2453526941807338</v>
      </c>
      <c r="V23" s="1">
        <f t="shared" si="14"/>
        <v>4.946093195070838</v>
      </c>
      <c r="AA23">
        <f t="shared" si="15"/>
        <v>0</v>
      </c>
      <c r="AB23">
        <f t="shared" si="6"/>
        <v>0.12302257028713665</v>
      </c>
      <c r="AC23">
        <f t="shared" si="7"/>
        <v>0</v>
      </c>
      <c r="AD23">
        <f t="shared" si="8"/>
        <v>0</v>
      </c>
      <c r="AE23">
        <f t="shared" si="9"/>
        <v>0</v>
      </c>
      <c r="AF23">
        <f t="shared" si="10"/>
        <v>1.1776355353164476</v>
      </c>
      <c r="AG23">
        <f t="shared" si="16"/>
        <v>6</v>
      </c>
      <c r="AH23" s="1">
        <f t="shared" si="17"/>
        <v>0.21677635093393069</v>
      </c>
      <c r="AI23" s="1">
        <f t="shared" si="18"/>
        <v>0.19321905434805733</v>
      </c>
    </row>
    <row r="24" spans="1:37" x14ac:dyDescent="0.25">
      <c r="A24" t="s">
        <v>16</v>
      </c>
      <c r="B24">
        <v>338</v>
      </c>
      <c r="C24">
        <v>7659733</v>
      </c>
      <c r="D24">
        <v>22.08</v>
      </c>
      <c r="E24">
        <f t="shared" si="0"/>
        <v>2.8826070047089108E-6</v>
      </c>
      <c r="I24">
        <v>365676</v>
      </c>
      <c r="L24">
        <v>588920</v>
      </c>
      <c r="N24">
        <f t="shared" si="11"/>
        <v>0</v>
      </c>
      <c r="O24">
        <f t="shared" si="1"/>
        <v>0</v>
      </c>
      <c r="P24">
        <f t="shared" si="2"/>
        <v>9.3559189265142209</v>
      </c>
      <c r="Q24">
        <f t="shared" si="3"/>
        <v>0</v>
      </c>
      <c r="R24">
        <f t="shared" si="4"/>
        <v>0</v>
      </c>
      <c r="S24">
        <f t="shared" si="5"/>
        <v>15.067676779998562</v>
      </c>
      <c r="T24">
        <f t="shared" si="12"/>
        <v>6</v>
      </c>
      <c r="U24" s="1">
        <f t="shared" si="13"/>
        <v>4.0705992844187975</v>
      </c>
      <c r="V24" s="1">
        <f t="shared" si="14"/>
        <v>2.6779932244135716</v>
      </c>
      <c r="AA24">
        <f t="shared" si="15"/>
        <v>0</v>
      </c>
      <c r="AB24">
        <f t="shared" si="6"/>
        <v>0</v>
      </c>
      <c r="AC24">
        <f t="shared" si="7"/>
        <v>0.27016493196814828</v>
      </c>
      <c r="AD24">
        <f t="shared" si="8"/>
        <v>0</v>
      </c>
      <c r="AE24">
        <f t="shared" si="9"/>
        <v>0</v>
      </c>
      <c r="AF24">
        <f t="shared" si="10"/>
        <v>0.58628327493616872</v>
      </c>
      <c r="AG24">
        <f t="shared" si="16"/>
        <v>6</v>
      </c>
      <c r="AH24" s="1">
        <f t="shared" si="17"/>
        <v>0.14274136781738617</v>
      </c>
      <c r="AI24" s="1">
        <f t="shared" si="18"/>
        <v>9.9073471124037277E-2</v>
      </c>
    </row>
    <row r="25" spans="1:37" x14ac:dyDescent="0.25">
      <c r="A25" t="s">
        <v>39</v>
      </c>
      <c r="B25">
        <v>354</v>
      </c>
      <c r="C25">
        <v>6094896</v>
      </c>
      <c r="D25">
        <v>22.08</v>
      </c>
      <c r="E25">
        <f t="shared" si="0"/>
        <v>3.6227033242240718E-6</v>
      </c>
      <c r="H25">
        <v>221775</v>
      </c>
      <c r="I25">
        <v>2144388</v>
      </c>
      <c r="L25">
        <v>506675</v>
      </c>
      <c r="N25">
        <f t="shared" si="11"/>
        <v>0</v>
      </c>
      <c r="O25">
        <f t="shared" si="1"/>
        <v>6.8086866926253693</v>
      </c>
      <c r="P25">
        <f t="shared" si="2"/>
        <v>65.834589288357691</v>
      </c>
      <c r="Q25">
        <f t="shared" si="3"/>
        <v>0</v>
      </c>
      <c r="R25">
        <f t="shared" si="4"/>
        <v>0</v>
      </c>
      <c r="S25">
        <f t="shared" si="5"/>
        <v>15.55536615933247</v>
      </c>
      <c r="T25">
        <f t="shared" si="12"/>
        <v>6</v>
      </c>
      <c r="U25" s="1">
        <f t="shared" si="13"/>
        <v>14.699773690052588</v>
      </c>
      <c r="V25" s="1">
        <f t="shared" si="14"/>
        <v>10.529356894517043</v>
      </c>
      <c r="AA25">
        <f t="shared" si="15"/>
        <v>0</v>
      </c>
      <c r="AB25">
        <f t="shared" si="6"/>
        <v>0.11623167063039444</v>
      </c>
      <c r="AC25">
        <f t="shared" si="7"/>
        <v>1.901063644944049</v>
      </c>
      <c r="AD25">
        <f t="shared" si="8"/>
        <v>0</v>
      </c>
      <c r="AE25">
        <f t="shared" si="9"/>
        <v>0</v>
      </c>
      <c r="AF25">
        <f t="shared" si="10"/>
        <v>0.60525926776122174</v>
      </c>
      <c r="AG25">
        <f t="shared" si="16"/>
        <v>6</v>
      </c>
      <c r="AH25" s="1">
        <f t="shared" si="17"/>
        <v>0.43709243055594421</v>
      </c>
      <c r="AI25" s="1">
        <f t="shared" si="18"/>
        <v>0.30809050658859533</v>
      </c>
    </row>
    <row r="26" spans="1:37" x14ac:dyDescent="0.25">
      <c r="A26" t="s">
        <v>40</v>
      </c>
      <c r="B26">
        <v>368</v>
      </c>
      <c r="C26">
        <v>12447235</v>
      </c>
      <c r="D26">
        <v>44.16</v>
      </c>
      <c r="E26">
        <f t="shared" si="0"/>
        <v>3.5477758715088127E-6</v>
      </c>
      <c r="K26">
        <v>253356</v>
      </c>
      <c r="L26">
        <v>1132062</v>
      </c>
      <c r="N26">
        <f t="shared" si="11"/>
        <v>0</v>
      </c>
      <c r="O26">
        <f t="shared" si="1"/>
        <v>0</v>
      </c>
      <c r="P26">
        <f t="shared" si="2"/>
        <v>0</v>
      </c>
      <c r="Q26">
        <f t="shared" si="3"/>
        <v>0</v>
      </c>
      <c r="R26">
        <f t="shared" si="4"/>
        <v>7.3275839975705432</v>
      </c>
      <c r="S26">
        <f t="shared" si="5"/>
        <v>32.741594418358773</v>
      </c>
      <c r="T26">
        <f t="shared" si="12"/>
        <v>6</v>
      </c>
      <c r="U26" s="1">
        <f t="shared" si="13"/>
        <v>6.6781964026548861</v>
      </c>
      <c r="V26" s="1">
        <f t="shared" si="14"/>
        <v>5.3482571900983427</v>
      </c>
      <c r="AA26">
        <f t="shared" si="15"/>
        <v>0</v>
      </c>
      <c r="AB26">
        <f t="shared" si="6"/>
        <v>0</v>
      </c>
      <c r="AC26">
        <f t="shared" si="7"/>
        <v>0</v>
      </c>
      <c r="AD26">
        <f t="shared" si="8"/>
        <v>0</v>
      </c>
      <c r="AE26">
        <f t="shared" si="9"/>
        <v>0.17109059214270692</v>
      </c>
      <c r="AF26">
        <f t="shared" si="10"/>
        <v>1.2739753767288466</v>
      </c>
      <c r="AG26">
        <f t="shared" si="16"/>
        <v>6</v>
      </c>
      <c r="AH26" s="1">
        <f t="shared" si="17"/>
        <v>0.24084432814525891</v>
      </c>
      <c r="AI26" s="1">
        <f t="shared" si="18"/>
        <v>0.20850653937248603</v>
      </c>
    </row>
    <row r="27" spans="1:37" x14ac:dyDescent="0.25">
      <c r="U27" s="1"/>
      <c r="V27" s="1"/>
      <c r="AH27" s="1"/>
      <c r="AI27" s="1"/>
    </row>
    <row r="28" spans="1:37" x14ac:dyDescent="0.25">
      <c r="L28" t="s">
        <v>20</v>
      </c>
      <c r="N28">
        <f>N4+N5+N6+N8+N9+N16+N22+N23+N25+N26</f>
        <v>1473.7431984459545</v>
      </c>
      <c r="O28">
        <f t="shared" ref="O28:S28" si="33">O4+O5+O6+O8+O9+O16+O22+O23+O25+O26</f>
        <v>2023.0388683909705</v>
      </c>
      <c r="P28">
        <f t="shared" si="33"/>
        <v>1296.8561466642198</v>
      </c>
      <c r="Q28">
        <f t="shared" si="33"/>
        <v>2007.3983709334607</v>
      </c>
      <c r="R28">
        <f t="shared" si="33"/>
        <v>1434.579434787682</v>
      </c>
      <c r="S28">
        <f t="shared" si="33"/>
        <v>962.41640426072922</v>
      </c>
      <c r="T28">
        <f t="shared" ref="T28:T34" si="34">COUNT(N28:S28)</f>
        <v>6</v>
      </c>
      <c r="U28" s="1">
        <f t="shared" ref="U28:U34" si="35">AVERAGE(N28:S28)</f>
        <v>1533.0054039138361</v>
      </c>
      <c r="V28" s="1">
        <f t="shared" ref="V28:V34" si="36">STDEV(N28:S28)/SQRT(T28)</f>
        <v>169.28471501045826</v>
      </c>
      <c r="AA28">
        <f t="shared" si="15"/>
        <v>34.537282137121608</v>
      </c>
      <c r="AB28">
        <f t="shared" si="6"/>
        <v>34.535468885356622</v>
      </c>
      <c r="AC28">
        <f t="shared" si="7"/>
        <v>37.448491739608414</v>
      </c>
      <c r="AD28">
        <f t="shared" si="8"/>
        <v>49.905035137923591</v>
      </c>
      <c r="AE28">
        <f t="shared" si="9"/>
        <v>33.495766825047767</v>
      </c>
      <c r="AF28">
        <f t="shared" si="10"/>
        <v>37.447620464707484</v>
      </c>
      <c r="AG28">
        <f t="shared" ref="AG28:AG34" si="37">COUNT(AA28:AF28)</f>
        <v>6</v>
      </c>
      <c r="AH28" s="1">
        <f t="shared" ref="AH28:AH34" si="38">AVERAGE(AA28:AF28)</f>
        <v>37.894944198294247</v>
      </c>
      <c r="AI28" s="1">
        <f t="shared" ref="AI28:AI34" si="39">STDEV(AA28:AF28)/SQRT(AG28)</f>
        <v>2.4936882534058049</v>
      </c>
    </row>
    <row r="29" spans="1:37" x14ac:dyDescent="0.25">
      <c r="L29" t="s">
        <v>21</v>
      </c>
      <c r="N29">
        <f>N7+N10+N17+N24</f>
        <v>703.03731600949993</v>
      </c>
      <c r="O29">
        <f t="shared" ref="O29:S29" si="40">O7+O10+O17+O24</f>
        <v>1262.0435904076546</v>
      </c>
      <c r="P29">
        <f t="shared" si="40"/>
        <v>677.45476862690793</v>
      </c>
      <c r="Q29">
        <f t="shared" si="40"/>
        <v>883.71785603652734</v>
      </c>
      <c r="R29">
        <f t="shared" si="40"/>
        <v>655.95431259569784</v>
      </c>
      <c r="S29">
        <f t="shared" si="40"/>
        <v>368.37983608903346</v>
      </c>
      <c r="T29">
        <f t="shared" si="34"/>
        <v>6</v>
      </c>
      <c r="U29" s="1">
        <f t="shared" si="35"/>
        <v>758.43127996088685</v>
      </c>
      <c r="V29" s="1">
        <f t="shared" si="36"/>
        <v>121.32455504626724</v>
      </c>
      <c r="AA29">
        <f t="shared" si="15"/>
        <v>16.475732109602852</v>
      </c>
      <c r="AB29">
        <f t="shared" si="6"/>
        <v>21.544453658052046</v>
      </c>
      <c r="AC29">
        <f t="shared" si="7"/>
        <v>19.562431324506626</v>
      </c>
      <c r="AD29">
        <f t="shared" si="8"/>
        <v>21.969715277294728</v>
      </c>
      <c r="AE29">
        <f t="shared" si="9"/>
        <v>15.315772811034201</v>
      </c>
      <c r="AF29">
        <f t="shared" si="10"/>
        <v>14.333658723647522</v>
      </c>
      <c r="AG29">
        <f t="shared" si="37"/>
        <v>6</v>
      </c>
      <c r="AH29" s="1">
        <f t="shared" si="38"/>
        <v>18.200293984022995</v>
      </c>
      <c r="AI29" s="1">
        <f t="shared" si="39"/>
        <v>1.3353252192982235</v>
      </c>
      <c r="AK29" s="2"/>
    </row>
    <row r="30" spans="1:37" x14ac:dyDescent="0.25">
      <c r="L30" t="s">
        <v>22</v>
      </c>
      <c r="N30">
        <f>N12+N14+N15+N18+N19+N20+N21</f>
        <v>2090.3276864586392</v>
      </c>
      <c r="O30">
        <f t="shared" ref="O30:S30" si="41">O12+O14+O15+O18+O19+O20+O21</f>
        <v>2566.3733238944142</v>
      </c>
      <c r="P30">
        <f t="shared" si="41"/>
        <v>1488.7288132023023</v>
      </c>
      <c r="Q30">
        <f t="shared" si="41"/>
        <v>1122.2781255021291</v>
      </c>
      <c r="R30">
        <f t="shared" si="41"/>
        <v>2192.334121504814</v>
      </c>
      <c r="S30">
        <f t="shared" si="41"/>
        <v>1210.9612863855257</v>
      </c>
      <c r="T30">
        <f t="shared" si="34"/>
        <v>6</v>
      </c>
      <c r="U30" s="1">
        <f t="shared" si="35"/>
        <v>1778.5005594913043</v>
      </c>
      <c r="V30" s="1">
        <f t="shared" si="36"/>
        <v>239.85650164109768</v>
      </c>
      <c r="AA30">
        <f t="shared" si="15"/>
        <v>48.986985753275533</v>
      </c>
      <c r="AB30">
        <f t="shared" si="6"/>
        <v>43.810777667389871</v>
      </c>
      <c r="AC30">
        <f t="shared" si="7"/>
        <v>42.98907693588496</v>
      </c>
      <c r="AD30">
        <f t="shared" si="8"/>
        <v>27.900455683673194</v>
      </c>
      <c r="AE30">
        <f t="shared" si="9"/>
        <v>51.188460363918033</v>
      </c>
      <c r="AF30">
        <f t="shared" si="10"/>
        <v>47.118501356855461</v>
      </c>
      <c r="AG30">
        <f t="shared" si="37"/>
        <v>6</v>
      </c>
      <c r="AH30" s="1">
        <f t="shared" si="38"/>
        <v>43.665709626832836</v>
      </c>
      <c r="AI30" s="1">
        <f t="shared" si="39"/>
        <v>3.3953479813034333</v>
      </c>
      <c r="AK30" s="2"/>
    </row>
    <row r="31" spans="1:37" x14ac:dyDescent="0.25">
      <c r="L31" t="s">
        <v>43</v>
      </c>
      <c r="N31">
        <f>N14+N21</f>
        <v>27.430425918462852</v>
      </c>
      <c r="O31">
        <f t="shared" ref="O31:S31" si="42">O14+O21</f>
        <v>38.112186988568453</v>
      </c>
      <c r="P31">
        <f t="shared" si="42"/>
        <v>17.087096761375818</v>
      </c>
      <c r="Q31">
        <f t="shared" si="42"/>
        <v>8.1438022639838703</v>
      </c>
      <c r="R31">
        <f t="shared" si="42"/>
        <v>28.460815456201448</v>
      </c>
      <c r="S31">
        <f t="shared" si="42"/>
        <v>42.915704045110914</v>
      </c>
      <c r="T31">
        <f t="shared" ref="T31:T32" si="43">COUNT(N31:S31)</f>
        <v>6</v>
      </c>
      <c r="U31" s="1">
        <f t="shared" ref="U31:U32" si="44">AVERAGE(N31:S31)</f>
        <v>27.025005238950559</v>
      </c>
      <c r="V31" s="1">
        <f t="shared" ref="V31:V32" si="45">STDEV(N31:S31)/SQRT(T31)</f>
        <v>5.2691798074433036</v>
      </c>
      <c r="AA31">
        <f t="shared" ref="AA31:AA32" si="46">+N31/N$34*100</f>
        <v>0.64283408404283604</v>
      </c>
      <c r="AB31">
        <f t="shared" ref="AB31:AB32" si="47">+O31/O$34*100</f>
        <v>0.6506163912428734</v>
      </c>
      <c r="AC31">
        <f t="shared" ref="AC31:AC32" si="48">+P31/P$34*100</f>
        <v>0.49341324677235038</v>
      </c>
      <c r="AD31">
        <f t="shared" ref="AD31:AD32" si="49">+Q31/Q$34*100</f>
        <v>0.20245943407407907</v>
      </c>
      <c r="AE31">
        <f t="shared" ref="AE31:AE32" si="50">+R31/R$34*100</f>
        <v>0.66452704887180425</v>
      </c>
      <c r="AF31">
        <f t="shared" ref="AF31:AF32" si="51">+S31/S$34*100</f>
        <v>1.6698499630121089</v>
      </c>
      <c r="AG31">
        <f t="shared" ref="AG31:AG32" si="52">COUNT(AA31:AF31)</f>
        <v>6</v>
      </c>
      <c r="AH31" s="1">
        <f t="shared" ref="AH31:AH32" si="53">AVERAGE(AA31:AF31)</f>
        <v>0.72061669466934186</v>
      </c>
      <c r="AI31" s="1">
        <f t="shared" ref="AI31:AI32" si="54">STDEV(AA31:AF31)/SQRT(AG31)</f>
        <v>0.20291610553246928</v>
      </c>
    </row>
    <row r="32" spans="1:37" x14ac:dyDescent="0.25">
      <c r="L32" t="s">
        <v>44</v>
      </c>
      <c r="N32">
        <f>N12+N15+N18+N19+N20</f>
        <v>2062.8972605401764</v>
      </c>
      <c r="O32">
        <f t="shared" ref="O32:S32" si="55">O12+O15+O18+O19+O20</f>
        <v>2528.2611369058459</v>
      </c>
      <c r="P32">
        <f t="shared" si="55"/>
        <v>1471.6417164409263</v>
      </c>
      <c r="Q32">
        <f t="shared" si="55"/>
        <v>1114.1343232381453</v>
      </c>
      <c r="R32">
        <f t="shared" si="55"/>
        <v>2163.8733060486124</v>
      </c>
      <c r="S32">
        <f t="shared" si="55"/>
        <v>1168.0455823404147</v>
      </c>
      <c r="T32">
        <f t="shared" si="43"/>
        <v>6</v>
      </c>
      <c r="U32" s="1">
        <f t="shared" si="44"/>
        <v>1751.4755542523537</v>
      </c>
      <c r="V32" s="1">
        <f t="shared" si="45"/>
        <v>237.72200710860389</v>
      </c>
      <c r="AA32">
        <f t="shared" si="46"/>
        <v>48.344151669232701</v>
      </c>
      <c r="AB32">
        <f t="shared" si="47"/>
        <v>43.160161276146994</v>
      </c>
      <c r="AC32">
        <f t="shared" si="48"/>
        <v>42.495663689112611</v>
      </c>
      <c r="AD32">
        <f t="shared" si="49"/>
        <v>27.697996249599111</v>
      </c>
      <c r="AE32">
        <f t="shared" si="50"/>
        <v>50.523933315046236</v>
      </c>
      <c r="AF32">
        <f t="shared" si="51"/>
        <v>45.448651393843349</v>
      </c>
      <c r="AG32">
        <f t="shared" si="52"/>
        <v>6</v>
      </c>
      <c r="AH32" s="1">
        <f t="shared" si="53"/>
        <v>42.945092932163497</v>
      </c>
      <c r="AI32" s="1">
        <f t="shared" si="54"/>
        <v>3.2943317989699996</v>
      </c>
      <c r="AK32" s="2"/>
    </row>
    <row r="33" spans="1:46" x14ac:dyDescent="0.25">
      <c r="L33" t="s">
        <v>24</v>
      </c>
      <c r="N33">
        <f>N11+N13</f>
        <v>0</v>
      </c>
      <c r="O33">
        <f t="shared" ref="O33:S33" si="56">O11+O13</f>
        <v>6.402626893397799</v>
      </c>
      <c r="P33">
        <f t="shared" si="56"/>
        <v>0</v>
      </c>
      <c r="Q33">
        <f t="shared" si="56"/>
        <v>9.0421920279956467</v>
      </c>
      <c r="R33">
        <f t="shared" si="56"/>
        <v>0</v>
      </c>
      <c r="S33">
        <f t="shared" si="56"/>
        <v>28.276008954271738</v>
      </c>
      <c r="T33">
        <f t="shared" si="34"/>
        <v>6</v>
      </c>
      <c r="U33" s="1">
        <f t="shared" si="35"/>
        <v>7.2868046459441969</v>
      </c>
      <c r="V33" s="1">
        <f t="shared" si="36"/>
        <v>4.4859128335280172</v>
      </c>
      <c r="AA33">
        <f t="shared" si="15"/>
        <v>0</v>
      </c>
      <c r="AB33">
        <f t="shared" si="6"/>
        <v>0.10929978920145704</v>
      </c>
      <c r="AC33">
        <f t="shared" si="7"/>
        <v>0</v>
      </c>
      <c r="AD33">
        <f t="shared" si="8"/>
        <v>0.22479390110849751</v>
      </c>
      <c r="AE33">
        <f t="shared" si="9"/>
        <v>0</v>
      </c>
      <c r="AF33">
        <f t="shared" si="10"/>
        <v>1.1002194547895292</v>
      </c>
      <c r="AG33">
        <f t="shared" si="37"/>
        <v>6</v>
      </c>
      <c r="AH33" s="1">
        <f t="shared" si="38"/>
        <v>0.23905219084991394</v>
      </c>
      <c r="AI33" s="1">
        <f t="shared" si="39"/>
        <v>0.17607629888692825</v>
      </c>
      <c r="AK33" s="2"/>
    </row>
    <row r="34" spans="1:46" x14ac:dyDescent="0.25">
      <c r="L34" t="s">
        <v>23</v>
      </c>
      <c r="N34">
        <f>N28+N29+N30+N33</f>
        <v>4267.1082009140937</v>
      </c>
      <c r="O34">
        <f t="shared" ref="O34:S34" si="57">O28+O29+O30+O33</f>
        <v>5857.8584095864371</v>
      </c>
      <c r="P34">
        <f t="shared" si="57"/>
        <v>3463.0397284934297</v>
      </c>
      <c r="Q34">
        <f t="shared" si="57"/>
        <v>4022.4365445001126</v>
      </c>
      <c r="R34">
        <f t="shared" si="57"/>
        <v>4282.8678688881937</v>
      </c>
      <c r="S34">
        <f t="shared" si="57"/>
        <v>2570.0335356895603</v>
      </c>
      <c r="T34">
        <f t="shared" si="34"/>
        <v>6</v>
      </c>
      <c r="U34" s="1">
        <f t="shared" si="35"/>
        <v>4077.2240480119713</v>
      </c>
      <c r="V34" s="1">
        <f t="shared" si="36"/>
        <v>443.50315262035571</v>
      </c>
      <c r="AA34">
        <f t="shared" si="15"/>
        <v>100</v>
      </c>
      <c r="AB34">
        <f t="shared" si="6"/>
        <v>100</v>
      </c>
      <c r="AC34">
        <f t="shared" si="7"/>
        <v>100</v>
      </c>
      <c r="AD34">
        <f t="shared" si="8"/>
        <v>100</v>
      </c>
      <c r="AE34">
        <f t="shared" si="9"/>
        <v>100</v>
      </c>
      <c r="AF34">
        <f t="shared" si="10"/>
        <v>100</v>
      </c>
      <c r="AG34">
        <f t="shared" si="37"/>
        <v>6</v>
      </c>
      <c r="AH34" s="1">
        <f t="shared" si="38"/>
        <v>100</v>
      </c>
      <c r="AI34" s="1">
        <f t="shared" si="39"/>
        <v>0</v>
      </c>
    </row>
    <row r="35" spans="1:46" x14ac:dyDescent="0.25">
      <c r="U35" s="1"/>
      <c r="V35" s="1"/>
      <c r="AH35" s="1"/>
      <c r="AI35" s="1"/>
    </row>
    <row r="36" spans="1:46" x14ac:dyDescent="0.25">
      <c r="L36" t="s">
        <v>45</v>
      </c>
      <c r="N36">
        <f>N32/N31</f>
        <v>75.204711245540039</v>
      </c>
      <c r="O36">
        <f t="shared" ref="O36:S36" si="58">O32/O31</f>
        <v>66.337340800311054</v>
      </c>
      <c r="P36">
        <f t="shared" si="58"/>
        <v>86.125907577668144</v>
      </c>
      <c r="Q36">
        <f t="shared" si="58"/>
        <v>136.80763445908144</v>
      </c>
      <c r="R36">
        <f t="shared" si="58"/>
        <v>76.029912402847785</v>
      </c>
      <c r="S36">
        <f t="shared" si="58"/>
        <v>27.217206575770533</v>
      </c>
      <c r="T36">
        <f t="shared" ref="T36" si="59">COUNT(N36:S36)</f>
        <v>6</v>
      </c>
      <c r="U36" s="1">
        <f t="shared" ref="U36" si="60">AVERAGE(N36:S36)</f>
        <v>77.953785510203176</v>
      </c>
      <c r="V36" s="1">
        <f t="shared" ref="V36" si="61">STDEV(N36:S36)/SQRT(T36)</f>
        <v>14.434865248068247</v>
      </c>
      <c r="AH36" s="1"/>
      <c r="AI36" s="1"/>
    </row>
    <row r="38" spans="1:46" x14ac:dyDescent="0.25">
      <c r="G38" t="s">
        <v>25</v>
      </c>
    </row>
    <row r="39" spans="1:46" x14ac:dyDescent="0.25">
      <c r="A39" t="s">
        <v>0</v>
      </c>
      <c r="B39" t="s">
        <v>1</v>
      </c>
      <c r="C39" t="s">
        <v>2</v>
      </c>
      <c r="D39" t="s">
        <v>3</v>
      </c>
      <c r="E39" t="s">
        <v>4</v>
      </c>
      <c r="G39" t="s">
        <v>2</v>
      </c>
      <c r="N39" t="s">
        <v>6</v>
      </c>
    </row>
    <row r="40" spans="1:46" x14ac:dyDescent="0.25"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N40">
        <v>7</v>
      </c>
      <c r="O40">
        <v>8</v>
      </c>
      <c r="P40">
        <v>9</v>
      </c>
      <c r="Q40">
        <v>10</v>
      </c>
      <c r="R40">
        <v>11</v>
      </c>
      <c r="S40">
        <v>12</v>
      </c>
      <c r="T40" t="s">
        <v>17</v>
      </c>
      <c r="U40" t="s">
        <v>18</v>
      </c>
      <c r="V40" t="s">
        <v>19</v>
      </c>
      <c r="AA40">
        <v>7</v>
      </c>
      <c r="AB40">
        <v>8</v>
      </c>
      <c r="AC40">
        <v>9</v>
      </c>
      <c r="AD40">
        <v>10</v>
      </c>
      <c r="AE40">
        <v>11</v>
      </c>
      <c r="AF40">
        <v>12</v>
      </c>
      <c r="AG40" t="s">
        <v>17</v>
      </c>
      <c r="AH40" t="s">
        <v>18</v>
      </c>
      <c r="AI40" t="s">
        <v>19</v>
      </c>
      <c r="AL40">
        <v>7</v>
      </c>
      <c r="AM40">
        <v>8</v>
      </c>
      <c r="AN40">
        <v>9</v>
      </c>
      <c r="AO40">
        <v>10</v>
      </c>
      <c r="AP40">
        <v>11</v>
      </c>
      <c r="AQ40">
        <v>12</v>
      </c>
      <c r="AR40" t="s">
        <v>17</v>
      </c>
      <c r="AS40" t="s">
        <v>18</v>
      </c>
      <c r="AT40" t="s">
        <v>19</v>
      </c>
    </row>
    <row r="41" spans="1:46" x14ac:dyDescent="0.25">
      <c r="A41" t="s">
        <v>33</v>
      </c>
      <c r="B41">
        <v>228</v>
      </c>
      <c r="C41">
        <v>16836610</v>
      </c>
      <c r="D41">
        <v>44.16</v>
      </c>
      <c r="E41">
        <f t="shared" ref="E41:E63" si="62">D41/C41</f>
        <v>2.6228557886652953E-6</v>
      </c>
      <c r="G41">
        <v>1331747</v>
      </c>
      <c r="H41">
        <v>1945268</v>
      </c>
      <c r="I41">
        <v>1020988</v>
      </c>
      <c r="J41">
        <v>2230396</v>
      </c>
      <c r="K41">
        <v>885360</v>
      </c>
      <c r="L41">
        <v>1830918</v>
      </c>
      <c r="N41">
        <f>G41*$E41*0.15/0.05/$B41*1000</f>
        <v>45.960267473521576</v>
      </c>
      <c r="O41">
        <f t="shared" ref="O41:O63" si="63">H41*$E41*0.15/0.05/$B41*1000</f>
        <v>67.13365045138633</v>
      </c>
      <c r="P41">
        <f t="shared" ref="P41:P63" si="64">I41*$E41*0.15/0.05/$B41*1000</f>
        <v>35.235582709971084</v>
      </c>
      <c r="Q41">
        <f t="shared" ref="Q41:Q63" si="65">J41*$E41*0.15/0.05/$B41*1000</f>
        <v>76.97377710020946</v>
      </c>
      <c r="R41">
        <f t="shared" ref="R41:R63" si="66">K41*$E41*0.15/0.05/$B41*1000</f>
        <v>30.554889487535601</v>
      </c>
      <c r="S41">
        <f t="shared" ref="S41:S63" si="67">L41*$E41*0.15/0.05/$B41*1000</f>
        <v>63.18728782725637</v>
      </c>
      <c r="T41">
        <f t="shared" ref="T41:T63" si="68">COUNT(N41:S41)</f>
        <v>6</v>
      </c>
      <c r="U41" s="1">
        <f t="shared" ref="U41:U63" si="69">AVERAGE(N41:S41)</f>
        <v>53.174242508313398</v>
      </c>
      <c r="V41" s="1">
        <f t="shared" ref="V41:V63" si="70">STDEV(N41:S41)/SQRT(T41)</f>
        <v>7.6311119235950269</v>
      </c>
      <c r="X41" s="1">
        <f>U41*0.7</f>
        <v>37.221969755819373</v>
      </c>
      <c r="Y41" s="1">
        <f>V41*0.7</f>
        <v>5.3417783465165183</v>
      </c>
      <c r="AA41">
        <f>+N41/N$71*100</f>
        <v>0.71010477253355542</v>
      </c>
      <c r="AB41">
        <f t="shared" ref="AB41:AB71" si="71">+O41/O$71*100</f>
        <v>0.84033325068793174</v>
      </c>
      <c r="AC41">
        <f t="shared" ref="AC41:AC71" si="72">+P41/P$71*100</f>
        <v>0.80926736321939707</v>
      </c>
      <c r="AD41">
        <f t="shared" ref="AD41:AD71" si="73">+Q41/Q$71*100</f>
        <v>0.75317043297524788</v>
      </c>
      <c r="AE41">
        <f t="shared" ref="AE41:AE71" si="74">+R41/R$71*100</f>
        <v>0.46811583133887624</v>
      </c>
      <c r="AF41">
        <f t="shared" ref="AF41:AF71" si="75">+S41/S$71*100</f>
        <v>0.66883985698597082</v>
      </c>
      <c r="AG41">
        <f>COUNT(AA41:AF41)</f>
        <v>6</v>
      </c>
      <c r="AH41" s="1">
        <f>AVERAGE(AA41:AF41)</f>
        <v>0.70830525129016308</v>
      </c>
      <c r="AI41" s="1">
        <f>STDEV(AA41:AF41)/SQRT(AG41)</f>
        <v>5.4433242991959396E-2</v>
      </c>
    </row>
    <row r="42" spans="1:46" x14ac:dyDescent="0.25">
      <c r="A42" t="s">
        <v>32</v>
      </c>
      <c r="B42">
        <v>242</v>
      </c>
      <c r="C42">
        <v>8178707</v>
      </c>
      <c r="D42">
        <v>22.08</v>
      </c>
      <c r="E42">
        <f t="shared" si="62"/>
        <v>2.6996932400194794E-6</v>
      </c>
      <c r="G42">
        <v>460097</v>
      </c>
      <c r="H42">
        <v>809422</v>
      </c>
      <c r="I42">
        <v>299571</v>
      </c>
      <c r="J42">
        <v>565868</v>
      </c>
      <c r="K42">
        <v>368326</v>
      </c>
      <c r="L42">
        <v>792906</v>
      </c>
      <c r="N42">
        <f t="shared" ref="N42:N63" si="76">G42*$E42*0.15/0.05/$B42*1000</f>
        <v>15.398191247767468</v>
      </c>
      <c r="O42">
        <f t="shared" si="63"/>
        <v>27.08914588912868</v>
      </c>
      <c r="P42">
        <f t="shared" si="64"/>
        <v>10.025824011643083</v>
      </c>
      <c r="Q42">
        <f t="shared" si="65"/>
        <v>18.938058029049699</v>
      </c>
      <c r="R42">
        <f t="shared" si="66"/>
        <v>12.326866268472083</v>
      </c>
      <c r="S42">
        <f t="shared" si="67"/>
        <v>26.536400431870483</v>
      </c>
      <c r="T42">
        <f t="shared" si="68"/>
        <v>6</v>
      </c>
      <c r="U42" s="1">
        <f t="shared" si="69"/>
        <v>18.385747646321917</v>
      </c>
      <c r="V42" s="1">
        <f t="shared" si="70"/>
        <v>2.9326392466251971</v>
      </c>
      <c r="X42" s="1">
        <f t="shared" ref="X42:X63" si="77">U42*0.7</f>
        <v>12.870023352425342</v>
      </c>
      <c r="Y42" s="1">
        <f t="shared" ref="Y42:Y63" si="78">V42*0.7</f>
        <v>2.0528474726376378</v>
      </c>
      <c r="AA42">
        <f t="shared" ref="AA42:AA71" si="79">+N42/N$71*100</f>
        <v>0.23790829980968969</v>
      </c>
      <c r="AB42">
        <f t="shared" si="71"/>
        <v>0.33908345323564992</v>
      </c>
      <c r="AC42">
        <f t="shared" si="72"/>
        <v>0.23026643915010689</v>
      </c>
      <c r="AD42">
        <f t="shared" si="73"/>
        <v>0.18530447514457385</v>
      </c>
      <c r="AE42">
        <f t="shared" si="74"/>
        <v>0.1888536122319443</v>
      </c>
      <c r="AF42">
        <f t="shared" si="75"/>
        <v>0.28088881292541723</v>
      </c>
      <c r="AG42">
        <f t="shared" ref="AG42:AG63" si="80">COUNT(AA42:AF42)</f>
        <v>6</v>
      </c>
      <c r="AH42" s="1">
        <f t="shared" ref="AH42:AH63" si="81">AVERAGE(AA42:AF42)</f>
        <v>0.24371751541623032</v>
      </c>
      <c r="AI42" s="1">
        <f t="shared" ref="AI42:AI63" si="82">STDEV(AA42:AF42)/SQRT(AG42)</f>
        <v>2.3883869758874965E-2</v>
      </c>
      <c r="AK42" s="2" t="s">
        <v>46</v>
      </c>
      <c r="AL42" s="1">
        <f>N66*0.7</f>
        <v>1076.5427047008659</v>
      </c>
      <c r="AM42" s="1">
        <f t="shared" ref="AM42:AQ42" si="83">O66*0.7</f>
        <v>922.69941658334028</v>
      </c>
      <c r="AN42" s="1">
        <f t="shared" si="83"/>
        <v>707.35180859647812</v>
      </c>
      <c r="AO42" s="1">
        <f t="shared" si="83"/>
        <v>1236.1144056165372</v>
      </c>
      <c r="AP42" s="1">
        <f t="shared" si="83"/>
        <v>657.71359417908229</v>
      </c>
      <c r="AQ42" s="1">
        <f t="shared" si="83"/>
        <v>1131.6490663785644</v>
      </c>
      <c r="AR42">
        <f t="shared" ref="AR42:AR43" si="84">COUNT(AL42:AQ42)</f>
        <v>6</v>
      </c>
      <c r="AS42" s="1">
        <f t="shared" ref="AS42:AS43" si="85">AVERAGE(AL42:AQ42)</f>
        <v>955.34516600914469</v>
      </c>
      <c r="AT42" s="1">
        <f t="shared" ref="AT42:AT43" si="86">STDEV(AL42:AQ42)/SQRT(AR42)</f>
        <v>95.873923706523172</v>
      </c>
    </row>
    <row r="43" spans="1:46" x14ac:dyDescent="0.25">
      <c r="A43" t="s">
        <v>34</v>
      </c>
      <c r="B43">
        <v>256</v>
      </c>
      <c r="C43">
        <v>25940014</v>
      </c>
      <c r="D43">
        <v>66.239999999999995</v>
      </c>
      <c r="E43">
        <f t="shared" si="62"/>
        <v>2.5535838184204523E-6</v>
      </c>
      <c r="G43">
        <v>57998967</v>
      </c>
      <c r="H43">
        <v>66333609</v>
      </c>
      <c r="I43">
        <v>42616832</v>
      </c>
      <c r="J43">
        <v>77182184</v>
      </c>
      <c r="K43">
        <v>45882723</v>
      </c>
      <c r="L43">
        <v>70805795</v>
      </c>
      <c r="N43">
        <f t="shared" si="76"/>
        <v>1735.6080892535365</v>
      </c>
      <c r="O43">
        <f t="shared" si="63"/>
        <v>1985.0206706229994</v>
      </c>
      <c r="P43">
        <f t="shared" si="64"/>
        <v>1275.3006162602683</v>
      </c>
      <c r="Q43">
        <f t="shared" si="65"/>
        <v>2309.6622203056631</v>
      </c>
      <c r="R43">
        <f t="shared" si="66"/>
        <v>1373.0317851312645</v>
      </c>
      <c r="S43">
        <f t="shared" si="67"/>
        <v>2118.8499886218251</v>
      </c>
      <c r="T43">
        <f t="shared" si="68"/>
        <v>6</v>
      </c>
      <c r="U43" s="1">
        <f t="shared" si="69"/>
        <v>1799.578895032593</v>
      </c>
      <c r="V43" s="1">
        <f t="shared" si="70"/>
        <v>169.05719905869032</v>
      </c>
      <c r="X43" s="1">
        <f t="shared" si="77"/>
        <v>1259.7052265228151</v>
      </c>
      <c r="Y43" s="1">
        <f t="shared" si="78"/>
        <v>118.34003934108321</v>
      </c>
      <c r="AA43">
        <f t="shared" si="79"/>
        <v>26.815848888103684</v>
      </c>
      <c r="AB43">
        <f t="shared" si="71"/>
        <v>24.847134955595386</v>
      </c>
      <c r="AC43">
        <f t="shared" si="72"/>
        <v>29.290253989214253</v>
      </c>
      <c r="AD43">
        <f t="shared" si="73"/>
        <v>22.599505442347002</v>
      </c>
      <c r="AE43">
        <f t="shared" si="74"/>
        <v>21.035517599028406</v>
      </c>
      <c r="AF43">
        <f t="shared" si="75"/>
        <v>22.42810812261574</v>
      </c>
      <c r="AG43">
        <f t="shared" si="80"/>
        <v>6</v>
      </c>
      <c r="AH43" s="1">
        <f t="shared" si="81"/>
        <v>24.502728166150746</v>
      </c>
      <c r="AI43" s="1">
        <f t="shared" si="82"/>
        <v>1.2693489301691696</v>
      </c>
      <c r="AK43" s="2" t="s">
        <v>47</v>
      </c>
      <c r="AL43" s="1">
        <f>AL45+AL44</f>
        <v>4270.0554036636186</v>
      </c>
      <c r="AM43" s="1">
        <f t="shared" ref="AM43:AQ43" si="87">AM45+AM44</f>
        <v>6881.0697333446351</v>
      </c>
      <c r="AN43" s="1">
        <f t="shared" si="87"/>
        <v>2229.4359452777057</v>
      </c>
      <c r="AO43" s="1">
        <f t="shared" si="87"/>
        <v>8178.3308491586167</v>
      </c>
      <c r="AP43" s="1">
        <f t="shared" si="87"/>
        <v>6402.1646659887665</v>
      </c>
      <c r="AQ43" s="1">
        <f t="shared" si="87"/>
        <v>8226.46909108414</v>
      </c>
      <c r="AR43">
        <f t="shared" si="84"/>
        <v>6</v>
      </c>
      <c r="AS43" s="1">
        <f t="shared" si="85"/>
        <v>6031.2542814195804</v>
      </c>
      <c r="AT43" s="1">
        <f t="shared" si="86"/>
        <v>963.40214538633688</v>
      </c>
    </row>
    <row r="44" spans="1:46" x14ac:dyDescent="0.25">
      <c r="A44" t="s">
        <v>7</v>
      </c>
      <c r="B44">
        <v>254</v>
      </c>
      <c r="C44">
        <v>8522738</v>
      </c>
      <c r="D44">
        <v>22.08</v>
      </c>
      <c r="E44">
        <f t="shared" si="62"/>
        <v>2.5907167391511974E-6</v>
      </c>
      <c r="G44">
        <v>7215365</v>
      </c>
      <c r="H44">
        <v>4051985</v>
      </c>
      <c r="I44">
        <v>6095808</v>
      </c>
      <c r="J44">
        <v>7182784</v>
      </c>
      <c r="K44">
        <v>2295318</v>
      </c>
      <c r="L44">
        <v>6749136</v>
      </c>
      <c r="N44">
        <f t="shared" si="76"/>
        <v>220.78307343998833</v>
      </c>
      <c r="O44">
        <f t="shared" si="63"/>
        <v>123.98675629475864</v>
      </c>
      <c r="P44">
        <f t="shared" si="64"/>
        <v>186.52573020769822</v>
      </c>
      <c r="Q44">
        <f t="shared" si="65"/>
        <v>219.78612688000857</v>
      </c>
      <c r="R44">
        <f t="shared" si="66"/>
        <v>70.234473593799763</v>
      </c>
      <c r="S44">
        <f t="shared" si="67"/>
        <v>206.51692452765303</v>
      </c>
      <c r="T44">
        <f t="shared" si="68"/>
        <v>6</v>
      </c>
      <c r="U44" s="1">
        <f t="shared" si="69"/>
        <v>171.30551415731779</v>
      </c>
      <c r="V44" s="1">
        <f t="shared" si="70"/>
        <v>24.982872243248234</v>
      </c>
      <c r="X44" s="1">
        <f t="shared" si="77"/>
        <v>119.91385991012244</v>
      </c>
      <c r="Y44" s="1">
        <f t="shared" si="78"/>
        <v>17.488010570273762</v>
      </c>
      <c r="AA44">
        <f t="shared" si="79"/>
        <v>3.411188027456217</v>
      </c>
      <c r="AB44">
        <f t="shared" si="71"/>
        <v>1.5519816553827119</v>
      </c>
      <c r="AC44">
        <f t="shared" si="72"/>
        <v>4.2839985675911771</v>
      </c>
      <c r="AD44">
        <f t="shared" si="73"/>
        <v>2.1505559241124779</v>
      </c>
      <c r="AE44">
        <f t="shared" si="74"/>
        <v>1.0760264411501783</v>
      </c>
      <c r="AF44">
        <f t="shared" si="75"/>
        <v>2.1859895402359051</v>
      </c>
      <c r="AG44">
        <f t="shared" si="80"/>
        <v>6</v>
      </c>
      <c r="AH44" s="1">
        <f t="shared" si="81"/>
        <v>2.4432900259881114</v>
      </c>
      <c r="AI44" s="1">
        <f t="shared" si="82"/>
        <v>0.48787879617383162</v>
      </c>
      <c r="AK44" s="2" t="s">
        <v>53</v>
      </c>
      <c r="AL44" s="1">
        <f>(N51*3+N58*5)*0.7</f>
        <v>81.290142712750367</v>
      </c>
      <c r="AM44" s="1">
        <f t="shared" ref="AM44:AQ44" si="88">(O51*3+O58*5)*0.7</f>
        <v>97.56734292558302</v>
      </c>
      <c r="AN44" s="1">
        <f t="shared" si="88"/>
        <v>23.569838687030604</v>
      </c>
      <c r="AO44" s="1">
        <f t="shared" si="88"/>
        <v>140.57252863255275</v>
      </c>
      <c r="AP44" s="1">
        <f t="shared" si="88"/>
        <v>111.56919198861574</v>
      </c>
      <c r="AQ44" s="1">
        <f t="shared" si="88"/>
        <v>178.21862948202102</v>
      </c>
      <c r="AR44">
        <f>COUNT(AL44:AQ44)</f>
        <v>6</v>
      </c>
      <c r="AS44" s="1">
        <f>AVERAGE(AL44:AQ44)</f>
        <v>105.46461240475891</v>
      </c>
      <c r="AT44" s="1">
        <f>STDEV(AL44:AQ44)/SQRT(AR44)</f>
        <v>21.537954473461074</v>
      </c>
    </row>
    <row r="45" spans="1:46" x14ac:dyDescent="0.25">
      <c r="A45" t="s">
        <v>28</v>
      </c>
      <c r="B45">
        <v>270</v>
      </c>
      <c r="C45">
        <v>8853268</v>
      </c>
      <c r="D45">
        <v>22.08</v>
      </c>
      <c r="E45">
        <f t="shared" si="62"/>
        <v>2.4939943080905265E-6</v>
      </c>
      <c r="G45">
        <v>543547</v>
      </c>
      <c r="H45">
        <v>1069518</v>
      </c>
      <c r="I45">
        <v>479253</v>
      </c>
      <c r="J45">
        <v>876798</v>
      </c>
      <c r="K45">
        <v>465482</v>
      </c>
      <c r="L45">
        <v>891838</v>
      </c>
      <c r="N45">
        <f t="shared" si="76"/>
        <v>15.06225693532979</v>
      </c>
      <c r="O45">
        <f t="shared" si="63"/>
        <v>29.637464493337372</v>
      </c>
      <c r="P45">
        <f t="shared" si="64"/>
        <v>13.280602823725655</v>
      </c>
      <c r="Q45">
        <f t="shared" si="65"/>
        <v>24.296991348279523</v>
      </c>
      <c r="R45">
        <f t="shared" si="66"/>
        <v>12.898993983539937</v>
      </c>
      <c r="S45">
        <f t="shared" si="67"/>
        <v>24.713765508209317</v>
      </c>
      <c r="T45">
        <f t="shared" si="68"/>
        <v>6</v>
      </c>
      <c r="U45" s="1">
        <f t="shared" si="69"/>
        <v>19.981679182070266</v>
      </c>
      <c r="V45" s="1">
        <f t="shared" si="70"/>
        <v>2.906993402645409</v>
      </c>
      <c r="X45" s="1">
        <f t="shared" si="77"/>
        <v>13.987175427449186</v>
      </c>
      <c r="Y45" s="1">
        <f t="shared" si="78"/>
        <v>2.0348953818517863</v>
      </c>
      <c r="AA45">
        <f t="shared" si="79"/>
        <v>0.23271797843792652</v>
      </c>
      <c r="AB45">
        <f t="shared" si="71"/>
        <v>0.37098156755037665</v>
      </c>
      <c r="AC45">
        <f t="shared" si="72"/>
        <v>0.30502002812285428</v>
      </c>
      <c r="AD45">
        <f t="shared" si="73"/>
        <v>0.23774038618315047</v>
      </c>
      <c r="AE45">
        <f t="shared" si="74"/>
        <v>0.19761888827983359</v>
      </c>
      <c r="AF45">
        <f t="shared" si="75"/>
        <v>0.26159615258823271</v>
      </c>
      <c r="AG45">
        <f t="shared" si="80"/>
        <v>6</v>
      </c>
      <c r="AH45" s="1">
        <f t="shared" si="81"/>
        <v>0.26761250019372901</v>
      </c>
      <c r="AI45" s="1">
        <f t="shared" si="82"/>
        <v>2.5251904365969319E-2</v>
      </c>
      <c r="AK45" s="2" t="s">
        <v>54</v>
      </c>
      <c r="AL45" s="1">
        <f>(N49*2+N52*3+N55*2+N56*3+N57*4)*0.7</f>
        <v>4188.7652609508687</v>
      </c>
      <c r="AM45" s="1">
        <f t="shared" ref="AM45:AQ45" si="89">(O49*2+O52*3+O55*2+O56*3+O57*4)*0.7</f>
        <v>6783.5023904190521</v>
      </c>
      <c r="AN45" s="1">
        <f t="shared" si="89"/>
        <v>2205.8661065906749</v>
      </c>
      <c r="AO45" s="1">
        <f t="shared" si="89"/>
        <v>8037.7583205260644</v>
      </c>
      <c r="AP45" s="1">
        <f t="shared" si="89"/>
        <v>6290.5954740001507</v>
      </c>
      <c r="AQ45" s="1">
        <f t="shared" si="89"/>
        <v>8048.2504616021197</v>
      </c>
      <c r="AR45">
        <f t="shared" ref="AR45:AR52" si="90">COUNT(AL45:AQ45)</f>
        <v>6</v>
      </c>
      <c r="AS45" s="1">
        <f t="shared" ref="AS45:AS52" si="91">AVERAGE(AL45:AQ45)</f>
        <v>5925.7896690148218</v>
      </c>
      <c r="AT45" s="1">
        <f t="shared" ref="AT45:AT52" si="92">STDEV(AL45:AQ45)/SQRT(AR45)</f>
        <v>943.20536634984671</v>
      </c>
    </row>
    <row r="46" spans="1:46" x14ac:dyDescent="0.25">
      <c r="A46" t="s">
        <v>35</v>
      </c>
      <c r="B46">
        <v>284</v>
      </c>
      <c r="C46">
        <v>17150681</v>
      </c>
      <c r="D46">
        <v>44.16</v>
      </c>
      <c r="E46">
        <f t="shared" si="62"/>
        <v>2.5748248713855732E-6</v>
      </c>
      <c r="G46">
        <v>28057452</v>
      </c>
      <c r="H46">
        <v>38875490</v>
      </c>
      <c r="I46">
        <v>27435388</v>
      </c>
      <c r="J46">
        <v>71547673</v>
      </c>
      <c r="K46">
        <v>39309668</v>
      </c>
      <c r="L46">
        <v>51626993</v>
      </c>
      <c r="N46">
        <f t="shared" si="76"/>
        <v>763.13054828141071</v>
      </c>
      <c r="O46">
        <f t="shared" si="63"/>
        <v>1057.3687873869837</v>
      </c>
      <c r="P46">
        <f t="shared" si="64"/>
        <v>746.21112019556301</v>
      </c>
      <c r="Q46">
        <f t="shared" si="65"/>
        <v>1946.0147316566413</v>
      </c>
      <c r="R46">
        <f t="shared" si="66"/>
        <v>1069.1779315384815</v>
      </c>
      <c r="S46">
        <f t="shared" si="67"/>
        <v>1404.1950592737555</v>
      </c>
      <c r="T46">
        <f t="shared" si="68"/>
        <v>6</v>
      </c>
      <c r="U46" s="1">
        <f t="shared" si="69"/>
        <v>1164.3496963888058</v>
      </c>
      <c r="V46" s="1">
        <f t="shared" si="70"/>
        <v>184.82832384695067</v>
      </c>
      <c r="X46" s="1">
        <f t="shared" si="77"/>
        <v>815.04478747216399</v>
      </c>
      <c r="Y46" s="1">
        <f t="shared" si="78"/>
        <v>129.37982669286546</v>
      </c>
      <c r="AA46">
        <f t="shared" si="79"/>
        <v>11.79067647317277</v>
      </c>
      <c r="AB46">
        <f t="shared" si="71"/>
        <v>13.235421346918756</v>
      </c>
      <c r="AC46">
        <f t="shared" si="72"/>
        <v>17.138479321210902</v>
      </c>
      <c r="AD46">
        <f t="shared" si="73"/>
        <v>19.041299689762205</v>
      </c>
      <c r="AE46">
        <f t="shared" si="74"/>
        <v>16.38032814602348</v>
      </c>
      <c r="AF46">
        <f t="shared" si="75"/>
        <v>14.863458377777397</v>
      </c>
      <c r="AG46">
        <f t="shared" si="80"/>
        <v>6</v>
      </c>
      <c r="AH46" s="1">
        <f t="shared" si="81"/>
        <v>15.408277225810918</v>
      </c>
      <c r="AI46" s="1">
        <f t="shared" si="82"/>
        <v>1.0838588462692635</v>
      </c>
      <c r="AK46" s="2" t="s">
        <v>48</v>
      </c>
      <c r="AL46" s="1">
        <f>(N48+N50*2)*0.7</f>
        <v>6.8986540087131791</v>
      </c>
      <c r="AM46" s="1">
        <f t="shared" ref="AM46:AQ46" si="93">(O48+O50*2)*0.7</f>
        <v>11.570130846330335</v>
      </c>
      <c r="AN46" s="1">
        <f t="shared" si="93"/>
        <v>4.5761136654160763</v>
      </c>
      <c r="AO46" s="1">
        <f t="shared" si="93"/>
        <v>16.285100992460617</v>
      </c>
      <c r="AP46" s="1">
        <f t="shared" si="93"/>
        <v>0</v>
      </c>
      <c r="AQ46" s="1">
        <f t="shared" si="93"/>
        <v>7.6942912505921779</v>
      </c>
      <c r="AR46">
        <f t="shared" si="90"/>
        <v>6</v>
      </c>
      <c r="AS46" s="1">
        <f t="shared" si="91"/>
        <v>7.8373817939187314</v>
      </c>
      <c r="AT46" s="1">
        <f t="shared" si="92"/>
        <v>2.2968056302441391</v>
      </c>
    </row>
    <row r="47" spans="1:46" x14ac:dyDescent="0.25">
      <c r="A47" t="s">
        <v>8</v>
      </c>
      <c r="B47">
        <v>282</v>
      </c>
      <c r="C47">
        <v>17246446</v>
      </c>
      <c r="D47">
        <v>44.16</v>
      </c>
      <c r="E47">
        <f t="shared" si="62"/>
        <v>2.5605275428920253E-6</v>
      </c>
      <c r="G47">
        <v>47645616</v>
      </c>
      <c r="H47">
        <v>42993773</v>
      </c>
      <c r="I47">
        <v>30004081</v>
      </c>
      <c r="J47">
        <v>55396940</v>
      </c>
      <c r="K47">
        <v>31086715</v>
      </c>
      <c r="L47">
        <v>50220572</v>
      </c>
      <c r="N47">
        <f t="shared" si="76"/>
        <v>1297.8501283623079</v>
      </c>
      <c r="O47">
        <f t="shared" si="63"/>
        <v>1171.1355312696542</v>
      </c>
      <c r="P47">
        <f t="shared" si="64"/>
        <v>817.3008063793967</v>
      </c>
      <c r="Q47">
        <f t="shared" si="65"/>
        <v>1508.9935176801803</v>
      </c>
      <c r="R47">
        <f t="shared" si="66"/>
        <v>846.79138271845363</v>
      </c>
      <c r="S47">
        <f t="shared" si="67"/>
        <v>1367.9910406999152</v>
      </c>
      <c r="T47">
        <f t="shared" si="68"/>
        <v>6</v>
      </c>
      <c r="U47" s="1">
        <f t="shared" si="69"/>
        <v>1168.3437345183181</v>
      </c>
      <c r="V47" s="1">
        <f t="shared" si="70"/>
        <v>115.37013971759751</v>
      </c>
      <c r="X47" s="1">
        <f t="shared" si="77"/>
        <v>817.84061416282259</v>
      </c>
      <c r="Y47" s="1">
        <f t="shared" si="78"/>
        <v>80.759097802318252</v>
      </c>
      <c r="AA47">
        <f t="shared" si="79"/>
        <v>20.052310851200243</v>
      </c>
      <c r="AB47">
        <f t="shared" si="71"/>
        <v>14.659475857053494</v>
      </c>
      <c r="AC47">
        <f t="shared" si="72"/>
        <v>18.77121982003073</v>
      </c>
      <c r="AD47">
        <f t="shared" si="73"/>
        <v>14.76514917006627</v>
      </c>
      <c r="AE47">
        <f t="shared" si="74"/>
        <v>12.973257594453067</v>
      </c>
      <c r="AF47">
        <f t="shared" si="75"/>
        <v>14.480237457274466</v>
      </c>
      <c r="AG47">
        <f t="shared" si="80"/>
        <v>6</v>
      </c>
      <c r="AH47" s="1">
        <f t="shared" si="81"/>
        <v>15.950275125013048</v>
      </c>
      <c r="AI47" s="1">
        <f t="shared" si="82"/>
        <v>1.1384017520534231</v>
      </c>
      <c r="AK47" s="2" t="s">
        <v>49</v>
      </c>
      <c r="AL47" s="1">
        <f>AL42+AL43+AL46</f>
        <v>5353.4967623731982</v>
      </c>
      <c r="AM47" s="1">
        <f t="shared" ref="AM47" si="94">AM42+AM43+AM46</f>
        <v>7815.3392807743057</v>
      </c>
      <c r="AN47" s="1">
        <f t="shared" ref="AN47" si="95">AN42+AN43+AN46</f>
        <v>2941.3638675396001</v>
      </c>
      <c r="AO47" s="1">
        <f t="shared" ref="AO47" si="96">AO42+AO43+AO46</f>
        <v>9430.7303557676132</v>
      </c>
      <c r="AP47" s="1">
        <f t="shared" ref="AP47" si="97">AP42+AP43+AP46</f>
        <v>7059.8782601678486</v>
      </c>
      <c r="AQ47" s="1">
        <f t="shared" ref="AQ47" si="98">AQ42+AQ43+AQ46</f>
        <v>9365.8124487132973</v>
      </c>
      <c r="AR47">
        <f t="shared" si="90"/>
        <v>6</v>
      </c>
      <c r="AS47" s="1">
        <f t="shared" si="91"/>
        <v>6994.4368292226436</v>
      </c>
      <c r="AT47" s="1">
        <f t="shared" si="92"/>
        <v>1022.3697411368252</v>
      </c>
    </row>
    <row r="48" spans="1:46" x14ac:dyDescent="0.25">
      <c r="A48" t="s">
        <v>9</v>
      </c>
      <c r="B48">
        <v>282</v>
      </c>
      <c r="C48">
        <v>8647289</v>
      </c>
      <c r="D48">
        <v>22.08</v>
      </c>
      <c r="E48">
        <f t="shared" si="62"/>
        <v>2.5534014186411483E-6</v>
      </c>
      <c r="H48">
        <v>0</v>
      </c>
      <c r="I48">
        <v>240662</v>
      </c>
      <c r="J48">
        <v>245063</v>
      </c>
      <c r="N48">
        <f t="shared" si="76"/>
        <v>0</v>
      </c>
      <c r="O48">
        <f t="shared" si="63"/>
        <v>0</v>
      </c>
      <c r="P48">
        <f t="shared" si="64"/>
        <v>6.537305236308681</v>
      </c>
      <c r="Q48">
        <f t="shared" si="65"/>
        <v>6.6568533176218692</v>
      </c>
      <c r="R48">
        <f t="shared" si="66"/>
        <v>0</v>
      </c>
      <c r="S48">
        <f t="shared" si="67"/>
        <v>0</v>
      </c>
      <c r="T48">
        <f t="shared" si="68"/>
        <v>6</v>
      </c>
      <c r="U48" s="1">
        <f t="shared" si="69"/>
        <v>2.1990264256550915</v>
      </c>
      <c r="V48" s="1">
        <f t="shared" si="70"/>
        <v>1.3908720588252748</v>
      </c>
      <c r="X48" s="1">
        <f t="shared" si="77"/>
        <v>1.5393184979585639</v>
      </c>
      <c r="Y48" s="1">
        <f t="shared" si="78"/>
        <v>0.97361044117769224</v>
      </c>
      <c r="AA48">
        <f t="shared" si="79"/>
        <v>0</v>
      </c>
      <c r="AB48">
        <f t="shared" si="71"/>
        <v>0</v>
      </c>
      <c r="AC48">
        <f t="shared" si="72"/>
        <v>0.15014446659486577</v>
      </c>
      <c r="AD48">
        <f t="shared" si="73"/>
        <v>6.5135755115131741E-2</v>
      </c>
      <c r="AE48">
        <f t="shared" si="74"/>
        <v>0</v>
      </c>
      <c r="AF48">
        <f t="shared" si="75"/>
        <v>0</v>
      </c>
      <c r="AG48">
        <f t="shared" si="80"/>
        <v>6</v>
      </c>
      <c r="AH48" s="1">
        <f t="shared" si="81"/>
        <v>3.588003695166625E-2</v>
      </c>
      <c r="AI48" s="1">
        <f t="shared" si="82"/>
        <v>2.5206986553703431E-2</v>
      </c>
      <c r="AK48" t="s">
        <v>50</v>
      </c>
      <c r="AL48" s="1">
        <f>AL46/AL47*100</f>
        <v>0.12886257926221317</v>
      </c>
      <c r="AM48" s="1">
        <f t="shared" ref="AM48" si="99">AM46/AM47*100</f>
        <v>0.1480438715538914</v>
      </c>
      <c r="AN48" s="1">
        <f t="shared" ref="AN48" si="100">AN46/AN47*100</f>
        <v>0.15557795198062035</v>
      </c>
      <c r="AO48" s="1">
        <f t="shared" ref="AO48" si="101">AO46/AO47*100</f>
        <v>0.17268122805039199</v>
      </c>
      <c r="AP48" s="1">
        <f t="shared" ref="AP48" si="102">AP46/AP47*100</f>
        <v>0</v>
      </c>
      <c r="AQ48" s="1">
        <f t="shared" ref="AQ48" si="103">AQ46/AQ47*100</f>
        <v>8.215295034708113E-2</v>
      </c>
      <c r="AR48">
        <f t="shared" si="90"/>
        <v>6</v>
      </c>
      <c r="AS48" s="1">
        <f t="shared" si="91"/>
        <v>0.11455309686569969</v>
      </c>
      <c r="AT48" s="1">
        <f t="shared" si="92"/>
        <v>2.6179185844131148E-2</v>
      </c>
    </row>
    <row r="49" spans="1:46" x14ac:dyDescent="0.25">
      <c r="A49" t="s">
        <v>10</v>
      </c>
      <c r="B49">
        <v>280</v>
      </c>
      <c r="C49">
        <v>7871370</v>
      </c>
      <c r="D49">
        <v>22.08</v>
      </c>
      <c r="E49">
        <f t="shared" si="62"/>
        <v>2.805102542505307E-6</v>
      </c>
      <c r="G49">
        <v>51630035</v>
      </c>
      <c r="H49">
        <v>65733256</v>
      </c>
      <c r="I49">
        <v>26946397</v>
      </c>
      <c r="J49">
        <v>67225431</v>
      </c>
      <c r="K49">
        <v>49046808</v>
      </c>
      <c r="L49">
        <v>78911208</v>
      </c>
      <c r="N49">
        <f t="shared" si="76"/>
        <v>1551.7236690871925</v>
      </c>
      <c r="O49">
        <f t="shared" si="63"/>
        <v>1975.5913235652022</v>
      </c>
      <c r="P49">
        <f t="shared" si="64"/>
        <v>809.86507217204314</v>
      </c>
      <c r="Q49">
        <f t="shared" si="65"/>
        <v>2020.43815091909</v>
      </c>
      <c r="R49">
        <f t="shared" si="66"/>
        <v>1474.085633813246</v>
      </c>
      <c r="S49">
        <f t="shared" si="67"/>
        <v>2371.6503234960546</v>
      </c>
      <c r="T49">
        <f t="shared" si="68"/>
        <v>6</v>
      </c>
      <c r="U49" s="1">
        <f t="shared" si="69"/>
        <v>1700.5590288421381</v>
      </c>
      <c r="V49" s="1">
        <f t="shared" si="70"/>
        <v>223.2417843997514</v>
      </c>
      <c r="X49" s="1">
        <f t="shared" si="77"/>
        <v>1190.3913201894966</v>
      </c>
      <c r="Y49" s="1">
        <f t="shared" si="78"/>
        <v>156.26924907982595</v>
      </c>
      <c r="AA49">
        <f t="shared" si="79"/>
        <v>23.974760018681543</v>
      </c>
      <c r="AB49">
        <f t="shared" si="71"/>
        <v>24.729104820012616</v>
      </c>
      <c r="AC49">
        <f t="shared" si="72"/>
        <v>18.600440836038434</v>
      </c>
      <c r="AD49">
        <f t="shared" si="73"/>
        <v>19.76951546688878</v>
      </c>
      <c r="AE49">
        <f t="shared" si="74"/>
        <v>22.583711920106087</v>
      </c>
      <c r="AF49">
        <f t="shared" si="75"/>
        <v>25.104009330553801</v>
      </c>
      <c r="AG49">
        <f t="shared" si="80"/>
        <v>6</v>
      </c>
      <c r="AH49" s="1">
        <f t="shared" si="81"/>
        <v>22.460257065380208</v>
      </c>
      <c r="AI49" s="1">
        <f t="shared" si="82"/>
        <v>1.1042995992055713</v>
      </c>
      <c r="AK49" t="s">
        <v>51</v>
      </c>
      <c r="AL49" s="1">
        <f>AL43/AL47*100</f>
        <v>79.761987224415691</v>
      </c>
      <c r="AM49" s="1">
        <f t="shared" ref="AM49:AQ49" si="104">AM43/AM47*100</f>
        <v>88.045694321576434</v>
      </c>
      <c r="AN49" s="1">
        <f t="shared" si="104"/>
        <v>75.795992800529987</v>
      </c>
      <c r="AO49" s="1">
        <f t="shared" si="104"/>
        <v>86.720015742544703</v>
      </c>
      <c r="AP49" s="1">
        <f t="shared" si="104"/>
        <v>90.683782780080904</v>
      </c>
      <c r="AQ49" s="1">
        <f t="shared" si="104"/>
        <v>87.835082499589419</v>
      </c>
      <c r="AR49">
        <f t="shared" si="90"/>
        <v>6</v>
      </c>
      <c r="AS49" s="1">
        <f t="shared" si="91"/>
        <v>84.807092561456187</v>
      </c>
      <c r="AT49" s="1">
        <f t="shared" si="92"/>
        <v>2.3416876692655806</v>
      </c>
    </row>
    <row r="50" spans="1:46" x14ac:dyDescent="0.25">
      <c r="A50" t="s">
        <v>11</v>
      </c>
      <c r="B50">
        <v>280</v>
      </c>
      <c r="C50">
        <v>8073975</v>
      </c>
      <c r="D50">
        <v>22.08</v>
      </c>
      <c r="E50">
        <f t="shared" si="62"/>
        <v>2.7347124557606379E-6</v>
      </c>
      <c r="G50">
        <v>168175</v>
      </c>
      <c r="H50">
        <v>282056</v>
      </c>
      <c r="J50">
        <v>283401</v>
      </c>
      <c r="L50">
        <v>187571</v>
      </c>
      <c r="N50">
        <f t="shared" si="76"/>
        <v>4.9276100062236994</v>
      </c>
      <c r="O50">
        <f t="shared" si="63"/>
        <v>8.2643791759502392</v>
      </c>
      <c r="P50">
        <f t="shared" si="64"/>
        <v>0</v>
      </c>
      <c r="Q50">
        <f t="shared" si="65"/>
        <v>8.3037883358037909</v>
      </c>
      <c r="R50">
        <f t="shared" si="66"/>
        <v>0</v>
      </c>
      <c r="S50">
        <f t="shared" si="67"/>
        <v>5.4959223218515563</v>
      </c>
      <c r="T50">
        <f t="shared" si="68"/>
        <v>6</v>
      </c>
      <c r="U50" s="1">
        <f t="shared" si="69"/>
        <v>4.498616639971547</v>
      </c>
      <c r="V50" s="1">
        <f t="shared" si="70"/>
        <v>1.530948032978257</v>
      </c>
      <c r="X50" s="1">
        <f t="shared" si="77"/>
        <v>3.1490316479800828</v>
      </c>
      <c r="Y50" s="1">
        <f t="shared" si="78"/>
        <v>1.0716636230847798</v>
      </c>
      <c r="AA50">
        <f t="shared" si="79"/>
        <v>7.6133573082868777E-2</v>
      </c>
      <c r="AB50">
        <f t="shared" si="71"/>
        <v>0.10344786215480557</v>
      </c>
      <c r="AC50">
        <f t="shared" si="72"/>
        <v>0</v>
      </c>
      <c r="AD50">
        <f t="shared" si="73"/>
        <v>8.1250629653655593E-2</v>
      </c>
      <c r="AE50">
        <f t="shared" si="74"/>
        <v>0</v>
      </c>
      <c r="AF50">
        <f t="shared" si="75"/>
        <v>5.8174547858462954E-2</v>
      </c>
      <c r="AG50">
        <f t="shared" si="80"/>
        <v>6</v>
      </c>
      <c r="AH50" s="1">
        <f t="shared" si="81"/>
        <v>5.3167768791632146E-2</v>
      </c>
      <c r="AI50" s="1">
        <f t="shared" si="82"/>
        <v>1.7816522427916506E-2</v>
      </c>
      <c r="AK50" t="s">
        <v>55</v>
      </c>
      <c r="AL50" s="1">
        <f>AL44/AL47*100</f>
        <v>1.5184494606234626</v>
      </c>
      <c r="AM50" s="1">
        <f t="shared" ref="AM50:AQ50" si="105">AM44/AM47*100</f>
        <v>1.2484082829980034</v>
      </c>
      <c r="AN50" s="1">
        <f t="shared" si="105"/>
        <v>0.80132345906412328</v>
      </c>
      <c r="AO50" s="1">
        <f t="shared" si="105"/>
        <v>1.4905794496243008</v>
      </c>
      <c r="AP50" s="1">
        <f t="shared" si="105"/>
        <v>1.580327420347942</v>
      </c>
      <c r="AQ50" s="1">
        <f t="shared" si="105"/>
        <v>1.9028635311451836</v>
      </c>
      <c r="AR50">
        <f t="shared" si="90"/>
        <v>6</v>
      </c>
      <c r="AS50" s="1">
        <f t="shared" si="91"/>
        <v>1.4236586006338359</v>
      </c>
      <c r="AT50" s="1">
        <f t="shared" si="92"/>
        <v>0.1511797929539779</v>
      </c>
    </row>
    <row r="51" spans="1:46" x14ac:dyDescent="0.25">
      <c r="A51" t="s">
        <v>29</v>
      </c>
      <c r="B51">
        <v>278</v>
      </c>
      <c r="C51">
        <v>7409069</v>
      </c>
      <c r="D51">
        <v>22.08</v>
      </c>
      <c r="E51">
        <f t="shared" si="62"/>
        <v>2.9801315117999304E-6</v>
      </c>
      <c r="G51">
        <v>606411</v>
      </c>
      <c r="H51">
        <v>743640</v>
      </c>
      <c r="I51">
        <v>349000</v>
      </c>
      <c r="J51">
        <v>569354</v>
      </c>
      <c r="K51">
        <v>735673</v>
      </c>
      <c r="L51">
        <v>851967</v>
      </c>
      <c r="N51">
        <f t="shared" si="76"/>
        <v>19.501991333116266</v>
      </c>
      <c r="O51">
        <f t="shared" si="63"/>
        <v>23.915233785268704</v>
      </c>
      <c r="P51">
        <f t="shared" si="64"/>
        <v>11.223732708109811</v>
      </c>
      <c r="Q51">
        <f t="shared" si="65"/>
        <v>18.310249605424506</v>
      </c>
      <c r="R51">
        <f t="shared" si="66"/>
        <v>23.659017514536586</v>
      </c>
      <c r="S51">
        <f t="shared" si="67"/>
        <v>27.398996802665302</v>
      </c>
      <c r="T51">
        <f t="shared" si="68"/>
        <v>6</v>
      </c>
      <c r="U51" s="1">
        <f t="shared" si="69"/>
        <v>20.668203624853529</v>
      </c>
      <c r="V51" s="1">
        <f t="shared" si="70"/>
        <v>2.3159575309304437</v>
      </c>
      <c r="X51" s="1">
        <f t="shared" si="77"/>
        <v>14.46774253739747</v>
      </c>
      <c r="Y51" s="1">
        <f t="shared" si="78"/>
        <v>1.6211702716513106</v>
      </c>
      <c r="AA51">
        <f t="shared" si="79"/>
        <v>0.30131367550313337</v>
      </c>
      <c r="AB51">
        <f t="shared" si="71"/>
        <v>0.29935458615183491</v>
      </c>
      <c r="AC51">
        <f t="shared" si="72"/>
        <v>0.25777920714224456</v>
      </c>
      <c r="AD51">
        <f t="shared" si="73"/>
        <v>0.17916151633365685</v>
      </c>
      <c r="AE51">
        <f t="shared" si="74"/>
        <v>0.36246770445680287</v>
      </c>
      <c r="AF51">
        <f t="shared" si="75"/>
        <v>0.29001942848303192</v>
      </c>
      <c r="AG51">
        <f t="shared" si="80"/>
        <v>6</v>
      </c>
      <c r="AH51" s="1">
        <f t="shared" si="81"/>
        <v>0.28168268634511745</v>
      </c>
      <c r="AI51" s="1">
        <f t="shared" si="82"/>
        <v>2.4748978980556689E-2</v>
      </c>
      <c r="AK51" t="s">
        <v>56</v>
      </c>
      <c r="AL51" s="1">
        <f>AL45/AL47*100</f>
        <v>78.243537763792247</v>
      </c>
      <c r="AM51" s="1">
        <f t="shared" ref="AM51:AQ51" si="106">AM45/AM47*100</f>
        <v>86.79728603857842</v>
      </c>
      <c r="AN51" s="1">
        <f t="shared" si="106"/>
        <v>74.994669341465851</v>
      </c>
      <c r="AO51" s="1">
        <f t="shared" si="106"/>
        <v>85.229436292920411</v>
      </c>
      <c r="AP51" s="1">
        <f t="shared" si="106"/>
        <v>89.103455359732948</v>
      </c>
      <c r="AQ51" s="1">
        <f t="shared" si="106"/>
        <v>85.932218968444246</v>
      </c>
      <c r="AR51">
        <f t="shared" si="90"/>
        <v>6</v>
      </c>
      <c r="AS51" s="1">
        <f t="shared" si="91"/>
        <v>83.383433960822359</v>
      </c>
      <c r="AT51" s="1">
        <f t="shared" si="92"/>
        <v>2.2440065745090565</v>
      </c>
    </row>
    <row r="52" spans="1:46" x14ac:dyDescent="0.25">
      <c r="A52" t="s">
        <v>30</v>
      </c>
      <c r="B52">
        <v>278</v>
      </c>
      <c r="C52">
        <v>7067056</v>
      </c>
      <c r="D52">
        <v>22.08</v>
      </c>
      <c r="E52">
        <f t="shared" si="62"/>
        <v>3.1243561675469953E-6</v>
      </c>
      <c r="G52">
        <v>1599649</v>
      </c>
      <c r="H52">
        <v>1923640</v>
      </c>
      <c r="I52">
        <v>430274</v>
      </c>
      <c r="J52">
        <v>1507385</v>
      </c>
      <c r="K52">
        <v>1128141</v>
      </c>
      <c r="L52">
        <v>2312469</v>
      </c>
      <c r="N52">
        <f t="shared" si="76"/>
        <v>53.933883658924998</v>
      </c>
      <c r="O52">
        <f t="shared" si="63"/>
        <v>64.857588109425564</v>
      </c>
      <c r="P52">
        <f t="shared" si="64"/>
        <v>14.507149916925709</v>
      </c>
      <c r="Q52">
        <f t="shared" si="65"/>
        <v>50.823103830408208</v>
      </c>
      <c r="R52">
        <f t="shared" si="66"/>
        <v>38.036485156970876</v>
      </c>
      <c r="S52">
        <f t="shared" si="67"/>
        <v>77.967375349761497</v>
      </c>
      <c r="T52">
        <f t="shared" si="68"/>
        <v>6</v>
      </c>
      <c r="U52" s="1">
        <f t="shared" si="69"/>
        <v>50.020931003736138</v>
      </c>
      <c r="V52" s="1">
        <f t="shared" si="70"/>
        <v>8.9850624459318507</v>
      </c>
      <c r="X52" s="1">
        <f t="shared" si="77"/>
        <v>35.014651702615296</v>
      </c>
      <c r="Y52" s="1">
        <f t="shared" si="78"/>
        <v>6.2895437121522955</v>
      </c>
      <c r="AA52">
        <f t="shared" si="79"/>
        <v>0.83330037645095634</v>
      </c>
      <c r="AB52">
        <f t="shared" si="71"/>
        <v>0.81184305458317363</v>
      </c>
      <c r="AC52">
        <f t="shared" si="72"/>
        <v>0.33319054371071016</v>
      </c>
      <c r="AD52">
        <f t="shared" si="73"/>
        <v>0.49729220208670732</v>
      </c>
      <c r="AE52">
        <f t="shared" si="74"/>
        <v>0.58273753134429496</v>
      </c>
      <c r="AF52">
        <f t="shared" si="75"/>
        <v>0.82528764838062307</v>
      </c>
      <c r="AG52">
        <f t="shared" si="80"/>
        <v>6</v>
      </c>
      <c r="AH52" s="1">
        <f t="shared" si="81"/>
        <v>0.64727522609274424</v>
      </c>
      <c r="AI52" s="1">
        <f t="shared" si="82"/>
        <v>8.5378677757605506E-2</v>
      </c>
      <c r="AK52" t="s">
        <v>52</v>
      </c>
      <c r="AL52" s="1">
        <f>AL47/(N71*0.7)</f>
        <v>1.1816242313131116</v>
      </c>
      <c r="AM52" s="1">
        <f t="shared" ref="AM52:AQ52" si="107">AM47/(O71*0.7)</f>
        <v>1.3975298142233219</v>
      </c>
      <c r="AN52" s="1">
        <f t="shared" si="107"/>
        <v>0.96507547941991545</v>
      </c>
      <c r="AO52" s="1">
        <f t="shared" si="107"/>
        <v>1.3182499162909225</v>
      </c>
      <c r="AP52" s="1">
        <f t="shared" si="107"/>
        <v>1.5451540472798218</v>
      </c>
      <c r="AQ52" s="1">
        <f t="shared" si="107"/>
        <v>1.4162497539695451</v>
      </c>
      <c r="AR52">
        <f t="shared" si="90"/>
        <v>6</v>
      </c>
      <c r="AS52" s="1">
        <f t="shared" si="91"/>
        <v>1.3039805404161064</v>
      </c>
      <c r="AT52" s="1">
        <f t="shared" si="92"/>
        <v>8.3576676409292186E-2</v>
      </c>
    </row>
    <row r="53" spans="1:46" x14ac:dyDescent="0.25">
      <c r="A53" t="s">
        <v>36</v>
      </c>
      <c r="B53">
        <v>312</v>
      </c>
      <c r="C53">
        <v>15749775</v>
      </c>
      <c r="D53">
        <v>44.16</v>
      </c>
      <c r="E53">
        <f t="shared" si="62"/>
        <v>2.8038495788035067E-6</v>
      </c>
      <c r="G53">
        <v>237139</v>
      </c>
      <c r="H53">
        <v>191216</v>
      </c>
      <c r="J53">
        <v>644622</v>
      </c>
      <c r="K53">
        <v>200018</v>
      </c>
      <c r="N53">
        <f t="shared" si="76"/>
        <v>6.3932892814219668</v>
      </c>
      <c r="O53">
        <f t="shared" si="63"/>
        <v>5.1552009717354927</v>
      </c>
      <c r="P53">
        <f t="shared" si="64"/>
        <v>0</v>
      </c>
      <c r="Q53">
        <f t="shared" si="65"/>
        <v>17.379068492187248</v>
      </c>
      <c r="R53">
        <f t="shared" si="66"/>
        <v>5.3925037024338449</v>
      </c>
      <c r="S53">
        <f t="shared" si="67"/>
        <v>0</v>
      </c>
      <c r="T53">
        <f t="shared" si="68"/>
        <v>6</v>
      </c>
      <c r="U53" s="1">
        <f t="shared" si="69"/>
        <v>5.720010407963092</v>
      </c>
      <c r="V53" s="1">
        <f t="shared" si="70"/>
        <v>2.5964735593274022</v>
      </c>
      <c r="X53" s="1">
        <f t="shared" si="77"/>
        <v>4.004007285574164</v>
      </c>
      <c r="Y53" s="1">
        <f t="shared" si="78"/>
        <v>1.8175314915291814</v>
      </c>
      <c r="AA53">
        <f t="shared" si="79"/>
        <v>9.8778912319012799E-2</v>
      </c>
      <c r="AB53">
        <f t="shared" si="71"/>
        <v>6.4529289877735402E-2</v>
      </c>
      <c r="AC53">
        <f t="shared" si="72"/>
        <v>0</v>
      </c>
      <c r="AD53">
        <f t="shared" si="73"/>
        <v>0.17005012660255098</v>
      </c>
      <c r="AE53">
        <f t="shared" si="74"/>
        <v>8.2615790663963726E-2</v>
      </c>
      <c r="AF53">
        <f t="shared" si="75"/>
        <v>0</v>
      </c>
      <c r="AG53">
        <f t="shared" si="80"/>
        <v>6</v>
      </c>
      <c r="AH53" s="1">
        <f t="shared" si="81"/>
        <v>6.9329019910543813E-2</v>
      </c>
      <c r="AI53" s="1">
        <f t="shared" si="82"/>
        <v>2.6346814598788491E-2</v>
      </c>
    </row>
    <row r="54" spans="1:46" x14ac:dyDescent="0.25">
      <c r="A54" t="s">
        <v>12</v>
      </c>
      <c r="B54">
        <v>310</v>
      </c>
      <c r="C54">
        <v>8647057</v>
      </c>
      <c r="D54">
        <v>22.08</v>
      </c>
      <c r="E54">
        <f t="shared" si="62"/>
        <v>2.5534699262419572E-6</v>
      </c>
      <c r="G54">
        <v>372423</v>
      </c>
      <c r="H54">
        <v>452662</v>
      </c>
      <c r="I54">
        <v>270165</v>
      </c>
      <c r="J54">
        <v>492847</v>
      </c>
      <c r="K54">
        <v>287189</v>
      </c>
      <c r="L54">
        <v>475092</v>
      </c>
      <c r="N54">
        <f t="shared" si="76"/>
        <v>9.2029444871691126</v>
      </c>
      <c r="O54">
        <f t="shared" si="63"/>
        <v>11.185730358895515</v>
      </c>
      <c r="P54">
        <f t="shared" si="64"/>
        <v>6.6760471221595949</v>
      </c>
      <c r="Q54">
        <f t="shared" si="65"/>
        <v>12.178741865211967</v>
      </c>
      <c r="R54">
        <f t="shared" si="66"/>
        <v>7.0967271740080795</v>
      </c>
      <c r="S54">
        <f t="shared" si="67"/>
        <v>11.739998072885262</v>
      </c>
      <c r="T54">
        <f t="shared" si="68"/>
        <v>6</v>
      </c>
      <c r="U54" s="1">
        <f t="shared" si="69"/>
        <v>9.680031513388256</v>
      </c>
      <c r="V54" s="1">
        <f t="shared" si="70"/>
        <v>0.97773786918429539</v>
      </c>
      <c r="X54" s="1">
        <f t="shared" si="77"/>
        <v>6.7760220593717788</v>
      </c>
      <c r="Y54" s="1">
        <f t="shared" si="78"/>
        <v>0.6844165084290067</v>
      </c>
      <c r="AA54">
        <f t="shared" si="79"/>
        <v>0.142189224757343</v>
      </c>
      <c r="AB54">
        <f t="shared" si="71"/>
        <v>0.14001534387908807</v>
      </c>
      <c r="AC54">
        <f t="shared" si="72"/>
        <v>0.15333099769482916</v>
      </c>
      <c r="AD54">
        <f t="shared" si="73"/>
        <v>0.11916614500771996</v>
      </c>
      <c r="AE54">
        <f t="shared" si="74"/>
        <v>0.1087253266682958</v>
      </c>
      <c r="AF54">
        <f t="shared" si="75"/>
        <v>0.12426832836298836</v>
      </c>
      <c r="AG54">
        <f t="shared" si="80"/>
        <v>6</v>
      </c>
      <c r="AH54" s="1">
        <f t="shared" si="81"/>
        <v>0.13128256106171074</v>
      </c>
      <c r="AI54" s="1">
        <f t="shared" si="82"/>
        <v>6.7975147137132068E-3</v>
      </c>
    </row>
    <row r="55" spans="1:46" x14ac:dyDescent="0.25">
      <c r="A55" t="s">
        <v>13</v>
      </c>
      <c r="B55">
        <v>308</v>
      </c>
      <c r="C55">
        <v>7992227</v>
      </c>
      <c r="D55">
        <v>22.08</v>
      </c>
      <c r="E55">
        <f t="shared" si="62"/>
        <v>2.7626842931263086E-6</v>
      </c>
      <c r="G55">
        <v>1198838</v>
      </c>
      <c r="H55">
        <v>1296410</v>
      </c>
      <c r="I55">
        <v>414155</v>
      </c>
      <c r="J55">
        <v>1136486</v>
      </c>
      <c r="K55">
        <v>2311413</v>
      </c>
      <c r="L55">
        <v>1017995</v>
      </c>
      <c r="N55">
        <f t="shared" si="76"/>
        <v>32.259846551327506</v>
      </c>
      <c r="O55">
        <f t="shared" si="63"/>
        <v>34.885437121284518</v>
      </c>
      <c r="P55">
        <f t="shared" si="64"/>
        <v>11.14460565019214</v>
      </c>
      <c r="Q55">
        <f t="shared" si="65"/>
        <v>30.582000209979991</v>
      </c>
      <c r="R55">
        <f t="shared" si="66"/>
        <v>62.198419383389229</v>
      </c>
      <c r="S55">
        <f t="shared" si="67"/>
        <v>27.393494775790092</v>
      </c>
      <c r="T55">
        <f t="shared" si="68"/>
        <v>6</v>
      </c>
      <c r="U55" s="1">
        <f t="shared" si="69"/>
        <v>33.077300615327246</v>
      </c>
      <c r="V55" s="1">
        <f t="shared" si="70"/>
        <v>6.7615393425921484</v>
      </c>
      <c r="X55" s="1">
        <f t="shared" si="77"/>
        <v>23.154110430729069</v>
      </c>
      <c r="Y55" s="1">
        <f t="shared" si="78"/>
        <v>4.733077539814504</v>
      </c>
      <c r="AA55">
        <f t="shared" si="79"/>
        <v>0.49842771281728071</v>
      </c>
      <c r="AB55">
        <f t="shared" si="71"/>
        <v>0.4366721097495912</v>
      </c>
      <c r="AC55">
        <f t="shared" si="72"/>
        <v>0.25596186964998791</v>
      </c>
      <c r="AD55">
        <f t="shared" si="73"/>
        <v>0.29923773013520305</v>
      </c>
      <c r="AE55">
        <f t="shared" si="74"/>
        <v>0.95291016547439233</v>
      </c>
      <c r="AF55">
        <f t="shared" si="75"/>
        <v>0.28996118931824283</v>
      </c>
      <c r="AG55">
        <f t="shared" si="80"/>
        <v>6</v>
      </c>
      <c r="AH55" s="1">
        <f t="shared" si="81"/>
        <v>0.45552846285744969</v>
      </c>
      <c r="AI55" s="1">
        <f t="shared" si="82"/>
        <v>0.10665373975694568</v>
      </c>
    </row>
    <row r="56" spans="1:46" x14ac:dyDescent="0.25">
      <c r="A56" t="s">
        <v>15</v>
      </c>
      <c r="B56">
        <v>306</v>
      </c>
      <c r="C56">
        <v>5382825</v>
      </c>
      <c r="D56">
        <v>22.08</v>
      </c>
      <c r="E56">
        <f t="shared" si="62"/>
        <v>4.1019353220660149E-6</v>
      </c>
      <c r="G56">
        <v>788223</v>
      </c>
      <c r="H56">
        <v>949477</v>
      </c>
      <c r="I56">
        <v>549552</v>
      </c>
      <c r="J56">
        <v>2172685</v>
      </c>
      <c r="K56">
        <v>915440</v>
      </c>
      <c r="L56">
        <v>1777412</v>
      </c>
      <c r="N56">
        <f t="shared" si="76"/>
        <v>31.69842907220432</v>
      </c>
      <c r="O56">
        <f t="shared" si="63"/>
        <v>38.183267095973271</v>
      </c>
      <c r="P56">
        <f t="shared" si="64"/>
        <v>22.100262354039437</v>
      </c>
      <c r="Q56">
        <f t="shared" si="65"/>
        <v>87.374640639441154</v>
      </c>
      <c r="R56">
        <f t="shared" si="66"/>
        <v>36.814467365020704</v>
      </c>
      <c r="S56">
        <f t="shared" si="67"/>
        <v>71.478716320235293</v>
      </c>
      <c r="T56">
        <f t="shared" si="68"/>
        <v>6</v>
      </c>
      <c r="U56" s="1">
        <f t="shared" si="69"/>
        <v>47.941630474485699</v>
      </c>
      <c r="V56" s="1">
        <f t="shared" si="70"/>
        <v>10.423713371607526</v>
      </c>
      <c r="X56" s="1">
        <f t="shared" si="77"/>
        <v>33.559141332139987</v>
      </c>
      <c r="Y56" s="1">
        <f t="shared" si="78"/>
        <v>7.2965993601252679</v>
      </c>
      <c r="AA56">
        <f t="shared" si="79"/>
        <v>0.48975358507120509</v>
      </c>
      <c r="AB56">
        <f t="shared" si="71"/>
        <v>0.47795209622750617</v>
      </c>
      <c r="AC56">
        <f t="shared" si="72"/>
        <v>0.50758408592031701</v>
      </c>
      <c r="AD56">
        <f t="shared" si="73"/>
        <v>0.85494045375727712</v>
      </c>
      <c r="AE56">
        <f t="shared" si="74"/>
        <v>0.56401562188286458</v>
      </c>
      <c r="AF56">
        <f t="shared" si="75"/>
        <v>0.75660494452405735</v>
      </c>
      <c r="AG56">
        <f t="shared" si="80"/>
        <v>6</v>
      </c>
      <c r="AH56" s="1">
        <f t="shared" si="81"/>
        <v>0.60847513123053798</v>
      </c>
      <c r="AI56" s="1">
        <f t="shared" si="82"/>
        <v>6.4800801429887783E-2</v>
      </c>
    </row>
    <row r="57" spans="1:46" x14ac:dyDescent="0.25">
      <c r="A57" t="s">
        <v>14</v>
      </c>
      <c r="B57">
        <v>304</v>
      </c>
      <c r="C57">
        <v>6575146</v>
      </c>
      <c r="D57">
        <v>22.08</v>
      </c>
      <c r="E57">
        <f t="shared" si="62"/>
        <v>3.3581003372396594E-6</v>
      </c>
      <c r="G57">
        <v>19305614</v>
      </c>
      <c r="H57">
        <v>40440400</v>
      </c>
      <c r="I57">
        <v>10556968</v>
      </c>
      <c r="J57">
        <v>52550222</v>
      </c>
      <c r="K57">
        <v>42920868</v>
      </c>
      <c r="L57">
        <v>47157781</v>
      </c>
      <c r="N57">
        <f t="shared" si="76"/>
        <v>639.77160082913178</v>
      </c>
      <c r="O57">
        <f t="shared" si="63"/>
        <v>1340.1604034023692</v>
      </c>
      <c r="P57">
        <f t="shared" si="64"/>
        <v>349.84892566804234</v>
      </c>
      <c r="Q57">
        <f t="shared" si="65"/>
        <v>1741.4695876995295</v>
      </c>
      <c r="R57">
        <f t="shared" si="66"/>
        <v>1422.3609997245287</v>
      </c>
      <c r="S57">
        <f t="shared" si="67"/>
        <v>1562.7686869694801</v>
      </c>
      <c r="T57">
        <f t="shared" si="68"/>
        <v>6</v>
      </c>
      <c r="U57" s="1">
        <f t="shared" si="69"/>
        <v>1176.0633673821801</v>
      </c>
      <c r="V57" s="1">
        <f t="shared" si="70"/>
        <v>225.61432590952796</v>
      </c>
      <c r="X57" s="1">
        <f t="shared" si="77"/>
        <v>823.244357167526</v>
      </c>
      <c r="Y57" s="1">
        <f t="shared" si="78"/>
        <v>157.93002813666956</v>
      </c>
      <c r="AA57">
        <f t="shared" si="79"/>
        <v>9.8847307044488222</v>
      </c>
      <c r="AB57">
        <f t="shared" si="71"/>
        <v>16.775213930156642</v>
      </c>
      <c r="AC57">
        <f t="shared" si="72"/>
        <v>8.0350967920958158</v>
      </c>
      <c r="AD57">
        <f t="shared" si="73"/>
        <v>17.039873224271229</v>
      </c>
      <c r="AE57">
        <f t="shared" si="74"/>
        <v>21.79126526121647</v>
      </c>
      <c r="AF57">
        <f t="shared" si="75"/>
        <v>16.541966288414525</v>
      </c>
      <c r="AG57">
        <f t="shared" si="80"/>
        <v>6</v>
      </c>
      <c r="AH57" s="1">
        <f t="shared" si="81"/>
        <v>15.011357700100584</v>
      </c>
      <c r="AI57" s="1">
        <f t="shared" si="82"/>
        <v>2.0855574301139606</v>
      </c>
    </row>
    <row r="58" spans="1:46" x14ac:dyDescent="0.25">
      <c r="A58" t="s">
        <v>31</v>
      </c>
      <c r="B58">
        <v>302</v>
      </c>
      <c r="C58">
        <v>7499734</v>
      </c>
      <c r="D58">
        <v>22.08</v>
      </c>
      <c r="E58">
        <f t="shared" si="62"/>
        <v>2.9441044175700097E-6</v>
      </c>
      <c r="G58">
        <v>394055</v>
      </c>
      <c r="H58">
        <v>462532</v>
      </c>
      <c r="J58">
        <v>997653</v>
      </c>
      <c r="K58">
        <v>604577</v>
      </c>
      <c r="L58">
        <v>1178969</v>
      </c>
      <c r="N58">
        <f t="shared" si="76"/>
        <v>11.524560260916061</v>
      </c>
      <c r="O58">
        <f t="shared" si="63"/>
        <v>13.527243421862499</v>
      </c>
      <c r="P58">
        <f t="shared" si="64"/>
        <v>0</v>
      </c>
      <c r="Q58">
        <f t="shared" si="65"/>
        <v>29.177429846046085</v>
      </c>
      <c r="R58">
        <f t="shared" si="66"/>
        <v>17.6815014880254</v>
      </c>
      <c r="S58">
        <f t="shared" si="67"/>
        <v>34.480210341835395</v>
      </c>
      <c r="T58">
        <f t="shared" si="68"/>
        <v>6</v>
      </c>
      <c r="U58" s="1">
        <f t="shared" si="69"/>
        <v>17.731824226447575</v>
      </c>
      <c r="V58" s="1">
        <f t="shared" si="70"/>
        <v>5.1060065084343123</v>
      </c>
      <c r="X58" s="1">
        <f t="shared" si="77"/>
        <v>12.412276958513301</v>
      </c>
      <c r="Y58" s="1">
        <f t="shared" si="78"/>
        <v>3.5742045559040183</v>
      </c>
      <c r="AA58">
        <f t="shared" si="79"/>
        <v>0.17805913003752158</v>
      </c>
      <c r="AB58">
        <f t="shared" si="71"/>
        <v>0.16932480747151021</v>
      </c>
      <c r="AC58">
        <f t="shared" si="72"/>
        <v>0</v>
      </c>
      <c r="AD58">
        <f t="shared" si="73"/>
        <v>0.28549433713824662</v>
      </c>
      <c r="AE58">
        <f t="shared" si="74"/>
        <v>0.27088923924149877</v>
      </c>
      <c r="AF58">
        <f t="shared" si="75"/>
        <v>0.36497434447457799</v>
      </c>
      <c r="AG58">
        <f t="shared" si="80"/>
        <v>6</v>
      </c>
      <c r="AH58" s="1">
        <f t="shared" si="81"/>
        <v>0.21145697639389252</v>
      </c>
      <c r="AI58" s="1">
        <f t="shared" si="82"/>
        <v>5.1699740689418155E-2</v>
      </c>
    </row>
    <row r="59" spans="1:46" x14ac:dyDescent="0.25">
      <c r="A59" t="s">
        <v>37</v>
      </c>
      <c r="B59">
        <v>326</v>
      </c>
      <c r="C59">
        <v>7473153</v>
      </c>
      <c r="D59">
        <v>22.08</v>
      </c>
      <c r="E59">
        <f t="shared" si="62"/>
        <v>2.9545762009689884E-6</v>
      </c>
      <c r="J59">
        <v>1272899</v>
      </c>
      <c r="K59">
        <v>345602</v>
      </c>
      <c r="L59">
        <v>534741</v>
      </c>
      <c r="N59">
        <f t="shared" si="76"/>
        <v>0</v>
      </c>
      <c r="O59">
        <f t="shared" si="63"/>
        <v>0</v>
      </c>
      <c r="P59">
        <f t="shared" si="64"/>
        <v>0</v>
      </c>
      <c r="Q59">
        <f t="shared" si="65"/>
        <v>34.609298389299603</v>
      </c>
      <c r="R59">
        <f t="shared" si="66"/>
        <v>9.3966942718461723</v>
      </c>
      <c r="S59">
        <f t="shared" si="67"/>
        <v>14.539261033273231</v>
      </c>
      <c r="T59">
        <f t="shared" si="68"/>
        <v>6</v>
      </c>
      <c r="U59" s="1">
        <f t="shared" si="69"/>
        <v>9.7575422824031666</v>
      </c>
      <c r="V59" s="1">
        <f t="shared" si="70"/>
        <v>5.5564788648761683</v>
      </c>
      <c r="X59" s="1">
        <f t="shared" si="77"/>
        <v>6.8302795976822166</v>
      </c>
      <c r="Y59" s="1">
        <f t="shared" si="78"/>
        <v>3.8895352054133174</v>
      </c>
      <c r="AA59">
        <f t="shared" si="79"/>
        <v>0</v>
      </c>
      <c r="AB59">
        <f t="shared" si="71"/>
        <v>0</v>
      </c>
      <c r="AC59">
        <f t="shared" si="72"/>
        <v>0</v>
      </c>
      <c r="AD59">
        <f t="shared" si="73"/>
        <v>0.33864390231108199</v>
      </c>
      <c r="AE59">
        <f t="shared" si="74"/>
        <v>0.143961946015119</v>
      </c>
      <c r="AF59">
        <f t="shared" si="75"/>
        <v>0.15389863380053873</v>
      </c>
      <c r="AG59">
        <f t="shared" si="80"/>
        <v>6</v>
      </c>
      <c r="AH59" s="1">
        <f t="shared" si="81"/>
        <v>0.10608408035445661</v>
      </c>
      <c r="AI59" s="1">
        <f t="shared" si="82"/>
        <v>5.5246879649655377E-2</v>
      </c>
    </row>
    <row r="60" spans="1:46" x14ac:dyDescent="0.25">
      <c r="A60" t="s">
        <v>38</v>
      </c>
      <c r="B60">
        <v>340</v>
      </c>
      <c r="C60">
        <v>13794713</v>
      </c>
      <c r="D60">
        <v>44.16</v>
      </c>
      <c r="E60">
        <f t="shared" si="62"/>
        <v>3.201226440883547E-6</v>
      </c>
      <c r="G60">
        <v>265864</v>
      </c>
      <c r="I60">
        <v>653457</v>
      </c>
      <c r="J60">
        <v>537341</v>
      </c>
      <c r="N60">
        <f t="shared" si="76"/>
        <v>7.5096252924623217</v>
      </c>
      <c r="O60">
        <f t="shared" si="63"/>
        <v>0</v>
      </c>
      <c r="P60">
        <f t="shared" si="64"/>
        <v>18.457621997474472</v>
      </c>
      <c r="Q60">
        <f t="shared" si="65"/>
        <v>15.177796032095348</v>
      </c>
      <c r="R60">
        <f t="shared" si="66"/>
        <v>0</v>
      </c>
      <c r="S60">
        <f t="shared" si="67"/>
        <v>0</v>
      </c>
      <c r="T60">
        <f t="shared" si="68"/>
        <v>6</v>
      </c>
      <c r="U60" s="1">
        <f t="shared" si="69"/>
        <v>6.8575072203386895</v>
      </c>
      <c r="V60" s="1">
        <f t="shared" si="70"/>
        <v>3.3925965599854289</v>
      </c>
      <c r="X60" s="1">
        <f t="shared" si="77"/>
        <v>4.8002550542370823</v>
      </c>
      <c r="Y60" s="1">
        <f t="shared" si="78"/>
        <v>2.3748175919898</v>
      </c>
      <c r="AA60">
        <f t="shared" si="79"/>
        <v>0.1160267564410585</v>
      </c>
      <c r="AB60">
        <f t="shared" si="71"/>
        <v>0</v>
      </c>
      <c r="AC60">
        <f t="shared" si="72"/>
        <v>0.42392235167916037</v>
      </c>
      <c r="AD60">
        <f t="shared" si="73"/>
        <v>0.148511189651263</v>
      </c>
      <c r="AE60">
        <f t="shared" si="74"/>
        <v>0</v>
      </c>
      <c r="AF60">
        <f t="shared" si="75"/>
        <v>0</v>
      </c>
      <c r="AG60">
        <f t="shared" si="80"/>
        <v>6</v>
      </c>
      <c r="AH60" s="1">
        <f t="shared" si="81"/>
        <v>0.11474338296191365</v>
      </c>
      <c r="AI60" s="1">
        <f t="shared" si="82"/>
        <v>6.7387357447766028E-2</v>
      </c>
    </row>
    <row r="61" spans="1:46" x14ac:dyDescent="0.25">
      <c r="A61" t="s">
        <v>16</v>
      </c>
      <c r="B61">
        <v>338</v>
      </c>
      <c r="C61">
        <v>7659733</v>
      </c>
      <c r="D61">
        <v>22.08</v>
      </c>
      <c r="E61">
        <f t="shared" si="62"/>
        <v>2.8826070047089108E-6</v>
      </c>
      <c r="G61">
        <v>394055</v>
      </c>
      <c r="H61">
        <v>462532</v>
      </c>
      <c r="J61">
        <v>973972</v>
      </c>
      <c r="K61">
        <v>604577</v>
      </c>
      <c r="L61">
        <v>1187932</v>
      </c>
      <c r="N61">
        <f t="shared" si="76"/>
        <v>10.082003283200324</v>
      </c>
      <c r="O61">
        <f t="shared" si="63"/>
        <v>11.834005767177709</v>
      </c>
      <c r="P61">
        <f t="shared" si="64"/>
        <v>0</v>
      </c>
      <c r="Q61">
        <f t="shared" si="65"/>
        <v>24.91933588393799</v>
      </c>
      <c r="R61">
        <f t="shared" si="66"/>
        <v>15.468265340999102</v>
      </c>
      <c r="S61">
        <f t="shared" si="67"/>
        <v>30.39356009749585</v>
      </c>
      <c r="T61">
        <f t="shared" si="68"/>
        <v>6</v>
      </c>
      <c r="U61" s="1">
        <f t="shared" si="69"/>
        <v>15.449528395468496</v>
      </c>
      <c r="V61" s="1">
        <f t="shared" si="70"/>
        <v>4.4481155028539865</v>
      </c>
      <c r="X61" s="1">
        <f t="shared" si="77"/>
        <v>10.814669876827947</v>
      </c>
      <c r="Y61" s="1">
        <f t="shared" si="78"/>
        <v>3.1136808519977905</v>
      </c>
      <c r="AA61">
        <f t="shared" si="79"/>
        <v>0.15577103967517369</v>
      </c>
      <c r="AB61">
        <f t="shared" si="71"/>
        <v>0.14813001331118317</v>
      </c>
      <c r="AC61">
        <f t="shared" si="72"/>
        <v>0</v>
      </c>
      <c r="AD61">
        <f t="shared" si="73"/>
        <v>0.24382988212631357</v>
      </c>
      <c r="AE61">
        <f t="shared" si="74"/>
        <v>0.23698138042443093</v>
      </c>
      <c r="AF61">
        <f t="shared" si="75"/>
        <v>0.3217169954260134</v>
      </c>
      <c r="AG61">
        <f t="shared" si="80"/>
        <v>6</v>
      </c>
      <c r="AH61" s="1">
        <f t="shared" si="81"/>
        <v>0.18440488516051912</v>
      </c>
      <c r="AI61" s="1">
        <f t="shared" si="82"/>
        <v>4.5199984826772059E-2</v>
      </c>
    </row>
    <row r="62" spans="1:46" x14ac:dyDescent="0.25">
      <c r="A62" t="s">
        <v>39</v>
      </c>
      <c r="B62">
        <v>354</v>
      </c>
      <c r="C62">
        <v>6094896</v>
      </c>
      <c r="D62">
        <v>22.08</v>
      </c>
      <c r="E62">
        <f t="shared" si="62"/>
        <v>3.6227033242240718E-6</v>
      </c>
      <c r="I62">
        <v>643926</v>
      </c>
      <c r="J62">
        <v>277111</v>
      </c>
      <c r="N62">
        <f t="shared" si="76"/>
        <v>0</v>
      </c>
      <c r="O62">
        <f t="shared" si="63"/>
        <v>0</v>
      </c>
      <c r="P62">
        <f t="shared" si="64"/>
        <v>19.769092040290762</v>
      </c>
      <c r="Q62">
        <f t="shared" si="65"/>
        <v>8.5075503464326836</v>
      </c>
      <c r="R62">
        <f t="shared" si="66"/>
        <v>0</v>
      </c>
      <c r="S62">
        <f t="shared" si="67"/>
        <v>0</v>
      </c>
      <c r="T62">
        <f t="shared" si="68"/>
        <v>6</v>
      </c>
      <c r="U62" s="1">
        <f t="shared" si="69"/>
        <v>4.7127737311205742</v>
      </c>
      <c r="V62" s="1">
        <f t="shared" si="70"/>
        <v>3.3162930889279258</v>
      </c>
      <c r="X62" s="1">
        <f t="shared" si="77"/>
        <v>3.2989416117844019</v>
      </c>
      <c r="Y62" s="1">
        <f t="shared" si="78"/>
        <v>2.321405162249548</v>
      </c>
      <c r="AA62">
        <f t="shared" si="79"/>
        <v>0</v>
      </c>
      <c r="AB62">
        <f t="shared" si="71"/>
        <v>0</v>
      </c>
      <c r="AC62">
        <f t="shared" si="72"/>
        <v>0.45404332093422056</v>
      </c>
      <c r="AD62">
        <f t="shared" si="73"/>
        <v>8.3244393342417761E-2</v>
      </c>
      <c r="AE62">
        <f t="shared" si="74"/>
        <v>0</v>
      </c>
      <c r="AF62">
        <f t="shared" si="75"/>
        <v>0</v>
      </c>
      <c r="AG62">
        <f t="shared" si="80"/>
        <v>6</v>
      </c>
      <c r="AH62" s="1">
        <f t="shared" si="81"/>
        <v>8.954795237943973E-2</v>
      </c>
      <c r="AI62" s="1">
        <f t="shared" si="82"/>
        <v>7.415568120645924E-2</v>
      </c>
    </row>
    <row r="63" spans="1:46" x14ac:dyDescent="0.25">
      <c r="A63" t="s">
        <v>40</v>
      </c>
      <c r="B63">
        <v>368</v>
      </c>
      <c r="C63">
        <v>12447235</v>
      </c>
      <c r="D63">
        <v>44.16</v>
      </c>
      <c r="E63">
        <f t="shared" si="62"/>
        <v>3.5477758715088127E-6</v>
      </c>
      <c r="J63">
        <v>324837</v>
      </c>
      <c r="N63">
        <f t="shared" si="76"/>
        <v>0</v>
      </c>
      <c r="O63">
        <f t="shared" si="63"/>
        <v>0</v>
      </c>
      <c r="P63">
        <f t="shared" si="64"/>
        <v>0</v>
      </c>
      <c r="Q63">
        <f t="shared" si="65"/>
        <v>9.3949636204345772</v>
      </c>
      <c r="R63">
        <f t="shared" si="66"/>
        <v>0</v>
      </c>
      <c r="S63">
        <f t="shared" si="67"/>
        <v>0</v>
      </c>
      <c r="T63">
        <f t="shared" si="68"/>
        <v>6</v>
      </c>
      <c r="U63" s="1">
        <f t="shared" si="69"/>
        <v>1.5658272700724296</v>
      </c>
      <c r="V63" s="1">
        <f t="shared" si="70"/>
        <v>1.5658272700724296</v>
      </c>
      <c r="X63" s="1">
        <f t="shared" si="77"/>
        <v>1.0960790890507006</v>
      </c>
      <c r="Y63" s="1">
        <f t="shared" si="78"/>
        <v>1.0960790890507006</v>
      </c>
      <c r="AA63">
        <f t="shared" si="79"/>
        <v>0</v>
      </c>
      <c r="AB63">
        <f t="shared" si="71"/>
        <v>0</v>
      </c>
      <c r="AC63">
        <f t="shared" si="72"/>
        <v>0</v>
      </c>
      <c r="AD63">
        <f t="shared" si="73"/>
        <v>9.1927524987859249E-2</v>
      </c>
      <c r="AE63">
        <f t="shared" si="74"/>
        <v>0</v>
      </c>
      <c r="AF63">
        <f t="shared" si="75"/>
        <v>0</v>
      </c>
      <c r="AG63">
        <f t="shared" si="80"/>
        <v>6</v>
      </c>
      <c r="AH63" s="1">
        <f t="shared" si="81"/>
        <v>1.5321254164643208E-2</v>
      </c>
      <c r="AI63" s="1">
        <f t="shared" si="82"/>
        <v>1.5321254164643212E-2</v>
      </c>
    </row>
    <row r="64" spans="1:46" x14ac:dyDescent="0.25">
      <c r="U64" s="1"/>
      <c r="V64" s="1"/>
      <c r="X64" s="1"/>
      <c r="Y64" s="1"/>
      <c r="AH64" s="1"/>
      <c r="AI64" s="1"/>
    </row>
    <row r="65" spans="1:46" x14ac:dyDescent="0.25">
      <c r="L65" t="s">
        <v>20</v>
      </c>
      <c r="N65">
        <f>N41+N42+N43+N45+N46+N53+N59+N60+N62+N63</f>
        <v>2589.0622677654501</v>
      </c>
      <c r="O65">
        <f t="shared" ref="O65:S65" si="108">O41+O42+O43+O45+O46+O53+O59+O60+O62+O63</f>
        <v>3171.4049198155712</v>
      </c>
      <c r="P65">
        <f t="shared" si="108"/>
        <v>2118.2804600389363</v>
      </c>
      <c r="Q65">
        <f t="shared" si="108"/>
        <v>4460.9544553202904</v>
      </c>
      <c r="R65">
        <f t="shared" si="108"/>
        <v>2512.7796643835736</v>
      </c>
      <c r="S65">
        <f t="shared" si="108"/>
        <v>3652.0217626961899</v>
      </c>
      <c r="T65">
        <f t="shared" ref="T65:T71" si="109">COUNT(N65:S65)</f>
        <v>6</v>
      </c>
      <c r="U65" s="1">
        <f t="shared" ref="U65:U71" si="110">AVERAGE(N65:S65)</f>
        <v>3084.0839216700024</v>
      </c>
      <c r="V65" s="1">
        <f t="shared" ref="V65:V71" si="111">STDEV(N65:S65)/SQRT(T65)</f>
        <v>352.61698451944409</v>
      </c>
      <c r="X65" s="1">
        <f t="shared" ref="X65:X71" si="112">U65*0.7</f>
        <v>2158.8587451690014</v>
      </c>
      <c r="Y65" s="1">
        <f t="shared" ref="Y65:Y71" si="113">V65*0.7</f>
        <v>246.83188916361084</v>
      </c>
      <c r="AA65">
        <f t="shared" si="79"/>
        <v>40.002062080817694</v>
      </c>
      <c r="AB65">
        <f t="shared" si="71"/>
        <v>39.697483863865841</v>
      </c>
      <c r="AC65">
        <f t="shared" si="72"/>
        <v>48.651252813530895</v>
      </c>
      <c r="AD65">
        <f t="shared" si="73"/>
        <v>43.649397563307332</v>
      </c>
      <c r="AE65">
        <f t="shared" si="74"/>
        <v>38.497011813581622</v>
      </c>
      <c r="AF65">
        <f t="shared" si="75"/>
        <v>38.656789956693295</v>
      </c>
      <c r="AG65">
        <f t="shared" ref="AG65:AG71" si="114">COUNT(AA65:AF65)</f>
        <v>6</v>
      </c>
      <c r="AH65" s="1">
        <f t="shared" ref="AH65:AH71" si="115">AVERAGE(AA65:AF65)</f>
        <v>41.525666348632782</v>
      </c>
      <c r="AI65" s="1">
        <f t="shared" ref="AI65:AI71" si="116">STDEV(AA65:AF65)/SQRT(AG65)</f>
        <v>1.6160758846492835</v>
      </c>
    </row>
    <row r="66" spans="1:46" x14ac:dyDescent="0.25">
      <c r="L66" t="s">
        <v>21</v>
      </c>
      <c r="N66">
        <f>N44+N47+N54+N61</f>
        <v>1537.9181495726657</v>
      </c>
      <c r="O66">
        <f t="shared" ref="O66:S66" si="117">O44+O47+O54+O61</f>
        <v>1318.1420236904862</v>
      </c>
      <c r="P66">
        <f t="shared" si="117"/>
        <v>1010.5025837092545</v>
      </c>
      <c r="Q66">
        <f t="shared" si="117"/>
        <v>1765.8777223093389</v>
      </c>
      <c r="R66">
        <f t="shared" si="117"/>
        <v>939.59084882726052</v>
      </c>
      <c r="S66">
        <f t="shared" si="117"/>
        <v>1616.6415233979492</v>
      </c>
      <c r="T66">
        <f t="shared" si="109"/>
        <v>6</v>
      </c>
      <c r="U66" s="1">
        <f t="shared" si="110"/>
        <v>1364.7788085844925</v>
      </c>
      <c r="V66" s="1">
        <f t="shared" si="111"/>
        <v>136.96274815217586</v>
      </c>
      <c r="X66" s="1">
        <f t="shared" si="112"/>
        <v>955.34516600914469</v>
      </c>
      <c r="Y66" s="1">
        <f t="shared" si="113"/>
        <v>95.873923706523101</v>
      </c>
      <c r="AA66">
        <f t="shared" si="79"/>
        <v>23.761459143088977</v>
      </c>
      <c r="AB66">
        <f t="shared" si="71"/>
        <v>16.499602869626482</v>
      </c>
      <c r="AC66">
        <f t="shared" si="72"/>
        <v>23.208549385316736</v>
      </c>
      <c r="AD66">
        <f t="shared" si="73"/>
        <v>17.278701121312782</v>
      </c>
      <c r="AE66">
        <f t="shared" si="74"/>
        <v>14.39499074269597</v>
      </c>
      <c r="AF66">
        <f t="shared" si="75"/>
        <v>17.112212321299371</v>
      </c>
      <c r="AG66">
        <f t="shared" si="114"/>
        <v>6</v>
      </c>
      <c r="AH66" s="1">
        <f t="shared" si="115"/>
        <v>18.709252597223387</v>
      </c>
      <c r="AI66" s="1">
        <f t="shared" si="116"/>
        <v>1.5690855617809969</v>
      </c>
    </row>
    <row r="67" spans="1:46" x14ac:dyDescent="0.25">
      <c r="L67" t="s">
        <v>22</v>
      </c>
      <c r="N67">
        <f>N49+N51+N52+N55+N56+N57+N58</f>
        <v>2340.4139807928136</v>
      </c>
      <c r="O67">
        <f t="shared" ref="O67:S67" si="118">O49+O51+O52+O55+O56+O57+O58</f>
        <v>3491.1204965013858</v>
      </c>
      <c r="P67">
        <f t="shared" si="118"/>
        <v>1218.6897484693525</v>
      </c>
      <c r="Q67">
        <f t="shared" si="118"/>
        <v>3978.1751627499198</v>
      </c>
      <c r="R67">
        <f t="shared" si="118"/>
        <v>3074.8365244457173</v>
      </c>
      <c r="S67">
        <f t="shared" si="118"/>
        <v>4173.137804055822</v>
      </c>
      <c r="T67">
        <f t="shared" si="109"/>
        <v>6</v>
      </c>
      <c r="U67" s="1">
        <f t="shared" si="110"/>
        <v>3046.0622861691686</v>
      </c>
      <c r="V67" s="1">
        <f t="shared" si="111"/>
        <v>453.69844344379254</v>
      </c>
      <c r="X67" s="1">
        <f t="shared" si="112"/>
        <v>2132.243600318418</v>
      </c>
      <c r="Y67" s="1">
        <f t="shared" si="113"/>
        <v>317.58891041065476</v>
      </c>
      <c r="AA67">
        <f t="shared" si="79"/>
        <v>36.160345203010472</v>
      </c>
      <c r="AB67">
        <f t="shared" si="71"/>
        <v>43.699465404352871</v>
      </c>
      <c r="AC67">
        <f t="shared" si="72"/>
        <v>27.990053334557508</v>
      </c>
      <c r="AD67">
        <f t="shared" si="73"/>
        <v>38.925514930611108</v>
      </c>
      <c r="AE67">
        <f t="shared" si="74"/>
        <v>47.107997443722404</v>
      </c>
      <c r="AF67">
        <f t="shared" si="75"/>
        <v>44.17282317414886</v>
      </c>
      <c r="AG67">
        <f t="shared" si="114"/>
        <v>6</v>
      </c>
      <c r="AH67" s="1">
        <f t="shared" si="115"/>
        <v>39.676033248400536</v>
      </c>
      <c r="AI67" s="1">
        <f t="shared" si="116"/>
        <v>2.8350701606543969</v>
      </c>
    </row>
    <row r="68" spans="1:46" x14ac:dyDescent="0.25">
      <c r="L68" t="s">
        <v>43</v>
      </c>
      <c r="N68">
        <f>N51+N58</f>
        <v>31.026551594032327</v>
      </c>
      <c r="O68">
        <f t="shared" ref="O68:S68" si="119">O51+O58</f>
        <v>37.442477207131205</v>
      </c>
      <c r="P68">
        <f t="shared" si="119"/>
        <v>11.223732708109811</v>
      </c>
      <c r="Q68">
        <f t="shared" si="119"/>
        <v>47.487679451470591</v>
      </c>
      <c r="R68">
        <f t="shared" si="119"/>
        <v>41.34051900256199</v>
      </c>
      <c r="S68">
        <f t="shared" si="119"/>
        <v>61.879207144500697</v>
      </c>
      <c r="T68">
        <f t="shared" si="109"/>
        <v>6</v>
      </c>
      <c r="U68" s="1">
        <f t="shared" si="110"/>
        <v>38.400027851301104</v>
      </c>
      <c r="V68" s="1">
        <f t="shared" si="111"/>
        <v>6.9193926351027315</v>
      </c>
      <c r="X68" s="1">
        <f t="shared" ref="X68:X69" si="120">U68*0.7</f>
        <v>26.880019495910773</v>
      </c>
      <c r="Y68" s="1">
        <f t="shared" ref="Y68:Y69" si="121">V68*0.7</f>
        <v>4.8435748445719113</v>
      </c>
      <c r="AA68">
        <f t="shared" ref="AA68:AA69" si="122">+N68/N$71*100</f>
        <v>0.47937280554065498</v>
      </c>
      <c r="AB68">
        <f t="shared" si="71"/>
        <v>0.46867939362334515</v>
      </c>
      <c r="AC68">
        <f t="shared" si="72"/>
        <v>0.25777920714224456</v>
      </c>
      <c r="AD68">
        <f t="shared" si="73"/>
        <v>0.46465585347190352</v>
      </c>
      <c r="AE68">
        <f t="shared" si="74"/>
        <v>0.63335694369830164</v>
      </c>
      <c r="AF68">
        <f t="shared" si="75"/>
        <v>0.65499377295760985</v>
      </c>
      <c r="AG68">
        <f t="shared" ref="AG68:AG69" si="123">COUNT(AA68:AF68)</f>
        <v>6</v>
      </c>
      <c r="AH68" s="1">
        <f t="shared" ref="AH68:AH69" si="124">AVERAGE(AA68:AF68)</f>
        <v>0.49313966273900994</v>
      </c>
      <c r="AI68" s="1">
        <f t="shared" ref="AI68:AI69" si="125">STDEV(AA68:AF68)/SQRT(AG68)</f>
        <v>5.8552353054249433E-2</v>
      </c>
    </row>
    <row r="69" spans="1:46" x14ac:dyDescent="0.25">
      <c r="L69" t="s">
        <v>44</v>
      </c>
      <c r="N69">
        <f>N49+N52+N55+N56+N57</f>
        <v>2309.3874291987813</v>
      </c>
      <c r="O69">
        <f t="shared" ref="O69:S69" si="126">O49+O52+O55+O56+O57</f>
        <v>3453.6780192942551</v>
      </c>
      <c r="P69">
        <f t="shared" si="126"/>
        <v>1207.4660157612427</v>
      </c>
      <c r="Q69">
        <f t="shared" si="126"/>
        <v>3930.6874832984486</v>
      </c>
      <c r="R69">
        <f t="shared" si="126"/>
        <v>3033.4960054431554</v>
      </c>
      <c r="S69">
        <f t="shared" si="126"/>
        <v>4111.2585969113215</v>
      </c>
      <c r="T69">
        <f t="shared" si="109"/>
        <v>6</v>
      </c>
      <c r="U69" s="1">
        <f t="shared" si="110"/>
        <v>3007.6622583178673</v>
      </c>
      <c r="V69" s="1">
        <f t="shared" si="111"/>
        <v>447.13130564870585</v>
      </c>
      <c r="X69" s="1">
        <f t="shared" si="120"/>
        <v>2105.3635808225072</v>
      </c>
      <c r="Y69" s="1">
        <f t="shared" si="121"/>
        <v>312.99191395409406</v>
      </c>
      <c r="AA69">
        <f t="shared" si="122"/>
        <v>35.680972397469816</v>
      </c>
      <c r="AB69">
        <f t="shared" si="71"/>
        <v>43.230786010729538</v>
      </c>
      <c r="AC69">
        <f t="shared" si="72"/>
        <v>27.732274127415263</v>
      </c>
      <c r="AD69">
        <f t="shared" si="73"/>
        <v>38.46085907713919</v>
      </c>
      <c r="AE69">
        <f t="shared" si="74"/>
        <v>46.474640500024108</v>
      </c>
      <c r="AF69">
        <f t="shared" si="75"/>
        <v>43.51782940119125</v>
      </c>
      <c r="AG69">
        <f t="shared" si="123"/>
        <v>6</v>
      </c>
      <c r="AH69" s="1">
        <f t="shared" si="124"/>
        <v>39.182893585661532</v>
      </c>
      <c r="AI69" s="1">
        <f t="shared" si="125"/>
        <v>2.7823739653407009</v>
      </c>
    </row>
    <row r="70" spans="1:46" x14ac:dyDescent="0.25">
      <c r="L70" t="s">
        <v>24</v>
      </c>
      <c r="N70">
        <f>N48+N50</f>
        <v>4.9276100062236994</v>
      </c>
      <c r="O70">
        <f t="shared" ref="O70:S70" si="127">O48+O50</f>
        <v>8.2643791759502392</v>
      </c>
      <c r="P70">
        <f t="shared" si="127"/>
        <v>6.537305236308681</v>
      </c>
      <c r="Q70">
        <f t="shared" si="127"/>
        <v>14.960641653425661</v>
      </c>
      <c r="R70">
        <f t="shared" si="127"/>
        <v>0</v>
      </c>
      <c r="S70">
        <f t="shared" si="127"/>
        <v>5.4959223218515563</v>
      </c>
      <c r="T70">
        <f t="shared" si="109"/>
        <v>6</v>
      </c>
      <c r="U70" s="1">
        <f t="shared" si="110"/>
        <v>6.6976430656266395</v>
      </c>
      <c r="V70" s="1">
        <f t="shared" si="111"/>
        <v>2.0016084226841691</v>
      </c>
      <c r="X70" s="1">
        <f t="shared" si="112"/>
        <v>4.6883501459386476</v>
      </c>
      <c r="Y70" s="1">
        <f t="shared" si="113"/>
        <v>1.4011258958789183</v>
      </c>
      <c r="AA70">
        <f t="shared" si="79"/>
        <v>7.6133573082868777E-2</v>
      </c>
      <c r="AB70">
        <f t="shared" si="71"/>
        <v>0.10344786215480557</v>
      </c>
      <c r="AC70">
        <f t="shared" si="72"/>
        <v>0.15014446659486577</v>
      </c>
      <c r="AD70">
        <f t="shared" si="73"/>
        <v>0.14638638476878735</v>
      </c>
      <c r="AE70">
        <f t="shared" si="74"/>
        <v>0</v>
      </c>
      <c r="AF70">
        <f t="shared" si="75"/>
        <v>5.8174547858462954E-2</v>
      </c>
      <c r="AG70">
        <f t="shared" si="114"/>
        <v>6</v>
      </c>
      <c r="AH70" s="1">
        <f t="shared" si="115"/>
        <v>8.9047805743298403E-2</v>
      </c>
      <c r="AI70" s="1">
        <f t="shared" si="116"/>
        <v>2.3293291882611294E-2</v>
      </c>
    </row>
    <row r="71" spans="1:46" x14ac:dyDescent="0.25">
      <c r="L71" t="s">
        <v>23</v>
      </c>
      <c r="N71">
        <f>N65+N66+N67+N70</f>
        <v>6472.3220081371528</v>
      </c>
      <c r="O71">
        <f t="shared" ref="O71" si="128">O65+O66+O67+O70</f>
        <v>7988.9318191833936</v>
      </c>
      <c r="P71">
        <f t="shared" ref="P71" si="129">P65+P66+P67+P70</f>
        <v>4354.0100974538518</v>
      </c>
      <c r="Q71">
        <f t="shared" ref="Q71" si="130">Q65+Q66+Q67+Q70</f>
        <v>10219.967982032975</v>
      </c>
      <c r="R71">
        <f t="shared" ref="R71" si="131">R65+R66+R67+R70</f>
        <v>6527.2070376565516</v>
      </c>
      <c r="S71">
        <f t="shared" ref="S71" si="132">S65+S66+S67+S70</f>
        <v>9447.297012471814</v>
      </c>
      <c r="T71">
        <f t="shared" si="109"/>
        <v>6</v>
      </c>
      <c r="U71" s="1">
        <f t="shared" si="110"/>
        <v>7501.6226594892896</v>
      </c>
      <c r="V71" s="1">
        <f t="shared" si="111"/>
        <v>881.83389730719375</v>
      </c>
      <c r="X71" s="1">
        <f t="shared" si="112"/>
        <v>5251.1358616425023</v>
      </c>
      <c r="Y71" s="1">
        <f t="shared" si="113"/>
        <v>617.28372811503561</v>
      </c>
      <c r="AA71">
        <f t="shared" si="79"/>
        <v>100</v>
      </c>
      <c r="AB71">
        <f t="shared" si="71"/>
        <v>100</v>
      </c>
      <c r="AC71">
        <f t="shared" si="72"/>
        <v>100</v>
      </c>
      <c r="AD71">
        <f t="shared" si="73"/>
        <v>100</v>
      </c>
      <c r="AE71">
        <f t="shared" si="74"/>
        <v>100</v>
      </c>
      <c r="AF71">
        <f t="shared" si="75"/>
        <v>100</v>
      </c>
      <c r="AG71">
        <f t="shared" si="114"/>
        <v>6</v>
      </c>
      <c r="AH71" s="1">
        <f t="shared" si="115"/>
        <v>100</v>
      </c>
      <c r="AI71" s="1">
        <f t="shared" si="116"/>
        <v>0</v>
      </c>
    </row>
    <row r="72" spans="1:46" x14ac:dyDescent="0.25">
      <c r="U72" s="1"/>
      <c r="V72" s="1"/>
      <c r="X72" s="1"/>
      <c r="Y72" s="1"/>
      <c r="AH72" s="1"/>
      <c r="AI72" s="1"/>
    </row>
    <row r="73" spans="1:46" x14ac:dyDescent="0.25">
      <c r="L73" t="s">
        <v>45</v>
      </c>
      <c r="N73">
        <f>N69/N68</f>
        <v>74.432616921661733</v>
      </c>
      <c r="O73">
        <f t="shared" ref="O73:S73" si="133">O69/O68</f>
        <v>92.239570586864801</v>
      </c>
      <c r="Q73">
        <f t="shared" si="133"/>
        <v>82.772785040283196</v>
      </c>
      <c r="R73">
        <f t="shared" si="133"/>
        <v>73.378275808660291</v>
      </c>
      <c r="S73">
        <f t="shared" si="133"/>
        <v>66.440065841675789</v>
      </c>
      <c r="T73">
        <f t="shared" ref="T73" si="134">COUNT(N73:S73)</f>
        <v>5</v>
      </c>
      <c r="U73" s="1">
        <f t="shared" ref="U73" si="135">AVERAGE(N73:S73)</f>
        <v>77.852662839829151</v>
      </c>
      <c r="V73" s="1">
        <f t="shared" ref="V73" si="136">STDEV(N73:S73)/SQRT(T73)</f>
        <v>4.4337057898469414</v>
      </c>
      <c r="X73" s="1"/>
      <c r="Y73" s="1"/>
      <c r="AH73" s="1"/>
      <c r="AI73" s="1"/>
    </row>
    <row r="76" spans="1:46" x14ac:dyDescent="0.25">
      <c r="G76" t="s">
        <v>26</v>
      </c>
    </row>
    <row r="77" spans="1:46" x14ac:dyDescent="0.25">
      <c r="A77" t="s">
        <v>0</v>
      </c>
      <c r="B77" t="s">
        <v>1</v>
      </c>
      <c r="C77" t="s">
        <v>2</v>
      </c>
      <c r="D77" t="s">
        <v>3</v>
      </c>
      <c r="E77" t="s">
        <v>4</v>
      </c>
      <c r="G77" t="s">
        <v>2</v>
      </c>
      <c r="N77" t="s">
        <v>6</v>
      </c>
    </row>
    <row r="78" spans="1:46" x14ac:dyDescent="0.25">
      <c r="G78">
        <v>13</v>
      </c>
      <c r="H78">
        <v>14</v>
      </c>
      <c r="I78">
        <v>15</v>
      </c>
      <c r="J78">
        <v>16</v>
      </c>
      <c r="K78">
        <v>17</v>
      </c>
      <c r="L78">
        <v>18</v>
      </c>
      <c r="N78">
        <v>13</v>
      </c>
      <c r="O78">
        <v>14</v>
      </c>
      <c r="P78">
        <v>15</v>
      </c>
      <c r="Q78">
        <v>16</v>
      </c>
      <c r="R78">
        <v>17</v>
      </c>
      <c r="S78">
        <v>18</v>
      </c>
      <c r="T78" t="s">
        <v>17</v>
      </c>
      <c r="U78" t="s">
        <v>18</v>
      </c>
      <c r="V78" t="s">
        <v>19</v>
      </c>
      <c r="AA78">
        <v>13</v>
      </c>
      <c r="AB78">
        <v>14</v>
      </c>
      <c r="AC78">
        <v>15</v>
      </c>
      <c r="AD78">
        <v>16</v>
      </c>
      <c r="AE78">
        <v>17</v>
      </c>
      <c r="AF78">
        <v>18</v>
      </c>
      <c r="AG78" t="s">
        <v>17</v>
      </c>
      <c r="AH78" t="s">
        <v>18</v>
      </c>
      <c r="AI78" t="s">
        <v>19</v>
      </c>
      <c r="AL78">
        <v>13</v>
      </c>
      <c r="AM78">
        <v>14</v>
      </c>
      <c r="AN78">
        <v>15</v>
      </c>
      <c r="AO78">
        <v>16</v>
      </c>
      <c r="AP78">
        <v>17</v>
      </c>
      <c r="AQ78">
        <v>18</v>
      </c>
      <c r="AR78" t="s">
        <v>17</v>
      </c>
      <c r="AS78" t="s">
        <v>18</v>
      </c>
      <c r="AT78" t="s">
        <v>19</v>
      </c>
    </row>
    <row r="79" spans="1:46" x14ac:dyDescent="0.25">
      <c r="A79" t="s">
        <v>33</v>
      </c>
      <c r="B79">
        <v>228</v>
      </c>
      <c r="C79">
        <v>16836610</v>
      </c>
      <c r="D79">
        <v>44.16</v>
      </c>
      <c r="E79">
        <f t="shared" ref="E79:E101" si="137">D79/C79</f>
        <v>2.6228557886652953E-6</v>
      </c>
      <c r="G79">
        <v>5867761</v>
      </c>
      <c r="H79">
        <v>924755</v>
      </c>
      <c r="I79">
        <v>3988624</v>
      </c>
      <c r="J79">
        <v>1247927</v>
      </c>
      <c r="K79">
        <v>374685</v>
      </c>
      <c r="N79">
        <f>G79*$E79*0.15/0.05/$B79*1000</f>
        <v>202.50382770203237</v>
      </c>
      <c r="O79">
        <f t="shared" ref="O79:O101" si="138">H79*$E79*0.15/0.05/$B79*1000</f>
        <v>31.914460590094404</v>
      </c>
      <c r="P79">
        <f t="shared" ref="P79:P101" si="139">I79*$E79*0.15/0.05/$B79*1000</f>
        <v>137.652441410649</v>
      </c>
      <c r="Q79">
        <f t="shared" ref="Q79:R101" si="140">J79*$E79*0.15/0.05/$B79*1000</f>
        <v>43.067533628706784</v>
      </c>
      <c r="R79">
        <f t="shared" si="140"/>
        <v>12.930851594421791</v>
      </c>
      <c r="T79">
        <f t="shared" ref="T79:T101" si="141">COUNT(N79:S79)</f>
        <v>5</v>
      </c>
      <c r="U79" s="1">
        <f t="shared" ref="U79:U101" si="142">AVERAGE(N79:S79)</f>
        <v>85.61382298518086</v>
      </c>
      <c r="V79" s="1">
        <f t="shared" ref="V79:V101" si="143">STDEV(N79:S79)/SQRT(T79)</f>
        <v>36.295945779226223</v>
      </c>
      <c r="AA79">
        <f>+N79/N$109*100</f>
        <v>1.0784234800828769</v>
      </c>
      <c r="AB79">
        <f t="shared" ref="AB79:AB109" si="144">+O79/O$109*100</f>
        <v>0.41631474349749342</v>
      </c>
      <c r="AC79">
        <f t="shared" ref="AC79:AC109" si="145">+P79/P$109*100</f>
        <v>0.87150292431698584</v>
      </c>
      <c r="AD79">
        <f t="shared" ref="AD79:AE109" si="146">+Q79/Q$109*100</f>
        <v>0.76257123980416042</v>
      </c>
      <c r="AE79">
        <f t="shared" si="146"/>
        <v>1.0360250436497127</v>
      </c>
      <c r="AG79">
        <f>COUNT(AA79:AF79)</f>
        <v>5</v>
      </c>
      <c r="AH79" s="1">
        <f>AVERAGE(AA79:AF79)</f>
        <v>0.83296748627024575</v>
      </c>
      <c r="AI79" s="1">
        <f>STDEV(AA79:AF79)/SQRT(AG79)</f>
        <v>0.11864255898906763</v>
      </c>
    </row>
    <row r="80" spans="1:46" x14ac:dyDescent="0.25">
      <c r="A80" t="s">
        <v>32</v>
      </c>
      <c r="B80">
        <v>242</v>
      </c>
      <c r="C80">
        <v>8178707</v>
      </c>
      <c r="D80">
        <v>22.08</v>
      </c>
      <c r="E80">
        <f t="shared" si="137"/>
        <v>2.6996932400194794E-6</v>
      </c>
      <c r="G80">
        <v>2275919</v>
      </c>
      <c r="H80">
        <v>596955</v>
      </c>
      <c r="I80">
        <v>1321453</v>
      </c>
      <c r="J80">
        <v>573542</v>
      </c>
      <c r="K80">
        <v>151050</v>
      </c>
      <c r="N80">
        <f t="shared" ref="N80:N101" si="147">G80*$E80*0.15/0.05/$B80*1000</f>
        <v>76.168799245436674</v>
      </c>
      <c r="O80">
        <f t="shared" si="138"/>
        <v>19.978455100361508</v>
      </c>
      <c r="P80">
        <f t="shared" si="139"/>
        <v>44.225426418637937</v>
      </c>
      <c r="Q80">
        <f t="shared" si="140"/>
        <v>19.194885871081638</v>
      </c>
      <c r="R80">
        <f t="shared" si="140"/>
        <v>5.0552313707224252</v>
      </c>
      <c r="T80">
        <f t="shared" si="141"/>
        <v>5</v>
      </c>
      <c r="U80" s="1">
        <f t="shared" si="142"/>
        <v>32.924559601248042</v>
      </c>
      <c r="V80" s="1">
        <f t="shared" si="143"/>
        <v>12.511152768098281</v>
      </c>
      <c r="AA80">
        <f t="shared" ref="AA80:AA109" si="148">+N80/N$109*100</f>
        <v>0.40563293290862296</v>
      </c>
      <c r="AB80">
        <f t="shared" si="144"/>
        <v>0.26061306557581987</v>
      </c>
      <c r="AC80">
        <f t="shared" si="145"/>
        <v>0.2799993088246594</v>
      </c>
      <c r="AD80">
        <f t="shared" si="146"/>
        <v>0.33987244412002837</v>
      </c>
      <c r="AE80">
        <f t="shared" si="146"/>
        <v>0.40502717576400188</v>
      </c>
      <c r="AG80">
        <f t="shared" ref="AG80:AG101" si="149">COUNT(AA80:AF80)</f>
        <v>5</v>
      </c>
      <c r="AH80" s="1">
        <f t="shared" ref="AH80:AH101" si="150">AVERAGE(AA80:AF80)</f>
        <v>0.33822898543862651</v>
      </c>
      <c r="AI80" s="1">
        <f t="shared" ref="AI80:AI101" si="151">STDEV(AA80:AF80)/SQRT(AG80)</f>
        <v>3.0350385151128912E-2</v>
      </c>
      <c r="AK80" s="2" t="s">
        <v>46</v>
      </c>
      <c r="AL80" s="1">
        <f>N104</f>
        <v>5173.3941338461245</v>
      </c>
      <c r="AM80" s="1">
        <f t="shared" ref="AM80" si="152">O104</f>
        <v>1508.716809224607</v>
      </c>
      <c r="AN80" s="1">
        <f t="shared" ref="AN80" si="153">P104</f>
        <v>3846.2069714122613</v>
      </c>
      <c r="AO80" s="1">
        <f t="shared" ref="AO80" si="154">Q104</f>
        <v>1295.9684388389148</v>
      </c>
      <c r="AP80" s="1">
        <f t="shared" ref="AP80" si="155">R104</f>
        <v>235.97922520784419</v>
      </c>
      <c r="AQ80" s="1"/>
      <c r="AR80">
        <f t="shared" ref="AR80:AR81" si="156">COUNT(AL80:AQ80)</f>
        <v>5</v>
      </c>
      <c r="AS80" s="1">
        <f t="shared" ref="AS80:AS81" si="157">AVERAGE(AL80:AQ80)</f>
        <v>2412.0531157059499</v>
      </c>
      <c r="AT80" s="1">
        <f t="shared" ref="AT80:AT81" si="158">STDEV(AL80:AQ80)/SQRT(AR80)</f>
        <v>907.71032179195299</v>
      </c>
    </row>
    <row r="81" spans="1:46" x14ac:dyDescent="0.25">
      <c r="A81" t="s">
        <v>34</v>
      </c>
      <c r="B81">
        <v>256</v>
      </c>
      <c r="C81">
        <v>25940014</v>
      </c>
      <c r="D81">
        <v>66.239999999999995</v>
      </c>
      <c r="E81">
        <f t="shared" si="137"/>
        <v>2.5535838184204523E-6</v>
      </c>
      <c r="G81">
        <v>98312094</v>
      </c>
      <c r="H81">
        <v>54793984</v>
      </c>
      <c r="I81">
        <v>125780850</v>
      </c>
      <c r="J81">
        <v>44558379</v>
      </c>
      <c r="K81">
        <v>11282420</v>
      </c>
      <c r="N81">
        <f t="shared" si="147"/>
        <v>2941.9707702355126</v>
      </c>
      <c r="O81">
        <f t="shared" si="138"/>
        <v>1639.6995807326853</v>
      </c>
      <c r="P81">
        <f t="shared" si="139"/>
        <v>3763.9680846934002</v>
      </c>
      <c r="Q81">
        <f t="shared" si="140"/>
        <v>1333.4010420638167</v>
      </c>
      <c r="R81">
        <f t="shared" si="140"/>
        <v>337.62427903855399</v>
      </c>
      <c r="T81">
        <f t="shared" si="141"/>
        <v>5</v>
      </c>
      <c r="U81" s="1">
        <f t="shared" si="142"/>
        <v>2003.3327513527936</v>
      </c>
      <c r="V81" s="1">
        <f t="shared" si="143"/>
        <v>605.66081267178674</v>
      </c>
      <c r="AA81">
        <f t="shared" si="148"/>
        <v>15.66731055082986</v>
      </c>
      <c r="AB81">
        <f t="shared" si="144"/>
        <v>21.389398339934662</v>
      </c>
      <c r="AC81">
        <f t="shared" si="145"/>
        <v>23.830374232594853</v>
      </c>
      <c r="AD81">
        <f t="shared" si="146"/>
        <v>23.609740334073937</v>
      </c>
      <c r="AE81">
        <f t="shared" si="146"/>
        <v>27.050593371515809</v>
      </c>
      <c r="AG81">
        <f t="shared" si="149"/>
        <v>5</v>
      </c>
      <c r="AH81" s="1">
        <f t="shared" si="150"/>
        <v>22.309483365789823</v>
      </c>
      <c r="AI81" s="1">
        <f t="shared" si="151"/>
        <v>1.8900650446121381</v>
      </c>
      <c r="AK81" s="2" t="s">
        <v>47</v>
      </c>
      <c r="AL81" s="1">
        <f>AL83+AL82</f>
        <v>21406.04285241336</v>
      </c>
      <c r="AM81" s="1">
        <f t="shared" ref="AM81" si="159">AM83+AM82</f>
        <v>9698.0365999984988</v>
      </c>
      <c r="AN81" s="1">
        <f t="shared" ref="AN81" si="160">AN83+AN82</f>
        <v>16584.005374231896</v>
      </c>
      <c r="AO81" s="1">
        <f t="shared" ref="AO81" si="161">AO83+AO82</f>
        <v>6913.0703552903669</v>
      </c>
      <c r="AP81" s="1">
        <f t="shared" ref="AP81" si="162">AP83+AP82</f>
        <v>1451.7387482807376</v>
      </c>
      <c r="AQ81" s="1"/>
      <c r="AR81">
        <f t="shared" si="156"/>
        <v>5</v>
      </c>
      <c r="AS81" s="1">
        <f t="shared" si="157"/>
        <v>11210.578786042972</v>
      </c>
      <c r="AT81" s="1">
        <f t="shared" si="158"/>
        <v>3527.1271758110079</v>
      </c>
    </row>
    <row r="82" spans="1:46" x14ac:dyDescent="0.25">
      <c r="A82" t="s">
        <v>7</v>
      </c>
      <c r="B82">
        <v>254</v>
      </c>
      <c r="C82">
        <v>8522738</v>
      </c>
      <c r="D82">
        <v>22.08</v>
      </c>
      <c r="E82">
        <f t="shared" si="137"/>
        <v>2.5907167391511974E-6</v>
      </c>
      <c r="G82">
        <v>13985403</v>
      </c>
      <c r="H82">
        <v>1837894</v>
      </c>
      <c r="I82">
        <v>10075221</v>
      </c>
      <c r="J82">
        <v>4055063</v>
      </c>
      <c r="K82">
        <v>629785</v>
      </c>
      <c r="N82">
        <f t="shared" si="147"/>
        <v>427.93957861270127</v>
      </c>
      <c r="O82">
        <f t="shared" si="138"/>
        <v>56.237749022663976</v>
      </c>
      <c r="P82">
        <f t="shared" si="139"/>
        <v>308.29185466946063</v>
      </c>
      <c r="Q82">
        <f t="shared" si="140"/>
        <v>124.08094006786619</v>
      </c>
      <c r="R82">
        <f t="shared" si="140"/>
        <v>19.270801672043348</v>
      </c>
      <c r="T82">
        <f t="shared" si="141"/>
        <v>5</v>
      </c>
      <c r="U82" s="1">
        <f t="shared" si="142"/>
        <v>187.16418480894708</v>
      </c>
      <c r="V82" s="1">
        <f t="shared" si="143"/>
        <v>78.087808947078429</v>
      </c>
      <c r="AA82">
        <f t="shared" si="148"/>
        <v>2.2789697106948932</v>
      </c>
      <c r="AB82">
        <f t="shared" si="144"/>
        <v>0.73360488087063458</v>
      </c>
      <c r="AC82">
        <f t="shared" si="145"/>
        <v>1.9518524345384904</v>
      </c>
      <c r="AD82">
        <f t="shared" si="146"/>
        <v>2.1970275130997718</v>
      </c>
      <c r="AE82">
        <f t="shared" si="146"/>
        <v>1.5439844002274634</v>
      </c>
      <c r="AG82">
        <f t="shared" si="149"/>
        <v>5</v>
      </c>
      <c r="AH82" s="1">
        <f t="shared" si="150"/>
        <v>1.7410877878862507</v>
      </c>
      <c r="AI82" s="1">
        <f t="shared" si="151"/>
        <v>0.28244391350724424</v>
      </c>
      <c r="AK82" s="2" t="s">
        <v>53</v>
      </c>
      <c r="AL82" s="1">
        <f>N89*3+N96*5</f>
        <v>363.13149457436731</v>
      </c>
      <c r="AM82" s="1">
        <f>O89*3+O96*5</f>
        <v>113.12130531670678</v>
      </c>
      <c r="AN82" s="1">
        <f>P89*3+P96*5</f>
        <v>221.22982176914607</v>
      </c>
      <c r="AO82" s="1">
        <f>Q89*3+Q96*5</f>
        <v>125.98474999276819</v>
      </c>
      <c r="AP82" s="1">
        <f>R89*3+R96*5</f>
        <v>0</v>
      </c>
      <c r="AQ82" s="1"/>
      <c r="AR82">
        <f>COUNT(AL82:AQ82)</f>
        <v>5</v>
      </c>
      <c r="AS82" s="1">
        <f>AVERAGE(AL82:AQ82)</f>
        <v>164.69347433059767</v>
      </c>
      <c r="AT82" s="1">
        <f>STDEV(AL82:AQ82)/SQRT(AR82)</f>
        <v>60.768413219246405</v>
      </c>
    </row>
    <row r="83" spans="1:46" x14ac:dyDescent="0.25">
      <c r="A83" t="s">
        <v>28</v>
      </c>
      <c r="B83">
        <v>270</v>
      </c>
      <c r="C83">
        <v>8853268</v>
      </c>
      <c r="D83">
        <v>22.08</v>
      </c>
      <c r="E83">
        <f t="shared" si="137"/>
        <v>2.4939943080905265E-6</v>
      </c>
      <c r="G83">
        <v>18977228</v>
      </c>
      <c r="H83">
        <v>603237</v>
      </c>
      <c r="I83">
        <v>1454365</v>
      </c>
      <c r="J83">
        <v>561495</v>
      </c>
      <c r="K83">
        <v>118958</v>
      </c>
      <c r="N83">
        <f t="shared" si="147"/>
        <v>525.87887350373524</v>
      </c>
      <c r="O83">
        <f t="shared" si="138"/>
        <v>16.716329382551162</v>
      </c>
      <c r="P83">
        <f t="shared" si="139"/>
        <v>40.301978132067532</v>
      </c>
      <c r="Q83">
        <f t="shared" si="140"/>
        <v>15.55961482245878</v>
      </c>
      <c r="R83">
        <f t="shared" si="140"/>
        <v>3.2964508322425869</v>
      </c>
      <c r="T83">
        <f t="shared" si="141"/>
        <v>5</v>
      </c>
      <c r="U83" s="1">
        <f t="shared" si="142"/>
        <v>120.35064933461108</v>
      </c>
      <c r="V83" s="1">
        <f t="shared" si="143"/>
        <v>101.55881274713218</v>
      </c>
      <c r="AA83">
        <f t="shared" si="148"/>
        <v>2.8005402727519382</v>
      </c>
      <c r="AB83">
        <f t="shared" si="144"/>
        <v>0.21805959588351653</v>
      </c>
      <c r="AC83">
        <f t="shared" si="145"/>
        <v>0.25515923610156094</v>
      </c>
      <c r="AD83">
        <f t="shared" si="146"/>
        <v>0.27550485867917746</v>
      </c>
      <c r="AE83">
        <f t="shared" si="146"/>
        <v>0.26411296985548388</v>
      </c>
      <c r="AG83">
        <f t="shared" si="149"/>
        <v>5</v>
      </c>
      <c r="AH83" s="1">
        <f t="shared" si="150"/>
        <v>0.76267538665433532</v>
      </c>
      <c r="AI83" s="1">
        <f t="shared" si="151"/>
        <v>0.50955725406426766</v>
      </c>
      <c r="AK83" s="2" t="s">
        <v>54</v>
      </c>
      <c r="AL83" s="1">
        <f>N87*2+N90*3+N93*2+N94*3+N95*4</f>
        <v>21042.911357838992</v>
      </c>
      <c r="AM83" s="1">
        <f t="shared" ref="AM83" si="163">O87*2+O90*3+O93*2+O94*3+O95*4</f>
        <v>9584.9152946817921</v>
      </c>
      <c r="AN83" s="1">
        <f t="shared" ref="AN83" si="164">P87*2+P90*3+P93*2+P94*3+P95*4</f>
        <v>16362.775552462748</v>
      </c>
      <c r="AO83" s="1">
        <f t="shared" ref="AO83" si="165">Q87*2+Q90*3+Q93*2+Q94*3+Q95*4</f>
        <v>6787.0856052975987</v>
      </c>
      <c r="AP83" s="1">
        <f t="shared" ref="AP83" si="166">R87*2+R90*3+R93*2+R94*3+R95*4</f>
        <v>1451.7387482807376</v>
      </c>
      <c r="AQ83" s="1"/>
      <c r="AR83">
        <f t="shared" ref="AR83:AR90" si="167">COUNT(AL83:AQ83)</f>
        <v>5</v>
      </c>
      <c r="AS83" s="1">
        <f t="shared" ref="AS83:AS90" si="168">AVERAGE(AL83:AQ83)</f>
        <v>11045.885311712374</v>
      </c>
      <c r="AT83" s="1">
        <f t="shared" ref="AT83:AT90" si="169">STDEV(AL83:AQ83)/SQRT(AR83)</f>
        <v>3467.9194642447264</v>
      </c>
    </row>
    <row r="84" spans="1:46" x14ac:dyDescent="0.25">
      <c r="A84" t="s">
        <v>35</v>
      </c>
      <c r="B84">
        <v>284</v>
      </c>
      <c r="C84">
        <v>17150681</v>
      </c>
      <c r="D84">
        <v>44.16</v>
      </c>
      <c r="E84">
        <f t="shared" si="137"/>
        <v>2.5748248713855732E-6</v>
      </c>
      <c r="G84">
        <v>52056296</v>
      </c>
      <c r="H84">
        <v>27389080</v>
      </c>
      <c r="I84">
        <v>58563762</v>
      </c>
      <c r="J84">
        <v>18826172</v>
      </c>
      <c r="K84">
        <v>5415902</v>
      </c>
      <c r="N84">
        <f t="shared" si="147"/>
        <v>1415.8716090106618</v>
      </c>
      <c r="O84">
        <f t="shared" si="138"/>
        <v>744.95159565178687</v>
      </c>
      <c r="P84">
        <f t="shared" si="139"/>
        <v>1592.8672284454788</v>
      </c>
      <c r="Q84">
        <f t="shared" si="140"/>
        <v>512.05030878784521</v>
      </c>
      <c r="R84">
        <f t="shared" si="140"/>
        <v>147.30632926676267</v>
      </c>
      <c r="T84">
        <f t="shared" si="141"/>
        <v>5</v>
      </c>
      <c r="U84" s="1">
        <f t="shared" si="142"/>
        <v>882.60941423250711</v>
      </c>
      <c r="V84" s="1">
        <f t="shared" si="143"/>
        <v>272.55908381804971</v>
      </c>
      <c r="AA84">
        <f t="shared" si="148"/>
        <v>7.5401497604605332</v>
      </c>
      <c r="AB84">
        <f t="shared" si="144"/>
        <v>9.7176742682620016</v>
      </c>
      <c r="AC84">
        <f t="shared" si="145"/>
        <v>10.084735391634942</v>
      </c>
      <c r="AD84">
        <f t="shared" si="146"/>
        <v>9.0665707068532537</v>
      </c>
      <c r="AE84">
        <f t="shared" si="146"/>
        <v>11.802242496875623</v>
      </c>
      <c r="AG84">
        <f t="shared" si="149"/>
        <v>5</v>
      </c>
      <c r="AH84" s="1">
        <f t="shared" si="150"/>
        <v>9.642274524817271</v>
      </c>
      <c r="AI84" s="1">
        <f t="shared" si="151"/>
        <v>0.69344364555581184</v>
      </c>
      <c r="AK84" s="2" t="s">
        <v>48</v>
      </c>
      <c r="AL84" s="1">
        <f>N86+N88*2</f>
        <v>36.303073446297688</v>
      </c>
      <c r="AM84" s="1">
        <f t="shared" ref="AM84" si="170">O86+O88*2</f>
        <v>0</v>
      </c>
      <c r="AN84" s="1">
        <f t="shared" ref="AN84" si="171">P86+P88*2</f>
        <v>15.98224789267295</v>
      </c>
      <c r="AO84" s="1">
        <f t="shared" ref="AO84" si="172">Q86+Q88*2</f>
        <v>0</v>
      </c>
      <c r="AP84" s="1">
        <f t="shared" ref="AP84" si="173">R86+R88*2</f>
        <v>0</v>
      </c>
      <c r="AQ84" s="1"/>
      <c r="AR84">
        <f t="shared" si="167"/>
        <v>5</v>
      </c>
      <c r="AS84" s="1">
        <f t="shared" si="168"/>
        <v>10.457064267794127</v>
      </c>
      <c r="AT84" s="1">
        <f t="shared" si="169"/>
        <v>7.1644763376196927</v>
      </c>
    </row>
    <row r="85" spans="1:46" x14ac:dyDescent="0.25">
      <c r="A85" t="s">
        <v>8</v>
      </c>
      <c r="B85">
        <v>282</v>
      </c>
      <c r="C85">
        <v>17246446</v>
      </c>
      <c r="D85">
        <v>44.16</v>
      </c>
      <c r="E85">
        <f t="shared" si="137"/>
        <v>2.5605275428920253E-6</v>
      </c>
      <c r="G85">
        <v>169503012</v>
      </c>
      <c r="H85">
        <v>52233428</v>
      </c>
      <c r="I85">
        <v>126552592</v>
      </c>
      <c r="J85">
        <v>42054330</v>
      </c>
      <c r="K85">
        <v>7955623</v>
      </c>
      <c r="N85">
        <f t="shared" si="147"/>
        <v>4617.2035194591208</v>
      </c>
      <c r="O85">
        <f t="shared" si="138"/>
        <v>1422.8205431241224</v>
      </c>
      <c r="P85">
        <f t="shared" si="139"/>
        <v>3447.2489089401802</v>
      </c>
      <c r="Q85">
        <f t="shared" si="140"/>
        <v>1145.5454283284082</v>
      </c>
      <c r="R85">
        <f t="shared" si="140"/>
        <v>216.70842353580085</v>
      </c>
      <c r="T85">
        <f t="shared" si="141"/>
        <v>5</v>
      </c>
      <c r="U85" s="1">
        <f t="shared" si="142"/>
        <v>2169.9053646775269</v>
      </c>
      <c r="V85" s="1">
        <f t="shared" si="143"/>
        <v>807.56739932791072</v>
      </c>
      <c r="AA85">
        <f t="shared" si="148"/>
        <v>24.588674417713435</v>
      </c>
      <c r="AB85">
        <f t="shared" si="144"/>
        <v>18.560275138647775</v>
      </c>
      <c r="AC85">
        <f t="shared" si="145"/>
        <v>21.825166878278772</v>
      </c>
      <c r="AD85">
        <f t="shared" si="146"/>
        <v>20.28349255064164</v>
      </c>
      <c r="AE85">
        <f t="shared" si="146"/>
        <v>17.362766273629777</v>
      </c>
      <c r="AG85">
        <f t="shared" si="149"/>
        <v>5</v>
      </c>
      <c r="AH85" s="1">
        <f t="shared" si="150"/>
        <v>20.52407505178228</v>
      </c>
      <c r="AI85" s="1">
        <f t="shared" si="151"/>
        <v>1.2673214110084741</v>
      </c>
      <c r="AK85" s="2" t="s">
        <v>49</v>
      </c>
      <c r="AL85" s="1">
        <f>AL80+AL81+AL84</f>
        <v>26615.740059705782</v>
      </c>
      <c r="AM85" s="1">
        <f t="shared" ref="AM85" si="174">AM80+AM81+AM84</f>
        <v>11206.753409223105</v>
      </c>
      <c r="AN85" s="1">
        <f t="shared" ref="AN85" si="175">AN80+AN81+AN84</f>
        <v>20446.194593536831</v>
      </c>
      <c r="AO85" s="1">
        <f t="shared" ref="AO85" si="176">AO80+AO81+AO84</f>
        <v>8209.0387941292811</v>
      </c>
      <c r="AP85" s="1">
        <f t="shared" ref="AP85" si="177">AP80+AP81+AP84</f>
        <v>1687.7179734885817</v>
      </c>
      <c r="AQ85" s="1"/>
      <c r="AR85">
        <f t="shared" si="167"/>
        <v>5</v>
      </c>
      <c r="AS85" s="1">
        <f t="shared" si="168"/>
        <v>13633.088966016719</v>
      </c>
      <c r="AT85" s="1">
        <f t="shared" si="169"/>
        <v>4432.645656730625</v>
      </c>
    </row>
    <row r="86" spans="1:46" x14ac:dyDescent="0.25">
      <c r="A86" t="s">
        <v>9</v>
      </c>
      <c r="B86">
        <v>282</v>
      </c>
      <c r="C86">
        <v>8647289</v>
      </c>
      <c r="D86">
        <v>22.08</v>
      </c>
      <c r="E86">
        <f t="shared" si="137"/>
        <v>2.5534014186411483E-6</v>
      </c>
      <c r="I86">
        <v>145936</v>
      </c>
      <c r="N86">
        <f t="shared" si="147"/>
        <v>0</v>
      </c>
      <c r="O86">
        <f t="shared" si="138"/>
        <v>0</v>
      </c>
      <c r="P86">
        <f t="shared" si="139"/>
        <v>3.9641828662852614</v>
      </c>
      <c r="Q86">
        <f t="shared" si="140"/>
        <v>0</v>
      </c>
      <c r="R86">
        <f t="shared" si="140"/>
        <v>0</v>
      </c>
      <c r="T86">
        <f t="shared" si="141"/>
        <v>5</v>
      </c>
      <c r="U86" s="1">
        <f t="shared" si="142"/>
        <v>0.79283657325705226</v>
      </c>
      <c r="V86" s="1">
        <f t="shared" si="143"/>
        <v>0.79283657325705215</v>
      </c>
      <c r="AA86">
        <f t="shared" si="148"/>
        <v>0</v>
      </c>
      <c r="AB86">
        <f t="shared" si="144"/>
        <v>0</v>
      </c>
      <c r="AC86">
        <f t="shared" si="145"/>
        <v>2.5097970839387002E-2</v>
      </c>
      <c r="AD86">
        <f t="shared" si="146"/>
        <v>0</v>
      </c>
      <c r="AE86">
        <f t="shared" si="146"/>
        <v>0</v>
      </c>
      <c r="AG86">
        <f t="shared" si="149"/>
        <v>5</v>
      </c>
      <c r="AH86" s="1">
        <f t="shared" si="150"/>
        <v>5.0195941678774E-3</v>
      </c>
      <c r="AI86" s="1">
        <f t="shared" si="151"/>
        <v>5.0195941678774E-3</v>
      </c>
      <c r="AK86" t="s">
        <v>50</v>
      </c>
      <c r="AL86" s="1">
        <f>AL84/AL85*100</f>
        <v>0.13639700930675153</v>
      </c>
      <c r="AM86" s="1">
        <f t="shared" ref="AM86" si="178">AM84/AM85*100</f>
        <v>0</v>
      </c>
      <c r="AN86" s="1">
        <f t="shared" ref="AN86" si="179">AN84/AN85*100</f>
        <v>7.8167347080444191E-2</v>
      </c>
      <c r="AO86" s="1">
        <f t="shared" ref="AO86" si="180">AO84/AO85*100</f>
        <v>0</v>
      </c>
      <c r="AP86" s="1">
        <f t="shared" ref="AP86" si="181">AP84/AP85*100</f>
        <v>0</v>
      </c>
      <c r="AQ86" s="1"/>
      <c r="AR86">
        <f t="shared" si="167"/>
        <v>5</v>
      </c>
      <c r="AS86" s="1">
        <f t="shared" si="168"/>
        <v>4.2912871277439146E-2</v>
      </c>
      <c r="AT86" s="1">
        <f t="shared" si="169"/>
        <v>2.7844843051317764E-2</v>
      </c>
    </row>
    <row r="87" spans="1:46" x14ac:dyDescent="0.25">
      <c r="A87" t="s">
        <v>10</v>
      </c>
      <c r="B87">
        <v>280</v>
      </c>
      <c r="C87">
        <v>7871370</v>
      </c>
      <c r="D87">
        <v>22.08</v>
      </c>
      <c r="E87">
        <f t="shared" si="137"/>
        <v>2.805102542505307E-6</v>
      </c>
      <c r="G87">
        <v>187117763</v>
      </c>
      <c r="H87">
        <v>72098315</v>
      </c>
      <c r="I87">
        <v>120431260</v>
      </c>
      <c r="J87">
        <v>42046665</v>
      </c>
      <c r="K87">
        <v>9269308</v>
      </c>
      <c r="N87">
        <f t="shared" si="147"/>
        <v>5623.7626364914868</v>
      </c>
      <c r="O87">
        <f t="shared" si="138"/>
        <v>2166.891071966234</v>
      </c>
      <c r="P87">
        <f t="shared" si="139"/>
        <v>3619.5217888191182</v>
      </c>
      <c r="Q87">
        <f t="shared" si="140"/>
        <v>1263.6986453075235</v>
      </c>
      <c r="R87">
        <f t="shared" si="140"/>
        <v>278.58599397926554</v>
      </c>
      <c r="T87">
        <f t="shared" si="141"/>
        <v>5</v>
      </c>
      <c r="U87" s="1">
        <f t="shared" si="142"/>
        <v>2590.4920273127259</v>
      </c>
      <c r="V87" s="1">
        <f t="shared" si="143"/>
        <v>936.59918837890564</v>
      </c>
      <c r="AA87">
        <f t="shared" si="148"/>
        <v>29.949052037322737</v>
      </c>
      <c r="AB87">
        <f t="shared" si="144"/>
        <v>28.266456149743842</v>
      </c>
      <c r="AC87">
        <f t="shared" si="145"/>
        <v>22.915858166107895</v>
      </c>
      <c r="AD87">
        <f t="shared" si="146"/>
        <v>22.375561391531971</v>
      </c>
      <c r="AE87">
        <f t="shared" si="146"/>
        <v>22.320422167483166</v>
      </c>
      <c r="AG87">
        <f t="shared" si="149"/>
        <v>5</v>
      </c>
      <c r="AH87" s="1">
        <f t="shared" si="150"/>
        <v>25.165469982437923</v>
      </c>
      <c r="AI87" s="1">
        <f t="shared" si="151"/>
        <v>1.6345857705363771</v>
      </c>
      <c r="AK87" t="s">
        <v>51</v>
      </c>
      <c r="AL87" s="1">
        <f>AL81/AL85*100</f>
        <v>80.42625455611693</v>
      </c>
      <c r="AM87" s="1">
        <f t="shared" ref="AM87:AP87" si="182">AM81/AM85*100</f>
        <v>86.537431902597774</v>
      </c>
      <c r="AN87" s="1">
        <f t="shared" si="182"/>
        <v>81.110474119590947</v>
      </c>
      <c r="AO87" s="1">
        <f t="shared" si="182"/>
        <v>84.212908827209702</v>
      </c>
      <c r="AP87" s="1">
        <f t="shared" si="182"/>
        <v>86.017851980324323</v>
      </c>
      <c r="AQ87" s="1"/>
      <c r="AR87">
        <f t="shared" si="167"/>
        <v>5</v>
      </c>
      <c r="AS87" s="1">
        <f t="shared" si="168"/>
        <v>83.660984277167941</v>
      </c>
      <c r="AT87" s="1">
        <f t="shared" si="169"/>
        <v>1.247035994931893</v>
      </c>
    </row>
    <row r="88" spans="1:46" x14ac:dyDescent="0.25">
      <c r="A88" t="s">
        <v>11</v>
      </c>
      <c r="B88">
        <v>280</v>
      </c>
      <c r="C88">
        <v>8073975</v>
      </c>
      <c r="D88">
        <v>22.08</v>
      </c>
      <c r="E88">
        <f t="shared" si="137"/>
        <v>2.7347124557606379E-6</v>
      </c>
      <c r="G88">
        <v>619496</v>
      </c>
      <c r="I88">
        <v>205083</v>
      </c>
      <c r="N88">
        <f t="shared" si="147"/>
        <v>18.151536723148844</v>
      </c>
      <c r="O88">
        <f t="shared" si="138"/>
        <v>0</v>
      </c>
      <c r="P88">
        <f t="shared" si="139"/>
        <v>6.0090325131938442</v>
      </c>
      <c r="Q88">
        <f t="shared" si="140"/>
        <v>0</v>
      </c>
      <c r="R88">
        <f t="shared" si="140"/>
        <v>0</v>
      </c>
      <c r="T88">
        <f t="shared" si="141"/>
        <v>5</v>
      </c>
      <c r="U88" s="1">
        <f t="shared" si="142"/>
        <v>4.8321138472685377</v>
      </c>
      <c r="V88" s="1">
        <f t="shared" si="143"/>
        <v>3.5273228941480537</v>
      </c>
      <c r="AA88">
        <f t="shared" si="148"/>
        <v>9.6665053811394494E-2</v>
      </c>
      <c r="AB88">
        <f t="shared" si="144"/>
        <v>0</v>
      </c>
      <c r="AC88">
        <f t="shared" si="145"/>
        <v>3.8044290053246735E-2</v>
      </c>
      <c r="AD88">
        <f t="shared" si="146"/>
        <v>0</v>
      </c>
      <c r="AE88">
        <f t="shared" si="146"/>
        <v>0</v>
      </c>
      <c r="AG88">
        <f t="shared" si="149"/>
        <v>5</v>
      </c>
      <c r="AH88" s="1">
        <f t="shared" si="150"/>
        <v>2.6941868772928246E-2</v>
      </c>
      <c r="AI88" s="1">
        <f t="shared" si="151"/>
        <v>1.8923767026053417E-2</v>
      </c>
      <c r="AK88" t="s">
        <v>55</v>
      </c>
      <c r="AL88" s="1">
        <f>AL82/AL85*100</f>
        <v>1.3643486664649274</v>
      </c>
      <c r="AM88" s="1">
        <f t="shared" ref="AM88:AP88" si="183">AM82/AM85*100</f>
        <v>1.0094030017971884</v>
      </c>
      <c r="AN88" s="1">
        <f t="shared" si="183"/>
        <v>1.0820097635140291</v>
      </c>
      <c r="AO88" s="1">
        <f t="shared" si="183"/>
        <v>1.53470769419273</v>
      </c>
      <c r="AP88" s="1">
        <f t="shared" si="183"/>
        <v>0</v>
      </c>
      <c r="AQ88" s="1"/>
      <c r="AR88">
        <f t="shared" si="167"/>
        <v>5</v>
      </c>
      <c r="AS88" s="1">
        <f t="shared" si="168"/>
        <v>0.9980938251937751</v>
      </c>
      <c r="AT88" s="1">
        <f t="shared" si="169"/>
        <v>0.26696985964956255</v>
      </c>
    </row>
    <row r="89" spans="1:46" x14ac:dyDescent="0.25">
      <c r="A89" t="s">
        <v>29</v>
      </c>
      <c r="B89">
        <v>278</v>
      </c>
      <c r="C89">
        <v>7409069</v>
      </c>
      <c r="D89">
        <v>22.08</v>
      </c>
      <c r="E89">
        <f t="shared" si="137"/>
        <v>2.9801315117999304E-6</v>
      </c>
      <c r="G89">
        <v>935524</v>
      </c>
      <c r="H89">
        <v>317187</v>
      </c>
      <c r="I89">
        <v>430189</v>
      </c>
      <c r="J89">
        <v>312593</v>
      </c>
      <c r="N89">
        <f t="shared" si="147"/>
        <v>30.086164235019258</v>
      </c>
      <c r="O89">
        <f t="shared" si="138"/>
        <v>10.200636408272853</v>
      </c>
      <c r="P89">
        <f t="shared" si="139"/>
        <v>13.834745988450001</v>
      </c>
      <c r="Q89">
        <f t="shared" si="140"/>
        <v>10.052894780590742</v>
      </c>
      <c r="R89">
        <f t="shared" si="140"/>
        <v>0</v>
      </c>
      <c r="T89">
        <f t="shared" si="141"/>
        <v>5</v>
      </c>
      <c r="U89" s="1">
        <f t="shared" si="142"/>
        <v>12.83488828246657</v>
      </c>
      <c r="V89" s="1">
        <f t="shared" si="143"/>
        <v>4.8888616539431098</v>
      </c>
      <c r="AA89">
        <f t="shared" si="148"/>
        <v>0.16022228470868963</v>
      </c>
      <c r="AB89">
        <f t="shared" si="144"/>
        <v>0.13306429910770251</v>
      </c>
      <c r="AC89">
        <f t="shared" si="145"/>
        <v>8.7590321410631486E-2</v>
      </c>
      <c r="AD89">
        <f t="shared" si="146"/>
        <v>0.17800063738374908</v>
      </c>
      <c r="AE89">
        <f t="shared" si="146"/>
        <v>0</v>
      </c>
      <c r="AG89">
        <f t="shared" si="149"/>
        <v>5</v>
      </c>
      <c r="AH89" s="1">
        <f t="shared" si="150"/>
        <v>0.11177550852215454</v>
      </c>
      <c r="AI89" s="1">
        <f t="shared" si="151"/>
        <v>3.1831398022396026E-2</v>
      </c>
      <c r="AK89" t="s">
        <v>56</v>
      </c>
      <c r="AL89" s="1">
        <f>AL83/AL85*100</f>
        <v>79.061905889651996</v>
      </c>
      <c r="AM89" s="1">
        <f t="shared" ref="AM89:AP89" si="184">AM83/AM85*100</f>
        <v>85.528028900800578</v>
      </c>
      <c r="AN89" s="1">
        <f t="shared" si="184"/>
        <v>80.02846435607691</v>
      </c>
      <c r="AO89" s="1">
        <f t="shared" si="184"/>
        <v>82.678201133016984</v>
      </c>
      <c r="AP89" s="1">
        <f t="shared" si="184"/>
        <v>86.017851980324323</v>
      </c>
      <c r="AQ89" s="1"/>
      <c r="AR89">
        <f t="shared" si="167"/>
        <v>5</v>
      </c>
      <c r="AS89" s="1">
        <f t="shared" si="168"/>
        <v>82.662890451974164</v>
      </c>
      <c r="AT89" s="1">
        <f t="shared" si="169"/>
        <v>1.40307359531555</v>
      </c>
    </row>
    <row r="90" spans="1:46" x14ac:dyDescent="0.25">
      <c r="A90" t="s">
        <v>30</v>
      </c>
      <c r="B90">
        <v>278</v>
      </c>
      <c r="C90">
        <v>7067056</v>
      </c>
      <c r="D90">
        <v>22.08</v>
      </c>
      <c r="E90">
        <f t="shared" si="137"/>
        <v>3.1243561675469953E-6</v>
      </c>
      <c r="G90">
        <v>7568121</v>
      </c>
      <c r="I90">
        <v>3548166</v>
      </c>
      <c r="J90">
        <v>1265552</v>
      </c>
      <c r="K90">
        <v>200487</v>
      </c>
      <c r="N90">
        <f t="shared" si="147"/>
        <v>255.16732578876184</v>
      </c>
      <c r="O90">
        <f t="shared" si="138"/>
        <v>0</v>
      </c>
      <c r="P90">
        <f t="shared" si="139"/>
        <v>119.63022653504191</v>
      </c>
      <c r="Q90">
        <f t="shared" si="140"/>
        <v>42.669444567101813</v>
      </c>
      <c r="R90">
        <f t="shared" si="140"/>
        <v>6.7596344780179258</v>
      </c>
      <c r="T90">
        <f t="shared" si="141"/>
        <v>5</v>
      </c>
      <c r="U90" s="1">
        <f t="shared" si="142"/>
        <v>84.845326273784707</v>
      </c>
      <c r="V90" s="1">
        <f t="shared" si="143"/>
        <v>47.589117693244773</v>
      </c>
      <c r="AA90">
        <f t="shared" si="148"/>
        <v>1.3588801683564229</v>
      </c>
      <c r="AB90">
        <f t="shared" si="144"/>
        <v>0</v>
      </c>
      <c r="AC90">
        <f t="shared" si="145"/>
        <v>0.75740096720091254</v>
      </c>
      <c r="AD90">
        <f t="shared" si="146"/>
        <v>0.75552251321866049</v>
      </c>
      <c r="AE90">
        <f t="shared" si="146"/>
        <v>0.54158463996027129</v>
      </c>
      <c r="AG90">
        <f t="shared" si="149"/>
        <v>5</v>
      </c>
      <c r="AH90" s="1">
        <f t="shared" si="150"/>
        <v>0.68267765774725342</v>
      </c>
      <c r="AI90" s="1">
        <f t="shared" si="151"/>
        <v>0.21841426296764774</v>
      </c>
      <c r="AK90" t="s">
        <v>52</v>
      </c>
      <c r="AL90" s="1">
        <f>AL85/N109</f>
        <v>1.4174072335266323</v>
      </c>
      <c r="AM90" s="1">
        <f t="shared" ref="AM90" si="185">AM85/O109</f>
        <v>1.4618879920685435</v>
      </c>
      <c r="AN90" s="1">
        <f t="shared" ref="AN90" si="186">AN85/P109</f>
        <v>1.2944861854112379</v>
      </c>
      <c r="AO90" s="1">
        <f t="shared" ref="AO90" si="187">AO85/Q109</f>
        <v>1.4535257451257928</v>
      </c>
      <c r="AP90" s="1">
        <f t="shared" ref="AP90" si="188">AP85/R109</f>
        <v>1.3522064454797407</v>
      </c>
      <c r="AQ90" s="1"/>
      <c r="AR90">
        <f t="shared" si="167"/>
        <v>5</v>
      </c>
      <c r="AS90" s="1">
        <f t="shared" si="168"/>
        <v>1.3959027203223895</v>
      </c>
      <c r="AT90" s="1">
        <f t="shared" si="169"/>
        <v>3.1883844774092097E-2</v>
      </c>
    </row>
    <row r="91" spans="1:46" x14ac:dyDescent="0.25">
      <c r="A91" t="s">
        <v>36</v>
      </c>
      <c r="B91">
        <v>312</v>
      </c>
      <c r="C91">
        <v>15749775</v>
      </c>
      <c r="D91">
        <v>44.16</v>
      </c>
      <c r="E91">
        <f t="shared" si="137"/>
        <v>2.8038495788035067E-6</v>
      </c>
      <c r="G91">
        <v>1742484</v>
      </c>
      <c r="H91">
        <v>439050</v>
      </c>
      <c r="I91">
        <v>735424</v>
      </c>
      <c r="J91">
        <v>250295</v>
      </c>
      <c r="N91">
        <f t="shared" si="147"/>
        <v>46.977529129537011</v>
      </c>
      <c r="O91">
        <f t="shared" si="138"/>
        <v>11.836828438208455</v>
      </c>
      <c r="P91">
        <f t="shared" si="139"/>
        <v>19.827098775403748</v>
      </c>
      <c r="Q91">
        <f t="shared" si="140"/>
        <v>6.7479762531406129</v>
      </c>
      <c r="R91">
        <f t="shared" si="140"/>
        <v>0</v>
      </c>
      <c r="T91">
        <f t="shared" si="141"/>
        <v>5</v>
      </c>
      <c r="U91" s="1">
        <f t="shared" si="142"/>
        <v>17.077886519257966</v>
      </c>
      <c r="V91" s="1">
        <f t="shared" si="143"/>
        <v>8.1467071265983915</v>
      </c>
      <c r="AA91">
        <f t="shared" si="148"/>
        <v>0.25017635974819441</v>
      </c>
      <c r="AB91">
        <f t="shared" si="144"/>
        <v>0.15440794248003339</v>
      </c>
      <c r="AC91">
        <f t="shared" si="145"/>
        <v>0.12552900904923098</v>
      </c>
      <c r="AD91">
        <f t="shared" si="146"/>
        <v>0.11948240783624803</v>
      </c>
      <c r="AE91">
        <f t="shared" si="146"/>
        <v>0</v>
      </c>
      <c r="AG91">
        <f t="shared" si="149"/>
        <v>5</v>
      </c>
      <c r="AH91" s="1">
        <f t="shared" si="150"/>
        <v>0.12991914382274133</v>
      </c>
      <c r="AI91" s="1">
        <f t="shared" si="151"/>
        <v>4.0042903188226724E-2</v>
      </c>
    </row>
    <row r="92" spans="1:46" x14ac:dyDescent="0.25">
      <c r="A92" t="s">
        <v>12</v>
      </c>
      <c r="B92">
        <v>310</v>
      </c>
      <c r="C92">
        <v>8647057</v>
      </c>
      <c r="D92">
        <v>22.08</v>
      </c>
      <c r="E92">
        <f t="shared" si="137"/>
        <v>2.5534699262419572E-6</v>
      </c>
      <c r="G92">
        <v>3257969</v>
      </c>
      <c r="H92">
        <v>615939</v>
      </c>
      <c r="I92">
        <v>2392220</v>
      </c>
      <c r="J92">
        <v>370826</v>
      </c>
      <c r="N92">
        <f t="shared" si="147"/>
        <v>80.507669633502402</v>
      </c>
      <c r="O92">
        <f t="shared" si="138"/>
        <v>15.220468189350433</v>
      </c>
      <c r="P92">
        <f t="shared" si="139"/>
        <v>59.114146712463238</v>
      </c>
      <c r="Q92">
        <f t="shared" si="140"/>
        <v>9.1634810213090319</v>
      </c>
      <c r="R92">
        <f t="shared" si="140"/>
        <v>0</v>
      </c>
      <c r="T92">
        <f t="shared" si="141"/>
        <v>5</v>
      </c>
      <c r="U92" s="1">
        <f t="shared" si="142"/>
        <v>32.801153111325021</v>
      </c>
      <c r="V92" s="1">
        <f t="shared" si="143"/>
        <v>15.67166395206293</v>
      </c>
      <c r="AA92">
        <f t="shared" si="148"/>
        <v>0.42873935887905618</v>
      </c>
      <c r="AB92">
        <f t="shared" si="144"/>
        <v>0.19854652696614603</v>
      </c>
      <c r="AC92">
        <f t="shared" si="145"/>
        <v>0.37426253541500593</v>
      </c>
      <c r="AD92">
        <f t="shared" si="146"/>
        <v>0.16225231617823085</v>
      </c>
      <c r="AE92">
        <f t="shared" si="146"/>
        <v>0</v>
      </c>
      <c r="AG92">
        <f t="shared" si="149"/>
        <v>5</v>
      </c>
      <c r="AH92" s="1">
        <f t="shared" si="150"/>
        <v>0.23276014748768778</v>
      </c>
      <c r="AI92" s="1">
        <f t="shared" si="151"/>
        <v>7.7055171614357237E-2</v>
      </c>
    </row>
    <row r="93" spans="1:46" x14ac:dyDescent="0.25">
      <c r="A93" t="s">
        <v>13</v>
      </c>
      <c r="B93">
        <v>308</v>
      </c>
      <c r="C93">
        <v>7992227</v>
      </c>
      <c r="D93">
        <v>22.08</v>
      </c>
      <c r="E93">
        <f t="shared" si="137"/>
        <v>2.7626842931263086E-6</v>
      </c>
      <c r="G93">
        <v>2629691</v>
      </c>
      <c r="H93">
        <v>4172394</v>
      </c>
      <c r="I93">
        <v>1322530</v>
      </c>
      <c r="J93">
        <v>720129</v>
      </c>
      <c r="N93">
        <f t="shared" si="147"/>
        <v>70.763045663723517</v>
      </c>
      <c r="O93">
        <f t="shared" si="138"/>
        <v>112.27604579741349</v>
      </c>
      <c r="P93">
        <f t="shared" si="139"/>
        <v>35.588307060276001</v>
      </c>
      <c r="Q93">
        <f t="shared" si="140"/>
        <v>19.378140363552813</v>
      </c>
      <c r="R93">
        <f t="shared" si="140"/>
        <v>0</v>
      </c>
      <c r="T93">
        <f t="shared" si="141"/>
        <v>5</v>
      </c>
      <c r="U93" s="1">
        <f t="shared" si="142"/>
        <v>47.60110777699316</v>
      </c>
      <c r="V93" s="1">
        <f t="shared" si="143"/>
        <v>19.907324916837222</v>
      </c>
      <c r="AA93">
        <f t="shared" si="148"/>
        <v>0.37684487662240057</v>
      </c>
      <c r="AB93">
        <f t="shared" si="144"/>
        <v>1.4646079658814863</v>
      </c>
      <c r="AC93">
        <f t="shared" si="145"/>
        <v>0.22531611758338185</v>
      </c>
      <c r="AD93">
        <f t="shared" si="146"/>
        <v>0.34311722258187827</v>
      </c>
      <c r="AE93">
        <f t="shared" si="146"/>
        <v>0</v>
      </c>
      <c r="AG93">
        <f t="shared" si="149"/>
        <v>5</v>
      </c>
      <c r="AH93" s="1">
        <f t="shared" si="150"/>
        <v>0.4819772365338294</v>
      </c>
      <c r="AI93" s="1">
        <f t="shared" si="151"/>
        <v>0.25436932336184659</v>
      </c>
    </row>
    <row r="94" spans="1:46" x14ac:dyDescent="0.25">
      <c r="A94" t="s">
        <v>15</v>
      </c>
      <c r="B94">
        <v>306</v>
      </c>
      <c r="C94">
        <v>5382825</v>
      </c>
      <c r="D94">
        <v>22.08</v>
      </c>
      <c r="E94">
        <f t="shared" si="137"/>
        <v>4.1019353220660149E-6</v>
      </c>
      <c r="G94">
        <v>4419767</v>
      </c>
      <c r="H94">
        <v>1521450</v>
      </c>
      <c r="I94">
        <v>2070608</v>
      </c>
      <c r="J94">
        <v>993995</v>
      </c>
      <c r="K94">
        <v>200081</v>
      </c>
      <c r="N94">
        <f t="shared" si="147"/>
        <v>177.74116051570334</v>
      </c>
      <c r="O94">
        <f t="shared" si="138"/>
        <v>61.185191134875858</v>
      </c>
      <c r="P94">
        <f t="shared" si="139"/>
        <v>83.269608758357506</v>
      </c>
      <c r="Q94">
        <f t="shared" si="140"/>
        <v>39.973560788794188</v>
      </c>
      <c r="R94">
        <f t="shared" si="140"/>
        <v>8.0462678546499031</v>
      </c>
      <c r="T94">
        <f t="shared" si="141"/>
        <v>5</v>
      </c>
      <c r="U94" s="1">
        <f t="shared" si="142"/>
        <v>74.04315781047616</v>
      </c>
      <c r="V94" s="1">
        <f t="shared" si="143"/>
        <v>28.74026565138103</v>
      </c>
      <c r="AA94">
        <f t="shared" si="148"/>
        <v>0.94655119882156336</v>
      </c>
      <c r="AB94">
        <f t="shared" si="144"/>
        <v>0.79814280680861738</v>
      </c>
      <c r="AC94">
        <f t="shared" si="145"/>
        <v>0.52719520842458345</v>
      </c>
      <c r="AD94">
        <f t="shared" si="146"/>
        <v>0.70778810026352279</v>
      </c>
      <c r="AE94">
        <f t="shared" si="146"/>
        <v>0.64467022488503789</v>
      </c>
      <c r="AG94">
        <f t="shared" si="149"/>
        <v>5</v>
      </c>
      <c r="AH94" s="1">
        <f t="shared" si="150"/>
        <v>0.72486950784066484</v>
      </c>
      <c r="AI94" s="1">
        <f t="shared" si="151"/>
        <v>7.0820398395818634E-2</v>
      </c>
    </row>
    <row r="95" spans="1:46" x14ac:dyDescent="0.25">
      <c r="A95" t="s">
        <v>14</v>
      </c>
      <c r="B95">
        <v>304</v>
      </c>
      <c r="C95">
        <v>6575146</v>
      </c>
      <c r="D95">
        <v>22.08</v>
      </c>
      <c r="E95">
        <f t="shared" si="137"/>
        <v>3.3581003372396594E-6</v>
      </c>
      <c r="G95">
        <v>63030698</v>
      </c>
      <c r="H95">
        <v>36535531</v>
      </c>
      <c r="I95">
        <v>63700007</v>
      </c>
      <c r="J95">
        <v>29972127</v>
      </c>
      <c r="K95">
        <v>6413480</v>
      </c>
      <c r="N95">
        <f t="shared" si="147"/>
        <v>2088.7836336537939</v>
      </c>
      <c r="O95">
        <f t="shared" si="138"/>
        <v>1210.7563714374674</v>
      </c>
      <c r="P95">
        <f t="shared" si="139"/>
        <v>2110.9639637059404</v>
      </c>
      <c r="Q95">
        <f t="shared" si="140"/>
        <v>993.25075447193956</v>
      </c>
      <c r="R95">
        <f t="shared" si="140"/>
        <v>212.53726333105072</v>
      </c>
      <c r="T95">
        <f t="shared" si="141"/>
        <v>5</v>
      </c>
      <c r="U95" s="1">
        <f t="shared" si="142"/>
        <v>1323.2583973200385</v>
      </c>
      <c r="V95" s="1">
        <f t="shared" si="143"/>
        <v>357.89468663524536</v>
      </c>
      <c r="AA95">
        <f t="shared" si="148"/>
        <v>11.123707343742591</v>
      </c>
      <c r="AB95">
        <f t="shared" si="144"/>
        <v>15.793960445923805</v>
      </c>
      <c r="AC95">
        <f t="shared" si="145"/>
        <v>13.364901113589548</v>
      </c>
      <c r="AD95">
        <f t="shared" si="146"/>
        <v>17.586901209713606</v>
      </c>
      <c r="AE95">
        <f t="shared" si="146"/>
        <v>17.028571236153638</v>
      </c>
      <c r="AG95">
        <f t="shared" si="149"/>
        <v>5</v>
      </c>
      <c r="AH95" s="1">
        <f t="shared" si="150"/>
        <v>14.979608269824638</v>
      </c>
      <c r="AI95" s="1">
        <f t="shared" si="151"/>
        <v>1.206951662881679</v>
      </c>
    </row>
    <row r="96" spans="1:46" x14ac:dyDescent="0.25">
      <c r="A96" t="s">
        <v>31</v>
      </c>
      <c r="B96">
        <v>302</v>
      </c>
      <c r="C96">
        <v>7499734</v>
      </c>
      <c r="D96">
        <v>22.08</v>
      </c>
      <c r="E96">
        <f t="shared" si="137"/>
        <v>2.9441044175700097E-6</v>
      </c>
      <c r="G96">
        <v>1866049</v>
      </c>
      <c r="H96">
        <v>564311</v>
      </c>
      <c r="I96">
        <v>1229058</v>
      </c>
      <c r="J96">
        <v>655309</v>
      </c>
      <c r="N96">
        <f t="shared" si="147"/>
        <v>54.574600373861905</v>
      </c>
      <c r="O96">
        <f t="shared" si="138"/>
        <v>16.503879218377644</v>
      </c>
      <c r="P96">
        <f t="shared" si="139"/>
        <v>35.945116760759213</v>
      </c>
      <c r="Q96">
        <f t="shared" si="140"/>
        <v>19.165213130199191</v>
      </c>
      <c r="R96">
        <f t="shared" si="140"/>
        <v>0</v>
      </c>
      <c r="T96">
        <f t="shared" si="141"/>
        <v>5</v>
      </c>
      <c r="U96" s="1">
        <f t="shared" si="142"/>
        <v>25.23776189663959</v>
      </c>
      <c r="V96" s="1">
        <f t="shared" si="143"/>
        <v>9.2881610686258309</v>
      </c>
      <c r="AA96">
        <f t="shared" si="148"/>
        <v>0.29063416295474676</v>
      </c>
      <c r="AB96">
        <f t="shared" si="144"/>
        <v>0.21528824603242896</v>
      </c>
      <c r="AC96">
        <f t="shared" si="145"/>
        <v>0.22757514542341936</v>
      </c>
      <c r="AD96">
        <f t="shared" si="146"/>
        <v>0.33934704652010556</v>
      </c>
      <c r="AE96">
        <f t="shared" si="146"/>
        <v>0</v>
      </c>
      <c r="AG96">
        <f t="shared" si="149"/>
        <v>5</v>
      </c>
      <c r="AH96" s="1">
        <f t="shared" si="150"/>
        <v>0.21456892018614013</v>
      </c>
      <c r="AI96" s="1">
        <f t="shared" si="151"/>
        <v>5.812271621461966E-2</v>
      </c>
    </row>
    <row r="97" spans="1:35" x14ac:dyDescent="0.25">
      <c r="A97" t="s">
        <v>37</v>
      </c>
      <c r="B97">
        <v>326</v>
      </c>
      <c r="C97">
        <v>7473153</v>
      </c>
      <c r="D97">
        <v>22.08</v>
      </c>
      <c r="E97">
        <f t="shared" si="137"/>
        <v>2.9545762009689884E-6</v>
      </c>
      <c r="G97">
        <v>2025395</v>
      </c>
      <c r="H97">
        <v>4204516</v>
      </c>
      <c r="I97">
        <v>11288172</v>
      </c>
      <c r="J97">
        <v>996707</v>
      </c>
      <c r="N97">
        <f t="shared" si="147"/>
        <v>55.069176667744628</v>
      </c>
      <c r="O97">
        <f t="shared" si="138"/>
        <v>114.31806359073613</v>
      </c>
      <c r="P97">
        <f t="shared" si="139"/>
        <v>306.91807678200462</v>
      </c>
      <c r="Q97">
        <f t="shared" si="140"/>
        <v>27.099817008029422</v>
      </c>
      <c r="R97">
        <f t="shared" si="140"/>
        <v>0</v>
      </c>
      <c r="T97">
        <f t="shared" si="141"/>
        <v>5</v>
      </c>
      <c r="U97" s="1">
        <f t="shared" si="142"/>
        <v>100.68102680970296</v>
      </c>
      <c r="V97" s="1">
        <f t="shared" si="143"/>
        <v>54.932228255438254</v>
      </c>
      <c r="AA97">
        <f t="shared" si="148"/>
        <v>0.29326800298665123</v>
      </c>
      <c r="AB97">
        <f t="shared" si="144"/>
        <v>1.4912454868712126</v>
      </c>
      <c r="AC97">
        <f t="shared" si="145"/>
        <v>1.9431547940606999</v>
      </c>
      <c r="AD97">
        <f t="shared" si="146"/>
        <v>0.4798403649589118</v>
      </c>
      <c r="AE97">
        <f t="shared" si="146"/>
        <v>0</v>
      </c>
      <c r="AG97">
        <f t="shared" si="149"/>
        <v>5</v>
      </c>
      <c r="AH97" s="1">
        <f t="shared" si="150"/>
        <v>0.84150172977549498</v>
      </c>
      <c r="AI97" s="1">
        <f t="shared" si="151"/>
        <v>0.37251112380295232</v>
      </c>
    </row>
    <row r="98" spans="1:35" x14ac:dyDescent="0.25">
      <c r="A98" t="s">
        <v>38</v>
      </c>
      <c r="B98">
        <v>340</v>
      </c>
      <c r="C98">
        <v>13794713</v>
      </c>
      <c r="D98">
        <v>44.16</v>
      </c>
      <c r="E98">
        <f t="shared" si="137"/>
        <v>3.201226440883547E-6</v>
      </c>
      <c r="G98">
        <v>739934</v>
      </c>
      <c r="I98">
        <v>355582</v>
      </c>
      <c r="J98">
        <v>226410</v>
      </c>
      <c r="N98">
        <f t="shared" si="147"/>
        <v>20.900261340959347</v>
      </c>
      <c r="O98">
        <f t="shared" si="138"/>
        <v>0</v>
      </c>
      <c r="P98">
        <f t="shared" si="139"/>
        <v>10.043810296784587</v>
      </c>
      <c r="Q98">
        <f t="shared" si="140"/>
        <v>6.3952030454156805</v>
      </c>
      <c r="R98">
        <f t="shared" si="140"/>
        <v>0</v>
      </c>
      <c r="T98">
        <f t="shared" si="141"/>
        <v>5</v>
      </c>
      <c r="U98" s="1">
        <f t="shared" si="142"/>
        <v>7.4678549366319231</v>
      </c>
      <c r="V98" s="1">
        <f t="shared" si="143"/>
        <v>3.8713911234684164</v>
      </c>
      <c r="AA98">
        <f t="shared" si="148"/>
        <v>0.11130324214475472</v>
      </c>
      <c r="AB98">
        <f t="shared" si="144"/>
        <v>0</v>
      </c>
      <c r="AC98">
        <f t="shared" si="145"/>
        <v>6.3589210298275606E-2</v>
      </c>
      <c r="AD98">
        <f t="shared" si="146"/>
        <v>0.11323606216194686</v>
      </c>
      <c r="AE98">
        <f t="shared" si="146"/>
        <v>0</v>
      </c>
      <c r="AG98">
        <f t="shared" si="149"/>
        <v>5</v>
      </c>
      <c r="AH98" s="1">
        <f t="shared" si="150"/>
        <v>5.7625702920995434E-2</v>
      </c>
      <c r="AI98" s="1">
        <f t="shared" si="151"/>
        <v>2.5150344894794587E-2</v>
      </c>
    </row>
    <row r="99" spans="1:35" x14ac:dyDescent="0.25">
      <c r="A99" t="s">
        <v>16</v>
      </c>
      <c r="B99">
        <v>338</v>
      </c>
      <c r="C99">
        <v>7659733</v>
      </c>
      <c r="D99">
        <v>22.08</v>
      </c>
      <c r="E99">
        <f t="shared" si="137"/>
        <v>2.8826070047089108E-6</v>
      </c>
      <c r="G99">
        <v>1866049</v>
      </c>
      <c r="H99">
        <v>564311</v>
      </c>
      <c r="I99">
        <v>1233212</v>
      </c>
      <c r="J99">
        <v>671425</v>
      </c>
      <c r="N99">
        <f t="shared" si="147"/>
        <v>47.743366140799331</v>
      </c>
      <c r="O99">
        <f t="shared" si="138"/>
        <v>14.438048888470028</v>
      </c>
      <c r="P99">
        <f t="shared" si="139"/>
        <v>31.552061090157562</v>
      </c>
      <c r="Q99">
        <f t="shared" si="140"/>
        <v>17.17858942133148</v>
      </c>
      <c r="R99">
        <f t="shared" si="140"/>
        <v>0</v>
      </c>
      <c r="T99">
        <f t="shared" si="141"/>
        <v>5</v>
      </c>
      <c r="U99" s="1">
        <f t="shared" si="142"/>
        <v>22.182413108151682</v>
      </c>
      <c r="V99" s="1">
        <f t="shared" si="143"/>
        <v>8.1185759317767481</v>
      </c>
      <c r="AA99">
        <f t="shared" si="148"/>
        <v>0.25425478445864991</v>
      </c>
      <c r="AB99">
        <f t="shared" si="144"/>
        <v>0.18834009751282749</v>
      </c>
      <c r="AC99">
        <f t="shared" si="145"/>
        <v>0.19976190197940968</v>
      </c>
      <c r="AD99">
        <f t="shared" si="146"/>
        <v>0.3041710803792026</v>
      </c>
      <c r="AE99">
        <f t="shared" si="146"/>
        <v>0</v>
      </c>
      <c r="AG99">
        <f t="shared" si="149"/>
        <v>5</v>
      </c>
      <c r="AH99" s="1">
        <f t="shared" si="150"/>
        <v>0.18930557286601793</v>
      </c>
      <c r="AI99" s="1">
        <f t="shared" si="151"/>
        <v>5.1652372540901929E-2</v>
      </c>
    </row>
    <row r="100" spans="1:35" x14ac:dyDescent="0.25">
      <c r="A100" t="s">
        <v>39</v>
      </c>
      <c r="B100">
        <v>354</v>
      </c>
      <c r="C100">
        <v>6094896</v>
      </c>
      <c r="D100">
        <v>22.08</v>
      </c>
      <c r="E100">
        <f t="shared" si="137"/>
        <v>3.6227033242240718E-6</v>
      </c>
      <c r="I100">
        <v>133418</v>
      </c>
      <c r="N100">
        <f t="shared" si="147"/>
        <v>0</v>
      </c>
      <c r="O100">
        <f t="shared" si="138"/>
        <v>0</v>
      </c>
      <c r="P100">
        <f t="shared" si="139"/>
        <v>4.0960494246722643</v>
      </c>
      <c r="Q100">
        <f t="shared" si="140"/>
        <v>0</v>
      </c>
      <c r="R100">
        <f t="shared" si="140"/>
        <v>0</v>
      </c>
      <c r="T100">
        <f t="shared" si="141"/>
        <v>5</v>
      </c>
      <c r="U100" s="1">
        <f t="shared" si="142"/>
        <v>0.8192098849344529</v>
      </c>
      <c r="V100" s="1">
        <f t="shared" si="143"/>
        <v>0.81920988493445279</v>
      </c>
      <c r="AA100">
        <f t="shared" si="148"/>
        <v>0</v>
      </c>
      <c r="AB100">
        <f t="shared" si="144"/>
        <v>0</v>
      </c>
      <c r="AC100">
        <f t="shared" si="145"/>
        <v>2.5932842274111873E-2</v>
      </c>
      <c r="AD100">
        <f t="shared" si="146"/>
        <v>0</v>
      </c>
      <c r="AE100">
        <f t="shared" si="146"/>
        <v>0</v>
      </c>
      <c r="AG100">
        <f t="shared" si="149"/>
        <v>5</v>
      </c>
      <c r="AH100" s="1">
        <f t="shared" si="150"/>
        <v>5.186568454822375E-3</v>
      </c>
      <c r="AI100" s="1">
        <f t="shared" si="151"/>
        <v>5.1865684548223741E-3</v>
      </c>
    </row>
    <row r="101" spans="1:35" x14ac:dyDescent="0.25">
      <c r="A101" t="s">
        <v>40</v>
      </c>
      <c r="B101">
        <v>368</v>
      </c>
      <c r="C101">
        <v>12447235</v>
      </c>
      <c r="D101">
        <v>44.16</v>
      </c>
      <c r="E101">
        <f t="shared" si="137"/>
        <v>3.5477758715088127E-6</v>
      </c>
      <c r="N101">
        <f t="shared" si="147"/>
        <v>0</v>
      </c>
      <c r="O101">
        <f t="shared" si="138"/>
        <v>0</v>
      </c>
      <c r="P101">
        <f t="shared" si="139"/>
        <v>0</v>
      </c>
      <c r="Q101">
        <f t="shared" si="140"/>
        <v>0</v>
      </c>
      <c r="R101">
        <f t="shared" si="140"/>
        <v>0</v>
      </c>
      <c r="T101">
        <f t="shared" si="141"/>
        <v>5</v>
      </c>
      <c r="U101" s="1">
        <f t="shared" si="142"/>
        <v>0</v>
      </c>
      <c r="V101" s="1">
        <f t="shared" si="143"/>
        <v>0</v>
      </c>
      <c r="AA101">
        <f t="shared" si="148"/>
        <v>0</v>
      </c>
      <c r="AB101">
        <f t="shared" si="144"/>
        <v>0</v>
      </c>
      <c r="AC101">
        <f t="shared" si="145"/>
        <v>0</v>
      </c>
      <c r="AD101">
        <f t="shared" si="146"/>
        <v>0</v>
      </c>
      <c r="AE101">
        <f t="shared" si="146"/>
        <v>0</v>
      </c>
      <c r="AG101">
        <f t="shared" si="149"/>
        <v>5</v>
      </c>
      <c r="AH101" s="1">
        <f t="shared" si="150"/>
        <v>0</v>
      </c>
      <c r="AI101" s="1">
        <f t="shared" si="151"/>
        <v>0</v>
      </c>
    </row>
    <row r="102" spans="1:35" x14ac:dyDescent="0.25">
      <c r="U102" s="1"/>
      <c r="V102" s="1"/>
      <c r="AH102" s="1"/>
      <c r="AI102" s="1"/>
    </row>
    <row r="103" spans="1:35" x14ac:dyDescent="0.25">
      <c r="L103" t="s">
        <v>20</v>
      </c>
      <c r="N103">
        <f>N79+N80+N81+N83+N84+N91+N97+N98+N100+N101</f>
        <v>5285.3408468356192</v>
      </c>
      <c r="O103">
        <f t="shared" ref="O103:Q103" si="189">O79+O80+O81+O83+O84+O91+O97+O98+O100+O101</f>
        <v>2579.4153134864241</v>
      </c>
      <c r="P103">
        <f t="shared" si="189"/>
        <v>5919.900194379099</v>
      </c>
      <c r="Q103">
        <f t="shared" si="189"/>
        <v>1963.5163814804948</v>
      </c>
      <c r="R103">
        <f t="shared" ref="R103" si="190">R79+R80+R81+R83+R84+R91+R97+R98+R100+R101</f>
        <v>506.2131421027035</v>
      </c>
      <c r="T103">
        <f t="shared" ref="T103:T109" si="191">COUNT(N103:S103)</f>
        <v>5</v>
      </c>
      <c r="U103" s="1">
        <f t="shared" ref="U103:U109" si="192">AVERAGE(N103:S103)</f>
        <v>3250.8771756568685</v>
      </c>
      <c r="V103" s="1">
        <f t="shared" ref="V103:V109" si="193">STDEV(N103:S103)/SQRT(T103)</f>
        <v>1022.3518427535816</v>
      </c>
      <c r="AA103">
        <f t="shared" si="148"/>
        <v>28.146804601913427</v>
      </c>
      <c r="AB103">
        <f t="shared" si="144"/>
        <v>33.647713442504745</v>
      </c>
      <c r="AC103">
        <f t="shared" si="145"/>
        <v>37.479976949155322</v>
      </c>
      <c r="AD103">
        <f t="shared" si="146"/>
        <v>34.766818418487659</v>
      </c>
      <c r="AE103">
        <f t="shared" si="146"/>
        <v>40.558001057660633</v>
      </c>
      <c r="AG103">
        <f t="shared" ref="AG103:AG109" si="194">COUNT(AA103:AF103)</f>
        <v>5</v>
      </c>
      <c r="AH103" s="1">
        <f t="shared" ref="AH103:AH109" si="195">AVERAGE(AA103:AF103)</f>
        <v>34.919862893944355</v>
      </c>
      <c r="AI103" s="1">
        <f t="shared" ref="AI103:AI109" si="196">STDEV(AA103:AF103)/SQRT(AG103)</f>
        <v>2.071942221616685</v>
      </c>
    </row>
    <row r="104" spans="1:35" x14ac:dyDescent="0.25">
      <c r="L104" t="s">
        <v>21</v>
      </c>
      <c r="N104">
        <f>N82+N85+N92+N99</f>
        <v>5173.3941338461245</v>
      </c>
      <c r="O104">
        <f t="shared" ref="O104:Q104" si="197">O82+O85+O92+O99</f>
        <v>1508.716809224607</v>
      </c>
      <c r="P104">
        <f t="shared" si="197"/>
        <v>3846.2069714122613</v>
      </c>
      <c r="Q104">
        <f t="shared" si="197"/>
        <v>1295.9684388389148</v>
      </c>
      <c r="R104">
        <f t="shared" ref="R104" si="198">R82+R85+R92+R99</f>
        <v>235.97922520784419</v>
      </c>
      <c r="T104">
        <f t="shared" si="191"/>
        <v>5</v>
      </c>
      <c r="U104" s="1">
        <f t="shared" si="192"/>
        <v>2412.0531157059499</v>
      </c>
      <c r="V104" s="1">
        <f t="shared" si="193"/>
        <v>907.71032179195299</v>
      </c>
      <c r="AA104">
        <f t="shared" si="148"/>
        <v>27.550638271746042</v>
      </c>
      <c r="AB104">
        <f t="shared" si="144"/>
        <v>19.680766643997387</v>
      </c>
      <c r="AC104">
        <f t="shared" si="145"/>
        <v>24.35104375021168</v>
      </c>
      <c r="AD104">
        <f t="shared" si="146"/>
        <v>22.94694346029884</v>
      </c>
      <c r="AE104">
        <f t="shared" si="146"/>
        <v>18.906750673857243</v>
      </c>
      <c r="AG104">
        <f t="shared" si="194"/>
        <v>5</v>
      </c>
      <c r="AH104" s="1">
        <f t="shared" si="195"/>
        <v>22.687228560022238</v>
      </c>
      <c r="AI104" s="1">
        <f t="shared" si="196"/>
        <v>1.5782793342895793</v>
      </c>
    </row>
    <row r="105" spans="1:35" x14ac:dyDescent="0.25">
      <c r="L105" t="s">
        <v>22</v>
      </c>
      <c r="N105">
        <f>N87+N89+N90+N93+N94+N95+N96</f>
        <v>8300.878566722351</v>
      </c>
      <c r="O105">
        <f t="shared" ref="O105:Q105" si="199">O87+O89+O90+O93+O94+O95+O96</f>
        <v>3577.8131959626412</v>
      </c>
      <c r="P105">
        <f t="shared" si="199"/>
        <v>6018.7537576279437</v>
      </c>
      <c r="Q105">
        <f t="shared" si="199"/>
        <v>2388.1886534097021</v>
      </c>
      <c r="R105">
        <f t="shared" ref="R105" si="200">R87+R89+R90+R93+R94+R95+R96</f>
        <v>505.92915964298408</v>
      </c>
      <c r="T105">
        <f t="shared" si="191"/>
        <v>5</v>
      </c>
      <c r="U105" s="1">
        <f t="shared" si="192"/>
        <v>4158.3126666731241</v>
      </c>
      <c r="V105" s="1">
        <f t="shared" si="193"/>
        <v>1368.0701230093539</v>
      </c>
      <c r="AA105">
        <f t="shared" si="148"/>
        <v>44.205892072529153</v>
      </c>
      <c r="AB105">
        <f t="shared" si="144"/>
        <v>46.671519913497875</v>
      </c>
      <c r="AC105">
        <f t="shared" si="145"/>
        <v>38.105837039740379</v>
      </c>
      <c r="AD105">
        <f t="shared" si="146"/>
        <v>42.286238121213493</v>
      </c>
      <c r="AE105">
        <f t="shared" si="146"/>
        <v>40.535248268482114</v>
      </c>
      <c r="AG105">
        <f t="shared" si="194"/>
        <v>5</v>
      </c>
      <c r="AH105" s="1">
        <f t="shared" si="195"/>
        <v>42.360947083092604</v>
      </c>
      <c r="AI105" s="1">
        <f t="shared" si="196"/>
        <v>1.4735938926985159</v>
      </c>
    </row>
    <row r="106" spans="1:35" x14ac:dyDescent="0.25">
      <c r="L106" t="s">
        <v>43</v>
      </c>
      <c r="N106">
        <f>N89+N96</f>
        <v>84.660764608881166</v>
      </c>
      <c r="O106">
        <f t="shared" ref="O106:R106" si="201">O89+O96</f>
        <v>26.704515626650497</v>
      </c>
      <c r="P106">
        <f t="shared" si="201"/>
        <v>49.779862749209215</v>
      </c>
      <c r="Q106">
        <f t="shared" si="201"/>
        <v>29.218107910789932</v>
      </c>
      <c r="R106">
        <f t="shared" si="201"/>
        <v>0</v>
      </c>
      <c r="T106">
        <f t="shared" si="191"/>
        <v>5</v>
      </c>
      <c r="U106" s="1">
        <f t="shared" si="192"/>
        <v>38.072650179106162</v>
      </c>
      <c r="V106" s="1">
        <f t="shared" si="193"/>
        <v>14.079551352809714</v>
      </c>
      <c r="AA106">
        <f t="shared" ref="AA106:AA107" si="202">+N106/N$109*100</f>
        <v>0.45085644766343635</v>
      </c>
      <c r="AB106">
        <f t="shared" ref="AB106:AB107" si="203">+O106/O$109*100</f>
        <v>0.34835254514013148</v>
      </c>
      <c r="AC106">
        <f t="shared" ref="AC106:AC107" si="204">+P106/P$109*100</f>
        <v>0.31516546683405083</v>
      </c>
      <c r="AD106">
        <f t="shared" ref="AD106:AD107" si="205">+Q106/Q$109*100</f>
        <v>0.51734768390385466</v>
      </c>
      <c r="AE106">
        <f t="shared" ref="AE106:AE107" si="206">+R106/R$109*100</f>
        <v>0</v>
      </c>
      <c r="AG106">
        <f t="shared" ref="AG106:AG107" si="207">COUNT(AA106:AF106)</f>
        <v>5</v>
      </c>
      <c r="AH106" s="1">
        <f t="shared" ref="AH106:AH107" si="208">AVERAGE(AA106:AF106)</f>
        <v>0.32634442870829466</v>
      </c>
      <c r="AI106" s="1">
        <f t="shared" ref="AI106:AI107" si="209">STDEV(AA106:AF106)/SQRT(AG106)</f>
        <v>8.9189545039200666E-2</v>
      </c>
    </row>
    <row r="107" spans="1:35" x14ac:dyDescent="0.25">
      <c r="L107" t="s">
        <v>44</v>
      </c>
      <c r="N107">
        <f>N87+N90+N93+N94+N95</f>
        <v>8216.2178021134678</v>
      </c>
      <c r="O107">
        <f t="shared" ref="O107:R107" si="210">O87+O90+O93+O94+O95</f>
        <v>3551.1086803359908</v>
      </c>
      <c r="P107">
        <f t="shared" si="210"/>
        <v>5968.9738948787344</v>
      </c>
      <c r="Q107">
        <f t="shared" si="210"/>
        <v>2358.9705454989121</v>
      </c>
      <c r="R107">
        <f t="shared" si="210"/>
        <v>505.92915964298408</v>
      </c>
      <c r="T107">
        <f t="shared" si="191"/>
        <v>5</v>
      </c>
      <c r="U107" s="1">
        <f t="shared" si="192"/>
        <v>4120.2400164940173</v>
      </c>
      <c r="V107" s="1">
        <f t="shared" si="193"/>
        <v>1354.3277773601019</v>
      </c>
      <c r="AA107">
        <f t="shared" si="202"/>
        <v>43.755035624865705</v>
      </c>
      <c r="AB107">
        <f t="shared" si="203"/>
        <v>46.323167368357751</v>
      </c>
      <c r="AC107">
        <f t="shared" si="204"/>
        <v>37.790671572906319</v>
      </c>
      <c r="AD107">
        <f t="shared" si="205"/>
        <v>41.768890437309643</v>
      </c>
      <c r="AE107">
        <f t="shared" si="206"/>
        <v>40.535248268482114</v>
      </c>
      <c r="AG107">
        <f t="shared" si="207"/>
        <v>5</v>
      </c>
      <c r="AH107" s="1">
        <f t="shared" si="208"/>
        <v>42.034602654384308</v>
      </c>
      <c r="AI107" s="1">
        <f t="shared" si="209"/>
        <v>1.4436290121256805</v>
      </c>
    </row>
    <row r="108" spans="1:35" x14ac:dyDescent="0.25">
      <c r="L108" t="s">
        <v>24</v>
      </c>
      <c r="N108">
        <f>N86+N88</f>
        <v>18.151536723148844</v>
      </c>
      <c r="O108">
        <f t="shared" ref="O108:Q108" si="211">O86+O88</f>
        <v>0</v>
      </c>
      <c r="P108">
        <f t="shared" si="211"/>
        <v>9.9732153794791056</v>
      </c>
      <c r="Q108">
        <f t="shared" si="211"/>
        <v>0</v>
      </c>
      <c r="R108">
        <f t="shared" ref="R108" si="212">R86+R88</f>
        <v>0</v>
      </c>
      <c r="T108">
        <f t="shared" si="191"/>
        <v>5</v>
      </c>
      <c r="U108" s="1">
        <f t="shared" si="192"/>
        <v>5.6249504205255905</v>
      </c>
      <c r="V108" s="1">
        <f t="shared" si="193"/>
        <v>3.6792864406732759</v>
      </c>
      <c r="AA108">
        <f t="shared" si="148"/>
        <v>9.6665053811394494E-2</v>
      </c>
      <c r="AB108">
        <f t="shared" si="144"/>
        <v>0</v>
      </c>
      <c r="AC108">
        <f t="shared" si="145"/>
        <v>6.3142260892633736E-2</v>
      </c>
      <c r="AD108">
        <f t="shared" si="146"/>
        <v>0</v>
      </c>
      <c r="AE108">
        <f t="shared" si="146"/>
        <v>0</v>
      </c>
      <c r="AG108">
        <f t="shared" si="194"/>
        <v>5</v>
      </c>
      <c r="AH108" s="1">
        <f t="shared" si="195"/>
        <v>3.1961462940805645E-2</v>
      </c>
      <c r="AI108" s="1">
        <f t="shared" si="196"/>
        <v>2.0277329918422141E-2</v>
      </c>
    </row>
    <row r="109" spans="1:35" x14ac:dyDescent="0.25">
      <c r="L109" t="s">
        <v>23</v>
      </c>
      <c r="N109">
        <f>N103+N104+N105+N108</f>
        <v>18777.765084127241</v>
      </c>
      <c r="O109">
        <f t="shared" ref="O109" si="213">O103+O104+O105+O108</f>
        <v>7665.9453186736719</v>
      </c>
      <c r="P109">
        <f t="shared" ref="P109" si="214">P103+P104+P105+P108</f>
        <v>15794.834138798782</v>
      </c>
      <c r="Q109">
        <f t="shared" ref="Q109:R109" si="215">Q103+Q104+Q105+Q108</f>
        <v>5647.6734737291117</v>
      </c>
      <c r="R109">
        <f t="shared" si="215"/>
        <v>1248.1215269535319</v>
      </c>
      <c r="T109">
        <f t="shared" si="191"/>
        <v>5</v>
      </c>
      <c r="U109" s="1">
        <f t="shared" si="192"/>
        <v>9826.8679084564683</v>
      </c>
      <c r="V109" s="1">
        <f t="shared" si="193"/>
        <v>3251.6559105813808</v>
      </c>
      <c r="AA109">
        <f t="shared" si="148"/>
        <v>100</v>
      </c>
      <c r="AB109">
        <f t="shared" si="144"/>
        <v>100</v>
      </c>
      <c r="AC109">
        <f t="shared" si="145"/>
        <v>100</v>
      </c>
      <c r="AD109">
        <f t="shared" si="146"/>
        <v>100</v>
      </c>
      <c r="AE109">
        <f t="shared" si="146"/>
        <v>100</v>
      </c>
      <c r="AG109">
        <f t="shared" si="194"/>
        <v>5</v>
      </c>
      <c r="AH109" s="1">
        <f t="shared" si="195"/>
        <v>100</v>
      </c>
      <c r="AI109" s="1">
        <f t="shared" si="196"/>
        <v>0</v>
      </c>
    </row>
    <row r="111" spans="1:35" x14ac:dyDescent="0.25">
      <c r="L111" t="s">
        <v>45</v>
      </c>
      <c r="N111">
        <f>N107/N106</f>
        <v>97.04870774639285</v>
      </c>
      <c r="O111">
        <f t="shared" ref="O111:Q111" si="216">O107/O106</f>
        <v>132.97783528385983</v>
      </c>
      <c r="P111">
        <f t="shared" si="216"/>
        <v>119.90739960353859</v>
      </c>
      <c r="Q111">
        <f t="shared" si="216"/>
        <v>80.736595015030716</v>
      </c>
      <c r="T111">
        <f t="shared" ref="T111" si="217">COUNT(N111:S111)</f>
        <v>4</v>
      </c>
      <c r="U111" s="1">
        <f t="shared" ref="U111" si="218">AVERAGE(N111:S111)</f>
        <v>107.6676344122055</v>
      </c>
      <c r="V111" s="1">
        <f t="shared" ref="V111" si="219">STDEV(N111:S111)/SQRT(T111)</f>
        <v>11.649251072667514</v>
      </c>
    </row>
    <row r="114" spans="1:46" x14ac:dyDescent="0.25">
      <c r="G114" t="s">
        <v>27</v>
      </c>
    </row>
    <row r="115" spans="1:46" x14ac:dyDescent="0.2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G115" t="s">
        <v>2</v>
      </c>
      <c r="N115" t="s">
        <v>6</v>
      </c>
    </row>
    <row r="116" spans="1:46" x14ac:dyDescent="0.25">
      <c r="G116">
        <v>19</v>
      </c>
      <c r="H116">
        <v>20</v>
      </c>
      <c r="I116">
        <v>21</v>
      </c>
      <c r="J116">
        <v>22</v>
      </c>
      <c r="K116">
        <v>23</v>
      </c>
      <c r="L116">
        <v>24</v>
      </c>
      <c r="N116">
        <v>19</v>
      </c>
      <c r="O116">
        <v>20</v>
      </c>
      <c r="P116">
        <v>21</v>
      </c>
      <c r="Q116">
        <v>22</v>
      </c>
      <c r="R116">
        <v>23</v>
      </c>
      <c r="S116">
        <v>24</v>
      </c>
      <c r="T116" t="s">
        <v>17</v>
      </c>
      <c r="U116" t="s">
        <v>18</v>
      </c>
      <c r="V116" t="s">
        <v>19</v>
      </c>
      <c r="AA116">
        <v>19</v>
      </c>
      <c r="AB116">
        <v>20</v>
      </c>
      <c r="AC116">
        <v>21</v>
      </c>
      <c r="AD116">
        <v>22</v>
      </c>
      <c r="AE116">
        <v>23</v>
      </c>
      <c r="AF116">
        <v>24</v>
      </c>
      <c r="AG116" t="s">
        <v>17</v>
      </c>
      <c r="AH116" t="s">
        <v>18</v>
      </c>
      <c r="AI116" t="s">
        <v>19</v>
      </c>
    </row>
    <row r="117" spans="1:46" x14ac:dyDescent="0.25">
      <c r="A117" t="s">
        <v>33</v>
      </c>
      <c r="B117">
        <v>228</v>
      </c>
      <c r="C117">
        <v>16836610</v>
      </c>
      <c r="D117">
        <v>44.16</v>
      </c>
      <c r="E117">
        <f t="shared" ref="E117:E139" si="220">D117/C117</f>
        <v>2.6228557886652953E-6</v>
      </c>
      <c r="G117">
        <v>1048450</v>
      </c>
      <c r="J117">
        <v>1984431</v>
      </c>
      <c r="K117">
        <v>2352127</v>
      </c>
      <c r="L117">
        <v>1003286</v>
      </c>
      <c r="N117">
        <f>G117*$E117*0.15/0.05/$B117*1000</f>
        <v>36.183330942449061</v>
      </c>
      <c r="Q117">
        <f t="shared" ref="Q117:Q139" si="221">J117*$E117*0.15/0.05/$B117*1000</f>
        <v>68.485214941537649</v>
      </c>
      <c r="R117">
        <f t="shared" ref="R117:R139" si="222">K117*$E117*0.15/0.05/$B117*1000</f>
        <v>81.174867337183358</v>
      </c>
      <c r="S117">
        <f t="shared" ref="S117:S139" si="223">L117*$E117*0.15/0.05/$B117*1000</f>
        <v>34.624664378774341</v>
      </c>
      <c r="T117">
        <f t="shared" ref="T117:T139" si="224">COUNT(N117:S117)</f>
        <v>4</v>
      </c>
      <c r="U117" s="1">
        <f t="shared" ref="U117:U139" si="225">AVERAGE(N117:S117)</f>
        <v>55.117019399986106</v>
      </c>
      <c r="V117" s="1">
        <f t="shared" ref="V117:V139" si="226">STDEV(N117:S117)/SQRT(T117)</f>
        <v>11.676690684428049</v>
      </c>
      <c r="AA117">
        <f>+N117/N$147*100</f>
        <v>0.74794869383134166</v>
      </c>
      <c r="AD117">
        <f t="shared" ref="AD117:AD147" si="227">+Q117/Q$147*100</f>
        <v>0.59587141474754945</v>
      </c>
      <c r="AE117">
        <f t="shared" ref="AE117:AE147" si="228">+R117/R$147*100</f>
        <v>0.46339628471379962</v>
      </c>
      <c r="AF117">
        <f t="shared" ref="AF117:AF147" si="229">+S117/S$147*100</f>
        <v>1.1718583941519958</v>
      </c>
      <c r="AG117">
        <f>COUNT(AA117:AF117)</f>
        <v>4</v>
      </c>
      <c r="AH117" s="1">
        <f>AVERAGE(AA117:AF117)</f>
        <v>0.74476869686117164</v>
      </c>
      <c r="AI117" s="1">
        <f>STDEV(AA117:AF117)/SQRT(AG117)</f>
        <v>0.15377379405346039</v>
      </c>
      <c r="AL117">
        <v>19</v>
      </c>
      <c r="AM117">
        <v>20</v>
      </c>
      <c r="AN117">
        <v>21</v>
      </c>
      <c r="AO117">
        <v>22</v>
      </c>
      <c r="AP117">
        <v>23</v>
      </c>
      <c r="AQ117">
        <v>24</v>
      </c>
      <c r="AR117" t="s">
        <v>17</v>
      </c>
      <c r="AS117" t="s">
        <v>18</v>
      </c>
      <c r="AT117" t="s">
        <v>19</v>
      </c>
    </row>
    <row r="118" spans="1:46" x14ac:dyDescent="0.25">
      <c r="A118" t="s">
        <v>32</v>
      </c>
      <c r="B118">
        <v>242</v>
      </c>
      <c r="C118">
        <v>8178707</v>
      </c>
      <c r="D118">
        <v>22.08</v>
      </c>
      <c r="E118">
        <f t="shared" si="220"/>
        <v>2.6996932400194794E-6</v>
      </c>
      <c r="G118">
        <v>343179</v>
      </c>
      <c r="J118">
        <v>895661</v>
      </c>
      <c r="K118">
        <v>1008424</v>
      </c>
      <c r="L118">
        <v>262595</v>
      </c>
      <c r="N118">
        <f t="shared" ref="N118:N139" si="230">G118*$E118*0.15/0.05/$B118*1000</f>
        <v>11.485264790288985</v>
      </c>
      <c r="Q118">
        <f t="shared" si="221"/>
        <v>29.975329922096115</v>
      </c>
      <c r="R118">
        <f t="shared" si="222"/>
        <v>33.74919986619922</v>
      </c>
      <c r="S118">
        <f t="shared" si="223"/>
        <v>8.7883381780526655</v>
      </c>
      <c r="T118">
        <f t="shared" si="224"/>
        <v>4</v>
      </c>
      <c r="U118" s="1">
        <f t="shared" si="225"/>
        <v>20.999533189159248</v>
      </c>
      <c r="V118" s="1">
        <f t="shared" si="226"/>
        <v>6.34266974632685</v>
      </c>
      <c r="AA118">
        <f t="shared" ref="AA118:AA147" si="231">+N118/N$147*100</f>
        <v>0.23741287975579362</v>
      </c>
      <c r="AD118">
        <f t="shared" si="227"/>
        <v>0.26080727443801366</v>
      </c>
      <c r="AE118">
        <f t="shared" si="228"/>
        <v>0.19266127981580808</v>
      </c>
      <c r="AF118">
        <f t="shared" si="229"/>
        <v>0.29743791165556505</v>
      </c>
      <c r="AG118">
        <f t="shared" ref="AG118:AG139" si="232">COUNT(AA118:AF118)</f>
        <v>4</v>
      </c>
      <c r="AH118" s="1">
        <f t="shared" ref="AH118:AH139" si="233">AVERAGE(AA118:AF118)</f>
        <v>0.24707983641629511</v>
      </c>
      <c r="AI118" s="1">
        <f t="shared" ref="AI118:AI139" si="234">STDEV(AA118:AF118)/SQRT(AG118)</f>
        <v>2.1945401283641284E-2</v>
      </c>
      <c r="AK118" s="2" t="s">
        <v>46</v>
      </c>
      <c r="AL118" s="1">
        <f>N142</f>
        <v>1117.4432409191706</v>
      </c>
      <c r="AM118" s="1"/>
      <c r="AN118" s="1"/>
      <c r="AO118" s="1">
        <f t="shared" ref="AO118" si="235">Q142</f>
        <v>1762.2482248917449</v>
      </c>
      <c r="AP118" s="1">
        <f t="shared" ref="AP118" si="236">R142</f>
        <v>4628.810590665882</v>
      </c>
      <c r="AQ118" s="1">
        <f t="shared" ref="AQ118" si="237">S142</f>
        <v>710.06212073860786</v>
      </c>
      <c r="AR118">
        <f t="shared" ref="AR118:AR119" si="238">COUNT(AL118:AQ118)</f>
        <v>4</v>
      </c>
      <c r="AS118" s="1">
        <f t="shared" ref="AS118:AS119" si="239">AVERAGE(AL118:AQ118)</f>
        <v>2054.6410443038512</v>
      </c>
      <c r="AT118" s="1">
        <f t="shared" ref="AT118:AT119" si="240">STDEV(AL118:AQ118)/SQRT(AR118)</f>
        <v>884.97055594270148</v>
      </c>
    </row>
    <row r="119" spans="1:46" x14ac:dyDescent="0.25">
      <c r="A119" t="s">
        <v>34</v>
      </c>
      <c r="B119">
        <v>256</v>
      </c>
      <c r="C119">
        <v>25940014</v>
      </c>
      <c r="D119">
        <v>66.239999999999995</v>
      </c>
      <c r="E119">
        <f t="shared" si="220"/>
        <v>2.5535838184204523E-6</v>
      </c>
      <c r="G119">
        <v>43904863</v>
      </c>
      <c r="J119">
        <v>80215648</v>
      </c>
      <c r="K119">
        <v>138319752</v>
      </c>
      <c r="L119">
        <v>37371982</v>
      </c>
      <c r="N119">
        <f t="shared" si="230"/>
        <v>1313.8446996886737</v>
      </c>
      <c r="Q119">
        <f t="shared" si="221"/>
        <v>2400.4380552763</v>
      </c>
      <c r="R119">
        <f t="shared" si="222"/>
        <v>4139.1923493179293</v>
      </c>
      <c r="S119">
        <f t="shared" si="223"/>
        <v>1118.3494745800831</v>
      </c>
      <c r="T119">
        <f t="shared" si="224"/>
        <v>4</v>
      </c>
      <c r="U119" s="1">
        <f t="shared" si="225"/>
        <v>2242.9561447157466</v>
      </c>
      <c r="V119" s="1">
        <f t="shared" si="226"/>
        <v>692.12839220719559</v>
      </c>
      <c r="AA119">
        <f t="shared" si="231"/>
        <v>27.158594895322864</v>
      </c>
      <c r="AD119">
        <f t="shared" si="227"/>
        <v>20.885565172458971</v>
      </c>
      <c r="AE119">
        <f t="shared" si="228"/>
        <v>23.629066721136535</v>
      </c>
      <c r="AF119">
        <f t="shared" si="229"/>
        <v>37.850106070213286</v>
      </c>
      <c r="AG119">
        <f t="shared" si="232"/>
        <v>4</v>
      </c>
      <c r="AH119" s="1">
        <f t="shared" si="233"/>
        <v>27.380833214782914</v>
      </c>
      <c r="AI119" s="1">
        <f t="shared" si="234"/>
        <v>3.7184150157982878</v>
      </c>
      <c r="AK119" s="2" t="s">
        <v>47</v>
      </c>
      <c r="AL119" s="1">
        <f>AL121+AL120</f>
        <v>4686.9432203604874</v>
      </c>
      <c r="AM119" s="1"/>
      <c r="AN119" s="1"/>
      <c r="AO119" s="1">
        <f t="shared" ref="AO119" si="241">AO121+AO120</f>
        <v>16335.216281034471</v>
      </c>
      <c r="AP119" s="1">
        <f t="shared" ref="AP119" si="242">AP121+AP120</f>
        <v>18111.823624898854</v>
      </c>
      <c r="AQ119" s="1">
        <f t="shared" ref="AQ119" si="243">AQ121+AQ120</f>
        <v>2078.7549483372691</v>
      </c>
      <c r="AR119">
        <f t="shared" si="238"/>
        <v>4</v>
      </c>
      <c r="AS119" s="1">
        <f t="shared" si="239"/>
        <v>10303.18451865777</v>
      </c>
      <c r="AT119" s="1">
        <f t="shared" si="240"/>
        <v>4047.0530425617644</v>
      </c>
    </row>
    <row r="120" spans="1:46" x14ac:dyDescent="0.25">
      <c r="A120" t="s">
        <v>7</v>
      </c>
      <c r="B120">
        <v>254</v>
      </c>
      <c r="C120">
        <v>8522738</v>
      </c>
      <c r="D120">
        <v>22.08</v>
      </c>
      <c r="E120">
        <f t="shared" si="220"/>
        <v>2.5907167391511974E-6</v>
      </c>
      <c r="G120">
        <v>2524009</v>
      </c>
      <c r="J120">
        <v>1101788</v>
      </c>
      <c r="K120">
        <v>7937632</v>
      </c>
      <c r="L120">
        <v>1547464</v>
      </c>
      <c r="N120">
        <f t="shared" si="230"/>
        <v>77.232193300018992</v>
      </c>
      <c r="Q120">
        <f t="shared" si="221"/>
        <v>33.713629306251015</v>
      </c>
      <c r="R120">
        <f t="shared" si="222"/>
        <v>242.88373336561648</v>
      </c>
      <c r="S120">
        <f t="shared" si="223"/>
        <v>47.350876630321267</v>
      </c>
      <c r="T120">
        <f t="shared" si="224"/>
        <v>4</v>
      </c>
      <c r="U120" s="1">
        <f t="shared" si="225"/>
        <v>100.29510815055195</v>
      </c>
      <c r="V120" s="1">
        <f t="shared" si="226"/>
        <v>48.390425239647477</v>
      </c>
      <c r="AA120">
        <f t="shared" si="231"/>
        <v>1.5964731990086105</v>
      </c>
      <c r="AD120">
        <f t="shared" si="227"/>
        <v>0.29333321079796842</v>
      </c>
      <c r="AE120">
        <f t="shared" si="228"/>
        <v>1.3865303800439714</v>
      </c>
      <c r="AF120">
        <f t="shared" si="229"/>
        <v>1.6025721330518712</v>
      </c>
      <c r="AG120">
        <f t="shared" si="232"/>
        <v>4</v>
      </c>
      <c r="AH120" s="1">
        <f t="shared" si="233"/>
        <v>1.2197272307256055</v>
      </c>
      <c r="AI120" s="1">
        <f t="shared" si="234"/>
        <v>0.31285472062856345</v>
      </c>
      <c r="AK120" s="2" t="s">
        <v>53</v>
      </c>
      <c r="AL120" s="1">
        <f>N127*3+N134*5</f>
        <v>66.225251354054464</v>
      </c>
      <c r="AM120" s="1"/>
      <c r="AN120" s="1"/>
      <c r="AO120" s="1">
        <f>Q127*3+Q134*5</f>
        <v>232.52108866298852</v>
      </c>
      <c r="AP120" s="1">
        <f>R127*3+R134*5</f>
        <v>206.44932306047275</v>
      </c>
      <c r="AQ120" s="1">
        <f>S127*3+S134*5</f>
        <v>0</v>
      </c>
      <c r="AR120">
        <f>COUNT(AL120:AQ120)</f>
        <v>4</v>
      </c>
      <c r="AS120" s="1">
        <f>AVERAGE(AL120:AQ120)</f>
        <v>126.29891576937894</v>
      </c>
      <c r="AT120" s="1">
        <f>STDEV(AL120:AQ120)/SQRT(AR120)</f>
        <v>55.728134040756139</v>
      </c>
    </row>
    <row r="121" spans="1:46" x14ac:dyDescent="0.25">
      <c r="A121" t="s">
        <v>28</v>
      </c>
      <c r="B121">
        <v>270</v>
      </c>
      <c r="C121">
        <v>8853268</v>
      </c>
      <c r="D121">
        <v>22.08</v>
      </c>
      <c r="E121">
        <f t="shared" si="220"/>
        <v>2.4939943080905265E-6</v>
      </c>
      <c r="G121">
        <v>427210</v>
      </c>
      <c r="J121">
        <v>1112479</v>
      </c>
      <c r="K121">
        <v>1288669</v>
      </c>
      <c r="L121">
        <v>180392</v>
      </c>
      <c r="N121">
        <f t="shared" si="230"/>
        <v>11.838436759548372</v>
      </c>
      <c r="Q121">
        <f t="shared" si="221"/>
        <v>30.827958820780449</v>
      </c>
      <c r="R121">
        <f t="shared" si="222"/>
        <v>35.710368344585667</v>
      </c>
      <c r="S121">
        <f t="shared" si="223"/>
        <v>4.9988513469451803</v>
      </c>
      <c r="T121">
        <f t="shared" si="224"/>
        <v>4</v>
      </c>
      <c r="U121" s="1">
        <f t="shared" si="225"/>
        <v>20.843903817964915</v>
      </c>
      <c r="V121" s="1">
        <f t="shared" si="226"/>
        <v>7.3759589578243645</v>
      </c>
      <c r="AA121">
        <f t="shared" si="231"/>
        <v>0.2447133273990896</v>
      </c>
      <c r="AD121">
        <f t="shared" si="227"/>
        <v>0.26822576890499289</v>
      </c>
      <c r="AE121">
        <f t="shared" si="228"/>
        <v>0.20385684090994746</v>
      </c>
      <c r="AF121">
        <f t="shared" si="229"/>
        <v>0.16918419332395798</v>
      </c>
      <c r="AG121">
        <f t="shared" si="232"/>
        <v>4</v>
      </c>
      <c r="AH121" s="1">
        <f t="shared" si="233"/>
        <v>0.22149503263449699</v>
      </c>
      <c r="AI121" s="1">
        <f t="shared" si="234"/>
        <v>2.1928635466065726E-2</v>
      </c>
      <c r="AK121" s="2" t="s">
        <v>54</v>
      </c>
      <c r="AL121" s="1">
        <f>N125*2+N128*3+N131*2+N132*3+N133*4</f>
        <v>4620.7179690064331</v>
      </c>
      <c r="AM121" s="1"/>
      <c r="AN121" s="1"/>
      <c r="AO121" s="1">
        <f t="shared" ref="AO121" si="244">Q125*2+Q128*3+Q131*2+Q132*3+Q133*4</f>
        <v>16102.695192371482</v>
      </c>
      <c r="AP121" s="1">
        <f t="shared" ref="AP121" si="245">R125*2+R128*3+R131*2+R132*3+R133*4</f>
        <v>17905.374301838383</v>
      </c>
      <c r="AQ121" s="1">
        <f t="shared" ref="AQ121" si="246">S125*2+S128*3+S131*2+S132*3+S133*4</f>
        <v>2078.7549483372691</v>
      </c>
      <c r="AR121">
        <f t="shared" ref="AR121:AR128" si="247">COUNT(AL121:AQ121)</f>
        <v>4</v>
      </c>
      <c r="AS121" s="1">
        <f t="shared" ref="AS121:AS128" si="248">AVERAGE(AL121:AQ121)</f>
        <v>10176.885602888393</v>
      </c>
      <c r="AT121" s="1">
        <f t="shared" ref="AT121:AT128" si="249">STDEV(AL121:AQ121)/SQRT(AR121)</f>
        <v>3992.6544609506086</v>
      </c>
    </row>
    <row r="122" spans="1:46" x14ac:dyDescent="0.25">
      <c r="A122" t="s">
        <v>35</v>
      </c>
      <c r="B122">
        <v>284</v>
      </c>
      <c r="C122">
        <v>17150681</v>
      </c>
      <c r="D122">
        <v>44.16</v>
      </c>
      <c r="E122">
        <f t="shared" si="220"/>
        <v>2.5748248713855732E-6</v>
      </c>
      <c r="G122">
        <v>19637838</v>
      </c>
      <c r="J122">
        <v>80398740</v>
      </c>
      <c r="K122">
        <v>76273325</v>
      </c>
      <c r="L122">
        <v>13064186</v>
      </c>
      <c r="N122">
        <f t="shared" si="230"/>
        <v>534.12669404197948</v>
      </c>
      <c r="Q122">
        <f t="shared" si="221"/>
        <v>2186.7536131696706</v>
      </c>
      <c r="R122">
        <f t="shared" si="222"/>
        <v>2074.5470517599474</v>
      </c>
      <c r="S122">
        <f t="shared" si="223"/>
        <v>355.3308912381043</v>
      </c>
      <c r="T122">
        <f t="shared" si="224"/>
        <v>4</v>
      </c>
      <c r="U122" s="1">
        <f t="shared" si="225"/>
        <v>1287.6895625524255</v>
      </c>
      <c r="V122" s="1">
        <f t="shared" si="226"/>
        <v>488.58729723279339</v>
      </c>
      <c r="AA122">
        <f t="shared" si="231"/>
        <v>11.040978062096325</v>
      </c>
      <c r="AD122">
        <f t="shared" si="227"/>
        <v>19.026354378767046</v>
      </c>
      <c r="AE122">
        <f t="shared" si="228"/>
        <v>11.842796025231953</v>
      </c>
      <c r="AF122">
        <f t="shared" si="229"/>
        <v>12.026036788219178</v>
      </c>
      <c r="AG122">
        <f t="shared" si="232"/>
        <v>4</v>
      </c>
      <c r="AH122" s="1">
        <f t="shared" si="233"/>
        <v>13.484041313578626</v>
      </c>
      <c r="AI122" s="1">
        <f t="shared" si="234"/>
        <v>1.8597772146099998</v>
      </c>
      <c r="AK122" s="2" t="s">
        <v>48</v>
      </c>
      <c r="AL122" s="1">
        <f>N124+N126*2</f>
        <v>0</v>
      </c>
      <c r="AM122" s="1"/>
      <c r="AN122" s="1"/>
      <c r="AO122" s="1">
        <f t="shared" ref="AO122" si="250">Q124+Q126*2</f>
        <v>60.313301865384936</v>
      </c>
      <c r="AP122" s="1">
        <f t="shared" ref="AP122" si="251">R124+R126*2</f>
        <v>0</v>
      </c>
      <c r="AQ122" s="1">
        <f t="shared" ref="AQ122" si="252">S124+S126*2</f>
        <v>56.147885521072325</v>
      </c>
      <c r="AR122">
        <f t="shared" si="247"/>
        <v>4</v>
      </c>
      <c r="AS122" s="1">
        <f t="shared" si="248"/>
        <v>29.115296846614314</v>
      </c>
      <c r="AT122" s="1">
        <f t="shared" si="249"/>
        <v>16.831214524722142</v>
      </c>
    </row>
    <row r="123" spans="1:46" x14ac:dyDescent="0.25">
      <c r="A123" t="s">
        <v>8</v>
      </c>
      <c r="B123">
        <v>282</v>
      </c>
      <c r="C123">
        <v>17246446</v>
      </c>
      <c r="D123">
        <v>44.16</v>
      </c>
      <c r="E123">
        <f t="shared" si="220"/>
        <v>2.5605275428920253E-6</v>
      </c>
      <c r="G123">
        <v>37991299</v>
      </c>
      <c r="J123">
        <v>62026605</v>
      </c>
      <c r="K123">
        <v>159166708</v>
      </c>
      <c r="L123">
        <v>24328915</v>
      </c>
      <c r="N123">
        <f t="shared" si="230"/>
        <v>1034.8698668058112</v>
      </c>
      <c r="Q123">
        <f t="shared" si="221"/>
        <v>1689.5833031338746</v>
      </c>
      <c r="R123">
        <f t="shared" si="222"/>
        <v>4335.6461675048131</v>
      </c>
      <c r="S123">
        <f t="shared" si="223"/>
        <v>662.71124410828656</v>
      </c>
      <c r="T123">
        <f t="shared" si="224"/>
        <v>4</v>
      </c>
      <c r="U123" s="1">
        <f t="shared" si="225"/>
        <v>1930.7026453881963</v>
      </c>
      <c r="V123" s="1">
        <f t="shared" si="226"/>
        <v>829.26726907364161</v>
      </c>
      <c r="AA123">
        <f t="shared" si="231"/>
        <v>21.39188253270391</v>
      </c>
      <c r="AD123">
        <f t="shared" si="227"/>
        <v>14.700609380165512</v>
      </c>
      <c r="AE123">
        <f t="shared" si="228"/>
        <v>24.75054646544579</v>
      </c>
      <c r="AF123">
        <f t="shared" si="229"/>
        <v>22.429206123461594</v>
      </c>
      <c r="AG123">
        <f t="shared" si="232"/>
        <v>4</v>
      </c>
      <c r="AH123" s="1">
        <f t="shared" si="233"/>
        <v>20.818061125444203</v>
      </c>
      <c r="AI123" s="1">
        <f t="shared" si="234"/>
        <v>2.156631555945645</v>
      </c>
      <c r="AK123" s="2" t="s">
        <v>49</v>
      </c>
      <c r="AL123" s="1">
        <f>AL118+AL119+AL122</f>
        <v>5804.3864612796579</v>
      </c>
      <c r="AM123" s="1"/>
      <c r="AN123" s="1"/>
      <c r="AO123" s="1">
        <f t="shared" ref="AO123" si="253">AO118+AO119+AO122</f>
        <v>18157.777807791601</v>
      </c>
      <c r="AP123" s="1">
        <f t="shared" ref="AP123" si="254">AP118+AP119+AP122</f>
        <v>22740.634215564736</v>
      </c>
      <c r="AQ123" s="1">
        <f t="shared" ref="AQ123" si="255">AQ118+AQ119+AQ122</f>
        <v>2844.9649545969492</v>
      </c>
      <c r="AR123">
        <f t="shared" si="247"/>
        <v>4</v>
      </c>
      <c r="AS123" s="1">
        <f t="shared" si="248"/>
        <v>12386.940859808235</v>
      </c>
      <c r="AT123" s="1">
        <f t="shared" si="249"/>
        <v>4786.098374201988</v>
      </c>
    </row>
    <row r="124" spans="1:46" x14ac:dyDescent="0.25">
      <c r="A124" t="s">
        <v>9</v>
      </c>
      <c r="B124">
        <v>282</v>
      </c>
      <c r="C124">
        <v>8647289</v>
      </c>
      <c r="D124">
        <v>22.08</v>
      </c>
      <c r="E124">
        <f t="shared" si="220"/>
        <v>2.5534014186411483E-6</v>
      </c>
      <c r="N124">
        <f t="shared" si="230"/>
        <v>0</v>
      </c>
      <c r="Q124">
        <f t="shared" si="221"/>
        <v>0</v>
      </c>
      <c r="R124">
        <f t="shared" si="222"/>
        <v>0</v>
      </c>
      <c r="S124">
        <f t="shared" si="223"/>
        <v>0</v>
      </c>
      <c r="T124">
        <f t="shared" si="224"/>
        <v>4</v>
      </c>
      <c r="U124" s="1">
        <f t="shared" si="225"/>
        <v>0</v>
      </c>
      <c r="V124" s="1">
        <f t="shared" si="226"/>
        <v>0</v>
      </c>
      <c r="AA124">
        <f t="shared" si="231"/>
        <v>0</v>
      </c>
      <c r="AD124">
        <f t="shared" si="227"/>
        <v>0</v>
      </c>
      <c r="AE124">
        <f t="shared" si="228"/>
        <v>0</v>
      </c>
      <c r="AF124">
        <f t="shared" si="229"/>
        <v>0</v>
      </c>
      <c r="AG124">
        <f t="shared" si="232"/>
        <v>4</v>
      </c>
      <c r="AH124" s="1">
        <f t="shared" si="233"/>
        <v>0</v>
      </c>
      <c r="AI124" s="1">
        <f t="shared" si="234"/>
        <v>0</v>
      </c>
      <c r="AK124" t="s">
        <v>50</v>
      </c>
      <c r="AL124" s="1">
        <f>AL122/AL123*100</f>
        <v>0</v>
      </c>
      <c r="AM124" s="1"/>
      <c r="AN124" s="1"/>
      <c r="AO124" s="1">
        <f t="shared" ref="AO124" si="256">AO122/AO123*100</f>
        <v>0.33216235215470125</v>
      </c>
      <c r="AP124" s="1">
        <f t="shared" ref="AP124" si="257">AP122/AP123*100</f>
        <v>0</v>
      </c>
      <c r="AQ124" s="1">
        <f t="shared" ref="AQ124" si="258">AQ122/AQ123*100</f>
        <v>1.9735879498391531</v>
      </c>
      <c r="AR124">
        <f t="shared" si="247"/>
        <v>4</v>
      </c>
      <c r="AS124" s="1">
        <f t="shared" si="248"/>
        <v>0.57643757549846364</v>
      </c>
      <c r="AT124" s="1">
        <f t="shared" si="249"/>
        <v>0.4722517081452316</v>
      </c>
    </row>
    <row r="125" spans="1:46" x14ac:dyDescent="0.25">
      <c r="A125" t="s">
        <v>10</v>
      </c>
      <c r="B125">
        <v>280</v>
      </c>
      <c r="C125">
        <v>7871370</v>
      </c>
      <c r="D125">
        <v>22.08</v>
      </c>
      <c r="E125">
        <f t="shared" si="220"/>
        <v>2.805102542505307E-6</v>
      </c>
      <c r="G125">
        <v>40099985</v>
      </c>
      <c r="J125">
        <v>55426629</v>
      </c>
      <c r="K125">
        <v>120296343</v>
      </c>
      <c r="L125">
        <v>11366231</v>
      </c>
      <c r="N125">
        <f t="shared" si="230"/>
        <v>1205.1918201206213</v>
      </c>
      <c r="Q125">
        <f t="shared" si="221"/>
        <v>1665.8290492542681</v>
      </c>
      <c r="R125">
        <f t="shared" si="222"/>
        <v>3615.46690289347</v>
      </c>
      <c r="S125">
        <f t="shared" si="223"/>
        <v>341.60832296574245</v>
      </c>
      <c r="T125">
        <f t="shared" si="224"/>
        <v>4</v>
      </c>
      <c r="U125" s="1">
        <f t="shared" si="225"/>
        <v>1707.0240238085255</v>
      </c>
      <c r="V125" s="1">
        <f t="shared" si="226"/>
        <v>692.82314033626221</v>
      </c>
      <c r="AA125">
        <f t="shared" si="231"/>
        <v>24.912622033310885</v>
      </c>
      <c r="AD125">
        <f t="shared" si="227"/>
        <v>14.493930013274475</v>
      </c>
      <c r="AE125">
        <f t="shared" si="228"/>
        <v>20.639318366204492</v>
      </c>
      <c r="AF125">
        <f t="shared" si="229"/>
        <v>11.561601764578949</v>
      </c>
      <c r="AG125">
        <f t="shared" si="232"/>
        <v>4</v>
      </c>
      <c r="AH125" s="1">
        <f t="shared" si="233"/>
        <v>17.901868044342201</v>
      </c>
      <c r="AI125" s="1">
        <f t="shared" si="234"/>
        <v>3.0063450107010454</v>
      </c>
      <c r="AK125" t="s">
        <v>51</v>
      </c>
      <c r="AL125" s="1">
        <f>AL119/AL123*100</f>
        <v>80.748297027196656</v>
      </c>
      <c r="AM125" s="1"/>
      <c r="AN125" s="1"/>
      <c r="AO125" s="1">
        <f t="shared" ref="AO125:AQ125" si="259">AO119/AO123*100</f>
        <v>89.962639998959233</v>
      </c>
      <c r="AP125" s="1">
        <f t="shared" si="259"/>
        <v>79.645200099574581</v>
      </c>
      <c r="AQ125" s="1">
        <f t="shared" si="259"/>
        <v>73.067857829966471</v>
      </c>
      <c r="AR125">
        <f t="shared" si="247"/>
        <v>4</v>
      </c>
      <c r="AS125" s="1">
        <f t="shared" si="248"/>
        <v>80.855998738924228</v>
      </c>
      <c r="AT125" s="1">
        <f t="shared" si="249"/>
        <v>3.4768722397737659</v>
      </c>
    </row>
    <row r="126" spans="1:46" x14ac:dyDescent="0.25">
      <c r="A126" t="s">
        <v>11</v>
      </c>
      <c r="B126">
        <v>280</v>
      </c>
      <c r="C126">
        <v>8073975</v>
      </c>
      <c r="D126">
        <v>22.08</v>
      </c>
      <c r="E126">
        <f t="shared" si="220"/>
        <v>2.7347124557606379E-6</v>
      </c>
      <c r="G126">
        <v>3555063</v>
      </c>
      <c r="J126">
        <v>1029220</v>
      </c>
      <c r="L126">
        <v>958139</v>
      </c>
      <c r="Q126">
        <f t="shared" si="221"/>
        <v>30.156650932692468</v>
      </c>
      <c r="R126">
        <f t="shared" si="222"/>
        <v>0</v>
      </c>
      <c r="S126">
        <f t="shared" si="223"/>
        <v>28.073942760536163</v>
      </c>
      <c r="T126">
        <f t="shared" si="224"/>
        <v>3</v>
      </c>
      <c r="U126" s="1">
        <f t="shared" si="225"/>
        <v>19.410197897742876</v>
      </c>
      <c r="V126" s="1">
        <f t="shared" si="226"/>
        <v>9.7237039437097259</v>
      </c>
      <c r="AA126">
        <v>0</v>
      </c>
      <c r="AD126">
        <f t="shared" si="227"/>
        <v>0.26238489972837359</v>
      </c>
      <c r="AE126">
        <f t="shared" si="228"/>
        <v>0</v>
      </c>
      <c r="AF126">
        <f t="shared" si="229"/>
        <v>0.95015175081507952</v>
      </c>
      <c r="AG126">
        <f t="shared" si="232"/>
        <v>4</v>
      </c>
      <c r="AH126" s="1">
        <f t="shared" si="233"/>
        <v>0.30313416263586329</v>
      </c>
      <c r="AI126" s="1">
        <f t="shared" si="234"/>
        <v>0.22436445480412845</v>
      </c>
      <c r="AK126" t="s">
        <v>55</v>
      </c>
      <c r="AL126" s="1">
        <f>AL120/AL123*100</f>
        <v>1.1409517921633046</v>
      </c>
      <c r="AM126" s="1"/>
      <c r="AN126" s="1"/>
      <c r="AO126" s="1">
        <f t="shared" ref="AO126:AQ126" si="260">AO120/AO123*100</f>
        <v>1.2805591693230902</v>
      </c>
      <c r="AP126" s="1">
        <f t="shared" si="260"/>
        <v>0.90784329541332365</v>
      </c>
      <c r="AQ126" s="1">
        <f t="shared" si="260"/>
        <v>0</v>
      </c>
      <c r="AR126">
        <f t="shared" si="247"/>
        <v>4</v>
      </c>
      <c r="AS126" s="1">
        <f t="shared" si="248"/>
        <v>0.83233856422492969</v>
      </c>
      <c r="AT126" s="1">
        <f t="shared" si="249"/>
        <v>0.28789932922536088</v>
      </c>
    </row>
    <row r="127" spans="1:46" x14ac:dyDescent="0.25">
      <c r="A127" t="s">
        <v>29</v>
      </c>
      <c r="B127">
        <v>278</v>
      </c>
      <c r="C127">
        <v>7409069</v>
      </c>
      <c r="D127">
        <v>22.08</v>
      </c>
      <c r="E127">
        <f t="shared" si="220"/>
        <v>2.9801315117999304E-6</v>
      </c>
      <c r="G127">
        <v>384830</v>
      </c>
      <c r="J127">
        <v>1135649</v>
      </c>
      <c r="K127">
        <v>445446</v>
      </c>
      <c r="N127">
        <f t="shared" si="230"/>
        <v>12.376014493014033</v>
      </c>
      <c r="Q127">
        <f t="shared" si="221"/>
        <v>36.522122711267038</v>
      </c>
      <c r="R127">
        <f t="shared" si="222"/>
        <v>14.325406418042068</v>
      </c>
      <c r="S127">
        <f t="shared" si="223"/>
        <v>0</v>
      </c>
      <c r="T127">
        <f t="shared" si="224"/>
        <v>4</v>
      </c>
      <c r="U127" s="1">
        <f t="shared" si="225"/>
        <v>15.805885905580784</v>
      </c>
      <c r="V127" s="1">
        <f t="shared" si="226"/>
        <v>7.5990368582103489</v>
      </c>
      <c r="AA127">
        <f t="shared" si="231"/>
        <v>0.25582564218895726</v>
      </c>
      <c r="AD127">
        <f t="shared" si="227"/>
        <v>0.31776915569475589</v>
      </c>
      <c r="AE127">
        <f t="shared" si="228"/>
        <v>8.1778268679659719E-2</v>
      </c>
      <c r="AF127">
        <f t="shared" si="229"/>
        <v>0</v>
      </c>
      <c r="AG127">
        <f t="shared" si="232"/>
        <v>4</v>
      </c>
      <c r="AH127" s="1">
        <f t="shared" si="233"/>
        <v>0.16384326664084323</v>
      </c>
      <c r="AI127" s="1">
        <f t="shared" si="234"/>
        <v>7.4011945345792654E-2</v>
      </c>
      <c r="AK127" t="s">
        <v>56</v>
      </c>
      <c r="AL127" s="1">
        <f>AL121/AL123*100</f>
        <v>79.60734523503335</v>
      </c>
      <c r="AM127" s="1"/>
      <c r="AN127" s="1"/>
      <c r="AO127" s="1">
        <f t="shared" ref="AO127:AQ127" si="261">AO121/AO123*100</f>
        <v>88.682080829636149</v>
      </c>
      <c r="AP127" s="1">
        <f t="shared" si="261"/>
        <v>78.737356804161251</v>
      </c>
      <c r="AQ127" s="1">
        <f t="shared" si="261"/>
        <v>73.067857829966471</v>
      </c>
      <c r="AR127">
        <f t="shared" si="247"/>
        <v>4</v>
      </c>
      <c r="AS127" s="1">
        <f t="shared" si="248"/>
        <v>80.023660174699302</v>
      </c>
      <c r="AT127" s="1">
        <f t="shared" si="249"/>
        <v>3.2298004193612644</v>
      </c>
    </row>
    <row r="128" spans="1:46" x14ac:dyDescent="0.25">
      <c r="A128" t="s">
        <v>30</v>
      </c>
      <c r="B128">
        <v>278</v>
      </c>
      <c r="C128">
        <v>7067056</v>
      </c>
      <c r="D128">
        <v>22.08</v>
      </c>
      <c r="E128">
        <f t="shared" si="220"/>
        <v>3.1243561675469953E-6</v>
      </c>
      <c r="G128">
        <v>1287450</v>
      </c>
      <c r="J128">
        <v>866723</v>
      </c>
      <c r="K128">
        <v>3589344</v>
      </c>
      <c r="L128">
        <v>223133</v>
      </c>
      <c r="N128">
        <f t="shared" si="230"/>
        <v>43.407759150090413</v>
      </c>
      <c r="Q128">
        <f t="shared" si="221"/>
        <v>29.2224965892608</v>
      </c>
      <c r="R128">
        <f t="shared" si="222"/>
        <v>121.01858701994031</v>
      </c>
      <c r="S128">
        <f t="shared" si="223"/>
        <v>7.5231686841719085</v>
      </c>
      <c r="T128">
        <f t="shared" si="224"/>
        <v>4</v>
      </c>
      <c r="U128" s="1">
        <f t="shared" si="225"/>
        <v>50.293002860865862</v>
      </c>
      <c r="V128" s="1">
        <f t="shared" si="226"/>
        <v>24.702799749628149</v>
      </c>
      <c r="AA128">
        <f t="shared" si="231"/>
        <v>0.89728546026056066</v>
      </c>
      <c r="AD128">
        <f t="shared" si="227"/>
        <v>0.2542570743183436</v>
      </c>
      <c r="AE128">
        <f t="shared" si="228"/>
        <v>0.69084884824524895</v>
      </c>
      <c r="AF128">
        <f t="shared" si="229"/>
        <v>0.25461873873274932</v>
      </c>
      <c r="AG128">
        <f t="shared" si="232"/>
        <v>4</v>
      </c>
      <c r="AH128" s="1">
        <f t="shared" si="233"/>
        <v>0.5242525303892257</v>
      </c>
      <c r="AI128" s="1">
        <f t="shared" si="234"/>
        <v>0.16137632720692258</v>
      </c>
      <c r="AK128" t="s">
        <v>52</v>
      </c>
      <c r="AL128" s="1">
        <f>AL123/N147</f>
        <v>1.1998296340134014</v>
      </c>
      <c r="AM128" s="1"/>
      <c r="AN128" s="1"/>
      <c r="AO128" s="1">
        <f t="shared" ref="AO128" si="262">AO123/Q147</f>
        <v>1.5798593550792925</v>
      </c>
      <c r="AP128" s="1">
        <f t="shared" ref="AP128" si="263">AP123/R147</f>
        <v>1.2981758705876143</v>
      </c>
      <c r="AQ128" s="1">
        <f t="shared" ref="AQ128" si="264">AQ123/S147</f>
        <v>0.96286740187334097</v>
      </c>
      <c r="AR128">
        <f t="shared" si="247"/>
        <v>4</v>
      </c>
      <c r="AS128" s="1">
        <f t="shared" si="248"/>
        <v>1.2601830653884123</v>
      </c>
      <c r="AT128" s="1">
        <f t="shared" si="249"/>
        <v>0.12769609883351218</v>
      </c>
    </row>
    <row r="129" spans="1:35" x14ac:dyDescent="0.25">
      <c r="A129" t="s">
        <v>36</v>
      </c>
      <c r="B129">
        <v>312</v>
      </c>
      <c r="C129">
        <v>15749775</v>
      </c>
      <c r="D129">
        <v>44.16</v>
      </c>
      <c r="E129">
        <f t="shared" si="220"/>
        <v>2.8038495788035067E-6</v>
      </c>
      <c r="G129">
        <v>178902</v>
      </c>
      <c r="J129">
        <v>603628</v>
      </c>
      <c r="K129">
        <v>1222570</v>
      </c>
      <c r="N129">
        <f t="shared" si="230"/>
        <v>4.823214397568317</v>
      </c>
      <c r="Q129">
        <f t="shared" si="221"/>
        <v>16.273866476480798</v>
      </c>
      <c r="R129">
        <f t="shared" si="222"/>
        <v>32.960599803440402</v>
      </c>
      <c r="S129">
        <f t="shared" si="223"/>
        <v>0</v>
      </c>
      <c r="T129">
        <f t="shared" si="224"/>
        <v>4</v>
      </c>
      <c r="U129" s="1">
        <f t="shared" si="225"/>
        <v>13.514420169372379</v>
      </c>
      <c r="V129" s="1">
        <f t="shared" si="226"/>
        <v>7.3254411503360188</v>
      </c>
      <c r="AA129">
        <f t="shared" si="231"/>
        <v>9.9701072697470389E-2</v>
      </c>
      <c r="AD129">
        <f t="shared" si="227"/>
        <v>0.14159453027972946</v>
      </c>
      <c r="AE129">
        <f t="shared" si="228"/>
        <v>0.18815946353701371</v>
      </c>
      <c r="AF129">
        <f t="shared" si="229"/>
        <v>0</v>
      </c>
      <c r="AG129">
        <f t="shared" si="232"/>
        <v>4</v>
      </c>
      <c r="AH129" s="1">
        <f t="shared" si="233"/>
        <v>0.10736376662855339</v>
      </c>
      <c r="AI129" s="1">
        <f t="shared" si="234"/>
        <v>4.0088844127781138E-2</v>
      </c>
    </row>
    <row r="130" spans="1:35" x14ac:dyDescent="0.25">
      <c r="A130" t="s">
        <v>12</v>
      </c>
      <c r="B130">
        <v>310</v>
      </c>
      <c r="C130">
        <v>8647057</v>
      </c>
      <c r="D130">
        <v>22.08</v>
      </c>
      <c r="E130">
        <f t="shared" si="220"/>
        <v>2.5534699262419572E-6</v>
      </c>
      <c r="J130">
        <v>698962</v>
      </c>
      <c r="K130">
        <v>835617</v>
      </c>
      <c r="N130">
        <f t="shared" si="230"/>
        <v>0</v>
      </c>
      <c r="Q130">
        <f t="shared" si="221"/>
        <v>17.272049483089649</v>
      </c>
      <c r="R130">
        <f t="shared" si="222"/>
        <v>20.64893109054702</v>
      </c>
      <c r="S130">
        <f t="shared" si="223"/>
        <v>0</v>
      </c>
      <c r="T130">
        <f t="shared" si="224"/>
        <v>4</v>
      </c>
      <c r="U130" s="1">
        <f t="shared" si="225"/>
        <v>9.4802451434091672</v>
      </c>
      <c r="V130" s="1">
        <f t="shared" si="226"/>
        <v>5.5166555131704298</v>
      </c>
      <c r="AA130">
        <f t="shared" si="231"/>
        <v>0</v>
      </c>
      <c r="AD130">
        <f t="shared" si="227"/>
        <v>0.15027945184758493</v>
      </c>
      <c r="AE130">
        <f t="shared" si="228"/>
        <v>0.11787685357001745</v>
      </c>
      <c r="AF130">
        <f t="shared" si="229"/>
        <v>0</v>
      </c>
      <c r="AG130">
        <f t="shared" si="232"/>
        <v>4</v>
      </c>
      <c r="AH130" s="1">
        <f t="shared" si="233"/>
        <v>6.7039076354400595E-2</v>
      </c>
      <c r="AI130" s="1">
        <f t="shared" si="234"/>
        <v>3.9266095660859597E-2</v>
      </c>
    </row>
    <row r="131" spans="1:35" x14ac:dyDescent="0.25">
      <c r="A131" t="s">
        <v>13</v>
      </c>
      <c r="B131">
        <v>308</v>
      </c>
      <c r="C131">
        <v>7992227</v>
      </c>
      <c r="D131">
        <v>22.08</v>
      </c>
      <c r="E131">
        <f t="shared" si="220"/>
        <v>2.7626842931263086E-6</v>
      </c>
      <c r="G131">
        <v>410331</v>
      </c>
      <c r="J131">
        <v>730533</v>
      </c>
      <c r="K131">
        <v>1289939</v>
      </c>
      <c r="N131">
        <f t="shared" si="230"/>
        <v>11.041704630027384</v>
      </c>
      <c r="Q131">
        <f t="shared" si="221"/>
        <v>19.658104331595212</v>
      </c>
      <c r="R131">
        <f t="shared" si="222"/>
        <v>34.711307283029768</v>
      </c>
      <c r="S131">
        <f t="shared" si="223"/>
        <v>0</v>
      </c>
      <c r="T131">
        <f t="shared" si="224"/>
        <v>4</v>
      </c>
      <c r="U131" s="1">
        <f t="shared" si="225"/>
        <v>16.352779061163091</v>
      </c>
      <c r="V131" s="1">
        <f t="shared" si="226"/>
        <v>7.3233737003100217</v>
      </c>
      <c r="AA131">
        <f t="shared" si="231"/>
        <v>0.22824401017242213</v>
      </c>
      <c r="AD131">
        <f t="shared" si="227"/>
        <v>0.17103987261078121</v>
      </c>
      <c r="AE131">
        <f t="shared" si="228"/>
        <v>0.19815358324764437</v>
      </c>
      <c r="AF131">
        <f t="shared" si="229"/>
        <v>0</v>
      </c>
      <c r="AG131">
        <f t="shared" si="232"/>
        <v>4</v>
      </c>
      <c r="AH131" s="1">
        <f t="shared" si="233"/>
        <v>0.14935936650771192</v>
      </c>
      <c r="AI131" s="1">
        <f t="shared" si="234"/>
        <v>5.1138641050450677E-2</v>
      </c>
    </row>
    <row r="132" spans="1:35" x14ac:dyDescent="0.25">
      <c r="A132" t="s">
        <v>15</v>
      </c>
      <c r="B132">
        <v>306</v>
      </c>
      <c r="C132">
        <v>5382825</v>
      </c>
      <c r="D132">
        <v>22.08</v>
      </c>
      <c r="E132">
        <f t="shared" si="220"/>
        <v>4.1019353220660149E-6</v>
      </c>
      <c r="G132">
        <v>448291</v>
      </c>
      <c r="J132">
        <v>1294963</v>
      </c>
      <c r="K132">
        <v>3246114</v>
      </c>
      <c r="L132">
        <v>206681</v>
      </c>
      <c r="N132">
        <f t="shared" si="230"/>
        <v>18.02804595553231</v>
      </c>
      <c r="Q132">
        <f t="shared" si="221"/>
        <v>52.077004612436987</v>
      </c>
      <c r="R132">
        <f t="shared" si="222"/>
        <v>130.54264388287254</v>
      </c>
      <c r="S132">
        <f t="shared" si="223"/>
        <v>8.3116871990188805</v>
      </c>
      <c r="T132">
        <f t="shared" si="224"/>
        <v>4</v>
      </c>
      <c r="U132" s="1">
        <f t="shared" si="225"/>
        <v>52.239845412465179</v>
      </c>
      <c r="V132" s="1">
        <f t="shared" si="226"/>
        <v>27.736085207316638</v>
      </c>
      <c r="AA132">
        <f t="shared" si="231"/>
        <v>0.37265926252667791</v>
      </c>
      <c r="AD132">
        <f t="shared" si="227"/>
        <v>0.45310799477985503</v>
      </c>
      <c r="AE132">
        <f t="shared" si="228"/>
        <v>0.74521804785666768</v>
      </c>
      <c r="AF132">
        <f t="shared" si="229"/>
        <v>0.28130584334867564</v>
      </c>
      <c r="AG132">
        <f t="shared" si="232"/>
        <v>4</v>
      </c>
      <c r="AH132" s="1">
        <f t="shared" si="233"/>
        <v>0.46307278712796907</v>
      </c>
      <c r="AI132" s="1">
        <f t="shared" si="234"/>
        <v>0.1003822164362707</v>
      </c>
    </row>
    <row r="133" spans="1:35" x14ac:dyDescent="0.25">
      <c r="A133" t="s">
        <v>14</v>
      </c>
      <c r="B133">
        <v>304</v>
      </c>
      <c r="C133">
        <v>6575146</v>
      </c>
      <c r="D133">
        <v>22.08</v>
      </c>
      <c r="E133">
        <f t="shared" si="220"/>
        <v>3.3581003372396594E-6</v>
      </c>
      <c r="G133">
        <v>15117645</v>
      </c>
      <c r="J133">
        <v>94207479</v>
      </c>
      <c r="K133">
        <v>74310406</v>
      </c>
      <c r="L133">
        <v>10169496</v>
      </c>
      <c r="N133">
        <f t="shared" si="230"/>
        <v>500.98587604706688</v>
      </c>
      <c r="Q133">
        <f t="shared" si="221"/>
        <v>3121.9555953986655</v>
      </c>
      <c r="R133">
        <f t="shared" si="222"/>
        <v>2462.5835471942364</v>
      </c>
      <c r="S133">
        <f t="shared" si="223"/>
        <v>337.00843368905294</v>
      </c>
      <c r="T133">
        <f t="shared" si="224"/>
        <v>4</v>
      </c>
      <c r="U133" s="1">
        <f t="shared" si="225"/>
        <v>1605.6333630822555</v>
      </c>
      <c r="V133" s="1">
        <f t="shared" si="226"/>
        <v>699.0023850911648</v>
      </c>
      <c r="AA133">
        <f t="shared" si="231"/>
        <v>10.355921410700057</v>
      </c>
      <c r="AD133">
        <f t="shared" si="227"/>
        <v>27.163295011883388</v>
      </c>
      <c r="AE133">
        <f t="shared" si="228"/>
        <v>14.057948032449907</v>
      </c>
      <c r="AF133">
        <f t="shared" si="229"/>
        <v>11.405920288447073</v>
      </c>
      <c r="AG133">
        <f t="shared" si="232"/>
        <v>4</v>
      </c>
      <c r="AH133" s="1">
        <f t="shared" si="233"/>
        <v>15.745771185870106</v>
      </c>
      <c r="AI133" s="1">
        <f t="shared" si="234"/>
        <v>3.8847284731965335</v>
      </c>
    </row>
    <row r="134" spans="1:35" x14ac:dyDescent="0.25">
      <c r="A134" t="s">
        <v>31</v>
      </c>
      <c r="B134">
        <v>302</v>
      </c>
      <c r="C134">
        <v>7499734</v>
      </c>
      <c r="D134">
        <v>22.08</v>
      </c>
      <c r="E134">
        <f t="shared" si="220"/>
        <v>2.9441044175700097E-6</v>
      </c>
      <c r="G134">
        <v>198982</v>
      </c>
      <c r="J134">
        <v>840829</v>
      </c>
      <c r="K134">
        <v>1117915</v>
      </c>
      <c r="N134">
        <f t="shared" si="230"/>
        <v>5.8194415750024735</v>
      </c>
      <c r="Q134">
        <f t="shared" si="221"/>
        <v>24.590944105837483</v>
      </c>
      <c r="R134">
        <f t="shared" si="222"/>
        <v>32.694620761269306</v>
      </c>
      <c r="S134">
        <f t="shared" si="223"/>
        <v>0</v>
      </c>
      <c r="T134">
        <f t="shared" si="224"/>
        <v>4</v>
      </c>
      <c r="U134" s="1">
        <f t="shared" si="225"/>
        <v>15.776251610527316</v>
      </c>
      <c r="V134" s="1">
        <f t="shared" si="226"/>
        <v>7.7025872248109462</v>
      </c>
      <c r="AA134">
        <f t="shared" si="231"/>
        <v>0.12029416893027201</v>
      </c>
      <c r="AD134">
        <f t="shared" si="227"/>
        <v>0.21395918326067681</v>
      </c>
      <c r="AE134">
        <f t="shared" si="228"/>
        <v>0.18664109086826822</v>
      </c>
      <c r="AF134">
        <f t="shared" si="229"/>
        <v>0</v>
      </c>
      <c r="AG134">
        <f t="shared" si="232"/>
        <v>4</v>
      </c>
      <c r="AH134" s="1">
        <f t="shared" si="233"/>
        <v>0.13022361076480427</v>
      </c>
      <c r="AI134" s="1">
        <f t="shared" si="234"/>
        <v>4.7654451329514576E-2</v>
      </c>
    </row>
    <row r="135" spans="1:35" x14ac:dyDescent="0.25">
      <c r="A135" t="s">
        <v>37</v>
      </c>
      <c r="B135">
        <v>326</v>
      </c>
      <c r="C135">
        <v>7473153</v>
      </c>
      <c r="D135">
        <v>22.08</v>
      </c>
      <c r="E135">
        <f t="shared" si="220"/>
        <v>2.9545762009689884E-6</v>
      </c>
      <c r="G135">
        <v>407512</v>
      </c>
      <c r="J135">
        <v>275949</v>
      </c>
      <c r="K135">
        <v>903248</v>
      </c>
      <c r="N135">
        <f t="shared" si="230"/>
        <v>11.079987025852219</v>
      </c>
      <c r="Q135">
        <f t="shared" si="221"/>
        <v>7.5028743688453181</v>
      </c>
      <c r="R135">
        <f t="shared" si="222"/>
        <v>24.558727402204013</v>
      </c>
      <c r="S135">
        <f t="shared" si="223"/>
        <v>0</v>
      </c>
      <c r="T135">
        <f t="shared" si="224"/>
        <v>4</v>
      </c>
      <c r="U135" s="1">
        <f t="shared" si="225"/>
        <v>10.785397199225388</v>
      </c>
      <c r="V135" s="1">
        <f t="shared" si="226"/>
        <v>5.1388322029690467</v>
      </c>
      <c r="AA135">
        <f t="shared" si="231"/>
        <v>0.22903534881394913</v>
      </c>
      <c r="AD135">
        <f t="shared" si="227"/>
        <v>6.5280489645150985E-2</v>
      </c>
      <c r="AE135">
        <f t="shared" si="228"/>
        <v>0.14019638600958145</v>
      </c>
      <c r="AF135">
        <f t="shared" si="229"/>
        <v>0</v>
      </c>
      <c r="AG135">
        <f t="shared" si="232"/>
        <v>4</v>
      </c>
      <c r="AH135" s="1">
        <f t="shared" si="233"/>
        <v>0.1086280561171704</v>
      </c>
      <c r="AI135" s="1">
        <f t="shared" si="234"/>
        <v>4.9306474964928196E-2</v>
      </c>
    </row>
    <row r="136" spans="1:35" x14ac:dyDescent="0.25">
      <c r="A136" t="s">
        <v>38</v>
      </c>
      <c r="B136">
        <v>340</v>
      </c>
      <c r="C136">
        <v>13794713</v>
      </c>
      <c r="D136">
        <v>44.16</v>
      </c>
      <c r="E136">
        <f t="shared" si="220"/>
        <v>3.201226440883547E-6</v>
      </c>
      <c r="J136">
        <v>381306</v>
      </c>
      <c r="N136">
        <f t="shared" si="230"/>
        <v>0</v>
      </c>
      <c r="Q136">
        <f t="shared" si="221"/>
        <v>10.770413375890074</v>
      </c>
      <c r="R136">
        <f t="shared" si="222"/>
        <v>0</v>
      </c>
      <c r="S136">
        <f t="shared" si="223"/>
        <v>0</v>
      </c>
      <c r="T136">
        <f t="shared" si="224"/>
        <v>4</v>
      </c>
      <c r="U136" s="1">
        <f t="shared" si="225"/>
        <v>2.6926033439725185</v>
      </c>
      <c r="V136" s="1">
        <f t="shared" si="226"/>
        <v>2.6926033439725185</v>
      </c>
      <c r="AA136">
        <f t="shared" si="231"/>
        <v>0</v>
      </c>
      <c r="AD136">
        <f t="shared" si="227"/>
        <v>9.3710466721701663E-2</v>
      </c>
      <c r="AE136">
        <f t="shared" si="228"/>
        <v>0</v>
      </c>
      <c r="AF136">
        <f t="shared" si="229"/>
        <v>0</v>
      </c>
      <c r="AG136">
        <f t="shared" si="232"/>
        <v>4</v>
      </c>
      <c r="AH136" s="1">
        <f t="shared" si="233"/>
        <v>2.3427616680425416E-2</v>
      </c>
      <c r="AI136" s="1">
        <f t="shared" si="234"/>
        <v>2.3427616680425416E-2</v>
      </c>
    </row>
    <row r="137" spans="1:35" x14ac:dyDescent="0.25">
      <c r="A137" t="s">
        <v>16</v>
      </c>
      <c r="B137">
        <v>338</v>
      </c>
      <c r="C137">
        <v>7659733</v>
      </c>
      <c r="D137">
        <v>22.08</v>
      </c>
      <c r="E137">
        <f t="shared" si="220"/>
        <v>2.8826070047089108E-6</v>
      </c>
      <c r="G137">
        <v>208760</v>
      </c>
      <c r="J137">
        <v>847333</v>
      </c>
      <c r="K137">
        <v>1158157</v>
      </c>
      <c r="N137">
        <f t="shared" si="230"/>
        <v>5.3411808133405225</v>
      </c>
      <c r="Q137">
        <f t="shared" si="221"/>
        <v>21.679242968529724</v>
      </c>
      <c r="R137">
        <f t="shared" si="222"/>
        <v>29.631758704905245</v>
      </c>
      <c r="S137">
        <f t="shared" si="223"/>
        <v>0</v>
      </c>
      <c r="T137">
        <f t="shared" si="224"/>
        <v>4</v>
      </c>
      <c r="U137" s="1">
        <f t="shared" si="225"/>
        <v>14.163045621693872</v>
      </c>
      <c r="V137" s="1">
        <f t="shared" si="226"/>
        <v>6.9173180435432142</v>
      </c>
      <c r="AA137">
        <f t="shared" si="231"/>
        <v>0.11040800028082409</v>
      </c>
      <c r="AD137">
        <f t="shared" si="227"/>
        <v>0.18862525567512856</v>
      </c>
      <c r="AE137">
        <f t="shared" si="228"/>
        <v>0.16915638231168478</v>
      </c>
      <c r="AF137">
        <f t="shared" si="229"/>
        <v>0</v>
      </c>
      <c r="AG137">
        <f t="shared" si="232"/>
        <v>4</v>
      </c>
      <c r="AH137" s="1">
        <f t="shared" si="233"/>
        <v>0.11704740956690936</v>
      </c>
      <c r="AI137" s="1">
        <f t="shared" si="234"/>
        <v>4.2409620504471661E-2</v>
      </c>
    </row>
    <row r="138" spans="1:35" x14ac:dyDescent="0.25">
      <c r="A138" t="s">
        <v>39</v>
      </c>
      <c r="B138">
        <v>354</v>
      </c>
      <c r="C138">
        <v>6094896</v>
      </c>
      <c r="D138">
        <v>22.08</v>
      </c>
      <c r="E138">
        <f t="shared" si="220"/>
        <v>3.6227033242240718E-6</v>
      </c>
      <c r="K138">
        <v>1802188</v>
      </c>
      <c r="N138">
        <f t="shared" si="230"/>
        <v>0</v>
      </c>
      <c r="Q138">
        <f t="shared" si="221"/>
        <v>0</v>
      </c>
      <c r="R138">
        <f t="shared" si="222"/>
        <v>55.328749648107888</v>
      </c>
      <c r="S138">
        <f t="shared" si="223"/>
        <v>0</v>
      </c>
      <c r="T138">
        <f t="shared" si="224"/>
        <v>4</v>
      </c>
      <c r="U138" s="1">
        <f t="shared" si="225"/>
        <v>13.832187412026972</v>
      </c>
      <c r="V138" s="1">
        <f t="shared" si="226"/>
        <v>13.832187412026972</v>
      </c>
      <c r="AA138">
        <f t="shared" si="231"/>
        <v>0</v>
      </c>
      <c r="AD138">
        <f t="shared" si="227"/>
        <v>0</v>
      </c>
      <c r="AE138">
        <f t="shared" si="228"/>
        <v>0.31585067972200742</v>
      </c>
      <c r="AF138">
        <f t="shared" si="229"/>
        <v>0</v>
      </c>
      <c r="AG138">
        <f t="shared" si="232"/>
        <v>4</v>
      </c>
      <c r="AH138" s="1">
        <f t="shared" si="233"/>
        <v>7.8962669930501855E-2</v>
      </c>
      <c r="AI138" s="1">
        <f t="shared" si="234"/>
        <v>7.8962669930501855E-2</v>
      </c>
    </row>
    <row r="139" spans="1:35" x14ac:dyDescent="0.25">
      <c r="A139" t="s">
        <v>40</v>
      </c>
      <c r="B139">
        <v>368</v>
      </c>
      <c r="C139">
        <v>12447235</v>
      </c>
      <c r="D139">
        <v>44.16</v>
      </c>
      <c r="E139">
        <f t="shared" si="220"/>
        <v>3.5477758715088127E-6</v>
      </c>
      <c r="N139">
        <f t="shared" si="230"/>
        <v>0</v>
      </c>
      <c r="Q139">
        <f t="shared" si="221"/>
        <v>0</v>
      </c>
      <c r="R139">
        <f t="shared" si="222"/>
        <v>0</v>
      </c>
      <c r="S139">
        <f t="shared" si="223"/>
        <v>0</v>
      </c>
      <c r="T139">
        <f t="shared" si="224"/>
        <v>4</v>
      </c>
      <c r="U139" s="1">
        <f t="shared" si="225"/>
        <v>0</v>
      </c>
      <c r="V139" s="1">
        <f t="shared" si="226"/>
        <v>0</v>
      </c>
      <c r="AA139">
        <f t="shared" si="231"/>
        <v>0</v>
      </c>
      <c r="AD139">
        <f t="shared" si="227"/>
        <v>0</v>
      </c>
      <c r="AE139">
        <f t="shared" si="228"/>
        <v>0</v>
      </c>
      <c r="AF139">
        <f t="shared" si="229"/>
        <v>0</v>
      </c>
      <c r="AG139">
        <f t="shared" si="232"/>
        <v>4</v>
      </c>
      <c r="AH139" s="1">
        <f t="shared" si="233"/>
        <v>0</v>
      </c>
      <c r="AI139" s="1">
        <f t="shared" si="234"/>
        <v>0</v>
      </c>
    </row>
    <row r="140" spans="1:35" x14ac:dyDescent="0.25">
      <c r="U140" s="1"/>
      <c r="V140" s="1"/>
      <c r="AH140" s="1"/>
      <c r="AI140" s="1"/>
    </row>
    <row r="141" spans="1:35" x14ac:dyDescent="0.25">
      <c r="L141" t="s">
        <v>20</v>
      </c>
      <c r="N141">
        <f>N117+N118+N119+N121+N122+N129+N135+N136+N138+N139</f>
        <v>1923.3816276463601</v>
      </c>
      <c r="Q141">
        <f t="shared" ref="Q141:S141" si="265">Q117+Q118+Q119+Q121+Q122+Q129+Q135+Q136+Q138+Q139</f>
        <v>4751.027326351601</v>
      </c>
      <c r="R141">
        <f t="shared" si="265"/>
        <v>6477.2219134795978</v>
      </c>
      <c r="S141">
        <f t="shared" si="265"/>
        <v>1522.0922197219597</v>
      </c>
      <c r="T141">
        <f t="shared" ref="T141:T147" si="266">COUNT(N141:S141)</f>
        <v>4</v>
      </c>
      <c r="U141" s="1">
        <f t="shared" ref="U141:U147" si="267">AVERAGE(N141:S141)</f>
        <v>3668.4307717998799</v>
      </c>
      <c r="V141" s="1">
        <f t="shared" ref="V141:V147" si="268">STDEV(N141:S141)/SQRT(T141)</f>
        <v>1180.1584877024134</v>
      </c>
      <c r="AA141">
        <f t="shared" si="231"/>
        <v>39.758384279916832</v>
      </c>
      <c r="AD141">
        <f t="shared" si="227"/>
        <v>41.337409495963158</v>
      </c>
      <c r="AE141">
        <f t="shared" si="228"/>
        <v>36.975983681076649</v>
      </c>
      <c r="AF141">
        <f t="shared" si="229"/>
        <v>51.514623357563991</v>
      </c>
      <c r="AG141">
        <f t="shared" ref="AG141:AG147" si="269">COUNT(AA141:AF141)</f>
        <v>4</v>
      </c>
      <c r="AH141" s="1">
        <f t="shared" ref="AH141:AH147" si="270">AVERAGE(AA141:AF141)</f>
        <v>42.396600203630157</v>
      </c>
      <c r="AI141" s="1">
        <f t="shared" ref="AI141:AI147" si="271">STDEV(AA141:AF141)/SQRT(AG141)</f>
        <v>3.1702194710513387</v>
      </c>
    </row>
    <row r="142" spans="1:35" x14ac:dyDescent="0.25">
      <c r="L142" t="s">
        <v>21</v>
      </c>
      <c r="N142">
        <f>N120+N123+N130+N137</f>
        <v>1117.4432409191706</v>
      </c>
      <c r="Q142">
        <f t="shared" ref="Q142:S142" si="272">Q120+Q123+Q130+Q137</f>
        <v>1762.2482248917449</v>
      </c>
      <c r="R142">
        <f t="shared" si="272"/>
        <v>4628.810590665882</v>
      </c>
      <c r="S142">
        <f t="shared" si="272"/>
        <v>710.06212073860786</v>
      </c>
      <c r="T142">
        <f t="shared" si="266"/>
        <v>4</v>
      </c>
      <c r="U142" s="1">
        <f t="shared" si="267"/>
        <v>2054.6410443038512</v>
      </c>
      <c r="V142" s="1">
        <f t="shared" si="268"/>
        <v>884.97055594270148</v>
      </c>
      <c r="AA142">
        <f t="shared" si="231"/>
        <v>23.098763731993344</v>
      </c>
      <c r="AD142">
        <f t="shared" si="227"/>
        <v>15.332847298486193</v>
      </c>
      <c r="AE142">
        <f t="shared" si="228"/>
        <v>26.424110081371467</v>
      </c>
      <c r="AF142">
        <f t="shared" si="229"/>
        <v>24.031778256513466</v>
      </c>
      <c r="AG142">
        <f t="shared" si="269"/>
        <v>4</v>
      </c>
      <c r="AH142" s="1">
        <f t="shared" si="270"/>
        <v>22.221874842091118</v>
      </c>
      <c r="AI142" s="1">
        <f t="shared" si="271"/>
        <v>2.4007319369581173</v>
      </c>
    </row>
    <row r="143" spans="1:35" x14ac:dyDescent="0.25">
      <c r="L143" t="s">
        <v>22</v>
      </c>
      <c r="N143">
        <f>N125+N127+N128+N131+N132+N133+N134</f>
        <v>1796.8506619713546</v>
      </c>
      <c r="Q143">
        <f t="shared" ref="Q143:S143" si="273">Q125+Q127+Q128+Q131+Q132+Q133+Q134</f>
        <v>4949.855317003331</v>
      </c>
      <c r="R143">
        <f t="shared" si="273"/>
        <v>6411.3430154528596</v>
      </c>
      <c r="S143">
        <f t="shared" si="273"/>
        <v>694.45161253798619</v>
      </c>
      <c r="T143">
        <f t="shared" si="266"/>
        <v>4</v>
      </c>
      <c r="U143" s="1">
        <f t="shared" si="267"/>
        <v>3463.125151741383</v>
      </c>
      <c r="V143" s="1">
        <f t="shared" si="268"/>
        <v>1333.6784656902473</v>
      </c>
      <c r="AA143">
        <f t="shared" si="231"/>
        <v>37.142851988089831</v>
      </c>
      <c r="AD143">
        <f t="shared" si="227"/>
        <v>43.067358305822275</v>
      </c>
      <c r="AE143">
        <f t="shared" si="228"/>
        <v>36.599906237551885</v>
      </c>
      <c r="AF143">
        <f t="shared" si="229"/>
        <v>23.503446635107448</v>
      </c>
      <c r="AG143">
        <f t="shared" si="269"/>
        <v>4</v>
      </c>
      <c r="AH143" s="1">
        <f t="shared" si="270"/>
        <v>35.07839079164286</v>
      </c>
      <c r="AI143" s="1">
        <f t="shared" si="271"/>
        <v>4.1269434154640212</v>
      </c>
    </row>
    <row r="144" spans="1:35" x14ac:dyDescent="0.25">
      <c r="L144" t="s">
        <v>43</v>
      </c>
      <c r="N144">
        <f>N127+N134</f>
        <v>18.195456068016505</v>
      </c>
      <c r="Q144">
        <f t="shared" ref="Q144:S144" si="274">Q127+Q134</f>
        <v>61.113066817104524</v>
      </c>
      <c r="R144">
        <f t="shared" si="274"/>
        <v>47.02002717931137</v>
      </c>
      <c r="S144">
        <f t="shared" si="274"/>
        <v>0</v>
      </c>
      <c r="T144">
        <f t="shared" si="266"/>
        <v>4</v>
      </c>
      <c r="U144" s="1">
        <f t="shared" si="267"/>
        <v>31.582137516108098</v>
      </c>
      <c r="V144" s="1">
        <f t="shared" si="268"/>
        <v>13.805309585182346</v>
      </c>
      <c r="AA144">
        <f t="shared" ref="AA144:AA145" si="275">+N144/N$147*100</f>
        <v>0.37611981111922926</v>
      </c>
      <c r="AD144">
        <f t="shared" ref="AD144:AD145" si="276">+Q144/Q$147*100</f>
        <v>0.5317283389554327</v>
      </c>
      <c r="AE144">
        <f t="shared" ref="AE144:AE145" si="277">+R144/R$147*100</f>
        <v>0.26841935954792789</v>
      </c>
      <c r="AF144">
        <f t="shared" ref="AF144:AF145" si="278">+S144/S$147*100</f>
        <v>0</v>
      </c>
      <c r="AG144">
        <f t="shared" ref="AG144:AG145" si="279">COUNT(AA144:AF144)</f>
        <v>4</v>
      </c>
      <c r="AH144" s="1">
        <f t="shared" ref="AH144:AH145" si="280">AVERAGE(AA144:AF144)</f>
        <v>0.29406687740564746</v>
      </c>
      <c r="AI144" s="1">
        <f t="shared" ref="AI144:AI145" si="281">STDEV(AA144:AF144)/SQRT(AG144)</f>
        <v>0.1119333052150385</v>
      </c>
    </row>
    <row r="145" spans="7:35" x14ac:dyDescent="0.25">
      <c r="L145" t="s">
        <v>44</v>
      </c>
      <c r="N145">
        <f>N125+N128+N131+N132+N133</f>
        <v>1778.6552059033384</v>
      </c>
      <c r="Q145">
        <f t="shared" ref="Q145:S145" si="282">Q125+Q128+Q131+Q132+Q133</f>
        <v>4888.7422501862266</v>
      </c>
      <c r="R145">
        <f t="shared" si="282"/>
        <v>6364.3229882735486</v>
      </c>
      <c r="S145">
        <f t="shared" si="282"/>
        <v>694.45161253798619</v>
      </c>
      <c r="T145">
        <f t="shared" si="266"/>
        <v>4</v>
      </c>
      <c r="U145" s="1">
        <f t="shared" si="267"/>
        <v>3431.5430142252749</v>
      </c>
      <c r="V145" s="1">
        <f t="shared" si="268"/>
        <v>1321.2473726733122</v>
      </c>
      <c r="AA145">
        <f t="shared" si="275"/>
        <v>36.766732176970606</v>
      </c>
      <c r="AD145">
        <f t="shared" si="276"/>
        <v>42.535629966866836</v>
      </c>
      <c r="AE145">
        <f t="shared" si="277"/>
        <v>36.331486878003957</v>
      </c>
      <c r="AF145">
        <f t="shared" si="278"/>
        <v>23.503446635107448</v>
      </c>
      <c r="AG145">
        <f t="shared" si="279"/>
        <v>4</v>
      </c>
      <c r="AH145" s="1">
        <f t="shared" si="280"/>
        <v>34.784323914237213</v>
      </c>
      <c r="AI145" s="1">
        <f t="shared" si="281"/>
        <v>4.0173020949484162</v>
      </c>
    </row>
    <row r="146" spans="7:35" x14ac:dyDescent="0.25">
      <c r="L146" t="s">
        <v>24</v>
      </c>
      <c r="N146">
        <v>0</v>
      </c>
      <c r="Q146">
        <f t="shared" ref="Q146:S146" si="283">Q124+Q126</f>
        <v>30.156650932692468</v>
      </c>
      <c r="R146">
        <f t="shared" si="283"/>
        <v>0</v>
      </c>
      <c r="S146">
        <f t="shared" si="283"/>
        <v>28.073942760536163</v>
      </c>
      <c r="T146">
        <f t="shared" si="266"/>
        <v>4</v>
      </c>
      <c r="U146" s="1">
        <f t="shared" si="267"/>
        <v>14.557648423307157</v>
      </c>
      <c r="V146" s="1">
        <f t="shared" si="268"/>
        <v>8.4156072623610712</v>
      </c>
      <c r="AA146">
        <f t="shared" si="231"/>
        <v>0</v>
      </c>
      <c r="AD146">
        <f t="shared" si="227"/>
        <v>0.26238489972837359</v>
      </c>
      <c r="AE146">
        <f t="shared" si="228"/>
        <v>0</v>
      </c>
      <c r="AF146">
        <f t="shared" si="229"/>
        <v>0.95015175081507952</v>
      </c>
      <c r="AG146">
        <f t="shared" si="269"/>
        <v>4</v>
      </c>
      <c r="AH146" s="1">
        <f t="shared" si="270"/>
        <v>0.30313416263586329</v>
      </c>
      <c r="AI146" s="1">
        <f t="shared" si="271"/>
        <v>0.22436445480412845</v>
      </c>
    </row>
    <row r="147" spans="7:35" x14ac:dyDescent="0.25">
      <c r="L147" t="s">
        <v>23</v>
      </c>
      <c r="N147">
        <f>N141+N142+N143+N146</f>
        <v>4837.6755305368852</v>
      </c>
      <c r="Q147">
        <f t="shared" ref="Q147:S147" si="284">Q141+Q142+Q143+Q146</f>
        <v>11493.28751917937</v>
      </c>
      <c r="R147">
        <f t="shared" si="284"/>
        <v>17517.375519598339</v>
      </c>
      <c r="S147">
        <f t="shared" si="284"/>
        <v>2954.6798957590904</v>
      </c>
      <c r="T147">
        <f t="shared" si="266"/>
        <v>4</v>
      </c>
      <c r="U147" s="1">
        <f t="shared" si="267"/>
        <v>9200.7546162684212</v>
      </c>
      <c r="V147" s="1">
        <f t="shared" si="268"/>
        <v>3322.5466999874143</v>
      </c>
      <c r="AA147">
        <f t="shared" si="231"/>
        <v>100</v>
      </c>
      <c r="AD147">
        <f t="shared" si="227"/>
        <v>100</v>
      </c>
      <c r="AE147">
        <f t="shared" si="228"/>
        <v>100</v>
      </c>
      <c r="AF147">
        <f t="shared" si="229"/>
        <v>100</v>
      </c>
      <c r="AG147">
        <f t="shared" si="269"/>
        <v>4</v>
      </c>
      <c r="AH147" s="1">
        <f t="shared" si="270"/>
        <v>100</v>
      </c>
      <c r="AI147" s="1">
        <f t="shared" si="271"/>
        <v>0</v>
      </c>
    </row>
    <row r="148" spans="7:35" x14ac:dyDescent="0.25">
      <c r="G148">
        <v>3.9097499025654416</v>
      </c>
    </row>
    <row r="149" spans="7:35" x14ac:dyDescent="0.25">
      <c r="L149" t="s">
        <v>45</v>
      </c>
      <c r="N149">
        <f>N145/N144</f>
        <v>97.752713603579949</v>
      </c>
      <c r="Q149">
        <f t="shared" ref="Q149:R149" si="285">Q145/Q144</f>
        <v>79.99504041937476</v>
      </c>
      <c r="R149">
        <f t="shared" si="285"/>
        <v>135.35345192386077</v>
      </c>
      <c r="T149">
        <f t="shared" ref="T149" si="286">COUNT(N149:S149)</f>
        <v>3</v>
      </c>
      <c r="U149" s="1">
        <f t="shared" ref="U149" si="287">AVERAGE(N149:S149)</f>
        <v>104.36706864893851</v>
      </c>
      <c r="V149" s="1">
        <f t="shared" ref="V149" si="288">STDEV(N149:S149)/SQRT(T149)</f>
        <v>16.31921873716735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José</cp:lastModifiedBy>
  <cp:lastPrinted>2013-10-23T15:11:15Z</cp:lastPrinted>
  <dcterms:created xsi:type="dcterms:W3CDTF">2013-10-15T08:43:59Z</dcterms:created>
  <dcterms:modified xsi:type="dcterms:W3CDTF">2015-06-10T09:04:51Z</dcterms:modified>
</cp:coreProperties>
</file>