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18195" windowHeight="7500" firstSheet="1" activeTab="4"/>
  </bookViews>
  <sheets>
    <sheet name="Ghana benthos sampling" sheetId="3" r:id="rId1"/>
    <sheet name="Netherlands benthos sampling" sheetId="4" r:id="rId2"/>
    <sheet name="Energy estimates" sheetId="5" r:id="rId3"/>
    <sheet name="Netherlands activity" sheetId="6" r:id="rId4"/>
    <sheet name="Sheet7" sheetId="7" r:id="rId5"/>
  </sheets>
  <externalReferences>
    <externalReference r:id="rId6"/>
  </externalReferences>
  <calcPr calcId="144525"/>
</workbook>
</file>

<file path=xl/calcChain.xml><?xml version="1.0" encoding="utf-8"?>
<calcChain xmlns="http://schemas.openxmlformats.org/spreadsheetml/2006/main">
  <c r="M32" i="5" l="1"/>
  <c r="J32" i="5"/>
  <c r="M31" i="5"/>
  <c r="J31" i="5"/>
  <c r="U30" i="5"/>
  <c r="M30" i="5"/>
  <c r="K30" i="5"/>
  <c r="Q30" i="5" s="1"/>
  <c r="R30" i="5" s="1"/>
  <c r="J30" i="5"/>
  <c r="L30" i="5" s="1"/>
  <c r="I30" i="5"/>
  <c r="H30" i="5"/>
  <c r="G30" i="5"/>
  <c r="U29" i="5"/>
  <c r="M29" i="5"/>
  <c r="K29" i="5"/>
  <c r="Q29" i="5" s="1"/>
  <c r="R29" i="5" s="1"/>
  <c r="J29" i="5"/>
  <c r="L29" i="5" s="1"/>
  <c r="I29" i="5"/>
  <c r="H29" i="5"/>
  <c r="G29" i="5"/>
  <c r="U28" i="5"/>
  <c r="M28" i="5"/>
  <c r="K28" i="5"/>
  <c r="Q28" i="5" s="1"/>
  <c r="R28" i="5" s="1"/>
  <c r="J28" i="5"/>
  <c r="L28" i="5" s="1"/>
  <c r="I28" i="5"/>
  <c r="H28" i="5"/>
  <c r="G28" i="5"/>
  <c r="U27" i="5"/>
  <c r="M27" i="5"/>
  <c r="K27" i="5"/>
  <c r="Q27" i="5" s="1"/>
  <c r="R27" i="5" s="1"/>
  <c r="J27" i="5"/>
  <c r="L27" i="5" s="1"/>
  <c r="I27" i="5"/>
  <c r="H27" i="5"/>
  <c r="G27" i="5"/>
  <c r="U26" i="5"/>
  <c r="M26" i="5"/>
  <c r="K26" i="5"/>
  <c r="Q26" i="5" s="1"/>
  <c r="R26" i="5" s="1"/>
  <c r="J26" i="5"/>
  <c r="L26" i="5" s="1"/>
  <c r="I26" i="5"/>
  <c r="I32" i="5" s="1"/>
  <c r="H26" i="5"/>
  <c r="G26" i="5"/>
  <c r="U25" i="5"/>
  <c r="M25" i="5"/>
  <c r="K25" i="5"/>
  <c r="Q25" i="5" s="1"/>
  <c r="R25" i="5" s="1"/>
  <c r="J25" i="5"/>
  <c r="L25" i="5" s="1"/>
  <c r="I25" i="5"/>
  <c r="H25" i="5"/>
  <c r="G25" i="5"/>
  <c r="U24" i="5"/>
  <c r="T24" i="5"/>
  <c r="M24" i="5"/>
  <c r="L24" i="5"/>
  <c r="K24" i="5"/>
  <c r="J24" i="5"/>
  <c r="I24" i="5"/>
  <c r="H24" i="5"/>
  <c r="G24" i="5"/>
  <c r="U23" i="5"/>
  <c r="M23" i="5"/>
  <c r="L23" i="5"/>
  <c r="K23" i="5"/>
  <c r="J23" i="5"/>
  <c r="I23" i="5"/>
  <c r="H23" i="5"/>
  <c r="G23" i="5"/>
  <c r="U22" i="5"/>
  <c r="Q22" i="5"/>
  <c r="R22" i="5" s="1"/>
  <c r="M22" i="5"/>
  <c r="L22" i="5"/>
  <c r="K22" i="5"/>
  <c r="J22" i="5"/>
  <c r="I22" i="5"/>
  <c r="H22" i="5"/>
  <c r="G22" i="5"/>
  <c r="U21" i="5"/>
  <c r="Q21" i="5"/>
  <c r="R21" i="5" s="1"/>
  <c r="M21" i="5"/>
  <c r="L21" i="5"/>
  <c r="K21" i="5"/>
  <c r="J21" i="5"/>
  <c r="I21" i="5"/>
  <c r="H21" i="5"/>
  <c r="G21" i="5"/>
  <c r="U20" i="5"/>
  <c r="Q20" i="5"/>
  <c r="R20" i="5" s="1"/>
  <c r="M20" i="5"/>
  <c r="L20" i="5"/>
  <c r="K20" i="5"/>
  <c r="J20" i="5"/>
  <c r="I20" i="5"/>
  <c r="H20" i="5"/>
  <c r="G20" i="5"/>
  <c r="U19" i="5"/>
  <c r="Q19" i="5"/>
  <c r="R19" i="5" s="1"/>
  <c r="M19" i="5"/>
  <c r="L19" i="5"/>
  <c r="K19" i="5"/>
  <c r="J19" i="5"/>
  <c r="I19" i="5"/>
  <c r="H19" i="5"/>
  <c r="G19" i="5"/>
  <c r="M18" i="5"/>
  <c r="K18" i="5"/>
  <c r="Q18" i="5" s="1"/>
  <c r="R18" i="5" s="1"/>
  <c r="J18" i="5"/>
  <c r="L18" i="5" s="1"/>
  <c r="I18" i="5"/>
  <c r="H18" i="5"/>
  <c r="G18" i="5"/>
  <c r="Q17" i="5"/>
  <c r="R17" i="5" s="1"/>
  <c r="M17" i="5"/>
  <c r="L17" i="5"/>
  <c r="K17" i="5"/>
  <c r="J17" i="5"/>
  <c r="I17" i="5"/>
  <c r="H17" i="5"/>
  <c r="G17" i="5"/>
  <c r="U14" i="5"/>
  <c r="T14" i="5"/>
  <c r="O14" i="5"/>
  <c r="N14" i="5"/>
  <c r="M14" i="5"/>
  <c r="L14" i="5"/>
  <c r="K14" i="5"/>
  <c r="J14" i="5"/>
  <c r="I14" i="5"/>
  <c r="G14" i="5"/>
  <c r="D14" i="5"/>
  <c r="T13" i="5"/>
  <c r="N13" i="5"/>
  <c r="O13" i="5" s="1"/>
  <c r="M13" i="5"/>
  <c r="L13" i="5"/>
  <c r="K13" i="5"/>
  <c r="J13" i="5"/>
  <c r="I13" i="5"/>
  <c r="G13" i="5"/>
  <c r="D13" i="5"/>
  <c r="U13" i="5" s="1"/>
  <c r="U12" i="5"/>
  <c r="T12" i="5"/>
  <c r="O12" i="5"/>
  <c r="N12" i="5"/>
  <c r="M12" i="5"/>
  <c r="K12" i="5"/>
  <c r="J12" i="5"/>
  <c r="L12" i="5" s="1"/>
  <c r="I12" i="5"/>
  <c r="G12" i="5"/>
  <c r="D12" i="5"/>
  <c r="U11" i="5"/>
  <c r="T11" i="5"/>
  <c r="N11" i="5"/>
  <c r="O11" i="5" s="1"/>
  <c r="M11" i="5"/>
  <c r="J11" i="5"/>
  <c r="L11" i="5" s="1"/>
  <c r="I11" i="5"/>
  <c r="G11" i="5"/>
  <c r="D11" i="5"/>
  <c r="U10" i="5"/>
  <c r="T10" i="5"/>
  <c r="O10" i="5"/>
  <c r="N10" i="5"/>
  <c r="M10" i="5"/>
  <c r="L10" i="5"/>
  <c r="K10" i="5"/>
  <c r="J10" i="5"/>
  <c r="I10" i="5"/>
  <c r="G10" i="5"/>
  <c r="D10" i="5"/>
  <c r="T9" i="5"/>
  <c r="N9" i="5"/>
  <c r="O9" i="5" s="1"/>
  <c r="M9" i="5"/>
  <c r="L9" i="5"/>
  <c r="K9" i="5"/>
  <c r="J9" i="5"/>
  <c r="I9" i="5"/>
  <c r="G9" i="5"/>
  <c r="D9" i="5"/>
  <c r="U9" i="5" s="1"/>
  <c r="U8" i="5"/>
  <c r="T8" i="5"/>
  <c r="O8" i="5"/>
  <c r="N8" i="5"/>
  <c r="M8" i="5"/>
  <c r="K8" i="5"/>
  <c r="J8" i="5"/>
  <c r="L8" i="5" s="1"/>
  <c r="I8" i="5"/>
  <c r="G8" i="5"/>
  <c r="D8" i="5"/>
  <c r="U7" i="5"/>
  <c r="T7" i="5"/>
  <c r="N7" i="5"/>
  <c r="O7" i="5" s="1"/>
  <c r="M7" i="5"/>
  <c r="J7" i="5"/>
  <c r="L7" i="5" s="1"/>
  <c r="I7" i="5"/>
  <c r="G7" i="5"/>
  <c r="D7" i="5"/>
  <c r="U6" i="5"/>
  <c r="T6" i="5"/>
  <c r="O6" i="5"/>
  <c r="N6" i="5"/>
  <c r="M6" i="5"/>
  <c r="L6" i="5"/>
  <c r="K6" i="5"/>
  <c r="J6" i="5"/>
  <c r="I6" i="5"/>
  <c r="G6" i="5"/>
  <c r="D6" i="5"/>
  <c r="T5" i="5"/>
  <c r="N5" i="5"/>
  <c r="O5" i="5" s="1"/>
  <c r="M5" i="5"/>
  <c r="L5" i="5"/>
  <c r="K5" i="5"/>
  <c r="J5" i="5"/>
  <c r="I5" i="5"/>
  <c r="G5" i="5"/>
  <c r="D5" i="5"/>
  <c r="U5" i="5" s="1"/>
  <c r="U4" i="5"/>
  <c r="T4" i="5"/>
  <c r="O4" i="5"/>
  <c r="N4" i="5"/>
  <c r="M4" i="5"/>
  <c r="K4" i="5"/>
  <c r="J4" i="5"/>
  <c r="L4" i="5" s="1"/>
  <c r="I4" i="5"/>
  <c r="G4" i="5"/>
  <c r="D4" i="5"/>
  <c r="U3" i="5"/>
  <c r="T3" i="5"/>
  <c r="N3" i="5"/>
  <c r="O3" i="5" s="1"/>
  <c r="M3" i="5"/>
  <c r="J3" i="5"/>
  <c r="L3" i="5" s="1"/>
  <c r="I3" i="5"/>
  <c r="G3" i="5"/>
  <c r="D3" i="5"/>
  <c r="U2" i="5"/>
  <c r="T2" i="5"/>
  <c r="O2" i="5"/>
  <c r="N2" i="5"/>
  <c r="L2" i="5"/>
  <c r="K2" i="5"/>
  <c r="J2" i="5"/>
  <c r="I2" i="5"/>
  <c r="G2" i="5"/>
  <c r="D2" i="5"/>
  <c r="J619" i="3"/>
  <c r="J618" i="3"/>
  <c r="J617" i="3"/>
  <c r="J616" i="3"/>
  <c r="J615" i="3"/>
  <c r="J614" i="3"/>
  <c r="J613" i="3"/>
  <c r="J612" i="3"/>
  <c r="J611" i="3"/>
  <c r="J610" i="3"/>
  <c r="J609" i="3"/>
  <c r="J608" i="3"/>
  <c r="J607" i="3"/>
  <c r="J606" i="3"/>
  <c r="J605" i="3"/>
  <c r="J604" i="3"/>
  <c r="J603" i="3"/>
  <c r="J602" i="3"/>
  <c r="J601" i="3"/>
  <c r="J600" i="3"/>
  <c r="J599" i="3"/>
  <c r="J598" i="3"/>
  <c r="J597" i="3"/>
  <c r="J596" i="3"/>
  <c r="J595" i="3"/>
  <c r="J594" i="3"/>
  <c r="J593" i="3"/>
  <c r="J592" i="3"/>
  <c r="J591" i="3"/>
  <c r="J590" i="3"/>
  <c r="J589" i="3"/>
  <c r="J588" i="3"/>
  <c r="J587" i="3"/>
  <c r="J586" i="3"/>
  <c r="J585" i="3"/>
  <c r="J584" i="3"/>
  <c r="J583" i="3"/>
  <c r="J582" i="3"/>
  <c r="J581" i="3"/>
  <c r="J580" i="3"/>
  <c r="J579" i="3"/>
  <c r="J578" i="3"/>
  <c r="J577" i="3"/>
  <c r="J576" i="3"/>
  <c r="J575" i="3"/>
  <c r="J574" i="3"/>
  <c r="J573" i="3"/>
  <c r="J572" i="3"/>
  <c r="J571" i="3"/>
  <c r="J570" i="3"/>
  <c r="J569" i="3"/>
  <c r="J568" i="3"/>
  <c r="J567" i="3"/>
  <c r="J566" i="3"/>
  <c r="J565" i="3"/>
  <c r="J564" i="3"/>
  <c r="J563" i="3"/>
  <c r="J562" i="3"/>
  <c r="J561" i="3"/>
  <c r="J560" i="3"/>
  <c r="J559" i="3"/>
  <c r="J558" i="3"/>
  <c r="J557" i="3"/>
  <c r="J556" i="3"/>
  <c r="J555" i="3"/>
  <c r="J554" i="3"/>
  <c r="J553" i="3"/>
  <c r="J552" i="3"/>
  <c r="J551" i="3"/>
  <c r="J550" i="3"/>
  <c r="J549" i="3"/>
  <c r="J548" i="3"/>
  <c r="J547" i="3"/>
  <c r="J546" i="3"/>
  <c r="J545" i="3"/>
  <c r="J544" i="3"/>
  <c r="J543" i="3"/>
  <c r="J542" i="3"/>
  <c r="J541" i="3"/>
  <c r="J540" i="3"/>
  <c r="J539" i="3"/>
  <c r="J538" i="3"/>
  <c r="J537" i="3"/>
  <c r="J536" i="3"/>
  <c r="J535" i="3"/>
  <c r="J534" i="3"/>
  <c r="J533" i="3"/>
  <c r="J532" i="3"/>
  <c r="J531" i="3"/>
  <c r="J530" i="3"/>
  <c r="J529" i="3"/>
  <c r="J528" i="3"/>
  <c r="J527" i="3"/>
  <c r="J526" i="3"/>
  <c r="J525" i="3"/>
  <c r="J524" i="3"/>
  <c r="J523" i="3"/>
  <c r="J522" i="3"/>
  <c r="J521" i="3"/>
  <c r="J520" i="3"/>
  <c r="J519" i="3"/>
  <c r="J518" i="3"/>
  <c r="J517" i="3"/>
  <c r="J516" i="3"/>
  <c r="J515" i="3"/>
  <c r="J514" i="3"/>
  <c r="J513" i="3"/>
  <c r="J512" i="3"/>
  <c r="J511" i="3"/>
  <c r="J510" i="3"/>
  <c r="J509" i="3"/>
  <c r="J508" i="3"/>
  <c r="J507" i="3"/>
  <c r="J506" i="3"/>
  <c r="J505" i="3"/>
  <c r="J504" i="3"/>
  <c r="J503" i="3"/>
  <c r="J502" i="3"/>
  <c r="J501" i="3"/>
  <c r="J500" i="3"/>
  <c r="J499" i="3"/>
  <c r="J498" i="3"/>
  <c r="J497" i="3"/>
  <c r="J496" i="3"/>
  <c r="J495" i="3"/>
  <c r="J494" i="3"/>
  <c r="J493" i="3"/>
  <c r="J492" i="3"/>
  <c r="J491" i="3"/>
  <c r="J490" i="3"/>
  <c r="J489" i="3"/>
  <c r="J488" i="3"/>
  <c r="J487" i="3"/>
  <c r="J486" i="3"/>
  <c r="J485" i="3"/>
  <c r="J484" i="3"/>
  <c r="J483" i="3"/>
  <c r="J482" i="3"/>
  <c r="J481" i="3"/>
  <c r="J480" i="3"/>
  <c r="J479" i="3"/>
  <c r="J478" i="3"/>
  <c r="J477" i="3"/>
  <c r="J476" i="3"/>
  <c r="J475" i="3"/>
  <c r="J474" i="3"/>
  <c r="J473" i="3"/>
  <c r="J472" i="3"/>
  <c r="J471" i="3"/>
  <c r="J470" i="3"/>
  <c r="J469" i="3"/>
  <c r="J468" i="3"/>
  <c r="J467" i="3"/>
  <c r="J466" i="3"/>
  <c r="J465" i="3"/>
  <c r="J464" i="3"/>
  <c r="J463" i="3"/>
  <c r="J462" i="3"/>
  <c r="J461" i="3"/>
  <c r="J460" i="3"/>
  <c r="J459" i="3"/>
  <c r="J458" i="3"/>
  <c r="J457" i="3"/>
  <c r="J456" i="3"/>
  <c r="J455" i="3"/>
  <c r="J454" i="3"/>
  <c r="J453" i="3"/>
  <c r="J452" i="3"/>
  <c r="J451" i="3"/>
  <c r="J450" i="3"/>
  <c r="J449" i="3"/>
  <c r="J448" i="3"/>
  <c r="J447" i="3"/>
  <c r="J446" i="3"/>
  <c r="J445" i="3"/>
  <c r="J444" i="3"/>
  <c r="J443" i="3"/>
  <c r="J442" i="3"/>
  <c r="J441" i="3"/>
  <c r="J440" i="3"/>
  <c r="J439" i="3"/>
  <c r="J438" i="3"/>
  <c r="J437" i="3"/>
  <c r="J436" i="3"/>
  <c r="J435" i="3"/>
  <c r="J434" i="3"/>
  <c r="J433" i="3"/>
  <c r="J432" i="3"/>
  <c r="J431" i="3"/>
  <c r="J430" i="3"/>
  <c r="J429" i="3"/>
  <c r="J428" i="3"/>
  <c r="J427" i="3"/>
  <c r="J426" i="3"/>
  <c r="J425" i="3"/>
  <c r="J424" i="3"/>
  <c r="J423" i="3"/>
  <c r="J422" i="3"/>
  <c r="J421" i="3"/>
  <c r="J420" i="3"/>
  <c r="J419" i="3"/>
  <c r="J418" i="3"/>
  <c r="J417" i="3"/>
  <c r="J416" i="3"/>
  <c r="J415" i="3"/>
  <c r="J414" i="3"/>
  <c r="J413" i="3"/>
  <c r="J412" i="3"/>
  <c r="J411" i="3"/>
  <c r="J410" i="3"/>
  <c r="J409" i="3"/>
  <c r="J408" i="3"/>
  <c r="J407" i="3"/>
  <c r="J406" i="3"/>
  <c r="J405" i="3"/>
  <c r="J404" i="3"/>
  <c r="J403" i="3"/>
  <c r="J402" i="3"/>
  <c r="J401" i="3"/>
  <c r="J400" i="3"/>
  <c r="J399" i="3"/>
  <c r="J398" i="3"/>
  <c r="J397" i="3"/>
  <c r="J396" i="3"/>
  <c r="J395" i="3"/>
  <c r="J394" i="3"/>
  <c r="J393" i="3"/>
  <c r="J392" i="3"/>
  <c r="J391" i="3"/>
  <c r="J390" i="3"/>
  <c r="J389" i="3"/>
  <c r="J388" i="3"/>
  <c r="J387" i="3"/>
  <c r="J386" i="3"/>
  <c r="J385" i="3"/>
  <c r="J384" i="3"/>
  <c r="J383" i="3"/>
  <c r="J382" i="3"/>
  <c r="J381" i="3"/>
  <c r="J380" i="3"/>
  <c r="J379" i="3"/>
  <c r="J378" i="3"/>
  <c r="J377" i="3"/>
  <c r="J376" i="3"/>
  <c r="J375" i="3"/>
  <c r="J374" i="3"/>
  <c r="J373" i="3"/>
  <c r="J372" i="3"/>
  <c r="J371" i="3"/>
  <c r="J370" i="3"/>
  <c r="J369" i="3"/>
  <c r="J368" i="3"/>
  <c r="J367" i="3"/>
  <c r="J366" i="3"/>
  <c r="J365" i="3"/>
  <c r="J364" i="3"/>
  <c r="J363" i="3"/>
  <c r="J362" i="3"/>
  <c r="J361" i="3"/>
  <c r="J360" i="3"/>
  <c r="J359" i="3"/>
  <c r="J358" i="3"/>
  <c r="J357" i="3"/>
  <c r="J356" i="3"/>
  <c r="J355" i="3"/>
  <c r="J354" i="3"/>
  <c r="J353" i="3"/>
  <c r="J352" i="3"/>
  <c r="J351" i="3"/>
  <c r="J350" i="3"/>
  <c r="J349" i="3"/>
  <c r="J348" i="3"/>
  <c r="J347" i="3"/>
  <c r="J346" i="3"/>
  <c r="J345" i="3"/>
  <c r="J344" i="3"/>
  <c r="J343" i="3"/>
  <c r="J342" i="3"/>
  <c r="J341" i="3"/>
  <c r="J340" i="3"/>
  <c r="J339" i="3"/>
  <c r="J338" i="3"/>
  <c r="J337" i="3"/>
  <c r="J336" i="3"/>
  <c r="J335" i="3"/>
  <c r="J334" i="3"/>
  <c r="J333" i="3"/>
  <c r="J332" i="3"/>
  <c r="J331" i="3"/>
  <c r="J330" i="3"/>
  <c r="J329" i="3"/>
  <c r="J328" i="3"/>
  <c r="J327" i="3"/>
  <c r="J326" i="3"/>
  <c r="J325" i="3"/>
  <c r="J324" i="3"/>
  <c r="J323" i="3"/>
  <c r="J322" i="3"/>
  <c r="J321" i="3"/>
  <c r="J320" i="3"/>
  <c r="J319" i="3"/>
  <c r="J318" i="3"/>
  <c r="J317" i="3"/>
  <c r="J316" i="3"/>
  <c r="J315" i="3"/>
  <c r="J314" i="3"/>
  <c r="J313" i="3"/>
  <c r="J312" i="3"/>
  <c r="J311" i="3"/>
  <c r="J310" i="3"/>
  <c r="J309" i="3"/>
  <c r="J308" i="3"/>
  <c r="J307" i="3"/>
  <c r="J306" i="3"/>
  <c r="J305" i="3"/>
  <c r="J304" i="3"/>
  <c r="J303" i="3"/>
  <c r="J302" i="3"/>
  <c r="J301" i="3"/>
  <c r="J300" i="3"/>
  <c r="J299" i="3"/>
  <c r="J298" i="3"/>
  <c r="J297" i="3"/>
  <c r="J296" i="3"/>
  <c r="J295" i="3"/>
  <c r="J294" i="3"/>
  <c r="J293" i="3"/>
  <c r="J292" i="3"/>
  <c r="J291" i="3"/>
  <c r="J290" i="3"/>
  <c r="J289" i="3"/>
  <c r="J288" i="3"/>
  <c r="J287" i="3"/>
  <c r="J286" i="3"/>
  <c r="J285" i="3"/>
  <c r="J284" i="3"/>
  <c r="J283" i="3"/>
  <c r="J282" i="3"/>
  <c r="J281" i="3"/>
  <c r="J280" i="3"/>
  <c r="J279" i="3"/>
  <c r="J278" i="3"/>
  <c r="J277" i="3"/>
  <c r="J276" i="3"/>
  <c r="J275" i="3"/>
  <c r="J274" i="3"/>
  <c r="J273" i="3"/>
  <c r="J272" i="3"/>
  <c r="J271" i="3"/>
  <c r="J270" i="3"/>
  <c r="J269" i="3"/>
  <c r="J268" i="3"/>
  <c r="J267" i="3"/>
  <c r="J266" i="3"/>
  <c r="J265" i="3"/>
  <c r="J264" i="3"/>
  <c r="J263" i="3"/>
  <c r="J262" i="3"/>
  <c r="J261" i="3"/>
  <c r="J260" i="3"/>
  <c r="J259" i="3"/>
  <c r="J258" i="3"/>
  <c r="J257" i="3"/>
  <c r="J256" i="3"/>
  <c r="J255" i="3"/>
  <c r="J254" i="3"/>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J3" i="3"/>
  <c r="S184" i="4"/>
  <c r="T184" i="4" s="1"/>
  <c r="N184" i="4"/>
  <c r="S183" i="4"/>
  <c r="T183" i="4" s="1"/>
  <c r="N183" i="4"/>
  <c r="S182" i="4"/>
  <c r="T182" i="4" s="1"/>
  <c r="N182" i="4"/>
  <c r="S181" i="4"/>
  <c r="T181" i="4" s="1"/>
  <c r="N181" i="4"/>
  <c r="T180" i="4"/>
  <c r="S180" i="4"/>
  <c r="N180" i="4"/>
  <c r="S179" i="4"/>
  <c r="T179" i="4" s="1"/>
  <c r="N179" i="4"/>
  <c r="S178" i="4"/>
  <c r="T178" i="4" s="1"/>
  <c r="N178" i="4"/>
  <c r="S177" i="4"/>
  <c r="T177" i="4" s="1"/>
  <c r="N177" i="4"/>
  <c r="S176" i="4"/>
  <c r="T176" i="4" s="1"/>
  <c r="N176" i="4"/>
  <c r="S175" i="4"/>
  <c r="T175" i="4" s="1"/>
  <c r="N175" i="4"/>
  <c r="S174" i="4"/>
  <c r="T174" i="4" s="1"/>
  <c r="N174" i="4"/>
  <c r="S173" i="4"/>
  <c r="T173" i="4" s="1"/>
  <c r="N173" i="4"/>
  <c r="T172" i="4"/>
  <c r="S172" i="4"/>
  <c r="N172" i="4"/>
  <c r="S171" i="4"/>
  <c r="T171" i="4" s="1"/>
  <c r="N171" i="4"/>
  <c r="S170" i="4"/>
  <c r="T170" i="4" s="1"/>
  <c r="N170" i="4"/>
  <c r="S169" i="4"/>
  <c r="T169" i="4" s="1"/>
  <c r="N169" i="4"/>
  <c r="S168" i="4"/>
  <c r="T168" i="4" s="1"/>
  <c r="N168" i="4"/>
  <c r="S167" i="4"/>
  <c r="T167" i="4" s="1"/>
  <c r="N167" i="4"/>
  <c r="S166" i="4"/>
  <c r="T166" i="4" s="1"/>
  <c r="N166" i="4"/>
  <c r="S165" i="4"/>
  <c r="T165" i="4" s="1"/>
  <c r="N165" i="4"/>
  <c r="S164" i="4"/>
  <c r="T164" i="4" s="1"/>
  <c r="N164" i="4"/>
  <c r="S163" i="4"/>
  <c r="T163" i="4" s="1"/>
  <c r="N163" i="4"/>
  <c r="S162" i="4"/>
  <c r="T162" i="4" s="1"/>
  <c r="N162" i="4"/>
  <c r="S161" i="4"/>
  <c r="T161" i="4" s="1"/>
  <c r="N161" i="4"/>
  <c r="T160" i="4"/>
  <c r="S160" i="4"/>
  <c r="N160" i="4"/>
  <c r="S159" i="4"/>
  <c r="T159" i="4" s="1"/>
  <c r="N159" i="4"/>
  <c r="S158" i="4"/>
  <c r="T158" i="4" s="1"/>
  <c r="N158" i="4"/>
  <c r="S157" i="4"/>
  <c r="T157" i="4" s="1"/>
  <c r="N157" i="4"/>
  <c r="S156" i="4"/>
  <c r="T156" i="4" s="1"/>
  <c r="N156" i="4"/>
  <c r="S155" i="4"/>
  <c r="T155" i="4" s="1"/>
  <c r="N155" i="4"/>
  <c r="S154" i="4"/>
  <c r="T154" i="4" s="1"/>
  <c r="N154" i="4"/>
  <c r="S153" i="4"/>
  <c r="T153" i="4" s="1"/>
  <c r="N153" i="4"/>
  <c r="S152" i="4"/>
  <c r="T152" i="4" s="1"/>
  <c r="N152" i="4"/>
  <c r="S151" i="4"/>
  <c r="T151" i="4" s="1"/>
  <c r="N151" i="4"/>
  <c r="S150" i="4"/>
  <c r="T150" i="4" s="1"/>
  <c r="N150" i="4"/>
  <c r="T149" i="4"/>
  <c r="S149" i="4"/>
  <c r="N149" i="4"/>
  <c r="S148" i="4"/>
  <c r="T148" i="4" s="1"/>
  <c r="N148" i="4"/>
  <c r="S147" i="4"/>
  <c r="T147" i="4" s="1"/>
  <c r="N147" i="4"/>
  <c r="S146" i="4"/>
  <c r="T146" i="4" s="1"/>
  <c r="N146" i="4"/>
  <c r="S145" i="4"/>
  <c r="T145" i="4" s="1"/>
  <c r="N145" i="4"/>
  <c r="S144" i="4"/>
  <c r="T144" i="4" s="1"/>
  <c r="N144" i="4"/>
  <c r="S143" i="4"/>
  <c r="T143" i="4" s="1"/>
  <c r="N143" i="4"/>
  <c r="S142" i="4"/>
  <c r="T142" i="4" s="1"/>
  <c r="N142" i="4"/>
  <c r="T141" i="4"/>
  <c r="S141" i="4"/>
  <c r="N141" i="4"/>
  <c r="S140" i="4"/>
  <c r="T140" i="4" s="1"/>
  <c r="N140" i="4"/>
  <c r="S139" i="4"/>
  <c r="T139" i="4" s="1"/>
  <c r="N139" i="4"/>
  <c r="S138" i="4"/>
  <c r="T138" i="4" s="1"/>
  <c r="N138" i="4"/>
  <c r="S137" i="4"/>
  <c r="T137" i="4" s="1"/>
  <c r="N137" i="4"/>
  <c r="S136" i="4"/>
  <c r="T136" i="4" s="1"/>
  <c r="N136" i="4"/>
  <c r="S135" i="4"/>
  <c r="T135" i="4" s="1"/>
  <c r="N135" i="4"/>
  <c r="S134" i="4"/>
  <c r="T134" i="4" s="1"/>
  <c r="N134" i="4"/>
  <c r="T133" i="4"/>
  <c r="S133" i="4"/>
  <c r="N133" i="4"/>
  <c r="S132" i="4"/>
  <c r="T132" i="4" s="1"/>
  <c r="N132" i="4"/>
  <c r="S131" i="4"/>
  <c r="T131" i="4" s="1"/>
  <c r="N131" i="4"/>
  <c r="S130" i="4"/>
  <c r="T130" i="4" s="1"/>
  <c r="N130" i="4"/>
  <c r="S129" i="4"/>
  <c r="T129" i="4" s="1"/>
  <c r="N129" i="4"/>
  <c r="S128" i="4"/>
  <c r="T128" i="4" s="1"/>
  <c r="N128" i="4"/>
  <c r="S127" i="4"/>
  <c r="T127" i="4" s="1"/>
  <c r="N127" i="4"/>
  <c r="S126" i="4"/>
  <c r="T126" i="4" s="1"/>
  <c r="N126" i="4"/>
  <c r="T125" i="4"/>
  <c r="S125" i="4"/>
  <c r="N125" i="4"/>
  <c r="S124" i="4"/>
  <c r="T124" i="4" s="1"/>
  <c r="N124" i="4"/>
  <c r="S123" i="4"/>
  <c r="T123" i="4" s="1"/>
  <c r="N123" i="4"/>
  <c r="S122" i="4"/>
  <c r="T122" i="4" s="1"/>
  <c r="N122" i="4"/>
  <c r="S121" i="4"/>
  <c r="T121" i="4" s="1"/>
  <c r="N121" i="4"/>
  <c r="S120" i="4"/>
  <c r="T120" i="4" s="1"/>
  <c r="N120" i="4"/>
  <c r="S119" i="4"/>
  <c r="T119" i="4" s="1"/>
  <c r="N119" i="4"/>
  <c r="S118" i="4"/>
  <c r="T118" i="4" s="1"/>
  <c r="N118" i="4"/>
  <c r="T117" i="4"/>
  <c r="S117" i="4"/>
  <c r="N117" i="4"/>
  <c r="S116" i="4"/>
  <c r="T116" i="4" s="1"/>
  <c r="N116" i="4"/>
  <c r="S115" i="4"/>
  <c r="T115" i="4" s="1"/>
  <c r="N115" i="4"/>
  <c r="S114" i="4"/>
  <c r="T114" i="4" s="1"/>
  <c r="N114" i="4"/>
  <c r="S113" i="4"/>
  <c r="T113" i="4" s="1"/>
  <c r="N113" i="4"/>
  <c r="S112" i="4"/>
  <c r="T112" i="4" s="1"/>
  <c r="N112" i="4"/>
  <c r="S111" i="4"/>
  <c r="T111" i="4" s="1"/>
  <c r="N111" i="4"/>
  <c r="S110" i="4"/>
  <c r="T110" i="4" s="1"/>
  <c r="N110" i="4"/>
  <c r="T109" i="4"/>
  <c r="S109" i="4"/>
  <c r="N109" i="4"/>
  <c r="S108" i="4"/>
  <c r="T108" i="4" s="1"/>
  <c r="N108" i="4"/>
  <c r="S107" i="4"/>
  <c r="T107" i="4" s="1"/>
  <c r="N107" i="4"/>
  <c r="S106" i="4"/>
  <c r="T106" i="4" s="1"/>
  <c r="N106" i="4"/>
  <c r="S105" i="4"/>
  <c r="T105" i="4" s="1"/>
  <c r="N105" i="4"/>
  <c r="S104" i="4"/>
  <c r="T104" i="4" s="1"/>
  <c r="N104" i="4"/>
  <c r="S103" i="4"/>
  <c r="T103" i="4" s="1"/>
  <c r="N103" i="4"/>
  <c r="S102" i="4"/>
  <c r="T102" i="4" s="1"/>
  <c r="N102" i="4"/>
  <c r="T101" i="4"/>
  <c r="S101" i="4"/>
  <c r="N101" i="4"/>
  <c r="S100" i="4"/>
  <c r="T100" i="4" s="1"/>
  <c r="N100" i="4"/>
  <c r="S99" i="4"/>
  <c r="T99" i="4" s="1"/>
  <c r="N99" i="4"/>
  <c r="S98" i="4"/>
  <c r="T98" i="4" s="1"/>
  <c r="N98" i="4"/>
  <c r="S97" i="4"/>
  <c r="T97" i="4" s="1"/>
  <c r="N97" i="4"/>
  <c r="S96" i="4"/>
  <c r="T96" i="4" s="1"/>
  <c r="N96" i="4"/>
  <c r="S95" i="4"/>
  <c r="T95" i="4" s="1"/>
  <c r="N95" i="4"/>
  <c r="S94" i="4"/>
  <c r="T94" i="4" s="1"/>
  <c r="N94" i="4"/>
  <c r="T93" i="4"/>
  <c r="S93" i="4"/>
  <c r="N93" i="4"/>
  <c r="S92" i="4"/>
  <c r="T92" i="4" s="1"/>
  <c r="N92" i="4"/>
  <c r="S91" i="4"/>
  <c r="T91" i="4" s="1"/>
  <c r="N91" i="4"/>
  <c r="S90" i="4"/>
  <c r="T90" i="4" s="1"/>
  <c r="N90" i="4"/>
  <c r="S89" i="4"/>
  <c r="T89" i="4" s="1"/>
  <c r="N89" i="4"/>
  <c r="S88" i="4"/>
  <c r="T88" i="4" s="1"/>
  <c r="N88" i="4"/>
  <c r="S87" i="4"/>
  <c r="T87" i="4" s="1"/>
  <c r="N87" i="4"/>
  <c r="S86" i="4"/>
  <c r="T86" i="4" s="1"/>
  <c r="N86" i="4"/>
  <c r="T85" i="4"/>
  <c r="S85" i="4"/>
  <c r="N85" i="4"/>
  <c r="S84" i="4"/>
  <c r="T84" i="4" s="1"/>
  <c r="N84" i="4"/>
  <c r="S83" i="4"/>
  <c r="T83" i="4" s="1"/>
  <c r="N83" i="4"/>
  <c r="S82" i="4"/>
  <c r="T82" i="4" s="1"/>
  <c r="N82" i="4"/>
  <c r="S81" i="4"/>
  <c r="T81" i="4" s="1"/>
  <c r="N81" i="4"/>
  <c r="S80" i="4"/>
  <c r="T80" i="4" s="1"/>
  <c r="N80" i="4"/>
  <c r="S79" i="4"/>
  <c r="T79" i="4" s="1"/>
  <c r="N79" i="4"/>
  <c r="S78" i="4"/>
  <c r="T78" i="4" s="1"/>
  <c r="N78" i="4"/>
  <c r="T77" i="4"/>
  <c r="S77" i="4"/>
  <c r="N77" i="4"/>
  <c r="S76" i="4"/>
  <c r="T76" i="4" s="1"/>
  <c r="N76" i="4"/>
  <c r="S75" i="4"/>
  <c r="T75" i="4" s="1"/>
  <c r="N75" i="4"/>
  <c r="S74" i="4"/>
  <c r="T74" i="4" s="1"/>
  <c r="N74" i="4"/>
  <c r="S73" i="4"/>
  <c r="T73" i="4" s="1"/>
  <c r="N73" i="4"/>
  <c r="S72" i="4"/>
  <c r="T72" i="4" s="1"/>
  <c r="N72" i="4"/>
  <c r="S71" i="4"/>
  <c r="T71" i="4" s="1"/>
  <c r="N71" i="4"/>
  <c r="S70" i="4"/>
  <c r="T70" i="4" s="1"/>
  <c r="N70" i="4"/>
  <c r="T69" i="4"/>
  <c r="S69" i="4"/>
  <c r="N69" i="4"/>
  <c r="S68" i="4"/>
  <c r="T68" i="4" s="1"/>
  <c r="N68" i="4"/>
  <c r="S67" i="4"/>
  <c r="T67" i="4" s="1"/>
  <c r="N67" i="4"/>
  <c r="S66" i="4"/>
  <c r="T66" i="4" s="1"/>
  <c r="N66" i="4"/>
  <c r="S65" i="4"/>
  <c r="T65" i="4" s="1"/>
  <c r="N65" i="4"/>
  <c r="S64" i="4"/>
  <c r="T64" i="4" s="1"/>
  <c r="N64" i="4"/>
  <c r="S63" i="4"/>
  <c r="T63" i="4" s="1"/>
  <c r="N63" i="4"/>
  <c r="S62" i="4"/>
  <c r="T62" i="4" s="1"/>
  <c r="N62" i="4"/>
  <c r="T61" i="4"/>
  <c r="S61" i="4"/>
  <c r="N61" i="4"/>
  <c r="S60" i="4"/>
  <c r="T60" i="4" s="1"/>
  <c r="N60" i="4"/>
  <c r="S59" i="4"/>
  <c r="T59" i="4" s="1"/>
  <c r="N59" i="4"/>
  <c r="S58" i="4"/>
  <c r="T58" i="4" s="1"/>
  <c r="N58" i="4"/>
  <c r="S57" i="4"/>
  <c r="T57" i="4" s="1"/>
  <c r="N57" i="4"/>
  <c r="S56" i="4"/>
  <c r="T56" i="4" s="1"/>
  <c r="N56" i="4"/>
  <c r="S55" i="4"/>
  <c r="T55" i="4" s="1"/>
  <c r="N55" i="4"/>
  <c r="S54" i="4"/>
  <c r="T54" i="4" s="1"/>
  <c r="N54" i="4"/>
  <c r="T53" i="4"/>
  <c r="S53" i="4"/>
  <c r="N53" i="4"/>
  <c r="S52" i="4"/>
  <c r="T52" i="4" s="1"/>
  <c r="N52" i="4"/>
  <c r="S51" i="4"/>
  <c r="T51" i="4" s="1"/>
  <c r="N51" i="4"/>
  <c r="S50" i="4"/>
  <c r="T50" i="4" s="1"/>
  <c r="N50" i="4"/>
  <c r="S49" i="4"/>
  <c r="T49" i="4" s="1"/>
  <c r="N49" i="4"/>
  <c r="S48" i="4"/>
  <c r="T48" i="4" s="1"/>
  <c r="N48" i="4"/>
  <c r="S47" i="4"/>
  <c r="T47" i="4" s="1"/>
  <c r="N47" i="4"/>
  <c r="S46" i="4"/>
  <c r="T46" i="4" s="1"/>
  <c r="N46" i="4"/>
  <c r="T45" i="4"/>
  <c r="S45" i="4"/>
  <c r="N45" i="4"/>
  <c r="S44" i="4"/>
  <c r="T44" i="4" s="1"/>
  <c r="N44" i="4"/>
  <c r="S43" i="4"/>
  <c r="T43" i="4" s="1"/>
  <c r="N43" i="4"/>
  <c r="S42" i="4"/>
  <c r="T42" i="4" s="1"/>
  <c r="N42" i="4"/>
  <c r="S41" i="4"/>
  <c r="T41" i="4" s="1"/>
  <c r="N41" i="4"/>
  <c r="S40" i="4"/>
  <c r="T40" i="4" s="1"/>
  <c r="N40" i="4"/>
  <c r="S39" i="4"/>
  <c r="T39" i="4" s="1"/>
  <c r="N39" i="4"/>
  <c r="S38" i="4"/>
  <c r="T38" i="4" s="1"/>
  <c r="N38" i="4"/>
  <c r="T37" i="4"/>
  <c r="S37" i="4"/>
  <c r="N37" i="4"/>
  <c r="S36" i="4"/>
  <c r="T36" i="4" s="1"/>
  <c r="N36" i="4"/>
  <c r="S35" i="4"/>
  <c r="T35" i="4" s="1"/>
  <c r="N35" i="4"/>
  <c r="S34" i="4"/>
  <c r="T34" i="4" s="1"/>
  <c r="N34" i="4"/>
  <c r="S33" i="4"/>
  <c r="T33" i="4" s="1"/>
  <c r="N33" i="4"/>
  <c r="S32" i="4"/>
  <c r="T32" i="4" s="1"/>
  <c r="N32" i="4"/>
  <c r="S31" i="4"/>
  <c r="T31" i="4" s="1"/>
  <c r="N31" i="4"/>
  <c r="S30" i="4"/>
  <c r="T30" i="4" s="1"/>
  <c r="N30" i="4"/>
  <c r="T29" i="4"/>
  <c r="S29" i="4"/>
  <c r="N29" i="4"/>
  <c r="S28" i="4"/>
  <c r="T28" i="4" s="1"/>
  <c r="N28" i="4"/>
  <c r="S27" i="4"/>
  <c r="T27" i="4" s="1"/>
  <c r="N27" i="4"/>
  <c r="S26" i="4"/>
  <c r="T26" i="4" s="1"/>
  <c r="N26" i="4"/>
  <c r="S25" i="4"/>
  <c r="T25" i="4" s="1"/>
  <c r="N25" i="4"/>
  <c r="S24" i="4"/>
  <c r="T24" i="4" s="1"/>
  <c r="N24" i="4"/>
  <c r="S23" i="4"/>
  <c r="T23" i="4" s="1"/>
  <c r="N23" i="4"/>
  <c r="S22" i="4"/>
  <c r="T22" i="4" s="1"/>
  <c r="N22" i="4"/>
  <c r="T21" i="4"/>
  <c r="S21" i="4"/>
  <c r="N21" i="4"/>
  <c r="S20" i="4"/>
  <c r="T20" i="4" s="1"/>
  <c r="N20" i="4"/>
  <c r="S19" i="4"/>
  <c r="T19" i="4" s="1"/>
  <c r="N19" i="4"/>
  <c r="S18" i="4"/>
  <c r="T18" i="4" s="1"/>
  <c r="N18" i="4"/>
  <c r="S17" i="4"/>
  <c r="T17" i="4" s="1"/>
  <c r="N17" i="4"/>
  <c r="S16" i="4"/>
  <c r="T16" i="4" s="1"/>
  <c r="N16" i="4"/>
  <c r="S15" i="4"/>
  <c r="T15" i="4" s="1"/>
  <c r="N15" i="4"/>
  <c r="S14" i="4"/>
  <c r="T14" i="4" s="1"/>
  <c r="N14" i="4"/>
  <c r="T13" i="4"/>
  <c r="S13" i="4"/>
  <c r="N13" i="4"/>
  <c r="S12" i="4"/>
  <c r="T12" i="4" s="1"/>
  <c r="N12" i="4"/>
  <c r="S11" i="4"/>
  <c r="T11" i="4" s="1"/>
  <c r="N11" i="4"/>
  <c r="S10" i="4"/>
  <c r="T10" i="4" s="1"/>
  <c r="N10" i="4"/>
  <c r="S9" i="4"/>
  <c r="T9" i="4" s="1"/>
  <c r="N9" i="4"/>
  <c r="S8" i="4"/>
  <c r="T8" i="4" s="1"/>
  <c r="N8" i="4"/>
  <c r="S7" i="4"/>
  <c r="T7" i="4" s="1"/>
  <c r="N7" i="4"/>
  <c r="S6" i="4"/>
  <c r="T6" i="4" s="1"/>
  <c r="N6" i="4"/>
  <c r="T5" i="4"/>
  <c r="S5" i="4"/>
  <c r="N5" i="4"/>
  <c r="S4" i="4"/>
  <c r="T4" i="4" s="1"/>
  <c r="N4" i="4"/>
  <c r="S3" i="4"/>
  <c r="T3" i="4" s="1"/>
  <c r="N3" i="4"/>
  <c r="S2" i="4"/>
  <c r="T2" i="4" s="1"/>
  <c r="N2" i="4"/>
  <c r="R55" i="3"/>
  <c r="T55" i="3" s="1"/>
  <c r="K3" i="5" l="1"/>
  <c r="K7" i="5"/>
  <c r="K11" i="5"/>
  <c r="R3" i="3"/>
  <c r="T3" i="3" s="1"/>
  <c r="R5" i="3"/>
  <c r="T5" i="3" s="1"/>
  <c r="R7" i="3"/>
  <c r="T7" i="3" s="1"/>
  <c r="R9" i="3"/>
  <c r="T9" i="3" s="1"/>
  <c r="R11" i="3"/>
  <c r="T11" i="3" s="1"/>
  <c r="R13" i="3"/>
  <c r="T13" i="3" s="1"/>
  <c r="R48" i="3"/>
  <c r="T48" i="3" s="1"/>
  <c r="R50" i="3"/>
  <c r="T50" i="3" s="1"/>
  <c r="R52" i="3"/>
  <c r="T52" i="3" s="1"/>
  <c r="R54" i="3"/>
  <c r="T54" i="3" s="1"/>
  <c r="R56" i="3"/>
  <c r="T56" i="3" s="1"/>
  <c r="R4" i="3"/>
  <c r="T4" i="3" s="1"/>
  <c r="R6" i="3"/>
  <c r="T6" i="3" s="1"/>
  <c r="R8" i="3"/>
  <c r="T8" i="3" s="1"/>
  <c r="R10" i="3"/>
  <c r="T10" i="3" s="1"/>
  <c r="R12" i="3"/>
  <c r="T12" i="3" s="1"/>
  <c r="R14" i="3"/>
  <c r="T14" i="3" s="1"/>
  <c r="R47" i="3"/>
  <c r="T47" i="3" s="1"/>
  <c r="R49" i="3"/>
  <c r="T49" i="3" s="1"/>
  <c r="R51" i="3"/>
  <c r="T51" i="3" s="1"/>
  <c r="R53" i="3"/>
  <c r="T53" i="3" s="1"/>
  <c r="R619" i="3"/>
  <c r="T619" i="3" s="1"/>
  <c r="R617" i="3"/>
  <c r="T617" i="3" s="1"/>
  <c r="R615" i="3"/>
  <c r="T615" i="3" s="1"/>
  <c r="R582" i="3"/>
  <c r="T582" i="3" s="1"/>
  <c r="R580" i="3"/>
  <c r="T580" i="3" s="1"/>
  <c r="R578" i="3"/>
  <c r="T578" i="3" s="1"/>
  <c r="R576" i="3"/>
  <c r="T576" i="3" s="1"/>
  <c r="R574" i="3"/>
  <c r="T574" i="3" s="1"/>
  <c r="R572" i="3"/>
  <c r="T572" i="3" s="1"/>
  <c r="R570" i="3"/>
  <c r="T570" i="3" s="1"/>
  <c r="R568" i="3"/>
  <c r="T568" i="3" s="1"/>
  <c r="R566" i="3"/>
  <c r="T566" i="3" s="1"/>
  <c r="R564" i="3"/>
  <c r="T564" i="3" s="1"/>
  <c r="R562" i="3"/>
  <c r="T562" i="3" s="1"/>
  <c r="R560" i="3"/>
  <c r="T560" i="3" s="1"/>
  <c r="R558" i="3"/>
  <c r="T558" i="3" s="1"/>
  <c r="R556" i="3"/>
  <c r="T556" i="3" s="1"/>
  <c r="R554" i="3"/>
  <c r="T554" i="3" s="1"/>
  <c r="R552" i="3"/>
  <c r="T552" i="3" s="1"/>
  <c r="R517" i="3"/>
  <c r="T517" i="3" s="1"/>
  <c r="R515" i="3"/>
  <c r="T515" i="3" s="1"/>
  <c r="R513" i="3"/>
  <c r="T513" i="3" s="1"/>
  <c r="R511" i="3"/>
  <c r="T511" i="3" s="1"/>
  <c r="R509" i="3"/>
  <c r="T509" i="3" s="1"/>
  <c r="R507" i="3"/>
  <c r="T507" i="3" s="1"/>
  <c r="R505" i="3"/>
  <c r="T505" i="3" s="1"/>
  <c r="R503" i="3"/>
  <c r="T503" i="3" s="1"/>
  <c r="R478" i="3"/>
  <c r="T478" i="3" s="1"/>
  <c r="R476" i="3"/>
  <c r="T476" i="3" s="1"/>
  <c r="R474" i="3"/>
  <c r="T474" i="3" s="1"/>
  <c r="R472" i="3"/>
  <c r="T472" i="3" s="1"/>
  <c r="R470" i="3"/>
  <c r="T470" i="3" s="1"/>
  <c r="R468" i="3"/>
  <c r="T468" i="3" s="1"/>
  <c r="R466" i="3"/>
  <c r="T466" i="3" s="1"/>
  <c r="R464" i="3"/>
  <c r="T464" i="3" s="1"/>
  <c r="R462" i="3"/>
  <c r="T462" i="3" s="1"/>
  <c r="R460" i="3"/>
  <c r="T460" i="3" s="1"/>
  <c r="R458" i="3"/>
  <c r="T458" i="3" s="1"/>
  <c r="R456" i="3"/>
  <c r="T456" i="3" s="1"/>
  <c r="R454" i="3"/>
  <c r="T454" i="3" s="1"/>
  <c r="R452" i="3"/>
  <c r="T452" i="3" s="1"/>
  <c r="R450" i="3"/>
  <c r="T450" i="3" s="1"/>
  <c r="R448" i="3"/>
  <c r="T448" i="3" s="1"/>
  <c r="R429" i="3"/>
  <c r="T429" i="3" s="1"/>
  <c r="R427" i="3"/>
  <c r="T427" i="3" s="1"/>
  <c r="R425" i="3"/>
  <c r="T425" i="3" s="1"/>
  <c r="R423" i="3"/>
  <c r="T423" i="3" s="1"/>
  <c r="R421" i="3"/>
  <c r="T421" i="3" s="1"/>
  <c r="R419" i="3"/>
  <c r="T419" i="3" s="1"/>
  <c r="R417" i="3"/>
  <c r="T417" i="3" s="1"/>
  <c r="R415" i="3"/>
  <c r="T415" i="3" s="1"/>
  <c r="R398" i="3"/>
  <c r="T398" i="3" s="1"/>
  <c r="R396" i="3"/>
  <c r="T396" i="3" s="1"/>
  <c r="R394" i="3"/>
  <c r="T394" i="3" s="1"/>
  <c r="R392" i="3"/>
  <c r="T392" i="3" s="1"/>
  <c r="R390" i="3"/>
  <c r="T390" i="3" s="1"/>
  <c r="R388" i="3"/>
  <c r="T388" i="3" s="1"/>
  <c r="R386" i="3"/>
  <c r="T386" i="3" s="1"/>
  <c r="R384" i="3"/>
  <c r="T384" i="3" s="1"/>
  <c r="R365" i="3"/>
  <c r="T365" i="3" s="1"/>
  <c r="R363" i="3"/>
  <c r="T363" i="3" s="1"/>
  <c r="R361" i="3"/>
  <c r="T361" i="3" s="1"/>
  <c r="R359" i="3"/>
  <c r="T359" i="3" s="1"/>
  <c r="R357" i="3"/>
  <c r="T357" i="3" s="1"/>
  <c r="R355" i="3"/>
  <c r="T355" i="3" s="1"/>
  <c r="R353" i="3"/>
  <c r="T353" i="3" s="1"/>
  <c r="R351" i="3"/>
  <c r="T351" i="3" s="1"/>
  <c r="R330" i="3"/>
  <c r="T330" i="3" s="1"/>
  <c r="R328" i="3"/>
  <c r="T328" i="3" s="1"/>
  <c r="R326" i="3"/>
  <c r="T326" i="3" s="1"/>
  <c r="R324" i="3"/>
  <c r="T324" i="3" s="1"/>
  <c r="R613" i="3"/>
  <c r="T613" i="3" s="1"/>
  <c r="R611" i="3"/>
  <c r="T611" i="3" s="1"/>
  <c r="R609" i="3"/>
  <c r="T609" i="3" s="1"/>
  <c r="R607" i="3"/>
  <c r="T607" i="3" s="1"/>
  <c r="R605" i="3"/>
  <c r="T605" i="3" s="1"/>
  <c r="R603" i="3"/>
  <c r="T603" i="3" s="1"/>
  <c r="R601" i="3"/>
  <c r="T601" i="3" s="1"/>
  <c r="R599" i="3"/>
  <c r="T599" i="3" s="1"/>
  <c r="R597" i="3"/>
  <c r="T597" i="3" s="1"/>
  <c r="R595" i="3"/>
  <c r="T595" i="3" s="1"/>
  <c r="R593" i="3"/>
  <c r="T593" i="3" s="1"/>
  <c r="R591" i="3"/>
  <c r="T591" i="3" s="1"/>
  <c r="R589" i="3"/>
  <c r="T589" i="3" s="1"/>
  <c r="R587" i="3"/>
  <c r="T587" i="3" s="1"/>
  <c r="R585" i="3"/>
  <c r="T585" i="3" s="1"/>
  <c r="R583" i="3"/>
  <c r="T583" i="3" s="1"/>
  <c r="R550" i="3"/>
  <c r="T550" i="3" s="1"/>
  <c r="R548" i="3"/>
  <c r="T548" i="3" s="1"/>
  <c r="R546" i="3"/>
  <c r="T546" i="3" s="1"/>
  <c r="R544" i="3"/>
  <c r="T544" i="3" s="1"/>
  <c r="R542" i="3"/>
  <c r="T542" i="3" s="1"/>
  <c r="R540" i="3"/>
  <c r="T540" i="3" s="1"/>
  <c r="R538" i="3"/>
  <c r="T538" i="3" s="1"/>
  <c r="R536" i="3"/>
  <c r="T536" i="3" s="1"/>
  <c r="R534" i="3"/>
  <c r="T534" i="3" s="1"/>
  <c r="R532" i="3"/>
  <c r="T532" i="3" s="1"/>
  <c r="R530" i="3"/>
  <c r="T530" i="3" s="1"/>
  <c r="R528" i="3"/>
  <c r="T528" i="3" s="1"/>
  <c r="R526" i="3"/>
  <c r="T526" i="3" s="1"/>
  <c r="R524" i="3"/>
  <c r="T524" i="3" s="1"/>
  <c r="R522" i="3"/>
  <c r="T522" i="3" s="1"/>
  <c r="R520" i="3"/>
  <c r="T520" i="3" s="1"/>
  <c r="R501" i="3"/>
  <c r="T501" i="3" s="1"/>
  <c r="R499" i="3"/>
  <c r="T499" i="3" s="1"/>
  <c r="R497" i="3"/>
  <c r="T497" i="3" s="1"/>
  <c r="R495" i="3"/>
  <c r="T495" i="3" s="1"/>
  <c r="R493" i="3"/>
  <c r="T493" i="3" s="1"/>
  <c r="R491" i="3"/>
  <c r="T491" i="3" s="1"/>
  <c r="R489" i="3"/>
  <c r="T489" i="3" s="1"/>
  <c r="R487" i="3"/>
  <c r="T487" i="3" s="1"/>
  <c r="R485" i="3"/>
  <c r="T485" i="3" s="1"/>
  <c r="R483" i="3"/>
  <c r="T483" i="3" s="1"/>
  <c r="R481" i="3"/>
  <c r="T481" i="3" s="1"/>
  <c r="R479" i="3"/>
  <c r="T479" i="3" s="1"/>
  <c r="R446" i="3"/>
  <c r="T446" i="3" s="1"/>
  <c r="R444" i="3"/>
  <c r="T444" i="3" s="1"/>
  <c r="R442" i="3"/>
  <c r="T442" i="3" s="1"/>
  <c r="R440" i="3"/>
  <c r="T440" i="3" s="1"/>
  <c r="R438" i="3"/>
  <c r="T438" i="3" s="1"/>
  <c r="R436" i="3"/>
  <c r="T436" i="3" s="1"/>
  <c r="R434" i="3"/>
  <c r="T434" i="3" s="1"/>
  <c r="R432" i="3"/>
  <c r="T432" i="3" s="1"/>
  <c r="R413" i="3"/>
  <c r="T413" i="3" s="1"/>
  <c r="R411" i="3"/>
  <c r="T411" i="3" s="1"/>
  <c r="R409" i="3"/>
  <c r="T409" i="3" s="1"/>
  <c r="R407" i="3"/>
  <c r="T407" i="3" s="1"/>
  <c r="R405" i="3"/>
  <c r="T405" i="3" s="1"/>
  <c r="R403" i="3"/>
  <c r="T403" i="3" s="1"/>
  <c r="R401" i="3"/>
  <c r="T401" i="3" s="1"/>
  <c r="R399" i="3"/>
  <c r="T399" i="3" s="1"/>
  <c r="R382" i="3"/>
  <c r="T382" i="3" s="1"/>
  <c r="R380" i="3"/>
  <c r="T380" i="3" s="1"/>
  <c r="R378" i="3"/>
  <c r="T378" i="3" s="1"/>
  <c r="R376" i="3"/>
  <c r="T376" i="3" s="1"/>
  <c r="R374" i="3"/>
  <c r="T374" i="3" s="1"/>
  <c r="R372" i="3"/>
  <c r="T372" i="3" s="1"/>
  <c r="R370" i="3"/>
  <c r="T370" i="3" s="1"/>
  <c r="R368" i="3"/>
  <c r="T368" i="3" s="1"/>
  <c r="R349" i="3"/>
  <c r="T349" i="3" s="1"/>
  <c r="R347" i="3"/>
  <c r="T347" i="3" s="1"/>
  <c r="R345" i="3"/>
  <c r="T345" i="3" s="1"/>
  <c r="R343" i="3"/>
  <c r="T343" i="3" s="1"/>
  <c r="R341" i="3"/>
  <c r="T341" i="3" s="1"/>
  <c r="R339" i="3"/>
  <c r="T339" i="3" s="1"/>
  <c r="R337" i="3"/>
  <c r="T337" i="3" s="1"/>
  <c r="R335" i="3"/>
  <c r="T335" i="3" s="1"/>
  <c r="R333" i="3"/>
  <c r="T333" i="3" s="1"/>
  <c r="R331" i="3"/>
  <c r="T331" i="3" s="1"/>
  <c r="R314" i="3"/>
  <c r="T314" i="3" s="1"/>
  <c r="R312" i="3"/>
  <c r="T312" i="3" s="1"/>
  <c r="R310" i="3"/>
  <c r="T310" i="3" s="1"/>
  <c r="R308" i="3"/>
  <c r="T308" i="3" s="1"/>
  <c r="R618" i="3"/>
  <c r="T618" i="3" s="1"/>
  <c r="R616" i="3"/>
  <c r="T616" i="3" s="1"/>
  <c r="R581" i="3"/>
  <c r="T581" i="3" s="1"/>
  <c r="R579" i="3"/>
  <c r="T579" i="3" s="1"/>
  <c r="R577" i="3"/>
  <c r="T577" i="3" s="1"/>
  <c r="R575" i="3"/>
  <c r="T575" i="3" s="1"/>
  <c r="R573" i="3"/>
  <c r="T573" i="3" s="1"/>
  <c r="R571" i="3"/>
  <c r="T571" i="3" s="1"/>
  <c r="R569" i="3"/>
  <c r="T569" i="3" s="1"/>
  <c r="R567" i="3"/>
  <c r="T567" i="3" s="1"/>
  <c r="R565" i="3"/>
  <c r="T565" i="3" s="1"/>
  <c r="R563" i="3"/>
  <c r="T563" i="3" s="1"/>
  <c r="R561" i="3"/>
  <c r="T561" i="3" s="1"/>
  <c r="R559" i="3"/>
  <c r="T559" i="3" s="1"/>
  <c r="R557" i="3"/>
  <c r="T557" i="3" s="1"/>
  <c r="R555" i="3"/>
  <c r="T555" i="3" s="1"/>
  <c r="R553" i="3"/>
  <c r="T553" i="3" s="1"/>
  <c r="R551" i="3"/>
  <c r="T551" i="3" s="1"/>
  <c r="R518" i="3"/>
  <c r="T518" i="3" s="1"/>
  <c r="R516" i="3"/>
  <c r="T516" i="3" s="1"/>
  <c r="R514" i="3"/>
  <c r="T514" i="3" s="1"/>
  <c r="R512" i="3"/>
  <c r="T512" i="3" s="1"/>
  <c r="R510" i="3"/>
  <c r="T510" i="3" s="1"/>
  <c r="R508" i="3"/>
  <c r="T508" i="3" s="1"/>
  <c r="R506" i="3"/>
  <c r="T506" i="3" s="1"/>
  <c r="R504" i="3"/>
  <c r="T504" i="3" s="1"/>
  <c r="R477" i="3"/>
  <c r="T477" i="3" s="1"/>
  <c r="R475" i="3"/>
  <c r="T475" i="3" s="1"/>
  <c r="R473" i="3"/>
  <c r="T473" i="3" s="1"/>
  <c r="R471" i="3"/>
  <c r="T471" i="3" s="1"/>
  <c r="R469" i="3"/>
  <c r="T469" i="3" s="1"/>
  <c r="R467" i="3"/>
  <c r="T467" i="3" s="1"/>
  <c r="R465" i="3"/>
  <c r="T465" i="3" s="1"/>
  <c r="R463" i="3"/>
  <c r="T463" i="3" s="1"/>
  <c r="R461" i="3"/>
  <c r="T461" i="3" s="1"/>
  <c r="R459" i="3"/>
  <c r="T459" i="3" s="1"/>
  <c r="R457" i="3"/>
  <c r="T457" i="3" s="1"/>
  <c r="R455" i="3"/>
  <c r="T455" i="3" s="1"/>
  <c r="R453" i="3"/>
  <c r="T453" i="3" s="1"/>
  <c r="R451" i="3"/>
  <c r="T451" i="3" s="1"/>
  <c r="R449" i="3"/>
  <c r="T449" i="3" s="1"/>
  <c r="R447" i="3"/>
  <c r="T447" i="3" s="1"/>
  <c r="R430" i="3"/>
  <c r="T430" i="3" s="1"/>
  <c r="R428" i="3"/>
  <c r="T428" i="3" s="1"/>
  <c r="R426" i="3"/>
  <c r="T426" i="3" s="1"/>
  <c r="R424" i="3"/>
  <c r="T424" i="3" s="1"/>
  <c r="R422" i="3"/>
  <c r="T422" i="3" s="1"/>
  <c r="R420" i="3"/>
  <c r="T420" i="3" s="1"/>
  <c r="R418" i="3"/>
  <c r="T418" i="3" s="1"/>
  <c r="R416" i="3"/>
  <c r="T416" i="3" s="1"/>
  <c r="R397" i="3"/>
  <c r="T397" i="3" s="1"/>
  <c r="R395" i="3"/>
  <c r="T395" i="3" s="1"/>
  <c r="R393" i="3"/>
  <c r="T393" i="3" s="1"/>
  <c r="R391" i="3"/>
  <c r="T391" i="3" s="1"/>
  <c r="R389" i="3"/>
  <c r="T389" i="3" s="1"/>
  <c r="R387" i="3"/>
  <c r="T387" i="3" s="1"/>
  <c r="R385" i="3"/>
  <c r="T385" i="3" s="1"/>
  <c r="R383" i="3"/>
  <c r="T383" i="3" s="1"/>
  <c r="R366" i="3"/>
  <c r="T366" i="3" s="1"/>
  <c r="R364" i="3"/>
  <c r="T364" i="3" s="1"/>
  <c r="R362" i="3"/>
  <c r="T362" i="3" s="1"/>
  <c r="R360" i="3"/>
  <c r="T360" i="3" s="1"/>
  <c r="R358" i="3"/>
  <c r="T358" i="3" s="1"/>
  <c r="R356" i="3"/>
  <c r="T356" i="3" s="1"/>
  <c r="R354" i="3"/>
  <c r="T354" i="3" s="1"/>
  <c r="R352" i="3"/>
  <c r="T352" i="3" s="1"/>
  <c r="R329" i="3"/>
  <c r="T329" i="3" s="1"/>
  <c r="R327" i="3"/>
  <c r="T327" i="3" s="1"/>
  <c r="R325" i="3"/>
  <c r="T325" i="3" s="1"/>
  <c r="R323" i="3"/>
  <c r="T323" i="3" s="1"/>
  <c r="R614" i="3"/>
  <c r="T614" i="3" s="1"/>
  <c r="R612" i="3"/>
  <c r="T612" i="3" s="1"/>
  <c r="R610" i="3"/>
  <c r="T610" i="3" s="1"/>
  <c r="R608" i="3"/>
  <c r="T608" i="3" s="1"/>
  <c r="R606" i="3"/>
  <c r="T606" i="3" s="1"/>
  <c r="R604" i="3"/>
  <c r="T604" i="3" s="1"/>
  <c r="R602" i="3"/>
  <c r="T602" i="3" s="1"/>
  <c r="R600" i="3"/>
  <c r="T600" i="3" s="1"/>
  <c r="R598" i="3"/>
  <c r="T598" i="3" s="1"/>
  <c r="R596" i="3"/>
  <c r="T596" i="3" s="1"/>
  <c r="R594" i="3"/>
  <c r="T594" i="3" s="1"/>
  <c r="R592" i="3"/>
  <c r="T592" i="3" s="1"/>
  <c r="R590" i="3"/>
  <c r="T590" i="3" s="1"/>
  <c r="R588" i="3"/>
  <c r="T588" i="3" s="1"/>
  <c r="R586" i="3"/>
  <c r="T586" i="3" s="1"/>
  <c r="R584" i="3"/>
  <c r="T584" i="3" s="1"/>
  <c r="R549" i="3"/>
  <c r="T549" i="3" s="1"/>
  <c r="R547" i="3"/>
  <c r="T547" i="3" s="1"/>
  <c r="R545" i="3"/>
  <c r="T545" i="3" s="1"/>
  <c r="R543" i="3"/>
  <c r="T543" i="3" s="1"/>
  <c r="R541" i="3"/>
  <c r="T541" i="3" s="1"/>
  <c r="R539" i="3"/>
  <c r="T539" i="3" s="1"/>
  <c r="R537" i="3"/>
  <c r="T537" i="3" s="1"/>
  <c r="R535" i="3"/>
  <c r="T535" i="3" s="1"/>
  <c r="R533" i="3"/>
  <c r="T533" i="3" s="1"/>
  <c r="R531" i="3"/>
  <c r="T531" i="3" s="1"/>
  <c r="R529" i="3"/>
  <c r="T529" i="3" s="1"/>
  <c r="R527" i="3"/>
  <c r="T527" i="3" s="1"/>
  <c r="R525" i="3"/>
  <c r="T525" i="3" s="1"/>
  <c r="R523" i="3"/>
  <c r="T523" i="3" s="1"/>
  <c r="R521" i="3"/>
  <c r="T521" i="3" s="1"/>
  <c r="R519" i="3"/>
  <c r="T519" i="3" s="1"/>
  <c r="R502" i="3"/>
  <c r="T502" i="3" s="1"/>
  <c r="R500" i="3"/>
  <c r="T500" i="3" s="1"/>
  <c r="R498" i="3"/>
  <c r="T498" i="3" s="1"/>
  <c r="R496" i="3"/>
  <c r="T496" i="3" s="1"/>
  <c r="R494" i="3"/>
  <c r="T494" i="3" s="1"/>
  <c r="R492" i="3"/>
  <c r="T492" i="3" s="1"/>
  <c r="R490" i="3"/>
  <c r="T490" i="3" s="1"/>
  <c r="R488" i="3"/>
  <c r="T488" i="3" s="1"/>
  <c r="R486" i="3"/>
  <c r="T486" i="3" s="1"/>
  <c r="R484" i="3"/>
  <c r="T484" i="3" s="1"/>
  <c r="R482" i="3"/>
  <c r="T482" i="3" s="1"/>
  <c r="R480" i="3"/>
  <c r="T480" i="3" s="1"/>
  <c r="R445" i="3"/>
  <c r="T445" i="3" s="1"/>
  <c r="R443" i="3"/>
  <c r="T443" i="3" s="1"/>
  <c r="R441" i="3"/>
  <c r="T441" i="3" s="1"/>
  <c r="R439" i="3"/>
  <c r="T439" i="3" s="1"/>
  <c r="R437" i="3"/>
  <c r="T437" i="3" s="1"/>
  <c r="R435" i="3"/>
  <c r="T435" i="3" s="1"/>
  <c r="R433" i="3"/>
  <c r="T433" i="3" s="1"/>
  <c r="R431" i="3"/>
  <c r="T431" i="3" s="1"/>
  <c r="R414" i="3"/>
  <c r="T414" i="3" s="1"/>
  <c r="R412" i="3"/>
  <c r="T412" i="3" s="1"/>
  <c r="R410" i="3"/>
  <c r="T410" i="3" s="1"/>
  <c r="R408" i="3"/>
  <c r="T408" i="3" s="1"/>
  <c r="R406" i="3"/>
  <c r="T406" i="3" s="1"/>
  <c r="R404" i="3"/>
  <c r="T404" i="3" s="1"/>
  <c r="R402" i="3"/>
  <c r="T402" i="3" s="1"/>
  <c r="R400" i="3"/>
  <c r="T400" i="3" s="1"/>
  <c r="R381" i="3"/>
  <c r="T381" i="3" s="1"/>
  <c r="R379" i="3"/>
  <c r="T379" i="3" s="1"/>
  <c r="R377" i="3"/>
  <c r="T377" i="3" s="1"/>
  <c r="R375" i="3"/>
  <c r="T375" i="3" s="1"/>
  <c r="R373" i="3"/>
  <c r="T373" i="3" s="1"/>
  <c r="R371" i="3"/>
  <c r="T371" i="3" s="1"/>
  <c r="R369" i="3"/>
  <c r="T369" i="3" s="1"/>
  <c r="R367" i="3"/>
  <c r="T367" i="3" s="1"/>
  <c r="R350" i="3"/>
  <c r="T350" i="3" s="1"/>
  <c r="R348" i="3"/>
  <c r="T348" i="3" s="1"/>
  <c r="R346" i="3"/>
  <c r="T346" i="3" s="1"/>
  <c r="R344" i="3"/>
  <c r="T344" i="3" s="1"/>
  <c r="R342" i="3"/>
  <c r="T342" i="3" s="1"/>
  <c r="R340" i="3"/>
  <c r="T340" i="3" s="1"/>
  <c r="R338" i="3"/>
  <c r="T338" i="3" s="1"/>
  <c r="R336" i="3"/>
  <c r="T336" i="3" s="1"/>
  <c r="R334" i="3"/>
  <c r="T334" i="3" s="1"/>
  <c r="R332" i="3"/>
  <c r="T332" i="3" s="1"/>
  <c r="R313" i="3"/>
  <c r="T313" i="3" s="1"/>
  <c r="R311" i="3"/>
  <c r="T311" i="3" s="1"/>
  <c r="R309" i="3"/>
  <c r="T309" i="3" s="1"/>
  <c r="R298" i="3"/>
  <c r="T298" i="3" s="1"/>
  <c r="R296" i="3"/>
  <c r="T296" i="3" s="1"/>
  <c r="R294" i="3"/>
  <c r="T294" i="3" s="1"/>
  <c r="R292" i="3"/>
  <c r="T292" i="3" s="1"/>
  <c r="R290" i="3"/>
  <c r="T290" i="3" s="1"/>
  <c r="R288" i="3"/>
  <c r="T288" i="3" s="1"/>
  <c r="R286" i="3"/>
  <c r="T286" i="3" s="1"/>
  <c r="R284" i="3"/>
  <c r="T284" i="3" s="1"/>
  <c r="R282" i="3"/>
  <c r="T282" i="3" s="1"/>
  <c r="R280" i="3"/>
  <c r="T280" i="3" s="1"/>
  <c r="R278" i="3"/>
  <c r="T278" i="3" s="1"/>
  <c r="R276" i="3"/>
  <c r="T276" i="3" s="1"/>
  <c r="R274" i="3"/>
  <c r="T274" i="3" s="1"/>
  <c r="R272" i="3"/>
  <c r="T272" i="3" s="1"/>
  <c r="R253" i="3"/>
  <c r="T253" i="3" s="1"/>
  <c r="R251" i="3"/>
  <c r="T251" i="3" s="1"/>
  <c r="R249" i="3"/>
  <c r="T249" i="3" s="1"/>
  <c r="R247" i="3"/>
  <c r="T247" i="3" s="1"/>
  <c r="R245" i="3"/>
  <c r="T245" i="3" s="1"/>
  <c r="R243" i="3"/>
  <c r="T243" i="3" s="1"/>
  <c r="R241" i="3"/>
  <c r="T241" i="3" s="1"/>
  <c r="R239" i="3"/>
  <c r="T239" i="3" s="1"/>
  <c r="R206" i="3"/>
  <c r="T206" i="3" s="1"/>
  <c r="R204" i="3"/>
  <c r="T204" i="3" s="1"/>
  <c r="R202" i="3"/>
  <c r="T202" i="3" s="1"/>
  <c r="R200" i="3"/>
  <c r="T200" i="3" s="1"/>
  <c r="R198" i="3"/>
  <c r="T198" i="3" s="1"/>
  <c r="R196" i="3"/>
  <c r="T196" i="3" s="1"/>
  <c r="R194" i="3"/>
  <c r="T194" i="3" s="1"/>
  <c r="R192" i="3"/>
  <c r="T192" i="3" s="1"/>
  <c r="R173" i="3"/>
  <c r="T173" i="3" s="1"/>
  <c r="R171" i="3"/>
  <c r="T171" i="3" s="1"/>
  <c r="R169" i="3"/>
  <c r="T169" i="3" s="1"/>
  <c r="R167" i="3"/>
  <c r="T167" i="3" s="1"/>
  <c r="R165" i="3"/>
  <c r="T165" i="3" s="1"/>
  <c r="R163" i="3"/>
  <c r="T163" i="3" s="1"/>
  <c r="R161" i="3"/>
  <c r="T161" i="3" s="1"/>
  <c r="R159" i="3"/>
  <c r="T159" i="3" s="1"/>
  <c r="R157" i="3"/>
  <c r="T157" i="3" s="1"/>
  <c r="R155" i="3"/>
  <c r="T155" i="3" s="1"/>
  <c r="R153" i="3"/>
  <c r="T153" i="3" s="1"/>
  <c r="R151" i="3"/>
  <c r="T151" i="3" s="1"/>
  <c r="R149" i="3"/>
  <c r="T149" i="3" s="1"/>
  <c r="R147" i="3"/>
  <c r="T147" i="3" s="1"/>
  <c r="R145" i="3"/>
  <c r="T145" i="3" s="1"/>
  <c r="R143" i="3"/>
  <c r="T143" i="3" s="1"/>
  <c r="R126" i="3"/>
  <c r="T126" i="3" s="1"/>
  <c r="R124" i="3"/>
  <c r="T124" i="3" s="1"/>
  <c r="R122" i="3"/>
  <c r="T122" i="3" s="1"/>
  <c r="R120" i="3"/>
  <c r="T120" i="3" s="1"/>
  <c r="R118" i="3"/>
  <c r="T118" i="3" s="1"/>
  <c r="R116" i="3"/>
  <c r="T116" i="3" s="1"/>
  <c r="R114" i="3"/>
  <c r="T114" i="3" s="1"/>
  <c r="R112" i="3"/>
  <c r="T112" i="3" s="1"/>
  <c r="R77" i="3"/>
  <c r="T77" i="3" s="1"/>
  <c r="R75" i="3"/>
  <c r="T75" i="3" s="1"/>
  <c r="R73" i="3"/>
  <c r="T73" i="3" s="1"/>
  <c r="R71" i="3"/>
  <c r="T71" i="3" s="1"/>
  <c r="R69" i="3"/>
  <c r="T69" i="3" s="1"/>
  <c r="R67" i="3"/>
  <c r="T67" i="3" s="1"/>
  <c r="R65" i="3"/>
  <c r="T65" i="3" s="1"/>
  <c r="R63" i="3"/>
  <c r="T63" i="3" s="1"/>
  <c r="R61" i="3"/>
  <c r="T61" i="3" s="1"/>
  <c r="R59" i="3"/>
  <c r="T59" i="3" s="1"/>
  <c r="R57" i="3"/>
  <c r="T57" i="3" s="1"/>
  <c r="R322" i="3"/>
  <c r="T322" i="3" s="1"/>
  <c r="R320" i="3"/>
  <c r="T320" i="3" s="1"/>
  <c r="R318" i="3"/>
  <c r="T318" i="3" s="1"/>
  <c r="R316" i="3"/>
  <c r="T316" i="3" s="1"/>
  <c r="R307" i="3"/>
  <c r="T307" i="3" s="1"/>
  <c r="R305" i="3"/>
  <c r="T305" i="3" s="1"/>
  <c r="R303" i="3"/>
  <c r="T303" i="3" s="1"/>
  <c r="R301" i="3"/>
  <c r="T301" i="3" s="1"/>
  <c r="R299" i="3"/>
  <c r="T299" i="3" s="1"/>
  <c r="R270" i="3"/>
  <c r="T270" i="3" s="1"/>
  <c r="R268" i="3"/>
  <c r="T268" i="3" s="1"/>
  <c r="R266" i="3"/>
  <c r="T266" i="3" s="1"/>
  <c r="R264" i="3"/>
  <c r="T264" i="3" s="1"/>
  <c r="R262" i="3"/>
  <c r="T262" i="3" s="1"/>
  <c r="R260" i="3"/>
  <c r="T260" i="3" s="1"/>
  <c r="R258" i="3"/>
  <c r="T258" i="3" s="1"/>
  <c r="R256" i="3"/>
  <c r="T256" i="3" s="1"/>
  <c r="R237" i="3"/>
  <c r="T237" i="3" s="1"/>
  <c r="R235" i="3"/>
  <c r="T235" i="3" s="1"/>
  <c r="R233" i="3"/>
  <c r="T233" i="3" s="1"/>
  <c r="R231" i="3"/>
  <c r="T231" i="3" s="1"/>
  <c r="R229" i="3"/>
  <c r="T229" i="3" s="1"/>
  <c r="R227" i="3"/>
  <c r="T227" i="3" s="1"/>
  <c r="R225" i="3"/>
  <c r="T225" i="3" s="1"/>
  <c r="R223" i="3"/>
  <c r="T223" i="3" s="1"/>
  <c r="R221" i="3"/>
  <c r="T221" i="3" s="1"/>
  <c r="R219" i="3"/>
  <c r="T219" i="3" s="1"/>
  <c r="R217" i="3"/>
  <c r="T217" i="3" s="1"/>
  <c r="R215" i="3"/>
  <c r="T215" i="3" s="1"/>
  <c r="R213" i="3"/>
  <c r="T213" i="3" s="1"/>
  <c r="R211" i="3"/>
  <c r="T211" i="3" s="1"/>
  <c r="R209" i="3"/>
  <c r="T209" i="3" s="1"/>
  <c r="R207" i="3"/>
  <c r="T207" i="3" s="1"/>
  <c r="R190" i="3"/>
  <c r="T190" i="3" s="1"/>
  <c r="R188" i="3"/>
  <c r="T188" i="3" s="1"/>
  <c r="R186" i="3"/>
  <c r="T186" i="3" s="1"/>
  <c r="R184" i="3"/>
  <c r="T184" i="3" s="1"/>
  <c r="R182" i="3"/>
  <c r="T182" i="3" s="1"/>
  <c r="R180" i="3"/>
  <c r="T180" i="3" s="1"/>
  <c r="R178" i="3"/>
  <c r="T178" i="3" s="1"/>
  <c r="R176" i="3"/>
  <c r="T176" i="3" s="1"/>
  <c r="R141" i="3"/>
  <c r="T141" i="3" s="1"/>
  <c r="R139" i="3"/>
  <c r="T139" i="3" s="1"/>
  <c r="R137" i="3"/>
  <c r="T137" i="3" s="1"/>
  <c r="R135" i="3"/>
  <c r="T135" i="3" s="1"/>
  <c r="R133" i="3"/>
  <c r="T133" i="3" s="1"/>
  <c r="R131" i="3"/>
  <c r="T131" i="3" s="1"/>
  <c r="R129" i="3"/>
  <c r="T129" i="3" s="1"/>
  <c r="R127" i="3"/>
  <c r="T127" i="3" s="1"/>
  <c r="R110" i="3"/>
  <c r="T110" i="3" s="1"/>
  <c r="R108" i="3"/>
  <c r="T108" i="3" s="1"/>
  <c r="R106" i="3"/>
  <c r="T106" i="3" s="1"/>
  <c r="R104" i="3"/>
  <c r="T104" i="3" s="1"/>
  <c r="R102" i="3"/>
  <c r="T102" i="3" s="1"/>
  <c r="R100" i="3"/>
  <c r="T100" i="3" s="1"/>
  <c r="R98" i="3"/>
  <c r="T98" i="3" s="1"/>
  <c r="R96" i="3"/>
  <c r="T96" i="3" s="1"/>
  <c r="R94" i="3"/>
  <c r="T94" i="3" s="1"/>
  <c r="R92" i="3"/>
  <c r="T92" i="3" s="1"/>
  <c r="R90" i="3"/>
  <c r="T90" i="3" s="1"/>
  <c r="R88" i="3"/>
  <c r="T88" i="3" s="1"/>
  <c r="R86" i="3"/>
  <c r="T86" i="3" s="1"/>
  <c r="R84" i="3"/>
  <c r="T84" i="3" s="1"/>
  <c r="R82" i="3"/>
  <c r="T82" i="3" s="1"/>
  <c r="R80" i="3"/>
  <c r="T80" i="3" s="1"/>
  <c r="R45" i="3"/>
  <c r="T45" i="3" s="1"/>
  <c r="R43" i="3"/>
  <c r="T43" i="3" s="1"/>
  <c r="R41" i="3"/>
  <c r="T41" i="3" s="1"/>
  <c r="R39" i="3"/>
  <c r="T39" i="3" s="1"/>
  <c r="R37" i="3"/>
  <c r="T37" i="3" s="1"/>
  <c r="R35" i="3"/>
  <c r="T35" i="3" s="1"/>
  <c r="R33" i="3"/>
  <c r="T33" i="3" s="1"/>
  <c r="R31" i="3"/>
  <c r="T31" i="3" s="1"/>
  <c r="R29" i="3"/>
  <c r="T29" i="3" s="1"/>
  <c r="R27" i="3"/>
  <c r="T27" i="3" s="1"/>
  <c r="R25" i="3"/>
  <c r="T25" i="3" s="1"/>
  <c r="R23" i="3"/>
  <c r="T23" i="3" s="1"/>
  <c r="R21" i="3"/>
  <c r="T21" i="3" s="1"/>
  <c r="R19" i="3"/>
  <c r="T19" i="3" s="1"/>
  <c r="R17" i="3"/>
  <c r="T17" i="3" s="1"/>
  <c r="R15" i="3"/>
  <c r="T15" i="3" s="1"/>
  <c r="R297" i="3"/>
  <c r="T297" i="3" s="1"/>
  <c r="R295" i="3"/>
  <c r="T295" i="3" s="1"/>
  <c r="R293" i="3"/>
  <c r="T293" i="3" s="1"/>
  <c r="R291" i="3"/>
  <c r="T291" i="3" s="1"/>
  <c r="R289" i="3"/>
  <c r="T289" i="3" s="1"/>
  <c r="R287" i="3"/>
  <c r="T287" i="3" s="1"/>
  <c r="R285" i="3"/>
  <c r="T285" i="3" s="1"/>
  <c r="R283" i="3"/>
  <c r="T283" i="3" s="1"/>
  <c r="R281" i="3"/>
  <c r="T281" i="3" s="1"/>
  <c r="R279" i="3"/>
  <c r="T279" i="3" s="1"/>
  <c r="R277" i="3"/>
  <c r="T277" i="3" s="1"/>
  <c r="R275" i="3"/>
  <c r="T275" i="3" s="1"/>
  <c r="R273" i="3"/>
  <c r="T273" i="3" s="1"/>
  <c r="R271" i="3"/>
  <c r="T271" i="3" s="1"/>
  <c r="R254" i="3"/>
  <c r="T254" i="3" s="1"/>
  <c r="R252" i="3"/>
  <c r="T252" i="3" s="1"/>
  <c r="R250" i="3"/>
  <c r="T250" i="3" s="1"/>
  <c r="R248" i="3"/>
  <c r="T248" i="3" s="1"/>
  <c r="R246" i="3"/>
  <c r="T246" i="3" s="1"/>
  <c r="R244" i="3"/>
  <c r="T244" i="3" s="1"/>
  <c r="R242" i="3"/>
  <c r="T242" i="3" s="1"/>
  <c r="R240" i="3"/>
  <c r="T240" i="3" s="1"/>
  <c r="R205" i="3"/>
  <c r="T205" i="3" s="1"/>
  <c r="R203" i="3"/>
  <c r="T203" i="3" s="1"/>
  <c r="R201" i="3"/>
  <c r="T201" i="3" s="1"/>
  <c r="R199" i="3"/>
  <c r="T199" i="3" s="1"/>
  <c r="R197" i="3"/>
  <c r="T197" i="3" s="1"/>
  <c r="R195" i="3"/>
  <c r="T195" i="3" s="1"/>
  <c r="R193" i="3"/>
  <c r="T193" i="3" s="1"/>
  <c r="R191" i="3"/>
  <c r="T191" i="3" s="1"/>
  <c r="R174" i="3"/>
  <c r="T174" i="3" s="1"/>
  <c r="R172" i="3"/>
  <c r="T172" i="3" s="1"/>
  <c r="R170" i="3"/>
  <c r="T170" i="3" s="1"/>
  <c r="R168" i="3"/>
  <c r="T168" i="3" s="1"/>
  <c r="R166" i="3"/>
  <c r="T166" i="3" s="1"/>
  <c r="R164" i="3"/>
  <c r="T164" i="3" s="1"/>
  <c r="R162" i="3"/>
  <c r="T162" i="3" s="1"/>
  <c r="R160" i="3"/>
  <c r="T160" i="3" s="1"/>
  <c r="R158" i="3"/>
  <c r="T158" i="3" s="1"/>
  <c r="R156" i="3"/>
  <c r="T156" i="3" s="1"/>
  <c r="R154" i="3"/>
  <c r="T154" i="3" s="1"/>
  <c r="R152" i="3"/>
  <c r="T152" i="3" s="1"/>
  <c r="R150" i="3"/>
  <c r="T150" i="3" s="1"/>
  <c r="R148" i="3"/>
  <c r="T148" i="3" s="1"/>
  <c r="R146" i="3"/>
  <c r="T146" i="3" s="1"/>
  <c r="R144" i="3"/>
  <c r="T144" i="3" s="1"/>
  <c r="R125" i="3"/>
  <c r="T125" i="3" s="1"/>
  <c r="R123" i="3"/>
  <c r="T123" i="3" s="1"/>
  <c r="R121" i="3"/>
  <c r="T121" i="3" s="1"/>
  <c r="R119" i="3"/>
  <c r="T119" i="3" s="1"/>
  <c r="R117" i="3"/>
  <c r="T117" i="3" s="1"/>
  <c r="R115" i="3"/>
  <c r="T115" i="3" s="1"/>
  <c r="R113" i="3"/>
  <c r="T113" i="3" s="1"/>
  <c r="R111" i="3"/>
  <c r="T111" i="3" s="1"/>
  <c r="R78" i="3"/>
  <c r="T78" i="3" s="1"/>
  <c r="R76" i="3"/>
  <c r="T76" i="3" s="1"/>
  <c r="R74" i="3"/>
  <c r="T74" i="3" s="1"/>
  <c r="R72" i="3"/>
  <c r="T72" i="3" s="1"/>
  <c r="R70" i="3"/>
  <c r="T70" i="3" s="1"/>
  <c r="R68" i="3"/>
  <c r="T68" i="3" s="1"/>
  <c r="R66" i="3"/>
  <c r="T66" i="3" s="1"/>
  <c r="R64" i="3"/>
  <c r="T64" i="3" s="1"/>
  <c r="R62" i="3"/>
  <c r="T62" i="3" s="1"/>
  <c r="R60" i="3"/>
  <c r="T60" i="3" s="1"/>
  <c r="R58" i="3"/>
  <c r="T58" i="3" s="1"/>
  <c r="R321" i="3"/>
  <c r="T321" i="3" s="1"/>
  <c r="R319" i="3"/>
  <c r="T319" i="3" s="1"/>
  <c r="R317" i="3"/>
  <c r="T317" i="3" s="1"/>
  <c r="R315" i="3"/>
  <c r="T315" i="3" s="1"/>
  <c r="R306" i="3"/>
  <c r="T306" i="3" s="1"/>
  <c r="R304" i="3"/>
  <c r="T304" i="3" s="1"/>
  <c r="R302" i="3"/>
  <c r="T302" i="3" s="1"/>
  <c r="R300" i="3"/>
  <c r="T300" i="3" s="1"/>
  <c r="R269" i="3"/>
  <c r="T269" i="3" s="1"/>
  <c r="R267" i="3"/>
  <c r="T267" i="3" s="1"/>
  <c r="R265" i="3"/>
  <c r="T265" i="3" s="1"/>
  <c r="R263" i="3"/>
  <c r="T263" i="3" s="1"/>
  <c r="R261" i="3"/>
  <c r="T261" i="3" s="1"/>
  <c r="R259" i="3"/>
  <c r="T259" i="3" s="1"/>
  <c r="R257" i="3"/>
  <c r="T257" i="3" s="1"/>
  <c r="R255" i="3"/>
  <c r="T255" i="3" s="1"/>
  <c r="R238" i="3"/>
  <c r="T238" i="3" s="1"/>
  <c r="R236" i="3"/>
  <c r="T236" i="3" s="1"/>
  <c r="R234" i="3"/>
  <c r="T234" i="3" s="1"/>
  <c r="R232" i="3"/>
  <c r="T232" i="3" s="1"/>
  <c r="R230" i="3"/>
  <c r="T230" i="3" s="1"/>
  <c r="R228" i="3"/>
  <c r="T228" i="3" s="1"/>
  <c r="R226" i="3"/>
  <c r="T226" i="3" s="1"/>
  <c r="R224" i="3"/>
  <c r="T224" i="3" s="1"/>
  <c r="R222" i="3"/>
  <c r="T222" i="3" s="1"/>
  <c r="R220" i="3"/>
  <c r="T220" i="3" s="1"/>
  <c r="R218" i="3"/>
  <c r="T218" i="3" s="1"/>
  <c r="R216" i="3"/>
  <c r="T216" i="3" s="1"/>
  <c r="R214" i="3"/>
  <c r="T214" i="3" s="1"/>
  <c r="R212" i="3"/>
  <c r="T212" i="3" s="1"/>
  <c r="R210" i="3"/>
  <c r="T210" i="3" s="1"/>
  <c r="R208" i="3"/>
  <c r="T208" i="3" s="1"/>
  <c r="R189" i="3"/>
  <c r="T189" i="3" s="1"/>
  <c r="R187" i="3"/>
  <c r="T187" i="3" s="1"/>
  <c r="R185" i="3"/>
  <c r="T185" i="3" s="1"/>
  <c r="R183" i="3"/>
  <c r="T183" i="3" s="1"/>
  <c r="R181" i="3"/>
  <c r="T181" i="3" s="1"/>
  <c r="R179" i="3"/>
  <c r="T179" i="3" s="1"/>
  <c r="R177" i="3"/>
  <c r="T177" i="3" s="1"/>
  <c r="R175" i="3"/>
  <c r="T175" i="3" s="1"/>
  <c r="R142" i="3"/>
  <c r="T142" i="3" s="1"/>
  <c r="R140" i="3"/>
  <c r="T140" i="3" s="1"/>
  <c r="R138" i="3"/>
  <c r="T138" i="3" s="1"/>
  <c r="R136" i="3"/>
  <c r="T136" i="3" s="1"/>
  <c r="R134" i="3"/>
  <c r="T134" i="3" s="1"/>
  <c r="R132" i="3"/>
  <c r="T132" i="3" s="1"/>
  <c r="R130" i="3"/>
  <c r="T130" i="3" s="1"/>
  <c r="R128" i="3"/>
  <c r="T128" i="3" s="1"/>
  <c r="R109" i="3"/>
  <c r="T109" i="3" s="1"/>
  <c r="R107" i="3"/>
  <c r="T107" i="3" s="1"/>
  <c r="R105" i="3"/>
  <c r="T105" i="3" s="1"/>
  <c r="R103" i="3"/>
  <c r="T103" i="3" s="1"/>
  <c r="R101" i="3"/>
  <c r="T101" i="3" s="1"/>
  <c r="R99" i="3"/>
  <c r="T99" i="3" s="1"/>
  <c r="R97" i="3"/>
  <c r="T97" i="3" s="1"/>
  <c r="R95" i="3"/>
  <c r="T95" i="3" s="1"/>
  <c r="R93" i="3"/>
  <c r="T93" i="3" s="1"/>
  <c r="R91" i="3"/>
  <c r="T91" i="3" s="1"/>
  <c r="R89" i="3"/>
  <c r="T89" i="3" s="1"/>
  <c r="R87" i="3"/>
  <c r="T87" i="3" s="1"/>
  <c r="R85" i="3"/>
  <c r="T85" i="3" s="1"/>
  <c r="R83" i="3"/>
  <c r="T83" i="3" s="1"/>
  <c r="R81" i="3"/>
  <c r="T81" i="3" s="1"/>
  <c r="R79" i="3"/>
  <c r="T79" i="3" s="1"/>
  <c r="R46" i="3"/>
  <c r="T46" i="3" s="1"/>
  <c r="R44" i="3"/>
  <c r="T44" i="3" s="1"/>
  <c r="R42" i="3"/>
  <c r="T42" i="3" s="1"/>
  <c r="R40" i="3"/>
  <c r="T40" i="3" s="1"/>
  <c r="R38" i="3"/>
  <c r="T38" i="3" s="1"/>
  <c r="R36" i="3"/>
  <c r="T36" i="3" s="1"/>
  <c r="R34" i="3"/>
  <c r="T34" i="3" s="1"/>
  <c r="R32" i="3"/>
  <c r="T32" i="3" s="1"/>
  <c r="R30" i="3"/>
  <c r="T30" i="3" s="1"/>
  <c r="R28" i="3"/>
  <c r="T28" i="3" s="1"/>
  <c r="R26" i="3"/>
  <c r="T26" i="3" s="1"/>
  <c r="R24" i="3"/>
  <c r="T24" i="3" s="1"/>
  <c r="R22" i="3"/>
  <c r="T22" i="3" s="1"/>
  <c r="R20" i="3"/>
  <c r="T20" i="3" s="1"/>
  <c r="R18" i="3"/>
  <c r="T18" i="3" s="1"/>
  <c r="R16" i="3"/>
  <c r="T16" i="3" s="1"/>
</calcChain>
</file>

<file path=xl/sharedStrings.xml><?xml version="1.0" encoding="utf-8"?>
<sst xmlns="http://schemas.openxmlformats.org/spreadsheetml/2006/main" count="5227" uniqueCount="1005">
  <si>
    <t>Date</t>
  </si>
  <si>
    <t>Sample no.</t>
  </si>
  <si>
    <t>Time</t>
  </si>
  <si>
    <t>Tide</t>
  </si>
  <si>
    <t>Site</t>
  </si>
  <si>
    <t>31U</t>
  </si>
  <si>
    <t>UTM</t>
  </si>
  <si>
    <t>0-10</t>
  </si>
  <si>
    <t>10-20</t>
  </si>
  <si>
    <t>20-30</t>
  </si>
  <si>
    <t>30-40</t>
  </si>
  <si>
    <t>40-50</t>
  </si>
  <si>
    <t>&gt;50</t>
  </si>
  <si>
    <t>0-5</t>
  </si>
  <si>
    <t>&gt;5</t>
  </si>
  <si>
    <t>J p sample</t>
  </si>
  <si>
    <t>KJ p m2</t>
  </si>
  <si>
    <t>9b</t>
  </si>
  <si>
    <t>D15-16</t>
  </si>
  <si>
    <t>10a</t>
  </si>
  <si>
    <t>D16-17</t>
  </si>
  <si>
    <t>10b</t>
  </si>
  <si>
    <t>11a</t>
  </si>
  <si>
    <t>D17-18</t>
  </si>
  <si>
    <t>11b</t>
  </si>
  <si>
    <t>12a</t>
  </si>
  <si>
    <t>D18-19</t>
  </si>
  <si>
    <t>12b</t>
  </si>
  <si>
    <t>13a</t>
  </si>
  <si>
    <t>D19-20</t>
  </si>
  <si>
    <t>13b</t>
  </si>
  <si>
    <t>14a</t>
  </si>
  <si>
    <t>D20-21</t>
  </si>
  <si>
    <t>14b</t>
  </si>
  <si>
    <t>15a</t>
  </si>
  <si>
    <t>D21-22</t>
  </si>
  <si>
    <t>15b</t>
  </si>
  <si>
    <t>16a</t>
  </si>
  <si>
    <t>D22-23</t>
  </si>
  <si>
    <t>16b</t>
  </si>
  <si>
    <t xml:space="preserve">15 </t>
  </si>
  <si>
    <t xml:space="preserve">14 </t>
  </si>
  <si>
    <t xml:space="preserve">13 </t>
  </si>
  <si>
    <t>17a</t>
  </si>
  <si>
    <t>D23-24</t>
  </si>
  <si>
    <t>17b</t>
  </si>
  <si>
    <t>18a</t>
  </si>
  <si>
    <t>D24-25</t>
  </si>
  <si>
    <t>18b</t>
  </si>
  <si>
    <t>19a</t>
  </si>
  <si>
    <t>D25-26</t>
  </si>
  <si>
    <t>19b</t>
  </si>
  <si>
    <t>5b</t>
  </si>
  <si>
    <t>D11-12</t>
  </si>
  <si>
    <t>1a</t>
  </si>
  <si>
    <t>D6-8</t>
  </si>
  <si>
    <t>1b</t>
  </si>
  <si>
    <t>2a</t>
  </si>
  <si>
    <t>D8-9</t>
  </si>
  <si>
    <t xml:space="preserve">12 </t>
  </si>
  <si>
    <t xml:space="preserve">11 </t>
  </si>
  <si>
    <t xml:space="preserve">10 </t>
  </si>
  <si>
    <t xml:space="preserve">9 </t>
  </si>
  <si>
    <t>20a</t>
  </si>
  <si>
    <t>D26-27</t>
  </si>
  <si>
    <t>20b</t>
  </si>
  <si>
    <t>21a</t>
  </si>
  <si>
    <t>D27-28</t>
  </si>
  <si>
    <t>21b</t>
  </si>
  <si>
    <t>9a</t>
  </si>
  <si>
    <t>8b</t>
  </si>
  <si>
    <t>D14-15</t>
  </si>
  <si>
    <t>8a</t>
  </si>
  <si>
    <t>6a</t>
  </si>
  <si>
    <t>D12-13</t>
  </si>
  <si>
    <t>6b</t>
  </si>
  <si>
    <t xml:space="preserve">8 </t>
  </si>
  <si>
    <t xml:space="preserve">7 </t>
  </si>
  <si>
    <t>D13-14</t>
  </si>
  <si>
    <t xml:space="preserve">6 </t>
  </si>
  <si>
    <t>22a</t>
  </si>
  <si>
    <t>D28-29</t>
  </si>
  <si>
    <t>22b</t>
  </si>
  <si>
    <t>23a</t>
  </si>
  <si>
    <t>D29-30</t>
  </si>
  <si>
    <t>7b</t>
  </si>
  <si>
    <t>7a</t>
  </si>
  <si>
    <t>2b</t>
  </si>
  <si>
    <t>3a</t>
  </si>
  <si>
    <t>D9-10</t>
  </si>
  <si>
    <t>3b</t>
  </si>
  <si>
    <t>4a</t>
  </si>
  <si>
    <t>D10-11</t>
  </si>
  <si>
    <t>4b</t>
  </si>
  <si>
    <t xml:space="preserve">5 </t>
  </si>
  <si>
    <t xml:space="preserve">4 </t>
  </si>
  <si>
    <t xml:space="preserve">3 </t>
  </si>
  <si>
    <t>23b</t>
  </si>
  <si>
    <t>5a</t>
  </si>
  <si>
    <t xml:space="preserve">2 </t>
  </si>
  <si>
    <t xml:space="preserve">1 </t>
  </si>
  <si>
    <t>5904235</t>
  </si>
  <si>
    <t>total</t>
  </si>
  <si>
    <t>0632083</t>
  </si>
  <si>
    <t>5905278</t>
  </si>
  <si>
    <t>0632177</t>
  </si>
  <si>
    <t>5905348</t>
  </si>
  <si>
    <t>0632221</t>
  </si>
  <si>
    <t>5905380</t>
  </si>
  <si>
    <t>0632293</t>
  </si>
  <si>
    <t>5905432</t>
  </si>
  <si>
    <t>0632371</t>
  </si>
  <si>
    <t>5905484</t>
  </si>
  <si>
    <t>0632468</t>
  </si>
  <si>
    <t>5905568</t>
  </si>
  <si>
    <t>0632550</t>
  </si>
  <si>
    <t>5905610</t>
  </si>
  <si>
    <t>0632607</t>
  </si>
  <si>
    <t>5905669</t>
  </si>
  <si>
    <t>0632660</t>
  </si>
  <si>
    <t>5905710</t>
  </si>
  <si>
    <t>0632728</t>
  </si>
  <si>
    <t>5905778</t>
  </si>
  <si>
    <t>0632765</t>
  </si>
  <si>
    <t>5905813</t>
  </si>
  <si>
    <t>0632885</t>
  </si>
  <si>
    <t>5905891</t>
  </si>
  <si>
    <t>0632936</t>
  </si>
  <si>
    <t>5905935</t>
  </si>
  <si>
    <t>0633010</t>
  </si>
  <si>
    <t>5905993</t>
  </si>
  <si>
    <t>0633065</t>
  </si>
  <si>
    <t>5906033</t>
  </si>
  <si>
    <t xml:space="preserve">0632580 </t>
  </si>
  <si>
    <t xml:space="preserve">5905664 </t>
  </si>
  <si>
    <t xml:space="preserve">0632511 </t>
  </si>
  <si>
    <t xml:space="preserve">5905601 </t>
  </si>
  <si>
    <t xml:space="preserve">0632441 </t>
  </si>
  <si>
    <t xml:space="preserve">5905561 </t>
  </si>
  <si>
    <t xml:space="preserve">0632381 </t>
  </si>
  <si>
    <t xml:space="preserve">5905484 </t>
  </si>
  <si>
    <t xml:space="preserve">0632880 </t>
  </si>
  <si>
    <t xml:space="preserve">5905898 </t>
  </si>
  <si>
    <t xml:space="preserve">0632920 </t>
  </si>
  <si>
    <t xml:space="preserve">5905928 </t>
  </si>
  <si>
    <t xml:space="preserve">0632899 </t>
  </si>
  <si>
    <t xml:space="preserve">5905911 </t>
  </si>
  <si>
    <t xml:space="preserve">0632765 </t>
  </si>
  <si>
    <t xml:space="preserve">5905819 </t>
  </si>
  <si>
    <t xml:space="preserve">0632610 </t>
  </si>
  <si>
    <t xml:space="preserve">0632479 </t>
  </si>
  <si>
    <t xml:space="preserve">5905598 </t>
  </si>
  <si>
    <t>0633155</t>
  </si>
  <si>
    <t>5906097</t>
  </si>
  <si>
    <t>0633263</t>
  </si>
  <si>
    <t>5906136</t>
  </si>
  <si>
    <t>0633302</t>
  </si>
  <si>
    <t>5906212</t>
  </si>
  <si>
    <t>0633351</t>
  </si>
  <si>
    <t>5906243</t>
  </si>
  <si>
    <t>0633435</t>
  </si>
  <si>
    <t>5906318</t>
  </si>
  <si>
    <t>0633502</t>
  </si>
  <si>
    <t>5906360</t>
  </si>
  <si>
    <t>0632316</t>
  </si>
  <si>
    <t xml:space="preserve">5905464 </t>
  </si>
  <si>
    <t xml:space="preserve">0632215 </t>
  </si>
  <si>
    <t xml:space="preserve">5905395 </t>
  </si>
  <si>
    <t xml:space="preserve">0632165 </t>
  </si>
  <si>
    <t xml:space="preserve">5905369 </t>
  </si>
  <si>
    <t xml:space="preserve">0632067 </t>
  </si>
  <si>
    <t xml:space="preserve">5905297 </t>
  </si>
  <si>
    <t xml:space="preserve">0631230 </t>
  </si>
  <si>
    <t xml:space="preserve">5903973 </t>
  </si>
  <si>
    <t>1 30-40B Nioz</t>
  </si>
  <si>
    <t xml:space="preserve">0632329 </t>
  </si>
  <si>
    <t xml:space="preserve">5905482 </t>
  </si>
  <si>
    <t xml:space="preserve">0632191 </t>
  </si>
  <si>
    <t xml:space="preserve">0632025 </t>
  </si>
  <si>
    <t xml:space="preserve">5905280 </t>
  </si>
  <si>
    <t xml:space="preserve">0631905 </t>
  </si>
  <si>
    <t xml:space="preserve">5905193 </t>
  </si>
  <si>
    <t xml:space="preserve">0633715 </t>
  </si>
  <si>
    <t xml:space="preserve">5906457 </t>
  </si>
  <si>
    <t xml:space="preserve">0630885 </t>
  </si>
  <si>
    <t xml:space="preserve">5904393 </t>
  </si>
  <si>
    <t xml:space="preserve">0631001 </t>
  </si>
  <si>
    <t xml:space="preserve">5904496 </t>
  </si>
  <si>
    <t xml:space="preserve">0633016 </t>
  </si>
  <si>
    <t xml:space="preserve">5906018 </t>
  </si>
  <si>
    <t xml:space="preserve">0633062 </t>
  </si>
  <si>
    <t xml:space="preserve">5906047 </t>
  </si>
  <si>
    <t xml:space="preserve">0633161 </t>
  </si>
  <si>
    <t xml:space="preserve">5906113 </t>
  </si>
  <si>
    <t xml:space="preserve">0633198 </t>
  </si>
  <si>
    <t xml:space="preserve">5906146 </t>
  </si>
  <si>
    <t>0633598</t>
  </si>
  <si>
    <t>5906416</t>
  </si>
  <si>
    <t>0633653</t>
  </si>
  <si>
    <t xml:space="preserve">5906473 </t>
  </si>
  <si>
    <t>0633739</t>
  </si>
  <si>
    <t xml:space="preserve">5906537 </t>
  </si>
  <si>
    <t xml:space="preserve">0633795 </t>
  </si>
  <si>
    <t xml:space="preserve">5906564 </t>
  </si>
  <si>
    <t xml:space="preserve">0632009 </t>
  </si>
  <si>
    <t xml:space="preserve">5905264 </t>
  </si>
  <si>
    <t xml:space="preserve">0631929 </t>
  </si>
  <si>
    <t xml:space="preserve">5905223 </t>
  </si>
  <si>
    <t xml:space="preserve">0631878 </t>
  </si>
  <si>
    <t xml:space="preserve">5905183 </t>
  </si>
  <si>
    <t xml:space="preserve">0631612 </t>
  </si>
  <si>
    <t xml:space="preserve">5904979 </t>
  </si>
  <si>
    <t xml:space="preserve">0631657 </t>
  </si>
  <si>
    <t xml:space="preserve">5901657 </t>
  </si>
  <si>
    <t xml:space="preserve">0633308 </t>
  </si>
  <si>
    <t xml:space="preserve">5906231 </t>
  </si>
  <si>
    <t xml:space="preserve">0633359 </t>
  </si>
  <si>
    <t xml:space="preserve">5906275 </t>
  </si>
  <si>
    <t xml:space="preserve">0633448 </t>
  </si>
  <si>
    <t xml:space="preserve">5906346 </t>
  </si>
  <si>
    <t xml:space="preserve">0633510 </t>
  </si>
  <si>
    <t xml:space="preserve">5906375 </t>
  </si>
  <si>
    <t xml:space="preserve">0631792 </t>
  </si>
  <si>
    <t xml:space="preserve">5905090 </t>
  </si>
  <si>
    <t xml:space="preserve">0631633 </t>
  </si>
  <si>
    <t xml:space="preserve">5904983 </t>
  </si>
  <si>
    <t xml:space="preserve">0631494 </t>
  </si>
  <si>
    <t xml:space="preserve">5904883 </t>
  </si>
  <si>
    <t xml:space="preserve">0633892 </t>
  </si>
  <si>
    <t xml:space="preserve">5906638 </t>
  </si>
  <si>
    <t xml:space="preserve">0633971 </t>
  </si>
  <si>
    <t>5906685</t>
  </si>
  <si>
    <t xml:space="preserve">0634049 </t>
  </si>
  <si>
    <t xml:space="preserve">5906725 </t>
  </si>
  <si>
    <t xml:space="preserve">0631806 </t>
  </si>
  <si>
    <t xml:space="preserve">5905124 </t>
  </si>
  <si>
    <t xml:space="preserve">0631754 </t>
  </si>
  <si>
    <t xml:space="preserve">5905097 </t>
  </si>
  <si>
    <t xml:space="preserve">0631627 </t>
  </si>
  <si>
    <t xml:space="preserve">5904994 </t>
  </si>
  <si>
    <t xml:space="preserve">0631019 </t>
  </si>
  <si>
    <t xml:space="preserve">5904562 </t>
  </si>
  <si>
    <t xml:space="preserve">0631130 </t>
  </si>
  <si>
    <t xml:space="preserve">5904632 </t>
  </si>
  <si>
    <t xml:space="preserve">0631172 </t>
  </si>
  <si>
    <t xml:space="preserve">5904689 </t>
  </si>
  <si>
    <t xml:space="preserve">0631282 </t>
  </si>
  <si>
    <t xml:space="preserve">5904767 </t>
  </si>
  <si>
    <t xml:space="preserve">0631320 </t>
  </si>
  <si>
    <t xml:space="preserve">5904793 </t>
  </si>
  <si>
    <t xml:space="preserve">0633592 </t>
  </si>
  <si>
    <t xml:space="preserve">5906439 </t>
  </si>
  <si>
    <t xml:space="preserve">0633630 </t>
  </si>
  <si>
    <t xml:space="preserve">5906474 </t>
  </si>
  <si>
    <t xml:space="preserve">0633729 </t>
  </si>
  <si>
    <t xml:space="preserve">5906566 </t>
  </si>
  <si>
    <t xml:space="preserve">0631327 </t>
  </si>
  <si>
    <t xml:space="preserve">5904763 </t>
  </si>
  <si>
    <t xml:space="preserve">0631182 </t>
  </si>
  <si>
    <t xml:space="preserve">5904662 </t>
  </si>
  <si>
    <t xml:space="preserve">0631041 </t>
  </si>
  <si>
    <t xml:space="preserve">5904550 </t>
  </si>
  <si>
    <t xml:space="preserve">0634073 </t>
  </si>
  <si>
    <t>5906746</t>
  </si>
  <si>
    <t>0634084</t>
  </si>
  <si>
    <t>5906767</t>
  </si>
  <si>
    <t xml:space="preserve">0631575 </t>
  </si>
  <si>
    <t xml:space="preserve">5904978 </t>
  </si>
  <si>
    <t xml:space="preserve">0631500 </t>
  </si>
  <si>
    <t xml:space="preserve">5904915 </t>
  </si>
  <si>
    <t xml:space="preserve">0631426 </t>
  </si>
  <si>
    <t xml:space="preserve">5904887 </t>
  </si>
  <si>
    <t xml:space="preserve">0631470 </t>
  </si>
  <si>
    <t xml:space="preserve">0631547 </t>
  </si>
  <si>
    <t xml:space="preserve">5905021 </t>
  </si>
  <si>
    <t xml:space="preserve">0631603 </t>
  </si>
  <si>
    <t>5905034</t>
  </si>
  <si>
    <t xml:space="preserve">0631699 </t>
  </si>
  <si>
    <t xml:space="preserve">5905134 </t>
  </si>
  <si>
    <t xml:space="preserve">0631729 </t>
  </si>
  <si>
    <t xml:space="preserve">5905162 </t>
  </si>
  <si>
    <t xml:space="preserve">0633793 </t>
  </si>
  <si>
    <t xml:space="preserve">5906579 </t>
  </si>
  <si>
    <t xml:space="preserve">0633880 </t>
  </si>
  <si>
    <t xml:space="preserve">5906659 </t>
  </si>
  <si>
    <t xml:space="preserve">0633933 </t>
  </si>
  <si>
    <t xml:space="preserve">5906680 </t>
  </si>
  <si>
    <t xml:space="preserve">0630886 </t>
  </si>
  <si>
    <t xml:space="preserve">5904447 </t>
  </si>
  <si>
    <t xml:space="preserve">0630745 </t>
  </si>
  <si>
    <t xml:space="preserve">5904325 </t>
  </si>
  <si>
    <t xml:space="preserve">0631222 </t>
  </si>
  <si>
    <t xml:space="preserve">5903972 </t>
  </si>
  <si>
    <t xml:space="preserve">0631839 </t>
  </si>
  <si>
    <t xml:space="preserve">5905236 </t>
  </si>
  <si>
    <t xml:space="preserve">0631869 </t>
  </si>
  <si>
    <t xml:space="preserve">5905253 </t>
  </si>
  <si>
    <t xml:space="preserve">0631946 </t>
  </si>
  <si>
    <t xml:space="preserve">5905322 </t>
  </si>
  <si>
    <t xml:space="preserve">0632006 </t>
  </si>
  <si>
    <t xml:space="preserve">5905348 </t>
  </si>
  <si>
    <t xml:space="preserve">0632093 </t>
  </si>
  <si>
    <t xml:space="preserve">5905422 </t>
  </si>
  <si>
    <t xml:space="preserve">0632138 </t>
  </si>
  <si>
    <t xml:space="preserve">5905465 </t>
  </si>
  <si>
    <t xml:space="preserve">0634033 </t>
  </si>
  <si>
    <t xml:space="preserve">5906757 </t>
  </si>
  <si>
    <t xml:space="preserve">0634088 </t>
  </si>
  <si>
    <t xml:space="preserve">5906773 </t>
  </si>
  <si>
    <t xml:space="preserve">0634091 </t>
  </si>
  <si>
    <t xml:space="preserve">5906762 </t>
  </si>
  <si>
    <t xml:space="preserve">0634056 </t>
  </si>
  <si>
    <t xml:space="preserve">5906755 </t>
  </si>
  <si>
    <t xml:space="preserve">0631783 </t>
  </si>
  <si>
    <t xml:space="preserve">5905106 </t>
  </si>
  <si>
    <t xml:space="preserve">0631879 </t>
  </si>
  <si>
    <t xml:space="preserve">5905173 </t>
  </si>
  <si>
    <t xml:space="preserve">0631910 </t>
  </si>
  <si>
    <t xml:space="preserve">5905197 </t>
  </si>
  <si>
    <t xml:space="preserve">5905262 </t>
  </si>
  <si>
    <t xml:space="preserve">0632244 </t>
  </si>
  <si>
    <t xml:space="preserve">5905533 </t>
  </si>
  <si>
    <t xml:space="preserve">0632304 </t>
  </si>
  <si>
    <t xml:space="preserve">5905556 </t>
  </si>
  <si>
    <t xml:space="preserve">0632400 </t>
  </si>
  <si>
    <t xml:space="preserve">5905634 </t>
  </si>
  <si>
    <t xml:space="preserve">0632498 </t>
  </si>
  <si>
    <t xml:space="preserve">5905619 </t>
  </si>
  <si>
    <t xml:space="preserve">0632561 </t>
  </si>
  <si>
    <t xml:space="preserve">5905696 </t>
  </si>
  <si>
    <t xml:space="preserve">0632608 </t>
  </si>
  <si>
    <t xml:space="preserve">5905722 </t>
  </si>
  <si>
    <t xml:space="preserve">0633954 </t>
  </si>
  <si>
    <t xml:space="preserve">5906682 </t>
  </si>
  <si>
    <t xml:space="preserve">0633895 </t>
  </si>
  <si>
    <t xml:space="preserve">0633791 </t>
  </si>
  <si>
    <t xml:space="preserve">5906507 </t>
  </si>
  <si>
    <t xml:space="preserve">0633724 </t>
  </si>
  <si>
    <t xml:space="preserve">5906563 </t>
  </si>
  <si>
    <t xml:space="preserve">0634075 </t>
  </si>
  <si>
    <t xml:space="preserve">5906709 </t>
  </si>
  <si>
    <t xml:space="preserve">0631516 </t>
  </si>
  <si>
    <t xml:space="preserve">5904837 </t>
  </si>
  <si>
    <t>Bol naar Nioz</t>
  </si>
  <si>
    <t xml:space="preserve">0630866 </t>
  </si>
  <si>
    <t xml:space="preserve">5904742 </t>
  </si>
  <si>
    <t xml:space="preserve">0631020 </t>
  </si>
  <si>
    <t xml:space="preserve">5904710 </t>
  </si>
  <si>
    <t xml:space="preserve">0632052 </t>
  </si>
  <si>
    <t xml:space="preserve">5905293 </t>
  </si>
  <si>
    <t xml:space="preserve">0632164 </t>
  </si>
  <si>
    <t xml:space="preserve">0632205 </t>
  </si>
  <si>
    <t xml:space="preserve">5905403 </t>
  </si>
  <si>
    <t xml:space="preserve">0632301 </t>
  </si>
  <si>
    <t xml:space="preserve">0632701 </t>
  </si>
  <si>
    <t xml:space="preserve">0632751 </t>
  </si>
  <si>
    <t xml:space="preserve">5905844 </t>
  </si>
  <si>
    <t xml:space="preserve">0633944 </t>
  </si>
  <si>
    <t xml:space="preserve">5906644 </t>
  </si>
  <si>
    <t xml:space="preserve">0633808 </t>
  </si>
  <si>
    <t xml:space="preserve">5906552 </t>
  </si>
  <si>
    <t xml:space="preserve">0633659 </t>
  </si>
  <si>
    <t xml:space="preserve">5906443 </t>
  </si>
  <si>
    <t>0634000</t>
  </si>
  <si>
    <t xml:space="preserve">5906727 </t>
  </si>
  <si>
    <t xml:space="preserve">0633938 </t>
  </si>
  <si>
    <t xml:space="preserve">5906611 </t>
  </si>
  <si>
    <t>0633835</t>
  </si>
  <si>
    <t xml:space="preserve">5906545 </t>
  </si>
  <si>
    <t xml:space="preserve">0633771 </t>
  </si>
  <si>
    <t xml:space="preserve">5906505 </t>
  </si>
  <si>
    <t xml:space="preserve">0633691 </t>
  </si>
  <si>
    <t xml:space="preserve">5906455 </t>
  </si>
  <si>
    <t xml:space="preserve">0633615 </t>
  </si>
  <si>
    <t xml:space="preserve">5906387 </t>
  </si>
  <si>
    <t xml:space="preserve">0631063 </t>
  </si>
  <si>
    <t xml:space="preserve">5904625 </t>
  </si>
  <si>
    <t>1 30-40A Nioz</t>
  </si>
  <si>
    <t xml:space="preserve">0631169 </t>
  </si>
  <si>
    <t xml:space="preserve">5904585 </t>
  </si>
  <si>
    <t xml:space="preserve">0631221 </t>
  </si>
  <si>
    <t xml:space="preserve">5904572 </t>
  </si>
  <si>
    <t>garnaal Nioz</t>
  </si>
  <si>
    <t xml:space="preserve">0631318 </t>
  </si>
  <si>
    <t xml:space="preserve">5904489 </t>
  </si>
  <si>
    <t xml:space="preserve">0632367 </t>
  </si>
  <si>
    <t xml:space="preserve">5905512 </t>
  </si>
  <si>
    <t xml:space="preserve">0632462 </t>
  </si>
  <si>
    <t xml:space="preserve">5905585 </t>
  </si>
  <si>
    <t xml:space="preserve">0632505 </t>
  </si>
  <si>
    <t xml:space="preserve">5905604 </t>
  </si>
  <si>
    <t xml:space="preserve">0632588 </t>
  </si>
  <si>
    <t xml:space="preserve">5905678 </t>
  </si>
  <si>
    <t xml:space="preserve">0632628 </t>
  </si>
  <si>
    <t xml:space="preserve">5905713 </t>
  </si>
  <si>
    <t xml:space="preserve">0633519 </t>
  </si>
  <si>
    <t xml:space="preserve">5906352 </t>
  </si>
  <si>
    <t xml:space="preserve">0633356 </t>
  </si>
  <si>
    <t xml:space="preserve">5906234 </t>
  </si>
  <si>
    <t xml:space="preserve">0633200 </t>
  </si>
  <si>
    <t xml:space="preserve">5906129 </t>
  </si>
  <si>
    <t>0630784</t>
  </si>
  <si>
    <t>0630892</t>
  </si>
  <si>
    <t>5904328</t>
  </si>
  <si>
    <t xml:space="preserve">0633553 </t>
  </si>
  <si>
    <t xml:space="preserve">5906356 </t>
  </si>
  <si>
    <t>0633499</t>
  </si>
  <si>
    <t xml:space="preserve">5906308 </t>
  </si>
  <si>
    <t xml:space="preserve">0633386 </t>
  </si>
  <si>
    <t xml:space="preserve">5906246 </t>
  </si>
  <si>
    <t xml:space="preserve">0633318 </t>
  </si>
  <si>
    <t xml:space="preserve">5906191 </t>
  </si>
  <si>
    <t xml:space="preserve">0633238 </t>
  </si>
  <si>
    <t xml:space="preserve">5906133 </t>
  </si>
  <si>
    <t xml:space="preserve">0633180 </t>
  </si>
  <si>
    <t xml:space="preserve">5906085 </t>
  </si>
  <si>
    <t xml:space="preserve">0633088 </t>
  </si>
  <si>
    <t xml:space="preserve">5906029 </t>
  </si>
  <si>
    <t xml:space="preserve">0633025 </t>
  </si>
  <si>
    <t xml:space="preserve">5905984 </t>
  </si>
  <si>
    <t xml:space="preserve">0632953 </t>
  </si>
  <si>
    <t xml:space="preserve">5905933 </t>
  </si>
  <si>
    <t xml:space="preserve">0632882 </t>
  </si>
  <si>
    <t xml:space="preserve">5905877 </t>
  </si>
  <si>
    <t xml:space="preserve">0632815 </t>
  </si>
  <si>
    <t xml:space="preserve">5905828 </t>
  </si>
  <si>
    <t xml:space="preserve">0631365 </t>
  </si>
  <si>
    <t xml:space="preserve">5904361 </t>
  </si>
  <si>
    <t xml:space="preserve">0631476 </t>
  </si>
  <si>
    <t xml:space="preserve">5904886 </t>
  </si>
  <si>
    <t>0631047</t>
  </si>
  <si>
    <t>5904457</t>
  </si>
  <si>
    <t>0631096</t>
  </si>
  <si>
    <t>5904504</t>
  </si>
  <si>
    <t>0631192</t>
  </si>
  <si>
    <t>5904575</t>
  </si>
  <si>
    <t>0631249</t>
  </si>
  <si>
    <t>5904620</t>
  </si>
  <si>
    <t>0631315</t>
  </si>
  <si>
    <t>5904679</t>
  </si>
  <si>
    <t>0631371</t>
  </si>
  <si>
    <t>5904720</t>
  </si>
  <si>
    <t>0631449</t>
  </si>
  <si>
    <t>5904788</t>
  </si>
  <si>
    <t>0631527</t>
  </si>
  <si>
    <t>5904847</t>
  </si>
  <si>
    <t>0631616</t>
  </si>
  <si>
    <t>5904919</t>
  </si>
  <si>
    <t>0631682</t>
  </si>
  <si>
    <t>5904974</t>
  </si>
  <si>
    <t>0631787</t>
  </si>
  <si>
    <t>5905054</t>
  </si>
  <si>
    <t>0631822</t>
  </si>
  <si>
    <t>5905083</t>
  </si>
  <si>
    <t>0631899</t>
  </si>
  <si>
    <t>5905137</t>
  </si>
  <si>
    <t>0631978</t>
  </si>
  <si>
    <t>5905201</t>
  </si>
  <si>
    <t>0632034</t>
  </si>
  <si>
    <t>5905253</t>
  </si>
  <si>
    <t xml:space="preserve">0632726 </t>
  </si>
  <si>
    <t xml:space="preserve">5905772 </t>
  </si>
  <si>
    <t xml:space="preserve">0632652 </t>
  </si>
  <si>
    <t xml:space="preserve">5905706 </t>
  </si>
  <si>
    <t>tide</t>
  </si>
  <si>
    <t>shrimp</t>
  </si>
  <si>
    <t>Donax sp.</t>
  </si>
  <si>
    <t>Shrimp</t>
  </si>
  <si>
    <t>Other</t>
  </si>
  <si>
    <t>Small</t>
  </si>
  <si>
    <t>Medium</t>
  </si>
  <si>
    <t>Large</t>
  </si>
  <si>
    <t>tot shell</t>
  </si>
  <si>
    <t>Hydrobia sp.</t>
  </si>
  <si>
    <t># per species</t>
  </si>
  <si>
    <t>Size (cm)</t>
  </si>
  <si>
    <t>#</t>
  </si>
  <si>
    <t>Size(cm)</t>
  </si>
  <si>
    <t>kJ p sample</t>
  </si>
  <si>
    <r>
      <t>kJ/m</t>
    </r>
    <r>
      <rPr>
        <vertAlign val="superscript"/>
        <sz val="10"/>
        <rFont val="Arial"/>
        <family val="2"/>
      </rPr>
      <t>2</t>
    </r>
  </si>
  <si>
    <t>-</t>
  </si>
  <si>
    <t>1 TR</t>
  </si>
  <si>
    <t>1 RY</t>
  </si>
  <si>
    <t>0.7, 0.8</t>
  </si>
  <si>
    <t>?</t>
  </si>
  <si>
    <t>1 fish</t>
  </si>
  <si>
    <t>1 crab</t>
  </si>
  <si>
    <t>1 TY</t>
  </si>
  <si>
    <t>2 x 1cm</t>
  </si>
  <si>
    <t>2 RY</t>
  </si>
  <si>
    <t>3cm, 6cm</t>
  </si>
  <si>
    <t>1 FY</t>
  </si>
  <si>
    <t>1 britle star</t>
  </si>
  <si>
    <t>1 ?</t>
  </si>
  <si>
    <t>1 FR</t>
  </si>
  <si>
    <t>&gt; 1</t>
  </si>
  <si>
    <t>5 ?</t>
  </si>
  <si>
    <t>1.1, 0.9</t>
  </si>
  <si>
    <t>2,2</t>
  </si>
  <si>
    <t>2 ?</t>
  </si>
  <si>
    <t>Bobrama</t>
  </si>
  <si>
    <t>2.1, 3.3</t>
  </si>
  <si>
    <t>2 FR</t>
  </si>
  <si>
    <t>1TR</t>
  </si>
  <si>
    <t>7, 4.7, 1.3, 1.7</t>
  </si>
  <si>
    <t>2 RY, 2 FY</t>
  </si>
  <si>
    <t>4, 5.1, 5.2</t>
  </si>
  <si>
    <t>2 TY, 1 RY</t>
  </si>
  <si>
    <t>5.4, 6</t>
  </si>
  <si>
    <t>11.1, 8.2</t>
  </si>
  <si>
    <t xml:space="preserve">2 RY </t>
  </si>
  <si>
    <t>249a</t>
  </si>
  <si>
    <t>8, 6</t>
  </si>
  <si>
    <t>8.1, 10</t>
  </si>
  <si>
    <t>9.1, 8.6, 9.3</t>
  </si>
  <si>
    <t>3 RY</t>
  </si>
  <si>
    <t>8.4, 2.6, 2.1</t>
  </si>
  <si>
    <t>1 RY, 1 FR, 1 FY</t>
  </si>
  <si>
    <t xml:space="preserve">1 RY </t>
  </si>
  <si>
    <t>7.1, 1.1</t>
  </si>
  <si>
    <t xml:space="preserve">1 TY </t>
  </si>
  <si>
    <t>1.8, 0.6</t>
  </si>
  <si>
    <t>1,1,2.3,2.5</t>
  </si>
  <si>
    <t>0.9,0.8,1.8</t>
  </si>
  <si>
    <t>2 FY</t>
  </si>
  <si>
    <t>1 RY, 1TY</t>
  </si>
  <si>
    <t>4,2.3</t>
  </si>
  <si>
    <t>3.5, 1</t>
  </si>
  <si>
    <t>2 TR</t>
  </si>
  <si>
    <t>4, 3.8</t>
  </si>
  <si>
    <t>1 TR, 1TY</t>
  </si>
  <si>
    <t>1.3, 1</t>
  </si>
  <si>
    <t>&gt;1</t>
  </si>
  <si>
    <t>1 isopod</t>
  </si>
  <si>
    <t xml:space="preserve">1 TR </t>
  </si>
  <si>
    <t>3.8, 7.1</t>
  </si>
  <si>
    <t>1.7, 2.1</t>
  </si>
  <si>
    <t>2?</t>
  </si>
  <si>
    <t>3?</t>
  </si>
  <si>
    <t>6,4</t>
  </si>
  <si>
    <t>1 TR, 1RY</t>
  </si>
  <si>
    <t>4?</t>
  </si>
  <si>
    <t>1.2, 1.8</t>
  </si>
  <si>
    <t>1 TY, 1YR</t>
  </si>
  <si>
    <t>3.3, 4.0, 3.2</t>
  </si>
  <si>
    <t>3 FR</t>
  </si>
  <si>
    <t>Donax pulchellus</t>
  </si>
  <si>
    <t>Polychates</t>
  </si>
  <si>
    <t>Number</t>
  </si>
  <si>
    <t>site</t>
  </si>
  <si>
    <t>class</t>
  </si>
  <si>
    <t>g sample/pil</t>
  </si>
  <si>
    <t>DW p worm</t>
  </si>
  <si>
    <t>g benz p pil</t>
  </si>
  <si>
    <t>g ash</t>
  </si>
  <si>
    <t>ashfree dryweight</t>
  </si>
  <si>
    <t>AFDW p g sample</t>
  </si>
  <si>
    <t>Prey quality</t>
  </si>
  <si>
    <t>total g benz+afdw</t>
  </si>
  <si>
    <t>fractie sample</t>
  </si>
  <si>
    <t>fractie benz.</t>
  </si>
  <si>
    <t>j/g benzoeen</t>
  </si>
  <si>
    <t># worm p sample</t>
  </si>
  <si>
    <t>ash p worm</t>
  </si>
  <si>
    <t>H (j/g)</t>
  </si>
  <si>
    <t>H met correctie</t>
  </si>
  <si>
    <t>J/g AFDW</t>
  </si>
  <si>
    <t>J/g sample</t>
  </si>
  <si>
    <t>g whole sample</t>
  </si>
  <si>
    <t>Jp organism</t>
  </si>
  <si>
    <t>vlieland</t>
  </si>
  <si>
    <t>H. arenarius 0-5 + &gt;5</t>
  </si>
  <si>
    <t>Ghana</t>
  </si>
  <si>
    <t>hydrobia</t>
  </si>
  <si>
    <t>asanta-kikam</t>
  </si>
  <si>
    <t>donax klein</t>
  </si>
  <si>
    <t>shrimp ghana</t>
  </si>
  <si>
    <t>worms ghana</t>
  </si>
  <si>
    <t>kikam-esiama</t>
  </si>
  <si>
    <t>asenko-kikam</t>
  </si>
  <si>
    <t>bobrama</t>
  </si>
  <si>
    <t>donax large</t>
  </si>
  <si>
    <t>Location</t>
  </si>
  <si>
    <t>Tide(time before(-) and after low tide)</t>
  </si>
  <si>
    <t>Nr birds</t>
  </si>
  <si>
    <t>Nr counted/estimated</t>
  </si>
  <si>
    <t># checked for colourrings</t>
  </si>
  <si>
    <t># colour-ringed</t>
  </si>
  <si>
    <t>#juv</t>
  </si>
  <si>
    <t>#adult</t>
  </si>
  <si>
    <t>#unknown age</t>
  </si>
  <si>
    <t>Colourring codes</t>
  </si>
  <si>
    <t>#sleeping</t>
  </si>
  <si>
    <t>#foraging</t>
  </si>
  <si>
    <t>#preening</t>
  </si>
  <si>
    <t>running</t>
  </si>
  <si>
    <t>#flying</t>
  </si>
  <si>
    <t>1</t>
  </si>
  <si>
    <t>c</t>
  </si>
  <si>
    <t>Polder</t>
  </si>
  <si>
    <t>C</t>
  </si>
  <si>
    <t>D6-7</t>
  </si>
  <si>
    <t>D3-4</t>
  </si>
  <si>
    <t>D5-6</t>
  </si>
  <si>
    <t>D18</t>
  </si>
  <si>
    <t>D20</t>
  </si>
  <si>
    <t>D21</t>
  </si>
  <si>
    <t>D23</t>
  </si>
  <si>
    <t>D24</t>
  </si>
  <si>
    <t>Westpunt-hut</t>
  </si>
  <si>
    <t>Hut-duin3</t>
  </si>
  <si>
    <t>D15</t>
  </si>
  <si>
    <t>D14</t>
  </si>
  <si>
    <t>D19</t>
  </si>
  <si>
    <t>E</t>
  </si>
  <si>
    <t>Y3YYRY</t>
  </si>
  <si>
    <t>D25</t>
  </si>
  <si>
    <t>D16</t>
  </si>
  <si>
    <t>D6</t>
  </si>
  <si>
    <t>D10</t>
  </si>
  <si>
    <t>D9</t>
  </si>
  <si>
    <t>D7</t>
  </si>
  <si>
    <t>D29-28</t>
  </si>
  <si>
    <t>D28-27</t>
  </si>
  <si>
    <t>D27-26</t>
  </si>
  <si>
    <t>D25-24</t>
  </si>
  <si>
    <t>D23-22</t>
  </si>
  <si>
    <t xml:space="preserve">D22   </t>
  </si>
  <si>
    <t>D20-19</t>
  </si>
  <si>
    <t>D18-17</t>
  </si>
  <si>
    <t xml:space="preserve">Y3YYRW </t>
  </si>
  <si>
    <t>Y3YYWR, ?</t>
  </si>
  <si>
    <t>D17 (D15)</t>
  </si>
  <si>
    <t>2</t>
  </si>
  <si>
    <t>D29</t>
  </si>
  <si>
    <t xml:space="preserve">Duin3 </t>
  </si>
  <si>
    <t>Duin3-2</t>
  </si>
  <si>
    <t>D30</t>
  </si>
  <si>
    <t>D27</t>
  </si>
  <si>
    <t>D26-17</t>
  </si>
  <si>
    <t xml:space="preserve">Duin2 </t>
  </si>
  <si>
    <t>D12</t>
  </si>
  <si>
    <t>D13</t>
  </si>
  <si>
    <t>Y3YYWR</t>
  </si>
  <si>
    <t>D8</t>
  </si>
  <si>
    <t>Y3YYYR</t>
  </si>
  <si>
    <t>Y3YY??</t>
  </si>
  <si>
    <t>D7-8</t>
  </si>
  <si>
    <t>Y3YYRY, Y3YYRW, Y3YYYG</t>
  </si>
  <si>
    <t>3</t>
  </si>
  <si>
    <t>duin1-vlag</t>
  </si>
  <si>
    <t>Reddingsboot-D1</t>
  </si>
  <si>
    <t>D21-20</t>
  </si>
  <si>
    <t>4</t>
  </si>
  <si>
    <t xml:space="preserve">D16  </t>
  </si>
  <si>
    <t>D26-25</t>
  </si>
  <si>
    <t>D22-21</t>
  </si>
  <si>
    <t>Vliehors</t>
  </si>
  <si>
    <t>D28</t>
  </si>
  <si>
    <t>D19-D20</t>
  </si>
  <si>
    <t>5</t>
  </si>
  <si>
    <t>1(ju)</t>
  </si>
  <si>
    <t>Vliehors zuidkant hutje</t>
  </si>
  <si>
    <t>Zuid hutje-duin</t>
  </si>
  <si>
    <t xml:space="preserve">strand op </t>
  </si>
  <si>
    <t>D11</t>
  </si>
  <si>
    <t>D4</t>
  </si>
  <si>
    <t>D4-6</t>
  </si>
  <si>
    <t>laag 2:31</t>
  </si>
  <si>
    <t>reddingsbootp.-dam</t>
  </si>
  <si>
    <t>6</t>
  </si>
  <si>
    <t>Reddinsbootp-D1</t>
  </si>
  <si>
    <t>D1-4</t>
  </si>
  <si>
    <t>D1-reddinsbootp.</t>
  </si>
  <si>
    <t>Reddingsboot-vlag</t>
  </si>
  <si>
    <t>Y3YYWG</t>
  </si>
  <si>
    <t>Y3YYWG, Y3YY??</t>
  </si>
  <si>
    <t>laag 15:02</t>
  </si>
  <si>
    <t>-6</t>
  </si>
  <si>
    <t xml:space="preserve">D1 </t>
  </si>
  <si>
    <t>D1-2</t>
  </si>
  <si>
    <t>D4-5</t>
  </si>
  <si>
    <t xml:space="preserve"> C</t>
  </si>
  <si>
    <t>D4-1</t>
  </si>
  <si>
    <t>Reddingsbootp-DB</t>
  </si>
  <si>
    <t>reddingsboot-D1</t>
  </si>
  <si>
    <t>?,?</t>
  </si>
  <si>
    <t>Y3YYRW, Y3YYWW</t>
  </si>
  <si>
    <t>-5</t>
  </si>
  <si>
    <t>D5-D6</t>
  </si>
  <si>
    <t>Reddinsbootp-dam</t>
  </si>
  <si>
    <t>reddingsbootp-vlag</t>
  </si>
  <si>
    <t>Dam 6</t>
  </si>
  <si>
    <t>D17</t>
  </si>
  <si>
    <t xml:space="preserve">Hut </t>
  </si>
  <si>
    <t>Y3YYWG, Y3YYYG</t>
  </si>
  <si>
    <t>D7-9</t>
  </si>
  <si>
    <t>-4</t>
  </si>
  <si>
    <t>Reddingsbootp-vlag</t>
  </si>
  <si>
    <t>Vlag-duin1</t>
  </si>
  <si>
    <t>Y3YYWW</t>
  </si>
  <si>
    <t>DB-DA</t>
  </si>
  <si>
    <t>D8-9/D8</t>
  </si>
  <si>
    <t>Duin2-3</t>
  </si>
  <si>
    <t>Duin1-2</t>
  </si>
  <si>
    <t>Vlaggen</t>
  </si>
  <si>
    <t>Y3YYYG</t>
  </si>
  <si>
    <t>-3</t>
  </si>
  <si>
    <t>duin3-hut</t>
  </si>
  <si>
    <t>Hut-westpunt</t>
  </si>
  <si>
    <t>D30-pad</t>
  </si>
  <si>
    <t>D30paal</t>
  </si>
  <si>
    <t>Pad-D30</t>
  </si>
  <si>
    <t>D26</t>
  </si>
  <si>
    <t>D23-14</t>
  </si>
  <si>
    <t>Y3YYYG, Y3YYWR</t>
  </si>
  <si>
    <t>-2</t>
  </si>
  <si>
    <t>Reddingsbootp-dam</t>
  </si>
  <si>
    <t>Reddingsbootpad</t>
  </si>
  <si>
    <t>reddingsbootp-dam</t>
  </si>
  <si>
    <t>DamB-1</t>
  </si>
  <si>
    <t xml:space="preserve">Westpunt </t>
  </si>
  <si>
    <t>D24-23</t>
  </si>
  <si>
    <t>D19-18</t>
  </si>
  <si>
    <t>Y3YYRW, Y3YYWR</t>
  </si>
  <si>
    <t>-1</t>
  </si>
  <si>
    <t xml:space="preserve">westpunt </t>
  </si>
  <si>
    <t>D30-29</t>
  </si>
  <si>
    <t>D17-16</t>
  </si>
  <si>
    <t>D16-15</t>
  </si>
  <si>
    <t>D15-14</t>
  </si>
  <si>
    <t>D14-13</t>
  </si>
  <si>
    <t>D12-11</t>
  </si>
  <si>
    <t>D11-10</t>
  </si>
  <si>
    <t>Y3YYWG, Y3YYYR</t>
  </si>
  <si>
    <t>Exact location</t>
  </si>
  <si>
    <t>No. birds</t>
  </si>
  <si>
    <t>Count/Estimate</t>
  </si>
  <si>
    <t># checked for CR</t>
  </si>
  <si>
    <t># colourringed</t>
  </si>
  <si>
    <t>#bathing</t>
  </si>
  <si>
    <t>#rest</t>
  </si>
  <si>
    <t># running</t>
  </si>
  <si>
    <t>2km west of Amansuri</t>
  </si>
  <si>
    <t>2 km west Amansuri</t>
  </si>
  <si>
    <t>R3YGYY, R3RWYY, R3RRGG, R3RRYR, R3YRRR, R3WGGG, R3YYRW, R3YWGW, R3YWYG, R3WWGW, R3WWGR</t>
  </si>
  <si>
    <t>Amansuri inlet west</t>
  </si>
  <si>
    <t>100m west of Amansuri</t>
  </si>
  <si>
    <t>R3RGWG, R3RGWW, R3WGWG, R3YWRG, R3WGGW</t>
  </si>
  <si>
    <t>Esiama</t>
  </si>
  <si>
    <t>200m west Esiama</t>
  </si>
  <si>
    <t>R3RGWR</t>
  </si>
  <si>
    <t>R3RGWR, R3WYRG, R3YGWW, R3RGRW, R3YGRG, R3RGGG</t>
  </si>
  <si>
    <t>HVP-Bobrama</t>
  </si>
  <si>
    <t>&gt;2 km west of Amansuri</t>
  </si>
  <si>
    <t>Newly planted palmtrees</t>
  </si>
  <si>
    <t>R3RWYW</t>
  </si>
  <si>
    <t>R3YYRG, R3YGRR</t>
  </si>
  <si>
    <t>HVP stream outlet</t>
  </si>
  <si>
    <t>1 km west of Amansuri</t>
  </si>
  <si>
    <t>R3YRWY, R3RYYY</t>
  </si>
  <si>
    <t>1st -2nd stream</t>
  </si>
  <si>
    <t>R3WWYR, R3RRGG, R3RWYW</t>
  </si>
  <si>
    <t>R3YWYY, R3YRWW</t>
  </si>
  <si>
    <t>R3WYRW, R3GGYG</t>
  </si>
  <si>
    <t>East side esiama village</t>
  </si>
  <si>
    <t>R3YWRW</t>
  </si>
  <si>
    <t>350m east Amansuri</t>
  </si>
  <si>
    <t>R3RGWW, R3RYRW</t>
  </si>
  <si>
    <t>R3RRWW, R3RWYY, R3RGWW</t>
  </si>
  <si>
    <t>Esiama-Amansuri</t>
  </si>
  <si>
    <t>Asanta-Bobrama</t>
  </si>
  <si>
    <t>R3YWWG</t>
  </si>
  <si>
    <t xml:space="preserve">Asanta </t>
  </si>
  <si>
    <t>R3YRRY, R3YYGR</t>
  </si>
  <si>
    <t>Opposite remains stone hut</t>
  </si>
  <si>
    <t>R3RGGG, R3RWYW</t>
  </si>
  <si>
    <t>1.5 km west Amansuri</t>
  </si>
  <si>
    <t>R3RYYY</t>
  </si>
  <si>
    <t>R3RYGY, R3RGWW</t>
  </si>
  <si>
    <t>R3YRRW, R3RGYW, R3WYRW, R3RYWG</t>
  </si>
  <si>
    <t>R3RGYW</t>
  </si>
  <si>
    <t>R3RYWR</t>
  </si>
  <si>
    <t>kikam</t>
  </si>
  <si>
    <t>60m v palmen</t>
  </si>
  <si>
    <t>R3YYWY</t>
  </si>
  <si>
    <t>Kikam-Asenko</t>
  </si>
  <si>
    <t>R3WWRR, R3YWYY</t>
  </si>
  <si>
    <t>R3WRGG</t>
  </si>
  <si>
    <t>Asenko</t>
  </si>
  <si>
    <t>R3RGGW, R3WWGW</t>
  </si>
  <si>
    <t>Amansuri inlet east</t>
  </si>
  <si>
    <t>900m west Amansuri</t>
  </si>
  <si>
    <t>R3YGYY, R3RWYY, R3RYYY, R3RGGG, R3RYGY, R3RGWG, R3RGGY</t>
  </si>
  <si>
    <t>100m west Asenko</t>
  </si>
  <si>
    <t>R3GYYW, R3RWYW, R3GGRY, R3WWYW, R3RRGG, R3GGGY</t>
  </si>
  <si>
    <t>R3GGWY</t>
  </si>
  <si>
    <t>R3RRRW</t>
  </si>
  <si>
    <t>Bobrama-Kikam</t>
  </si>
  <si>
    <t>YYGY</t>
  </si>
  <si>
    <t>High up on beach</t>
  </si>
  <si>
    <t>R3YYGR</t>
  </si>
  <si>
    <t>R3RGWY, R3RRGR, R3WWWR, R3WWGR, R3WGWG, R3RYYY</t>
  </si>
  <si>
    <t>HVP Amansuri east</t>
  </si>
  <si>
    <t>R3WWWR</t>
  </si>
  <si>
    <t>R3YRGG, R3WWYR, R3RRRW, R3RGYG</t>
  </si>
  <si>
    <t>West of Kikam</t>
  </si>
  <si>
    <t>Kikam</t>
  </si>
  <si>
    <t>200m west Amansuri</t>
  </si>
  <si>
    <t>300 west Amansuri</t>
  </si>
  <si>
    <t>300-500m west Amansuri</t>
  </si>
  <si>
    <t>R3RYGY, R3RWYY, R3YWRG, R3YRGY</t>
  </si>
  <si>
    <t>Asenko-Bobrama</t>
  </si>
  <si>
    <t>R3YWYG, R3YRWW</t>
  </si>
  <si>
    <t>R3RGYG, R3WWRW</t>
  </si>
  <si>
    <t>200m west of Bobrama</t>
  </si>
  <si>
    <t>R3YYGW</t>
  </si>
  <si>
    <t>R3RRRW, R3WRGG, R3YWRG, R3YWGG, R3YWRY</t>
  </si>
  <si>
    <t>2.5 km west amansuri</t>
  </si>
  <si>
    <t>In booklet edward</t>
  </si>
  <si>
    <t>150m east Asenko</t>
  </si>
  <si>
    <t>R3RWWY, R3GGWR, R3YRRW, R3YWYG, R3YWRY, R3RWGG</t>
  </si>
  <si>
    <t>R3GGYG</t>
  </si>
  <si>
    <t>Asenko-HVP</t>
  </si>
  <si>
    <t>R3GYYR, R3RYRW, R3GGRW, R3RWGG, R3RWYG</t>
  </si>
  <si>
    <t>R3RGWW, R3YGYY</t>
  </si>
  <si>
    <t>R3YGWR</t>
  </si>
  <si>
    <t>30N 0570258, 0545650</t>
  </si>
  <si>
    <t>11:00-11:18</t>
  </si>
  <si>
    <t>halfway Amansuri-esiama</t>
  </si>
  <si>
    <t>?, R3YWRY, R3RGYR, R3RGGY, R3RRGR, ?, ? R3YRGG</t>
  </si>
  <si>
    <t>amansuri inlet east</t>
  </si>
  <si>
    <t>R3RGGW, R3RYRR, R3YRRG, R3RRGW, R3YRRY, R3YRRW</t>
  </si>
  <si>
    <t>R3YYWW</t>
  </si>
  <si>
    <t>Bobrama-Asenko</t>
  </si>
  <si>
    <t xml:space="preserve">R3YRRY </t>
  </si>
  <si>
    <t>R3RRRW, R3RGYR, R3RGYG, R3YGYY, R3RWYY, R3RGWR, R3RGWW, R3WWYR, R3RYGY</t>
  </si>
  <si>
    <t>R3YRWG, YYGY</t>
  </si>
  <si>
    <t>200 m east of Kikam</t>
  </si>
  <si>
    <t>R3WWRW</t>
  </si>
  <si>
    <t>2-2.5 km west Amansuri</t>
  </si>
  <si>
    <t>R3YGYY, R3RGWW, R3RGWR</t>
  </si>
  <si>
    <t>R3WRYY, R3RGWW, R3YGYY, R3RGWR, R3WRYY</t>
  </si>
  <si>
    <t>250m west of Bobrama</t>
  </si>
  <si>
    <t>100m east of Bobrama</t>
  </si>
  <si>
    <t>R3WWGY</t>
  </si>
  <si>
    <t>R3YRRY, R3YGWR, R3WGWG</t>
  </si>
  <si>
    <t>R3RYRY, R3WYRW, R3YWRG, R3WWWY, R3YRYY, R3YGRW, R3YGYW</t>
  </si>
  <si>
    <t>R3YRRY, R3YYRG, R3RWGY, R3YWGG</t>
  </si>
  <si>
    <t>Go far sign</t>
  </si>
  <si>
    <t>R3YRRW, R3YRWR, R3RWYR, R3YWWR, R3RWWG, R3YYGR, R3YYWW</t>
  </si>
  <si>
    <t>500m west Asanta</t>
  </si>
  <si>
    <t>R3GGWG, R3RWGG, R3YWWR, R3WGWG, R3YYGW, R3RWWG</t>
  </si>
  <si>
    <t>R3WWYY</t>
  </si>
  <si>
    <t>R3YRGY, R3GGYR, R3RGGY, R3RWRR, R3WGWG, R3YYWW, R3WGGR</t>
  </si>
  <si>
    <t>Asanta-Ankobra</t>
  </si>
  <si>
    <t>Asanta-300m west Asanta</t>
  </si>
  <si>
    <t>R3YRWY, R3RWYR</t>
  </si>
  <si>
    <t>Ankobra</t>
  </si>
  <si>
    <t>R3WWWG, R3YRRY, R3YYWW</t>
  </si>
  <si>
    <t>R3RRGG, R3YYWW</t>
  </si>
  <si>
    <t>12:00-12:06</t>
  </si>
  <si>
    <t>R3WGWG</t>
  </si>
  <si>
    <t>R3RRGG</t>
  </si>
  <si>
    <t>R3RGRW, R3RGWW</t>
  </si>
  <si>
    <t>R3YWRY, R3YWYY</t>
  </si>
  <si>
    <t>Halfway Kikam-Esiama</t>
  </si>
  <si>
    <t>R3WGWG, R3WWRR</t>
  </si>
  <si>
    <t>R3YRWR, R3RYYG</t>
  </si>
  <si>
    <t>R3RYGY, R3RGWG</t>
  </si>
  <si>
    <t>500m east of Asanta</t>
  </si>
  <si>
    <t xml:space="preserve">Beach </t>
  </si>
  <si>
    <t xml:space="preserve">R3WWRR </t>
  </si>
  <si>
    <t>R3GGGY, R3WWGY</t>
  </si>
  <si>
    <t>R3YWYY, R3YWRY</t>
  </si>
  <si>
    <t>100m west Bobrama</t>
  </si>
  <si>
    <t>300m west Bobrama</t>
  </si>
  <si>
    <t>R3YWRR, R3YYWW</t>
  </si>
  <si>
    <t>100m east of HVP</t>
  </si>
  <si>
    <t>R3YRWW</t>
  </si>
  <si>
    <t>Bobrama-HVP</t>
  </si>
  <si>
    <t xml:space="preserve">R3YRWR </t>
  </si>
  <si>
    <t>R3RGWG, R3WWRR, R3YRRY, R3WRYY, R3WWRW, R3YYWW, R3YRRW, R3RRGG, R3RGYG, R3RGYR, R3WWGY, R3RRRW</t>
  </si>
  <si>
    <t>R3YRGY</t>
  </si>
  <si>
    <t>R3YWRY</t>
  </si>
  <si>
    <t>R3RRGG, R3YGYY</t>
  </si>
  <si>
    <t>R3RGWW, R3WGGG</t>
  </si>
  <si>
    <t>R3YGYY</t>
  </si>
  <si>
    <t>Esiama-1st stream east</t>
  </si>
  <si>
    <t>In book</t>
  </si>
  <si>
    <t>100m west of Asanta</t>
  </si>
  <si>
    <t>R3YYWW, R3YGWR, R3YYGR</t>
  </si>
  <si>
    <t xml:space="preserve">Esiama </t>
  </si>
  <si>
    <t>2.5km west Amansuri</t>
  </si>
  <si>
    <t xml:space="preserve">R3RGWW </t>
  </si>
  <si>
    <t>100m west Amansuri</t>
  </si>
  <si>
    <t>1.2-2 km west Amansuri</t>
  </si>
  <si>
    <t>R3GGGW, R3RYYY</t>
  </si>
  <si>
    <t xml:space="preserve">R3RYGY </t>
  </si>
  <si>
    <t>R3RWYY</t>
  </si>
  <si>
    <t>100m west of Bobrama</t>
  </si>
  <si>
    <t>200m east HVP</t>
  </si>
  <si>
    <t>HVP-Asenko</t>
  </si>
  <si>
    <t>R3GGWR, R3WYRW</t>
  </si>
  <si>
    <t>300m west Amansuri</t>
  </si>
  <si>
    <t>500m west Amansuri</t>
  </si>
  <si>
    <t>30N 0567996, 0546438</t>
  </si>
  <si>
    <t>30N 0566857, 0546594</t>
  </si>
  <si>
    <t>R3YRYY, R3RGWY, R3RGYW, R3YRWR, R3WR??, R3YRRR</t>
  </si>
  <si>
    <t>700m west amansuri</t>
  </si>
  <si>
    <t>ca. 400 m east Amansuri</t>
  </si>
  <si>
    <t>30N 0569726, 0545822</t>
  </si>
  <si>
    <t>R3WWYR, R3YWRR, R3RGYR, R3RRGR, R3WWWR, R3RYRW</t>
  </si>
  <si>
    <t>R3WRYY</t>
  </si>
  <si>
    <t>R3WRRG, R3GGRY, R3YWRR</t>
  </si>
  <si>
    <t>Esiama-Kikam</t>
  </si>
  <si>
    <t>West of Amansuri</t>
  </si>
  <si>
    <t>west of Amansuri</t>
  </si>
  <si>
    <t>R3YWRG, ?</t>
  </si>
  <si>
    <t>R3YYYG, R3RGGY, R3WWRR, R3YYGW, R3WRRG, R3YYRW, R3WWGY, R3WGWG</t>
  </si>
  <si>
    <t>R3GGWW, R3YWYY, R3GGRR, R3YRWG, R3WWWR, R3WWRY</t>
  </si>
  <si>
    <t>1.2km east of Esiama</t>
  </si>
  <si>
    <t xml:space="preserve">R3GGGY </t>
  </si>
  <si>
    <t>R3RYWG</t>
  </si>
  <si>
    <t>250m east asenko</t>
  </si>
  <si>
    <t>R3RWRG</t>
  </si>
  <si>
    <t>200m east asenko</t>
  </si>
  <si>
    <t>100m west asenko</t>
  </si>
  <si>
    <t>250m west Asenko</t>
  </si>
  <si>
    <t>200m east Kikam</t>
  </si>
  <si>
    <t>Kikam-1km west Kikam</t>
  </si>
  <si>
    <t>30N 0565798, 0546857</t>
  </si>
  <si>
    <t>R3RGWY</t>
  </si>
  <si>
    <t>30N 0565926, 0546817</t>
  </si>
  <si>
    <t>R3WYRW</t>
  </si>
  <si>
    <t>1st stream-Kikam</t>
  </si>
  <si>
    <t>1km west Amansuri</t>
  </si>
  <si>
    <t>R3WWYW</t>
  </si>
  <si>
    <t xml:space="preserve">R3YWYY </t>
  </si>
  <si>
    <t>400m past stone house towards Amansuri</t>
  </si>
  <si>
    <t>Dead palmtrees before bobrama</t>
  </si>
  <si>
    <t>2km east of Esiama</t>
  </si>
  <si>
    <t>R3RWRR, R3RWGG</t>
  </si>
  <si>
    <t>R3RYRR</t>
  </si>
  <si>
    <t xml:space="preserve">R3YRWG </t>
  </si>
  <si>
    <t>Halfway Amansuri-esiama</t>
  </si>
  <si>
    <t>2.5-3km west Amansuri</t>
  </si>
  <si>
    <t>R3YGYW, R3WYRW, R3RGYW, R3RGYR</t>
  </si>
  <si>
    <t>4km west amansuri</t>
  </si>
  <si>
    <t>R3RWGY, R3WWRR</t>
  </si>
  <si>
    <t>R3YGYW, R3YRWR, R3RGYW, R3YRWY</t>
  </si>
  <si>
    <t>Amansuri-Esiama</t>
  </si>
  <si>
    <t>R3YWYG, R3RYRR, R3RGGY, R3YWRY</t>
  </si>
  <si>
    <t>1.2 km west Amansuri</t>
  </si>
  <si>
    <t>150 m east of Amansuri</t>
  </si>
  <si>
    <t>HVP stream outlet- Asenko</t>
  </si>
  <si>
    <t>R3RYYY, R3YWRG</t>
  </si>
  <si>
    <t>200m west of HVP</t>
  </si>
  <si>
    <t>Fresh water pool HVP</t>
  </si>
  <si>
    <t>Halfway Kikam-Asenko</t>
  </si>
  <si>
    <t>R3GGRY, R3WWRW, R3RWYY, R3GYYW</t>
  </si>
  <si>
    <t>R3YYRG, R3RWWY, R3GGGY, R3RWWR</t>
  </si>
  <si>
    <t>R3WGGW, R3WWRW, R3WGWG, R3YRWR, R3YYRG, R3YYGW, R3WRGG, R3WWGR, R3YWGG, R3WWRR, R3YWWR, R3YRRY, R3YYGW, R3WWYR, R3YGYW, R3WRRG, R3YRYY</t>
  </si>
  <si>
    <t>R3YRWG, R3YWYY</t>
  </si>
  <si>
    <t>2nd stream east of kikam</t>
  </si>
  <si>
    <t>R3RGRW, R3YWYY</t>
  </si>
  <si>
    <t>R3RGWG,R3YYRW, R3RGWW, R3RYRY, R3YRYY, R3YRRW, R3WWGR, R3RRGG, R3WRGG, R3YGYY, R3WYRW</t>
  </si>
  <si>
    <t xml:space="preserve">R3RGWG </t>
  </si>
  <si>
    <t>15:00-15:25</t>
  </si>
  <si>
    <t>R3RGYR, R3RRRW</t>
  </si>
  <si>
    <t>Forage at stream inlet</t>
  </si>
  <si>
    <t>300m east Amansuri</t>
  </si>
  <si>
    <t>R3RGGG, R3RGWR</t>
  </si>
  <si>
    <t>300m east asenko</t>
  </si>
  <si>
    <t>R3YRRG</t>
  </si>
  <si>
    <t>Beach, near freshwater outlet</t>
  </si>
  <si>
    <t>In Alis notebook</t>
  </si>
  <si>
    <t>R3RGGW, R3YWWR, R3YRRW, R3YWGG, R3YYGW, R3YGWR</t>
  </si>
  <si>
    <t>R3RRGR</t>
  </si>
  <si>
    <t>R3RGYR, R3RYRG, R3RGWY, R3RGYY, R3RWWY, R3YRGY, R3WRGW, R3WGWG, R3WRYY, R3WYRW, R3RGWW</t>
  </si>
  <si>
    <t>R3YWRY, R3RYRR, R3WWRR, R3YWYY, R3RRRY, R3WWGW, R3YGWR, R3YYYG, R3RGRW, R3WWGY, R3YWWG, R3RGGY</t>
  </si>
  <si>
    <t>R3RGWW, R3RWYW, R3RGWG, R3RGWR, R3RRGR, R3RGWY, R3YGYW</t>
  </si>
  <si>
    <t xml:space="preserve">R3RGGW </t>
  </si>
  <si>
    <t>500m east Amansuri</t>
  </si>
  <si>
    <t>300m east Asenko</t>
  </si>
  <si>
    <r>
      <t>1</t>
    </r>
    <r>
      <rPr>
        <vertAlign val="superscript"/>
        <sz val="10"/>
        <rFont val="Arial"/>
        <family val="2"/>
      </rPr>
      <t>st</t>
    </r>
    <r>
      <rPr>
        <sz val="10"/>
        <rFont val="Arial"/>
        <family val="2"/>
      </rPr>
      <t xml:space="preserve"> -2nd stream</t>
    </r>
  </si>
  <si>
    <r>
      <t>2</t>
    </r>
    <r>
      <rPr>
        <vertAlign val="superscript"/>
        <sz val="10"/>
        <rFont val="Arial"/>
        <family val="2"/>
      </rPr>
      <t>nd</t>
    </r>
    <r>
      <rPr>
        <sz val="10"/>
        <rFont val="Arial"/>
        <family val="2"/>
      </rPr>
      <t xml:space="preserve"> stream </t>
    </r>
  </si>
  <si>
    <r>
      <t>1</t>
    </r>
    <r>
      <rPr>
        <vertAlign val="superscript"/>
        <sz val="10"/>
        <rFont val="Arial"/>
        <family val="2"/>
      </rPr>
      <t>st</t>
    </r>
    <r>
      <rPr>
        <sz val="11"/>
        <rFont val="Calibri"/>
        <family val="2"/>
        <scheme val="minor"/>
      </rPr>
      <t xml:space="preserve"> stream east of esiama</t>
    </r>
  </si>
  <si>
    <r>
      <t>2</t>
    </r>
    <r>
      <rPr>
        <vertAlign val="superscript"/>
        <sz val="10"/>
        <rFont val="Arial"/>
        <family val="2"/>
      </rPr>
      <t>nd</t>
    </r>
    <r>
      <rPr>
        <sz val="11"/>
        <rFont val="Calibri"/>
        <family val="2"/>
        <scheme val="minor"/>
      </rPr>
      <t xml:space="preserve"> stream east of kikam</t>
    </r>
  </si>
  <si>
    <r>
      <t>2</t>
    </r>
    <r>
      <rPr>
        <vertAlign val="superscript"/>
        <sz val="10"/>
        <rFont val="Arial"/>
        <family val="2"/>
      </rPr>
      <t>nd</t>
    </r>
    <r>
      <rPr>
        <sz val="11"/>
        <rFont val="Calibri"/>
        <family val="2"/>
        <scheme val="minor"/>
      </rPr>
      <t xml:space="preserve"> stream-Kikam</t>
    </r>
  </si>
  <si>
    <r>
      <t>Asenko-1</t>
    </r>
    <r>
      <rPr>
        <vertAlign val="superscript"/>
        <sz val="10"/>
        <rFont val="Arial"/>
        <family val="2"/>
      </rPr>
      <t>st</t>
    </r>
    <r>
      <rPr>
        <sz val="11"/>
        <rFont val="Calibri"/>
        <family val="2"/>
        <scheme val="minor"/>
      </rPr>
      <t xml:space="preserve"> stream east Asenko</t>
    </r>
  </si>
  <si>
    <r>
      <t>1</t>
    </r>
    <r>
      <rPr>
        <vertAlign val="superscript"/>
        <sz val="10"/>
        <rFont val="Arial"/>
        <family val="2"/>
      </rPr>
      <t>st</t>
    </r>
    <r>
      <rPr>
        <sz val="11"/>
        <rFont val="Calibri"/>
        <family val="2"/>
        <scheme val="minor"/>
      </rPr>
      <t xml:space="preserve"> stream west asenko</t>
    </r>
  </si>
  <si>
    <r>
      <t>2</t>
    </r>
    <r>
      <rPr>
        <vertAlign val="superscript"/>
        <sz val="10"/>
        <rFont val="Arial"/>
        <family val="2"/>
      </rPr>
      <t>nd</t>
    </r>
    <r>
      <rPr>
        <sz val="11"/>
        <rFont val="Calibri"/>
        <family val="2"/>
        <scheme val="minor"/>
      </rPr>
      <t xml:space="preserve"> stream west asenko-Kikam</t>
    </r>
  </si>
  <si>
    <r>
      <t>5th</t>
    </r>
    <r>
      <rPr>
        <sz val="11"/>
        <rFont val="Calibri"/>
        <family val="2"/>
        <scheme val="minor"/>
      </rPr>
      <t xml:space="preserve"> stream east of Esiama</t>
    </r>
  </si>
  <si>
    <r>
      <t xml:space="preserve">4th </t>
    </r>
    <r>
      <rPr>
        <sz val="11"/>
        <rFont val="Calibri"/>
        <family val="2"/>
        <scheme val="minor"/>
      </rPr>
      <t>-5</t>
    </r>
    <r>
      <rPr>
        <vertAlign val="superscript"/>
        <sz val="10"/>
        <rFont val="Arial"/>
        <family val="2"/>
      </rPr>
      <t>th</t>
    </r>
    <r>
      <rPr>
        <sz val="11"/>
        <rFont val="Calibri"/>
        <family val="2"/>
        <scheme val="minor"/>
      </rPr>
      <t xml:space="preserve"> stream east Esiama</t>
    </r>
  </si>
  <si>
    <r>
      <t>3</t>
    </r>
    <r>
      <rPr>
        <vertAlign val="superscript"/>
        <sz val="10"/>
        <rFont val="Arial"/>
        <family val="2"/>
      </rPr>
      <t>rd</t>
    </r>
    <r>
      <rPr>
        <sz val="11"/>
        <rFont val="Calibri"/>
        <family val="2"/>
        <scheme val="minor"/>
      </rPr>
      <t xml:space="preserve">  -4</t>
    </r>
    <r>
      <rPr>
        <vertAlign val="superscript"/>
        <sz val="10"/>
        <rFont val="Arial"/>
        <family val="2"/>
      </rPr>
      <t>th</t>
    </r>
    <r>
      <rPr>
        <sz val="11"/>
        <rFont val="Calibri"/>
        <family val="2"/>
        <scheme val="minor"/>
      </rPr>
      <t xml:space="preserve">  stream east esiama</t>
    </r>
  </si>
  <si>
    <r>
      <t>3</t>
    </r>
    <r>
      <rPr>
        <vertAlign val="superscript"/>
        <sz val="10"/>
        <rFont val="Arial"/>
        <family val="2"/>
      </rPr>
      <t>rd</t>
    </r>
    <r>
      <rPr>
        <sz val="11"/>
        <rFont val="Calibri"/>
        <family val="2"/>
        <scheme val="minor"/>
      </rPr>
      <t xml:space="preserve"> stream east esiama</t>
    </r>
  </si>
  <si>
    <r>
      <t>2</t>
    </r>
    <r>
      <rPr>
        <vertAlign val="superscript"/>
        <sz val="10"/>
        <rFont val="Arial"/>
        <family val="2"/>
      </rPr>
      <t>nd</t>
    </r>
    <r>
      <rPr>
        <sz val="11"/>
        <rFont val="Calibri"/>
        <family val="2"/>
        <scheme val="minor"/>
      </rPr>
      <t xml:space="preserve"> -3rd stream east esiama</t>
    </r>
  </si>
  <si>
    <r>
      <t>2</t>
    </r>
    <r>
      <rPr>
        <vertAlign val="superscript"/>
        <sz val="10"/>
        <rFont val="Arial"/>
        <family val="2"/>
      </rPr>
      <t>nd</t>
    </r>
    <r>
      <rPr>
        <sz val="11"/>
        <rFont val="Calibri"/>
        <family val="2"/>
        <scheme val="minor"/>
      </rPr>
      <t xml:space="preserve"> stream </t>
    </r>
  </si>
  <si>
    <r>
      <t>2</t>
    </r>
    <r>
      <rPr>
        <vertAlign val="superscript"/>
        <sz val="10"/>
        <rFont val="Arial"/>
        <family val="2"/>
      </rPr>
      <t>nd</t>
    </r>
    <r>
      <rPr>
        <sz val="10"/>
        <rFont val="Arial"/>
        <family val="2"/>
      </rPr>
      <t xml:space="preserve"> -1</t>
    </r>
    <r>
      <rPr>
        <vertAlign val="superscript"/>
        <sz val="10"/>
        <rFont val="Arial"/>
        <family val="2"/>
      </rPr>
      <t>st</t>
    </r>
    <r>
      <rPr>
        <sz val="10"/>
        <rFont val="Arial"/>
        <family val="2"/>
      </rPr>
      <t xml:space="preserve"> stream</t>
    </r>
  </si>
  <si>
    <r>
      <t>4</t>
    </r>
    <r>
      <rPr>
        <vertAlign val="superscript"/>
        <sz val="10"/>
        <rFont val="Arial"/>
        <family val="2"/>
      </rPr>
      <t>th</t>
    </r>
    <r>
      <rPr>
        <sz val="11"/>
        <rFont val="Calibri"/>
        <family val="2"/>
        <scheme val="minor"/>
      </rPr>
      <t xml:space="preserve"> stream east of Esiama</t>
    </r>
  </si>
  <si>
    <r>
      <t>1</t>
    </r>
    <r>
      <rPr>
        <vertAlign val="superscript"/>
        <sz val="10"/>
        <rFont val="Arial"/>
        <family val="2"/>
      </rPr>
      <t>st</t>
    </r>
    <r>
      <rPr>
        <sz val="10"/>
        <rFont val="Arial"/>
        <family val="2"/>
      </rPr>
      <t xml:space="preserve"> stream east of esiama</t>
    </r>
  </si>
  <si>
    <r>
      <t>1</t>
    </r>
    <r>
      <rPr>
        <vertAlign val="superscript"/>
        <sz val="10"/>
        <rFont val="Arial"/>
        <family val="2"/>
      </rPr>
      <t>st</t>
    </r>
    <r>
      <rPr>
        <sz val="11"/>
        <rFont val="Calibri"/>
        <family val="2"/>
        <scheme val="minor"/>
      </rPr>
      <t xml:space="preserve"> stream-Kikam</t>
    </r>
  </si>
  <si>
    <r>
      <t>1</t>
    </r>
    <r>
      <rPr>
        <vertAlign val="superscript"/>
        <sz val="10"/>
        <rFont val="Arial"/>
        <family val="2"/>
      </rPr>
      <t>st</t>
    </r>
    <r>
      <rPr>
        <sz val="11"/>
        <rFont val="Calibri"/>
        <family val="2"/>
        <scheme val="minor"/>
      </rPr>
      <t xml:space="preserve"> -3</t>
    </r>
    <r>
      <rPr>
        <vertAlign val="superscript"/>
        <sz val="10"/>
        <rFont val="Arial"/>
        <family val="2"/>
      </rPr>
      <t>rd</t>
    </r>
    <r>
      <rPr>
        <sz val="11"/>
        <rFont val="Calibri"/>
        <family val="2"/>
        <scheme val="minor"/>
      </rPr>
      <t xml:space="preserve"> stream east of Esiama</t>
    </r>
  </si>
  <si>
    <r>
      <t>50m west 1</t>
    </r>
    <r>
      <rPr>
        <vertAlign val="superscript"/>
        <sz val="10"/>
        <rFont val="Arial"/>
        <family val="2"/>
      </rPr>
      <t>st</t>
    </r>
    <r>
      <rPr>
        <sz val="11"/>
        <rFont val="Calibri"/>
        <family val="2"/>
        <scheme val="minor"/>
      </rPr>
      <t xml:space="preserve"> stream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</si>
</sst>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hh:mm:ss"/>
    <numFmt numFmtId="166" formatCode="0.0"/>
    <numFmt numFmtId="167" formatCode="0.000"/>
    <numFmt numFmtId="168" formatCode="0.0000"/>
    <numFmt numFmtId="169" formatCode="[hh]:mm:ss"/>
  </numFmts>
  <fonts count="10" x14ac:knownFonts="1">
    <font>
      <sz val="11"/>
      <color theme="1"/>
      <name val="Calibri"/>
      <family val="2"/>
      <scheme val="minor"/>
    </font>
    <font>
      <b/>
      <sz val="11"/>
      <color theme="1"/>
      <name val="Calibri"/>
      <family val="2"/>
      <scheme val="minor"/>
    </font>
    <font>
      <sz val="10"/>
      <color indexed="8"/>
      <name val="Arial"/>
      <family val="2"/>
    </font>
    <font>
      <sz val="10"/>
      <name val="Arial"/>
      <family val="2"/>
    </font>
    <font>
      <sz val="10"/>
      <color indexed="14"/>
      <name val="Arial"/>
      <family val="2"/>
    </font>
    <font>
      <b/>
      <sz val="10"/>
      <color indexed="8"/>
      <name val="Arial"/>
      <family val="2"/>
    </font>
    <font>
      <b/>
      <sz val="10"/>
      <name val="Arial"/>
      <family val="2"/>
    </font>
    <font>
      <b/>
      <sz val="10"/>
      <color indexed="14"/>
      <name val="Arial"/>
      <family val="2"/>
    </font>
    <font>
      <vertAlign val="superscript"/>
      <sz val="10"/>
      <name val="Arial"/>
      <family val="2"/>
    </font>
    <font>
      <sz val="11"/>
      <name val="Calibri"/>
      <family val="2"/>
      <scheme val="minor"/>
    </font>
  </fonts>
  <fills count="3">
    <fill>
      <patternFill patternType="none"/>
    </fill>
    <fill>
      <patternFill patternType="gray125"/>
    </fill>
    <fill>
      <patternFill patternType="solid">
        <fgColor indexed="13"/>
        <bgColor indexed="64"/>
      </patternFill>
    </fill>
  </fills>
  <borders count="3">
    <border>
      <left/>
      <right/>
      <top/>
      <bottom/>
      <diagonal/>
    </border>
    <border>
      <left style="hair">
        <color indexed="8"/>
      </left>
      <right/>
      <top style="hair">
        <color indexed="8"/>
      </top>
      <bottom style="thin">
        <color indexed="64"/>
      </bottom>
      <diagonal/>
    </border>
    <border>
      <left style="hair">
        <color indexed="8"/>
      </left>
      <right style="hair">
        <color indexed="8"/>
      </right>
      <top style="hair">
        <color indexed="8"/>
      </top>
      <bottom style="thin">
        <color indexed="64"/>
      </bottom>
      <diagonal/>
    </border>
  </borders>
  <cellStyleXfs count="2">
    <xf numFmtId="0" fontId="0" fillId="0" borderId="0"/>
    <xf numFmtId="0" fontId="3" fillId="0" borderId="0"/>
  </cellStyleXfs>
  <cellXfs count="87">
    <xf numFmtId="0" fontId="0" fillId="0" borderId="0" xfId="0"/>
    <xf numFmtId="0" fontId="3" fillId="0" borderId="0" xfId="0" applyFont="1"/>
    <xf numFmtId="0" fontId="2" fillId="0" borderId="0" xfId="0" applyFont="1" applyFill="1"/>
    <xf numFmtId="0" fontId="4" fillId="0" borderId="0" xfId="0" applyFont="1" applyFill="1"/>
    <xf numFmtId="164" fontId="2" fillId="0" borderId="0" xfId="0" applyNumberFormat="1" applyFont="1" applyFill="1"/>
    <xf numFmtId="49" fontId="2" fillId="0" borderId="0" xfId="0" applyNumberFormat="1" applyFont="1" applyFill="1"/>
    <xf numFmtId="165" fontId="2" fillId="0" borderId="0" xfId="0" applyNumberFormat="1" applyFont="1" applyFill="1"/>
    <xf numFmtId="1" fontId="2" fillId="0" borderId="0" xfId="0" applyNumberFormat="1" applyFont="1" applyFill="1"/>
    <xf numFmtId="0" fontId="2" fillId="0" borderId="0" xfId="0" applyFont="1" applyFill="1" applyBorder="1"/>
    <xf numFmtId="49" fontId="2" fillId="0" borderId="0" xfId="0" applyNumberFormat="1" applyFont="1" applyFill="1" applyAlignment="1">
      <alignment horizontal="left"/>
    </xf>
    <xf numFmtId="164" fontId="2" fillId="0" borderId="0" xfId="0" applyNumberFormat="1" applyFont="1" applyFill="1" applyBorder="1"/>
    <xf numFmtId="49" fontId="2" fillId="0" borderId="0" xfId="0" applyNumberFormat="1" applyFont="1" applyFill="1" applyBorder="1"/>
    <xf numFmtId="165" fontId="2" fillId="0" borderId="0" xfId="0" applyNumberFormat="1" applyFont="1" applyFill="1" applyBorder="1"/>
    <xf numFmtId="1" fontId="2" fillId="0" borderId="0" xfId="0" applyNumberFormat="1" applyFont="1" applyFill="1" applyBorder="1"/>
    <xf numFmtId="0" fontId="0" fillId="0" borderId="0" xfId="0" applyFont="1" applyFill="1"/>
    <xf numFmtId="0" fontId="0" fillId="0" borderId="0" xfId="0" applyFill="1"/>
    <xf numFmtId="0" fontId="6" fillId="0" borderId="0" xfId="0" applyFont="1"/>
    <xf numFmtId="167" fontId="2" fillId="0" borderId="0" xfId="0" applyNumberFormat="1" applyFont="1" applyFill="1"/>
    <xf numFmtId="49" fontId="2" fillId="0" borderId="0" xfId="0" applyNumberFormat="1" applyFont="1" applyFill="1" applyAlignment="1">
      <alignment horizontal="justify"/>
    </xf>
    <xf numFmtId="0" fontId="4" fillId="0" borderId="0" xfId="0" applyFont="1" applyFill="1" applyBorder="1"/>
    <xf numFmtId="0" fontId="0" fillId="0" borderId="0" xfId="0" applyFont="1" applyFill="1" applyBorder="1"/>
    <xf numFmtId="0" fontId="7" fillId="0" borderId="0" xfId="0" applyFont="1" applyFill="1"/>
    <xf numFmtId="0" fontId="1" fillId="0" borderId="0" xfId="0" applyFont="1" applyFill="1"/>
    <xf numFmtId="49" fontId="1" fillId="0" borderId="0" xfId="0" applyNumberFormat="1" applyFont="1" applyFill="1"/>
    <xf numFmtId="1" fontId="1" fillId="0" borderId="0" xfId="0" applyNumberFormat="1" applyFont="1" applyFill="1"/>
    <xf numFmtId="0" fontId="5" fillId="0" borderId="0" xfId="0" applyFont="1" applyFill="1"/>
    <xf numFmtId="0" fontId="6" fillId="0" borderId="0" xfId="0" applyFont="1" applyFill="1"/>
    <xf numFmtId="166" fontId="3" fillId="0" borderId="0" xfId="0" applyNumberFormat="1" applyFont="1" applyFill="1"/>
    <xf numFmtId="166" fontId="3" fillId="0" borderId="0" xfId="0" applyNumberFormat="1" applyFont="1" applyFill="1" applyBorder="1"/>
    <xf numFmtId="49" fontId="0" fillId="0" borderId="0" xfId="0" applyNumberFormat="1" applyFill="1"/>
    <xf numFmtId="1" fontId="0" fillId="0" borderId="0" xfId="0" applyNumberFormat="1" applyFill="1"/>
    <xf numFmtId="0" fontId="3" fillId="0" borderId="0" xfId="0" applyFont="1" applyFill="1"/>
    <xf numFmtId="164" fontId="0" fillId="0" borderId="0" xfId="0" applyNumberFormat="1" applyFill="1"/>
    <xf numFmtId="165" fontId="0" fillId="0" borderId="0" xfId="0" applyNumberFormat="1" applyFill="1"/>
    <xf numFmtId="49" fontId="0" fillId="0" borderId="0" xfId="0" applyNumberFormat="1" applyFont="1" applyFill="1"/>
    <xf numFmtId="168" fontId="0" fillId="0" borderId="0" xfId="0" applyNumberFormat="1" applyFill="1"/>
    <xf numFmtId="0" fontId="0" fillId="0" borderId="1" xfId="0" applyFont="1" applyFill="1" applyBorder="1" applyAlignment="1">
      <alignment horizontal="center"/>
    </xf>
    <xf numFmtId="0" fontId="0" fillId="0" borderId="0" xfId="0" applyFont="1" applyFill="1" applyBorder="1" applyAlignment="1">
      <alignment horizontal="center"/>
    </xf>
    <xf numFmtId="0" fontId="0" fillId="0" borderId="2" xfId="0" applyFont="1" applyFill="1" applyBorder="1" applyAlignment="1">
      <alignment horizontal="center"/>
    </xf>
    <xf numFmtId="166" fontId="0" fillId="0" borderId="0" xfId="0" applyNumberFormat="1" applyFill="1"/>
    <xf numFmtId="49" fontId="3" fillId="0" borderId="0" xfId="0" applyNumberFormat="1" applyFont="1" applyFill="1"/>
    <xf numFmtId="0" fontId="6" fillId="0" borderId="0" xfId="0" applyFont="1" applyBorder="1"/>
    <xf numFmtId="0" fontId="6" fillId="0" borderId="0" xfId="0" applyFont="1" applyFill="1" applyBorder="1"/>
    <xf numFmtId="2" fontId="6" fillId="0" borderId="0" xfId="0" applyNumberFormat="1" applyFont="1" applyFill="1" applyBorder="1"/>
    <xf numFmtId="168" fontId="6" fillId="0" borderId="0" xfId="0" applyNumberFormat="1" applyFont="1" applyBorder="1"/>
    <xf numFmtId="49" fontId="0" fillId="0" borderId="0" xfId="0" applyNumberFormat="1" applyFont="1" applyBorder="1"/>
    <xf numFmtId="168" fontId="0" fillId="0" borderId="0" xfId="0" applyNumberFormat="1" applyFont="1" applyBorder="1"/>
    <xf numFmtId="2" fontId="0" fillId="0" borderId="0" xfId="0" applyNumberFormat="1" applyFont="1" applyBorder="1"/>
    <xf numFmtId="0" fontId="0" fillId="0" borderId="0" xfId="0" applyFont="1" applyBorder="1"/>
    <xf numFmtId="0" fontId="0" fillId="0" borderId="0" xfId="0" applyFont="1"/>
    <xf numFmtId="2" fontId="0" fillId="0" borderId="0" xfId="0" applyNumberFormat="1" applyFont="1"/>
    <xf numFmtId="168" fontId="0" fillId="0" borderId="0" xfId="0" applyNumberFormat="1" applyFont="1"/>
    <xf numFmtId="168" fontId="0" fillId="0" borderId="0" xfId="0" applyNumberFormat="1" applyFont="1" applyFill="1" applyBorder="1"/>
    <xf numFmtId="166" fontId="0" fillId="0" borderId="0" xfId="0" applyNumberFormat="1" applyFont="1" applyFill="1" applyBorder="1"/>
    <xf numFmtId="49"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xf numFmtId="0" fontId="0" fillId="2" borderId="0" xfId="0" applyFont="1" applyFill="1" applyBorder="1"/>
    <xf numFmtId="2" fontId="0" fillId="2" borderId="0" xfId="0" applyNumberFormat="1" applyFont="1" applyFill="1" applyBorder="1"/>
    <xf numFmtId="0" fontId="3" fillId="0" borderId="0" xfId="1"/>
    <xf numFmtId="49" fontId="3" fillId="0" borderId="0" xfId="1" applyNumberFormat="1"/>
    <xf numFmtId="0" fontId="6" fillId="0" borderId="0" xfId="1" applyFont="1"/>
    <xf numFmtId="49" fontId="6" fillId="0" borderId="0" xfId="1" applyNumberFormat="1" applyFont="1"/>
    <xf numFmtId="164" fontId="3" fillId="0" borderId="0" xfId="1" applyNumberFormat="1"/>
    <xf numFmtId="165" fontId="3" fillId="0" borderId="0" xfId="1" applyNumberFormat="1"/>
    <xf numFmtId="164" fontId="3" fillId="0" borderId="0" xfId="1" applyNumberFormat="1" applyFont="1"/>
    <xf numFmtId="20" fontId="3" fillId="0" borderId="0" xfId="1" applyNumberFormat="1"/>
    <xf numFmtId="20" fontId="3" fillId="0" borderId="0" xfId="1" applyNumberFormat="1" applyFont="1"/>
    <xf numFmtId="0" fontId="3" fillId="0" borderId="0" xfId="1" applyFont="1"/>
    <xf numFmtId="49" fontId="3" fillId="0" borderId="0" xfId="1" applyNumberFormat="1" applyFont="1"/>
    <xf numFmtId="165" fontId="3" fillId="0" borderId="0" xfId="1" applyNumberFormat="1" applyFont="1"/>
    <xf numFmtId="169" fontId="3" fillId="0" borderId="0" xfId="1" applyNumberFormat="1"/>
    <xf numFmtId="0" fontId="8" fillId="0" borderId="0" xfId="0" applyFont="1"/>
    <xf numFmtId="0" fontId="9" fillId="0" borderId="0" xfId="0" applyFont="1"/>
    <xf numFmtId="164" fontId="9" fillId="0" borderId="0" xfId="0" applyNumberFormat="1" applyFont="1"/>
    <xf numFmtId="165" fontId="3" fillId="0" borderId="0" xfId="0" applyNumberFormat="1" applyFont="1"/>
    <xf numFmtId="165" fontId="3" fillId="0" borderId="0" xfId="0" applyNumberFormat="1" applyFont="1" applyFill="1"/>
    <xf numFmtId="0" fontId="3" fillId="0" borderId="0" xfId="0" applyNumberFormat="1" applyFont="1" applyFill="1"/>
    <xf numFmtId="164" fontId="9" fillId="0" borderId="0" xfId="0" applyNumberFormat="1" applyFont="1" applyFill="1"/>
    <xf numFmtId="0" fontId="9" fillId="0" borderId="0" xfId="0" applyFont="1" applyFill="1"/>
    <xf numFmtId="165" fontId="9" fillId="0" borderId="0" xfId="0" applyNumberFormat="1" applyFont="1" applyFill="1"/>
    <xf numFmtId="165" fontId="9" fillId="0" borderId="0" xfId="0" applyNumberFormat="1" applyFont="1"/>
    <xf numFmtId="0" fontId="3" fillId="0" borderId="0" xfId="0" applyFont="1" applyBorder="1"/>
    <xf numFmtId="165" fontId="3" fillId="0" borderId="0" xfId="0" applyNumberFormat="1" applyFont="1" applyBorder="1"/>
    <xf numFmtId="0" fontId="9" fillId="0" borderId="0" xfId="0" applyNumberFormat="1" applyFont="1" applyFill="1"/>
    <xf numFmtId="0" fontId="9" fillId="0" borderId="0" xfId="0" applyNumberFormat="1" applyFont="1"/>
    <xf numFmtId="0" fontId="3" fillId="0" borderId="0" xfId="0" applyNumberFormat="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Verdana"/>
                <a:ea typeface="Verdana"/>
                <a:cs typeface="Verdana"/>
              </a:defRPr>
            </a:pPr>
            <a:r>
              <a:t>Benthos distribution</a:t>
            </a:r>
          </a:p>
        </c:rich>
      </c:tx>
      <c:layout>
        <c:manualLayout>
          <c:xMode val="edge"/>
          <c:yMode val="edge"/>
          <c:x val="0.30476240469941257"/>
          <c:y val="3.1476997578692496E-2"/>
        </c:manualLayout>
      </c:layout>
      <c:overlay val="0"/>
      <c:spPr>
        <a:noFill/>
        <a:ln w="25400">
          <a:noFill/>
        </a:ln>
      </c:spPr>
    </c:title>
    <c:autoTitleDeleted val="0"/>
    <c:plotArea>
      <c:layout>
        <c:manualLayout>
          <c:layoutTarget val="inner"/>
          <c:xMode val="edge"/>
          <c:yMode val="edge"/>
          <c:x val="0.13809545215688887"/>
          <c:y val="0.20581113801452786"/>
          <c:w val="0.72857255793117237"/>
          <c:h val="0.62227602905569013"/>
        </c:manualLayout>
      </c:layout>
      <c:barChart>
        <c:barDir val="col"/>
        <c:grouping val="clustered"/>
        <c:varyColors val="0"/>
        <c:ser>
          <c:idx val="0"/>
          <c:order val="0"/>
          <c:tx>
            <c:v>Vlieland</c:v>
          </c:tx>
          <c:spPr>
            <a:solidFill>
              <a:srgbClr val="000000"/>
            </a:solidFill>
            <a:ln w="12700">
              <a:solidFill>
                <a:srgbClr val="000000"/>
              </a:solidFill>
              <a:prstDash val="solid"/>
            </a:ln>
          </c:spPr>
          <c:invertIfNegative val="0"/>
          <c:cat>
            <c:numRef>
              <c:f>'[1]distr worms'!$A$200:$A$211</c:f>
              <c:numCache>
                <c:formatCode>General</c:formatCode>
                <c:ptCount val="12"/>
                <c:pt idx="0">
                  <c:v>-6</c:v>
                </c:pt>
                <c:pt idx="1">
                  <c:v>-5</c:v>
                </c:pt>
                <c:pt idx="2">
                  <c:v>-4</c:v>
                </c:pt>
                <c:pt idx="3">
                  <c:v>-3</c:v>
                </c:pt>
                <c:pt idx="4">
                  <c:v>-2</c:v>
                </c:pt>
                <c:pt idx="5">
                  <c:v>-1</c:v>
                </c:pt>
                <c:pt idx="6">
                  <c:v>1</c:v>
                </c:pt>
                <c:pt idx="7">
                  <c:v>2</c:v>
                </c:pt>
                <c:pt idx="8">
                  <c:v>3</c:v>
                </c:pt>
                <c:pt idx="9">
                  <c:v>4</c:v>
                </c:pt>
                <c:pt idx="10">
                  <c:v>5</c:v>
                </c:pt>
                <c:pt idx="11">
                  <c:v>6</c:v>
                </c:pt>
              </c:numCache>
            </c:numRef>
          </c:cat>
          <c:val>
            <c:numRef>
              <c:f>'[1]distr worms'!$B$200:$B$211</c:f>
              <c:numCache>
                <c:formatCode>General</c:formatCode>
                <c:ptCount val="12"/>
                <c:pt idx="0">
                  <c:v>0</c:v>
                </c:pt>
                <c:pt idx="1">
                  <c:v>51.540208936137198</c:v>
                </c:pt>
                <c:pt idx="2">
                  <c:v>142.00914844313891</c:v>
                </c:pt>
                <c:pt idx="3">
                  <c:v>176.96016066503546</c:v>
                </c:pt>
                <c:pt idx="4">
                  <c:v>262.61318665182228</c:v>
                </c:pt>
                <c:pt idx="5">
                  <c:v>244.3684786175213</c:v>
                </c:pt>
                <c:pt idx="6">
                  <c:v>70.852954600439176</c:v>
                </c:pt>
                <c:pt idx="7">
                  <c:v>101.95795947151599</c:v>
                </c:pt>
                <c:pt idx="8">
                  <c:v>81.516775150533832</c:v>
                </c:pt>
                <c:pt idx="9">
                  <c:v>39.132238745138167</c:v>
                </c:pt>
                <c:pt idx="10">
                  <c:v>5.5241191481441865</c:v>
                </c:pt>
                <c:pt idx="11">
                  <c:v>0.42695728717672488</c:v>
                </c:pt>
              </c:numCache>
            </c:numRef>
          </c:val>
        </c:ser>
        <c:ser>
          <c:idx val="1"/>
          <c:order val="1"/>
          <c:tx>
            <c:v>Esiama</c:v>
          </c:tx>
          <c:spPr>
            <a:solidFill>
              <a:srgbClr val="C0C0C0"/>
            </a:solidFill>
            <a:ln w="12700">
              <a:solidFill>
                <a:srgbClr val="000000"/>
              </a:solidFill>
              <a:prstDash val="solid"/>
            </a:ln>
          </c:spPr>
          <c:invertIfNegative val="0"/>
          <c:val>
            <c:numRef>
              <c:f>'[1]distr worms'!$D$200:$D$211</c:f>
              <c:numCache>
                <c:formatCode>General</c:formatCode>
                <c:ptCount val="12"/>
                <c:pt idx="0">
                  <c:v>2630.6452141989525</c:v>
                </c:pt>
                <c:pt idx="1">
                  <c:v>2518.5535279479882</c:v>
                </c:pt>
                <c:pt idx="2">
                  <c:v>2372.1391005308965</c:v>
                </c:pt>
                <c:pt idx="3">
                  <c:v>2635.8946817528722</c:v>
                </c:pt>
                <c:pt idx="4">
                  <c:v>1120.6049032418575</c:v>
                </c:pt>
                <c:pt idx="5">
                  <c:v>1135.1522854538639</c:v>
                </c:pt>
                <c:pt idx="6">
                  <c:v>1400.680041560001</c:v>
                </c:pt>
                <c:pt idx="7">
                  <c:v>1364.5869961048479</c:v>
                </c:pt>
                <c:pt idx="8">
                  <c:v>2347.9594227674502</c:v>
                </c:pt>
                <c:pt idx="9">
                  <c:v>458.63605928139492</c:v>
                </c:pt>
                <c:pt idx="10">
                  <c:v>96.905376652897161</c:v>
                </c:pt>
                <c:pt idx="11">
                  <c:v>2526.4016494899333</c:v>
                </c:pt>
              </c:numCache>
            </c:numRef>
          </c:val>
        </c:ser>
        <c:dLbls>
          <c:showLegendKey val="0"/>
          <c:showVal val="0"/>
          <c:showCatName val="0"/>
          <c:showSerName val="0"/>
          <c:showPercent val="0"/>
          <c:showBubbleSize val="0"/>
        </c:dLbls>
        <c:gapWidth val="150"/>
        <c:axId val="157505024"/>
        <c:axId val="157506944"/>
      </c:barChart>
      <c:catAx>
        <c:axId val="157505024"/>
        <c:scaling>
          <c:orientation val="minMax"/>
        </c:scaling>
        <c:delete val="0"/>
        <c:axPos val="b"/>
        <c:title>
          <c:tx>
            <c:rich>
              <a:bodyPr/>
              <a:lstStyle/>
              <a:p>
                <a:pPr>
                  <a:defRPr sz="1175" b="1" i="0" u="none" strike="noStrike" baseline="0">
                    <a:solidFill>
                      <a:srgbClr val="000000"/>
                    </a:solidFill>
                    <a:latin typeface="Verdana"/>
                    <a:ea typeface="Verdana"/>
                    <a:cs typeface="Verdana"/>
                  </a:defRPr>
                </a:pPr>
                <a:r>
                  <a:t># hours before (-) and after low tide</a:t>
                </a:r>
              </a:p>
            </c:rich>
          </c:tx>
          <c:layout>
            <c:manualLayout>
              <c:xMode val="edge"/>
              <c:yMode val="edge"/>
              <c:x val="0.23492096821230679"/>
              <c:y val="0.91525423728813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57506944"/>
        <c:crosses val="autoZero"/>
        <c:auto val="1"/>
        <c:lblAlgn val="ctr"/>
        <c:lblOffset val="100"/>
        <c:tickLblSkip val="1"/>
        <c:tickMarkSkip val="1"/>
        <c:noMultiLvlLbl val="0"/>
      </c:catAx>
      <c:valAx>
        <c:axId val="157506944"/>
        <c:scaling>
          <c:orientation val="minMax"/>
          <c:max val="300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Verdana"/>
                    <a:ea typeface="Verdana"/>
                    <a:cs typeface="Verdana"/>
                  </a:defRPr>
                </a:pPr>
                <a:r>
                  <a:t>kJ/m2</a:t>
                </a:r>
              </a:p>
            </c:rich>
          </c:tx>
          <c:layout>
            <c:manualLayout>
              <c:xMode val="edge"/>
              <c:yMode val="edge"/>
              <c:x val="2.6984126984126985E-2"/>
              <c:y val="0.4406779661016949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57505024"/>
        <c:crosses val="autoZero"/>
        <c:crossBetween val="between"/>
      </c:valAx>
      <c:spPr>
        <a:noFill/>
        <a:ln w="12700">
          <a:solidFill>
            <a:srgbClr val="000000"/>
          </a:solidFill>
          <a:prstDash val="solid"/>
        </a:ln>
      </c:spPr>
    </c:plotArea>
    <c:legend>
      <c:legendPos val="r"/>
      <c:layout>
        <c:manualLayout>
          <c:xMode val="edge"/>
          <c:yMode val="edge"/>
          <c:wMode val="edge"/>
          <c:hMode val="edge"/>
          <c:x val="0.88254101570637"/>
          <c:y val="0.46489104116222763"/>
          <c:w val="0.98730308711411074"/>
          <c:h val="0.56900726392251821"/>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581025</xdr:colOff>
      <xdr:row>281</xdr:row>
      <xdr:rowOff>85725</xdr:rowOff>
    </xdr:from>
    <xdr:to>
      <xdr:col>10</xdr:col>
      <xdr:colOff>485775</xdr:colOff>
      <xdr:row>305</xdr:row>
      <xdr:rowOff>133350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demmonsters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ieland"/>
      <sheetName val="distr worms"/>
      <sheetName val="waterstanden"/>
      <sheetName val="Cal p gram"/>
      <sheetName val="ghana"/>
      <sheetName val="Sheet1"/>
      <sheetName val="veel schelpen"/>
      <sheetName val="Sheet2"/>
      <sheetName val="Sheet4"/>
      <sheetName val="veel hydrobia"/>
      <sheetName val="shells density calcs"/>
      <sheetName val="Sheet3"/>
    </sheetNames>
    <sheetDataSet>
      <sheetData sheetId="0">
        <row r="187">
          <cell r="H187">
            <v>562</v>
          </cell>
          <cell r="I187">
            <v>499</v>
          </cell>
          <cell r="K187">
            <v>339</v>
          </cell>
          <cell r="L187">
            <v>308</v>
          </cell>
          <cell r="M187">
            <v>431</v>
          </cell>
          <cell r="N187">
            <v>93</v>
          </cell>
          <cell r="O187">
            <v>28</v>
          </cell>
          <cell r="P187">
            <v>23</v>
          </cell>
        </row>
      </sheetData>
      <sheetData sheetId="1">
        <row r="200">
          <cell r="A200">
            <v>-6</v>
          </cell>
          <cell r="B200">
            <v>0</v>
          </cell>
          <cell r="C200">
            <v>0</v>
          </cell>
          <cell r="D200">
            <v>2630.6452141989525</v>
          </cell>
        </row>
        <row r="201">
          <cell r="A201">
            <v>-5</v>
          </cell>
          <cell r="B201">
            <v>51.540208936137198</v>
          </cell>
          <cell r="C201">
            <v>21.046914398251598</v>
          </cell>
          <cell r="D201">
            <v>2518.5535279479882</v>
          </cell>
        </row>
        <row r="202">
          <cell r="A202">
            <v>-4</v>
          </cell>
          <cell r="B202">
            <v>142.00914844313891</v>
          </cell>
          <cell r="C202">
            <v>35.919253449827444</v>
          </cell>
          <cell r="D202">
            <v>2372.1391005308965</v>
          </cell>
        </row>
        <row r="203">
          <cell r="A203">
            <v>-3</v>
          </cell>
          <cell r="B203">
            <v>176.96016066503546</v>
          </cell>
          <cell r="C203">
            <v>55.754648193398154</v>
          </cell>
          <cell r="D203">
            <v>2635.8946817528722</v>
          </cell>
        </row>
        <row r="204">
          <cell r="A204">
            <v>-2</v>
          </cell>
          <cell r="B204">
            <v>262.61318665182228</v>
          </cell>
          <cell r="C204">
            <v>66.537897340873712</v>
          </cell>
          <cell r="D204">
            <v>1120.6049032418575</v>
          </cell>
        </row>
        <row r="205">
          <cell r="A205">
            <v>-1</v>
          </cell>
          <cell r="B205">
            <v>244.3684786175213</v>
          </cell>
          <cell r="C205">
            <v>70.816834130205109</v>
          </cell>
          <cell r="D205">
            <v>1135.1522854538639</v>
          </cell>
        </row>
        <row r="206">
          <cell r="A206">
            <v>1</v>
          </cell>
          <cell r="B206">
            <v>70.852954600439176</v>
          </cell>
          <cell r="C206">
            <v>32.574596856956965</v>
          </cell>
          <cell r="D206">
            <v>1400.680041560001</v>
          </cell>
        </row>
        <row r="207">
          <cell r="A207">
            <v>2</v>
          </cell>
          <cell r="B207">
            <v>101.95795947151599</v>
          </cell>
          <cell r="C207">
            <v>31.368584737534821</v>
          </cell>
          <cell r="D207">
            <v>1364.5869961048479</v>
          </cell>
        </row>
        <row r="208">
          <cell r="A208">
            <v>3</v>
          </cell>
          <cell r="B208">
            <v>81.516775150533832</v>
          </cell>
          <cell r="C208">
            <v>16.846762751546525</v>
          </cell>
          <cell r="D208">
            <v>2347.9594227674502</v>
          </cell>
        </row>
        <row r="209">
          <cell r="A209">
            <v>4</v>
          </cell>
          <cell r="B209">
            <v>39.132238745138167</v>
          </cell>
          <cell r="C209">
            <v>10.047914526039364</v>
          </cell>
          <cell r="D209">
            <v>458.63605928139492</v>
          </cell>
        </row>
        <row r="210">
          <cell r="A210">
            <v>5</v>
          </cell>
          <cell r="B210">
            <v>5.5241191481441865</v>
          </cell>
          <cell r="C210">
            <v>5.2705321597485204</v>
          </cell>
          <cell r="D210">
            <v>96.905376652897161</v>
          </cell>
        </row>
        <row r="211">
          <cell r="A211">
            <v>6</v>
          </cell>
          <cell r="B211">
            <v>0.42695728717672488</v>
          </cell>
          <cell r="C211">
            <v>0.29981477743318108</v>
          </cell>
          <cell r="D211">
            <v>2526.4016494899333</v>
          </cell>
        </row>
        <row r="221">
          <cell r="B221" t="str">
            <v>0-10 mm</v>
          </cell>
          <cell r="H221" t="str">
            <v>&gt;50 mm</v>
          </cell>
        </row>
        <row r="222">
          <cell r="A222">
            <v>-6</v>
          </cell>
          <cell r="B222">
            <v>0</v>
          </cell>
          <cell r="C222">
            <v>0</v>
          </cell>
          <cell r="H222">
            <v>0</v>
          </cell>
          <cell r="I222">
            <v>0</v>
          </cell>
        </row>
        <row r="223">
          <cell r="A223">
            <v>-5</v>
          </cell>
          <cell r="B223">
            <v>4.666666666666667</v>
          </cell>
          <cell r="C223">
            <v>380.27453189839122</v>
          </cell>
          <cell r="H223">
            <v>0.4</v>
          </cell>
          <cell r="I223">
            <v>32.59495987700496</v>
          </cell>
        </row>
        <row r="224">
          <cell r="A224">
            <v>-4</v>
          </cell>
          <cell r="B224">
            <v>5.0454545454545459</v>
          </cell>
          <cell r="C224">
            <v>411.14097117585806</v>
          </cell>
          <cell r="H224">
            <v>2.6818181818181817</v>
          </cell>
          <cell r="I224">
            <v>218.53439008446506</v>
          </cell>
        </row>
        <row r="225">
          <cell r="A225">
            <v>-3</v>
          </cell>
          <cell r="B225">
            <v>5.4375</v>
          </cell>
          <cell r="C225">
            <v>443.08773582803616</v>
          </cell>
          <cell r="H225">
            <v>4</v>
          </cell>
          <cell r="I225">
            <v>325.94959877004959</v>
          </cell>
        </row>
        <row r="226">
          <cell r="A226">
            <v>-2</v>
          </cell>
          <cell r="B226">
            <v>3.8823529411764706</v>
          </cell>
          <cell r="C226">
            <v>316.36284586504809</v>
          </cell>
          <cell r="H226">
            <v>6.2352941176470589</v>
          </cell>
          <cell r="I226">
            <v>508.09790396507731</v>
          </cell>
        </row>
        <row r="227">
          <cell r="A227">
            <v>-1</v>
          </cell>
          <cell r="B227">
            <v>2.4666666666666668</v>
          </cell>
          <cell r="C227">
            <v>201.00225257486392</v>
          </cell>
          <cell r="H227">
            <v>8</v>
          </cell>
          <cell r="I227">
            <v>651.89919754009918</v>
          </cell>
        </row>
        <row r="228">
          <cell r="A228">
            <v>1</v>
          </cell>
          <cell r="B228">
            <v>2.0909090909090908</v>
          </cell>
          <cell r="C228">
            <v>170.38274481161682</v>
          </cell>
          <cell r="H228">
            <v>1.6363636363636365</v>
          </cell>
          <cell r="I228">
            <v>133.34301767865665</v>
          </cell>
        </row>
        <row r="229">
          <cell r="A229">
            <v>2</v>
          </cell>
          <cell r="B229">
            <v>3.6</v>
          </cell>
          <cell r="C229">
            <v>293.35463889304464</v>
          </cell>
          <cell r="H229">
            <v>2.3333333333333335</v>
          </cell>
          <cell r="I229">
            <v>190.13726594919561</v>
          </cell>
        </row>
        <row r="230">
          <cell r="A230">
            <v>3</v>
          </cell>
          <cell r="B230">
            <v>4.416666666666667</v>
          </cell>
          <cell r="C230">
            <v>359.90268197526314</v>
          </cell>
          <cell r="H230">
            <v>1.3333333333333333</v>
          </cell>
          <cell r="I230">
            <v>108.6498662566832</v>
          </cell>
        </row>
        <row r="231">
          <cell r="A231">
            <v>4</v>
          </cell>
          <cell r="B231">
            <v>2.7222222222222223</v>
          </cell>
          <cell r="C231">
            <v>221.82681027406153</v>
          </cell>
          <cell r="H231">
            <v>0.22222222222222221</v>
          </cell>
          <cell r="I231">
            <v>18.108311042780532</v>
          </cell>
        </row>
        <row r="232">
          <cell r="A232">
            <v>5</v>
          </cell>
          <cell r="B232">
            <v>0.8</v>
          </cell>
          <cell r="C232">
            <v>65.189919754009921</v>
          </cell>
          <cell r="H232">
            <v>0.13333333333333333</v>
          </cell>
          <cell r="I232">
            <v>10.864986625668319</v>
          </cell>
        </row>
        <row r="233">
          <cell r="A233">
            <v>6</v>
          </cell>
          <cell r="B233">
            <v>0</v>
          </cell>
          <cell r="C233">
            <v>0</v>
          </cell>
          <cell r="H233">
            <v>0</v>
          </cell>
          <cell r="I233">
            <v>0</v>
          </cell>
        </row>
        <row r="235">
          <cell r="D235" t="str">
            <v>total</v>
          </cell>
          <cell r="F235" t="str">
            <v>kJ/m2</v>
          </cell>
        </row>
        <row r="236">
          <cell r="A236">
            <v>-6</v>
          </cell>
          <cell r="D236">
            <v>0</v>
          </cell>
          <cell r="E236">
            <v>0</v>
          </cell>
          <cell r="F236">
            <v>0</v>
          </cell>
        </row>
        <row r="237">
          <cell r="A237">
            <v>-5</v>
          </cell>
          <cell r="D237">
            <v>1.3</v>
          </cell>
          <cell r="E237">
            <v>105.93361960026611</v>
          </cell>
          <cell r="F237">
            <v>2.8639944621398867</v>
          </cell>
        </row>
        <row r="238">
          <cell r="A238">
            <v>-4</v>
          </cell>
          <cell r="D238">
            <v>1.5</v>
          </cell>
          <cell r="E238">
            <v>122.23109953876859</v>
          </cell>
          <cell r="F238">
            <v>3.3046089947767925</v>
          </cell>
        </row>
        <row r="239">
          <cell r="A239">
            <v>-3</v>
          </cell>
          <cell r="D239">
            <v>0</v>
          </cell>
          <cell r="E239">
            <v>0</v>
          </cell>
          <cell r="F239">
            <v>0</v>
          </cell>
        </row>
        <row r="240">
          <cell r="A240">
            <v>-2</v>
          </cell>
          <cell r="D240">
            <v>0.35294117647058826</v>
          </cell>
          <cell r="E240">
            <v>28.760258715004376</v>
          </cell>
          <cell r="F240">
            <v>0.77755505759453947</v>
          </cell>
        </row>
        <row r="241">
          <cell r="A241">
            <v>-1</v>
          </cell>
          <cell r="D241">
            <v>0.33333333333333337</v>
          </cell>
          <cell r="E241">
            <v>27.162466564170803</v>
          </cell>
          <cell r="F241">
            <v>0.73435755439484296</v>
          </cell>
        </row>
        <row r="242">
          <cell r="A242">
            <v>1</v>
          </cell>
          <cell r="D242">
            <v>9.0909090909090912E-2</v>
          </cell>
          <cell r="E242">
            <v>7.4079454265920361</v>
          </cell>
          <cell r="F242">
            <v>0.20027933301677533</v>
          </cell>
        </row>
        <row r="243">
          <cell r="A243">
            <v>2</v>
          </cell>
          <cell r="D243">
            <v>0.26666666666666666</v>
          </cell>
          <cell r="E243">
            <v>21.729973251336638</v>
          </cell>
          <cell r="F243">
            <v>0.5874860435158743</v>
          </cell>
        </row>
        <row r="244">
          <cell r="A244">
            <v>3</v>
          </cell>
          <cell r="D244">
            <v>2.25</v>
          </cell>
          <cell r="E244">
            <v>183.34664930815291</v>
          </cell>
          <cell r="F244">
            <v>4.9569134921651896</v>
          </cell>
        </row>
        <row r="245">
          <cell r="A245">
            <v>4</v>
          </cell>
          <cell r="D245">
            <v>1.1666666666666667</v>
          </cell>
          <cell r="E245">
            <v>95.068632974597804</v>
          </cell>
          <cell r="F245">
            <v>2.5702514403819499</v>
          </cell>
        </row>
        <row r="246">
          <cell r="A246">
            <v>5</v>
          </cell>
          <cell r="D246">
            <v>0</v>
          </cell>
          <cell r="E246">
            <v>0</v>
          </cell>
          <cell r="F246">
            <v>0</v>
          </cell>
        </row>
        <row r="247">
          <cell r="A247">
            <v>6</v>
          </cell>
          <cell r="D247">
            <v>0.11764705882352941</v>
          </cell>
          <cell r="E247">
            <v>9.5867529050014575</v>
          </cell>
          <cell r="F247">
            <v>0.25918501919817982</v>
          </cell>
        </row>
      </sheetData>
      <sheetData sheetId="2" refreshError="1"/>
      <sheetData sheetId="3">
        <row r="2">
          <cell r="U2">
            <v>8.5701195729537361</v>
          </cell>
        </row>
        <row r="13">
          <cell r="U13">
            <v>27.035746280991727</v>
          </cell>
        </row>
        <row r="14">
          <cell r="U14">
            <v>9.1699043478260815</v>
          </cell>
        </row>
        <row r="23">
          <cell r="U23">
            <v>0</v>
          </cell>
        </row>
        <row r="24">
          <cell r="U24">
            <v>0</v>
          </cell>
        </row>
      </sheetData>
      <sheetData sheetId="4">
        <row r="3">
          <cell r="I3">
            <v>621</v>
          </cell>
          <cell r="L3">
            <v>0</v>
          </cell>
          <cell r="M3">
            <v>0</v>
          </cell>
          <cell r="O3">
            <v>2</v>
          </cell>
        </row>
        <row r="4">
          <cell r="I4">
            <v>843</v>
          </cell>
          <cell r="L4">
            <v>0</v>
          </cell>
          <cell r="M4">
            <v>0</v>
          </cell>
          <cell r="O4">
            <v>0</v>
          </cell>
        </row>
        <row r="5">
          <cell r="I5">
            <v>9</v>
          </cell>
          <cell r="L5">
            <v>0</v>
          </cell>
          <cell r="M5">
            <v>0</v>
          </cell>
          <cell r="O5">
            <v>0</v>
          </cell>
        </row>
        <row r="6">
          <cell r="I6">
            <v>1</v>
          </cell>
          <cell r="L6">
            <v>0</v>
          </cell>
          <cell r="M6">
            <v>0</v>
          </cell>
          <cell r="O6">
            <v>0</v>
          </cell>
        </row>
        <row r="7">
          <cell r="I7">
            <v>3</v>
          </cell>
          <cell r="L7">
            <v>0</v>
          </cell>
          <cell r="M7">
            <v>0</v>
          </cell>
          <cell r="O7">
            <v>0</v>
          </cell>
        </row>
        <row r="8">
          <cell r="I8">
            <v>28</v>
          </cell>
          <cell r="L8">
            <v>0</v>
          </cell>
          <cell r="M8">
            <v>0</v>
          </cell>
          <cell r="O8">
            <v>1</v>
          </cell>
        </row>
        <row r="9">
          <cell r="I9">
            <v>6</v>
          </cell>
          <cell r="L9">
            <v>0</v>
          </cell>
          <cell r="M9">
            <v>0</v>
          </cell>
          <cell r="O9">
            <v>0</v>
          </cell>
        </row>
        <row r="10">
          <cell r="I10">
            <v>4</v>
          </cell>
          <cell r="L10">
            <v>0</v>
          </cell>
          <cell r="M10">
            <v>0</v>
          </cell>
          <cell r="O10">
            <v>1</v>
          </cell>
        </row>
        <row r="11">
          <cell r="I11">
            <v>1354</v>
          </cell>
          <cell r="L11">
            <v>0</v>
          </cell>
          <cell r="M11">
            <v>0</v>
          </cell>
          <cell r="O11">
            <v>0</v>
          </cell>
        </row>
        <row r="12">
          <cell r="I12">
            <v>2</v>
          </cell>
          <cell r="L12">
            <v>0</v>
          </cell>
          <cell r="M12">
            <v>0</v>
          </cell>
          <cell r="O12">
            <v>0</v>
          </cell>
        </row>
        <row r="13">
          <cell r="I13">
            <v>12</v>
          </cell>
          <cell r="L13">
            <v>0</v>
          </cell>
          <cell r="M13">
            <v>0</v>
          </cell>
          <cell r="O13">
            <v>0</v>
          </cell>
        </row>
        <row r="14">
          <cell r="I14">
            <v>2</v>
          </cell>
          <cell r="L14">
            <v>0</v>
          </cell>
          <cell r="M14">
            <v>1</v>
          </cell>
          <cell r="O14">
            <v>0</v>
          </cell>
        </row>
        <row r="15">
          <cell r="I15">
            <v>200</v>
          </cell>
          <cell r="L15">
            <v>0</v>
          </cell>
          <cell r="M15">
            <v>0</v>
          </cell>
          <cell r="O15">
            <v>0</v>
          </cell>
        </row>
        <row r="16">
          <cell r="I16">
            <v>489</v>
          </cell>
          <cell r="L16">
            <v>0</v>
          </cell>
          <cell r="M16">
            <v>0</v>
          </cell>
          <cell r="O16">
            <v>0</v>
          </cell>
        </row>
        <row r="17">
          <cell r="I17">
            <v>189</v>
          </cell>
          <cell r="L17">
            <v>0</v>
          </cell>
          <cell r="M17">
            <v>0</v>
          </cell>
          <cell r="O17">
            <v>1</v>
          </cell>
        </row>
        <row r="18">
          <cell r="I18">
            <v>3</v>
          </cell>
          <cell r="L18">
            <v>0</v>
          </cell>
          <cell r="M18">
            <v>0</v>
          </cell>
          <cell r="O18">
            <v>0</v>
          </cell>
        </row>
        <row r="19">
          <cell r="I19">
            <v>2</v>
          </cell>
          <cell r="L19">
            <v>0</v>
          </cell>
          <cell r="M19">
            <v>0</v>
          </cell>
          <cell r="O19">
            <v>0</v>
          </cell>
        </row>
        <row r="20">
          <cell r="I20">
            <v>250</v>
          </cell>
          <cell r="L20">
            <v>0</v>
          </cell>
          <cell r="M20">
            <v>0</v>
          </cell>
          <cell r="O20">
            <v>4</v>
          </cell>
        </row>
        <row r="21">
          <cell r="I21">
            <v>1</v>
          </cell>
          <cell r="L21">
            <v>0</v>
          </cell>
          <cell r="M21">
            <v>0</v>
          </cell>
          <cell r="O21">
            <v>0</v>
          </cell>
        </row>
        <row r="22">
          <cell r="I22">
            <v>1866</v>
          </cell>
          <cell r="L22">
            <v>0</v>
          </cell>
          <cell r="M22">
            <v>0</v>
          </cell>
          <cell r="O22">
            <v>0</v>
          </cell>
        </row>
        <row r="23">
          <cell r="I23">
            <v>247</v>
          </cell>
          <cell r="L23">
            <v>0</v>
          </cell>
          <cell r="M23">
            <v>0</v>
          </cell>
          <cell r="O23">
            <v>0</v>
          </cell>
        </row>
        <row r="24">
          <cell r="I24">
            <v>1</v>
          </cell>
          <cell r="L24">
            <v>0</v>
          </cell>
          <cell r="M24">
            <v>0</v>
          </cell>
          <cell r="O24">
            <v>0</v>
          </cell>
        </row>
        <row r="25">
          <cell r="I25">
            <v>5</v>
          </cell>
          <cell r="L25">
            <v>0</v>
          </cell>
          <cell r="M25">
            <v>0</v>
          </cell>
          <cell r="O25">
            <v>1</v>
          </cell>
        </row>
        <row r="26">
          <cell r="I26">
            <v>1</v>
          </cell>
          <cell r="L26">
            <v>0</v>
          </cell>
          <cell r="M26">
            <v>0</v>
          </cell>
          <cell r="O26">
            <v>0</v>
          </cell>
        </row>
        <row r="27">
          <cell r="I27">
            <v>1</v>
          </cell>
          <cell r="L27">
            <v>0</v>
          </cell>
          <cell r="M27">
            <v>0</v>
          </cell>
          <cell r="O27">
            <v>0</v>
          </cell>
        </row>
        <row r="28">
          <cell r="I28">
            <v>0</v>
          </cell>
          <cell r="L28">
            <v>0</v>
          </cell>
          <cell r="M28">
            <v>0</v>
          </cell>
          <cell r="O28">
            <v>0</v>
          </cell>
        </row>
        <row r="29">
          <cell r="I29">
            <v>0</v>
          </cell>
          <cell r="L29">
            <v>0</v>
          </cell>
          <cell r="M29">
            <v>1</v>
          </cell>
          <cell r="O29">
            <v>0</v>
          </cell>
        </row>
        <row r="30">
          <cell r="I30">
            <v>0</v>
          </cell>
          <cell r="L30">
            <v>0</v>
          </cell>
          <cell r="M30">
            <v>0</v>
          </cell>
          <cell r="O30">
            <v>0</v>
          </cell>
        </row>
        <row r="31">
          <cell r="I31">
            <v>1240</v>
          </cell>
          <cell r="L31">
            <v>0</v>
          </cell>
          <cell r="M31">
            <v>0</v>
          </cell>
          <cell r="O31">
            <v>0</v>
          </cell>
        </row>
        <row r="32">
          <cell r="I32">
            <v>0</v>
          </cell>
          <cell r="L32">
            <v>0</v>
          </cell>
          <cell r="M32">
            <v>0</v>
          </cell>
          <cell r="O32">
            <v>0</v>
          </cell>
        </row>
        <row r="33">
          <cell r="I33">
            <v>11</v>
          </cell>
          <cell r="L33">
            <v>0</v>
          </cell>
          <cell r="M33">
            <v>1</v>
          </cell>
          <cell r="O33">
            <v>0</v>
          </cell>
        </row>
        <row r="34">
          <cell r="I34">
            <v>0</v>
          </cell>
          <cell r="L34">
            <v>0</v>
          </cell>
          <cell r="M34">
            <v>1</v>
          </cell>
          <cell r="O34">
            <v>0</v>
          </cell>
        </row>
        <row r="35">
          <cell r="I35">
            <v>201</v>
          </cell>
          <cell r="L35">
            <v>4</v>
          </cell>
          <cell r="M35">
            <v>0</v>
          </cell>
          <cell r="O35">
            <v>0</v>
          </cell>
        </row>
        <row r="36">
          <cell r="I36">
            <v>12</v>
          </cell>
          <cell r="L36">
            <v>0</v>
          </cell>
          <cell r="M36">
            <v>0</v>
          </cell>
          <cell r="O36">
            <v>0</v>
          </cell>
        </row>
        <row r="37">
          <cell r="I37">
            <v>10</v>
          </cell>
          <cell r="L37">
            <v>0</v>
          </cell>
          <cell r="M37">
            <v>0</v>
          </cell>
          <cell r="O37">
            <v>0</v>
          </cell>
        </row>
        <row r="38">
          <cell r="I38">
            <v>0</v>
          </cell>
          <cell r="L38">
            <v>1</v>
          </cell>
          <cell r="M38">
            <v>0</v>
          </cell>
          <cell r="O38">
            <v>1</v>
          </cell>
        </row>
        <row r="39">
          <cell r="I39">
            <v>600</v>
          </cell>
          <cell r="L39">
            <v>0</v>
          </cell>
          <cell r="M39">
            <v>0</v>
          </cell>
          <cell r="O39">
            <v>0</v>
          </cell>
        </row>
        <row r="40">
          <cell r="I40">
            <v>1351</v>
          </cell>
          <cell r="L40">
            <v>0</v>
          </cell>
          <cell r="M40">
            <v>0</v>
          </cell>
          <cell r="O40">
            <v>0</v>
          </cell>
        </row>
        <row r="41">
          <cell r="I41">
            <v>1163</v>
          </cell>
          <cell r="L41">
            <v>2</v>
          </cell>
          <cell r="M41">
            <v>0</v>
          </cell>
          <cell r="O41">
            <v>0</v>
          </cell>
        </row>
        <row r="42">
          <cell r="I42">
            <v>0</v>
          </cell>
          <cell r="L42">
            <v>0</v>
          </cell>
          <cell r="M42">
            <v>0</v>
          </cell>
          <cell r="O42">
            <v>0</v>
          </cell>
        </row>
        <row r="43">
          <cell r="I43">
            <v>0</v>
          </cell>
          <cell r="L43">
            <v>0</v>
          </cell>
          <cell r="M43">
            <v>0</v>
          </cell>
          <cell r="O43">
            <v>0</v>
          </cell>
        </row>
        <row r="44">
          <cell r="I44">
            <v>791</v>
          </cell>
          <cell r="L44">
            <v>0</v>
          </cell>
          <cell r="M44">
            <v>0</v>
          </cell>
          <cell r="O44">
            <v>0</v>
          </cell>
        </row>
        <row r="45">
          <cell r="I45">
            <v>0</v>
          </cell>
          <cell r="L45">
            <v>0</v>
          </cell>
          <cell r="M45">
            <v>0</v>
          </cell>
          <cell r="O45">
            <v>0</v>
          </cell>
        </row>
        <row r="46">
          <cell r="I46">
            <v>0</v>
          </cell>
          <cell r="L46">
            <v>0</v>
          </cell>
          <cell r="M46">
            <v>0</v>
          </cell>
          <cell r="O46">
            <v>0</v>
          </cell>
        </row>
        <row r="47">
          <cell r="I47">
            <v>1</v>
          </cell>
          <cell r="L47">
            <v>0</v>
          </cell>
          <cell r="M47">
            <v>0</v>
          </cell>
          <cell r="O47">
            <v>0</v>
          </cell>
        </row>
        <row r="48">
          <cell r="I48">
            <v>1</v>
          </cell>
          <cell r="L48">
            <v>1</v>
          </cell>
          <cell r="M48">
            <v>0</v>
          </cell>
          <cell r="O48">
            <v>0</v>
          </cell>
        </row>
        <row r="49">
          <cell r="I49">
            <v>852</v>
          </cell>
          <cell r="L49">
            <v>0</v>
          </cell>
          <cell r="M49">
            <v>0</v>
          </cell>
          <cell r="O49">
            <v>0</v>
          </cell>
        </row>
        <row r="50">
          <cell r="I50">
            <v>10</v>
          </cell>
          <cell r="L50">
            <v>0</v>
          </cell>
          <cell r="M50">
            <v>0</v>
          </cell>
          <cell r="O50">
            <v>2</v>
          </cell>
        </row>
        <row r="51">
          <cell r="I51">
            <v>1</v>
          </cell>
          <cell r="L51">
            <v>0</v>
          </cell>
          <cell r="M51">
            <v>0</v>
          </cell>
          <cell r="O51">
            <v>1</v>
          </cell>
        </row>
        <row r="52">
          <cell r="I52">
            <v>945</v>
          </cell>
          <cell r="L52">
            <v>0</v>
          </cell>
          <cell r="M52">
            <v>0</v>
          </cell>
          <cell r="O52">
            <v>0</v>
          </cell>
        </row>
        <row r="53">
          <cell r="I53">
            <v>0</v>
          </cell>
          <cell r="L53">
            <v>0</v>
          </cell>
          <cell r="M53">
            <v>0</v>
          </cell>
          <cell r="O53">
            <v>1</v>
          </cell>
        </row>
        <row r="54">
          <cell r="I54">
            <v>3</v>
          </cell>
          <cell r="L54">
            <v>0</v>
          </cell>
          <cell r="M54">
            <v>0</v>
          </cell>
          <cell r="O54">
            <v>0</v>
          </cell>
        </row>
        <row r="55">
          <cell r="I55">
            <v>600</v>
          </cell>
          <cell r="L55">
            <v>0</v>
          </cell>
          <cell r="M55">
            <v>0</v>
          </cell>
          <cell r="O55">
            <v>0</v>
          </cell>
        </row>
        <row r="56">
          <cell r="I56">
            <v>323</v>
          </cell>
          <cell r="L56">
            <v>0</v>
          </cell>
          <cell r="M56">
            <v>0</v>
          </cell>
          <cell r="O56">
            <v>0</v>
          </cell>
        </row>
        <row r="57">
          <cell r="I57">
            <v>658</v>
          </cell>
          <cell r="L57">
            <v>0</v>
          </cell>
          <cell r="M57">
            <v>0</v>
          </cell>
          <cell r="O57">
            <v>0</v>
          </cell>
        </row>
        <row r="58">
          <cell r="I58">
            <v>716</v>
          </cell>
          <cell r="L58">
            <v>0</v>
          </cell>
          <cell r="M58">
            <v>0</v>
          </cell>
          <cell r="O58">
            <v>0</v>
          </cell>
        </row>
        <row r="59">
          <cell r="I59">
            <v>462</v>
          </cell>
          <cell r="L59">
            <v>0</v>
          </cell>
          <cell r="M59">
            <v>0</v>
          </cell>
          <cell r="O59">
            <v>0</v>
          </cell>
        </row>
        <row r="60">
          <cell r="I60">
            <v>964</v>
          </cell>
          <cell r="L60">
            <v>0</v>
          </cell>
          <cell r="M60">
            <v>0</v>
          </cell>
          <cell r="O60">
            <v>0</v>
          </cell>
        </row>
        <row r="61">
          <cell r="I61">
            <v>512</v>
          </cell>
          <cell r="L61">
            <v>0</v>
          </cell>
          <cell r="M61">
            <v>0</v>
          </cell>
          <cell r="O61">
            <v>0</v>
          </cell>
        </row>
        <row r="62">
          <cell r="I62">
            <v>935</v>
          </cell>
          <cell r="L62">
            <v>0</v>
          </cell>
          <cell r="M62">
            <v>0</v>
          </cell>
          <cell r="O62">
            <v>0</v>
          </cell>
        </row>
        <row r="63">
          <cell r="I63">
            <v>1002</v>
          </cell>
          <cell r="L63">
            <v>0</v>
          </cell>
          <cell r="M63">
            <v>0</v>
          </cell>
          <cell r="O63">
            <v>0</v>
          </cell>
        </row>
        <row r="64">
          <cell r="I64">
            <v>5</v>
          </cell>
          <cell r="L64">
            <v>0</v>
          </cell>
          <cell r="M64">
            <v>0</v>
          </cell>
          <cell r="O64">
            <v>0</v>
          </cell>
        </row>
        <row r="65">
          <cell r="I65">
            <v>16</v>
          </cell>
          <cell r="L65">
            <v>0</v>
          </cell>
          <cell r="M65">
            <v>0</v>
          </cell>
          <cell r="O65">
            <v>0</v>
          </cell>
        </row>
        <row r="66">
          <cell r="I66">
            <v>19</v>
          </cell>
          <cell r="L66">
            <v>0</v>
          </cell>
          <cell r="M66">
            <v>0</v>
          </cell>
          <cell r="O66">
            <v>0</v>
          </cell>
        </row>
        <row r="67">
          <cell r="I67">
            <v>286</v>
          </cell>
          <cell r="L67">
            <v>0</v>
          </cell>
          <cell r="M67">
            <v>0</v>
          </cell>
          <cell r="O67">
            <v>0</v>
          </cell>
        </row>
        <row r="68">
          <cell r="I68">
            <v>1008</v>
          </cell>
          <cell r="L68">
            <v>18</v>
          </cell>
          <cell r="M68">
            <v>0</v>
          </cell>
          <cell r="O68">
            <v>0</v>
          </cell>
        </row>
        <row r="69">
          <cell r="I69">
            <v>985</v>
          </cell>
          <cell r="L69">
            <v>0</v>
          </cell>
          <cell r="M69">
            <v>0</v>
          </cell>
          <cell r="O69">
            <v>0</v>
          </cell>
        </row>
        <row r="71">
          <cell r="I71">
            <v>1400</v>
          </cell>
          <cell r="L71">
            <v>0</v>
          </cell>
          <cell r="M71">
            <v>0</v>
          </cell>
          <cell r="O71">
            <v>0</v>
          </cell>
        </row>
        <row r="72">
          <cell r="I72">
            <v>21</v>
          </cell>
          <cell r="L72">
            <v>0</v>
          </cell>
          <cell r="M72">
            <v>0</v>
          </cell>
          <cell r="O72">
            <v>0</v>
          </cell>
        </row>
        <row r="73">
          <cell r="I73">
            <v>0</v>
          </cell>
          <cell r="L73">
            <v>0</v>
          </cell>
          <cell r="M73">
            <v>0</v>
          </cell>
          <cell r="O73">
            <v>0</v>
          </cell>
        </row>
        <row r="74">
          <cell r="I74">
            <v>0</v>
          </cell>
          <cell r="L74">
            <v>0</v>
          </cell>
          <cell r="M74">
            <v>0</v>
          </cell>
          <cell r="O74">
            <v>0</v>
          </cell>
        </row>
        <row r="75">
          <cell r="I75">
            <v>510</v>
          </cell>
          <cell r="L75">
            <v>0</v>
          </cell>
          <cell r="M75">
            <v>0</v>
          </cell>
          <cell r="O75">
            <v>0</v>
          </cell>
        </row>
        <row r="76">
          <cell r="I76">
            <v>700</v>
          </cell>
          <cell r="L76">
            <v>0</v>
          </cell>
          <cell r="M76">
            <v>0</v>
          </cell>
          <cell r="O76">
            <v>0</v>
          </cell>
        </row>
        <row r="77">
          <cell r="I77">
            <v>1426</v>
          </cell>
          <cell r="L77">
            <v>0</v>
          </cell>
          <cell r="M77">
            <v>0</v>
          </cell>
          <cell r="O77">
            <v>0</v>
          </cell>
        </row>
        <row r="78">
          <cell r="I78">
            <v>311</v>
          </cell>
          <cell r="L78">
            <v>0</v>
          </cell>
          <cell r="M78">
            <v>0</v>
          </cell>
          <cell r="O78">
            <v>0</v>
          </cell>
        </row>
        <row r="79">
          <cell r="I79">
            <v>762</v>
          </cell>
          <cell r="L79">
            <v>0</v>
          </cell>
          <cell r="M79">
            <v>0</v>
          </cell>
          <cell r="O79">
            <v>0</v>
          </cell>
        </row>
        <row r="80">
          <cell r="I80">
            <v>0</v>
          </cell>
          <cell r="L80">
            <v>1</v>
          </cell>
          <cell r="M80">
            <v>1</v>
          </cell>
          <cell r="O80">
            <v>0</v>
          </cell>
        </row>
        <row r="81">
          <cell r="I81">
            <v>0</v>
          </cell>
          <cell r="L81">
            <v>0</v>
          </cell>
          <cell r="M81">
            <v>1</v>
          </cell>
          <cell r="O81">
            <v>0</v>
          </cell>
        </row>
        <row r="82">
          <cell r="I82">
            <v>1</v>
          </cell>
          <cell r="L82">
            <v>0</v>
          </cell>
          <cell r="M82">
            <v>0</v>
          </cell>
          <cell r="O82">
            <v>0</v>
          </cell>
        </row>
        <row r="83">
          <cell r="I83">
            <v>162</v>
          </cell>
          <cell r="L83">
            <v>4</v>
          </cell>
          <cell r="M83">
            <v>0</v>
          </cell>
          <cell r="O83">
            <v>0</v>
          </cell>
        </row>
        <row r="84">
          <cell r="I84">
            <v>0</v>
          </cell>
          <cell r="L84">
            <v>1</v>
          </cell>
          <cell r="M84">
            <v>0</v>
          </cell>
          <cell r="O84">
            <v>0</v>
          </cell>
        </row>
        <row r="85">
          <cell r="I85">
            <v>2</v>
          </cell>
          <cell r="L85">
            <v>0</v>
          </cell>
          <cell r="M85">
            <v>0</v>
          </cell>
          <cell r="O85">
            <v>0</v>
          </cell>
        </row>
        <row r="86">
          <cell r="I86">
            <v>3</v>
          </cell>
          <cell r="L86">
            <v>0</v>
          </cell>
          <cell r="M86">
            <v>2</v>
          </cell>
          <cell r="O86">
            <v>0</v>
          </cell>
        </row>
        <row r="87">
          <cell r="I87">
            <v>71</v>
          </cell>
          <cell r="L87">
            <v>0</v>
          </cell>
          <cell r="M87">
            <v>0</v>
          </cell>
          <cell r="O87">
            <v>0</v>
          </cell>
        </row>
        <row r="88">
          <cell r="I88">
            <v>370</v>
          </cell>
          <cell r="L88">
            <v>0</v>
          </cell>
          <cell r="M88">
            <v>0</v>
          </cell>
          <cell r="O88">
            <v>0</v>
          </cell>
        </row>
        <row r="89">
          <cell r="I89">
            <v>1156</v>
          </cell>
          <cell r="L89">
            <v>4</v>
          </cell>
          <cell r="M89">
            <v>0</v>
          </cell>
          <cell r="O89">
            <v>0</v>
          </cell>
        </row>
        <row r="90">
          <cell r="I90">
            <v>648</v>
          </cell>
          <cell r="L90">
            <v>0</v>
          </cell>
          <cell r="M90">
            <v>0</v>
          </cell>
          <cell r="O90">
            <v>0</v>
          </cell>
        </row>
        <row r="91">
          <cell r="I91">
            <v>754</v>
          </cell>
          <cell r="L91">
            <v>0</v>
          </cell>
          <cell r="M91">
            <v>0</v>
          </cell>
          <cell r="O91">
            <v>0</v>
          </cell>
        </row>
        <row r="92">
          <cell r="I92">
            <v>1132</v>
          </cell>
          <cell r="L92">
            <v>0</v>
          </cell>
          <cell r="M92">
            <v>0</v>
          </cell>
          <cell r="O92">
            <v>0</v>
          </cell>
        </row>
        <row r="94">
          <cell r="I94">
            <v>1596</v>
          </cell>
          <cell r="L94">
            <v>6</v>
          </cell>
          <cell r="M94">
            <v>0</v>
          </cell>
          <cell r="O94">
            <v>0</v>
          </cell>
        </row>
        <row r="95">
          <cell r="I95">
            <v>489</v>
          </cell>
          <cell r="L95">
            <v>0</v>
          </cell>
          <cell r="M95">
            <v>0</v>
          </cell>
          <cell r="O95">
            <v>0</v>
          </cell>
        </row>
        <row r="97">
          <cell r="I97">
            <v>630</v>
          </cell>
          <cell r="L97">
            <v>0</v>
          </cell>
          <cell r="M97">
            <v>0</v>
          </cell>
          <cell r="O97">
            <v>0</v>
          </cell>
        </row>
        <row r="98">
          <cell r="I98">
            <v>857</v>
          </cell>
          <cell r="L98">
            <v>0</v>
          </cell>
          <cell r="M98">
            <v>0</v>
          </cell>
          <cell r="O98">
            <v>0</v>
          </cell>
        </row>
        <row r="100">
          <cell r="I100">
            <v>400</v>
          </cell>
          <cell r="L100">
            <v>0</v>
          </cell>
          <cell r="M100">
            <v>0</v>
          </cell>
          <cell r="O100">
            <v>0</v>
          </cell>
        </row>
        <row r="101">
          <cell r="I101">
            <v>0</v>
          </cell>
          <cell r="L101">
            <v>0</v>
          </cell>
          <cell r="M101">
            <v>2</v>
          </cell>
          <cell r="O101">
            <v>0</v>
          </cell>
        </row>
        <row r="102">
          <cell r="I102">
            <v>0</v>
          </cell>
          <cell r="L102">
            <v>0</v>
          </cell>
          <cell r="M102">
            <v>0</v>
          </cell>
          <cell r="O102">
            <v>0</v>
          </cell>
        </row>
        <row r="103">
          <cell r="I103">
            <v>400</v>
          </cell>
          <cell r="L103">
            <v>0</v>
          </cell>
          <cell r="M103">
            <v>0</v>
          </cell>
          <cell r="O103">
            <v>0</v>
          </cell>
        </row>
        <row r="104">
          <cell r="I104">
            <v>821</v>
          </cell>
          <cell r="L104">
            <v>14</v>
          </cell>
          <cell r="M104">
            <v>0</v>
          </cell>
          <cell r="O104">
            <v>0</v>
          </cell>
        </row>
        <row r="105">
          <cell r="I105">
            <v>218</v>
          </cell>
          <cell r="L105">
            <v>2</v>
          </cell>
          <cell r="M105">
            <v>0</v>
          </cell>
          <cell r="O105">
            <v>0</v>
          </cell>
        </row>
        <row r="106">
          <cell r="I106">
            <v>1</v>
          </cell>
          <cell r="L106">
            <v>0</v>
          </cell>
          <cell r="M106">
            <v>1</v>
          </cell>
          <cell r="O106">
            <v>1</v>
          </cell>
        </row>
        <row r="107">
          <cell r="I107">
            <v>1</v>
          </cell>
          <cell r="L107">
            <v>0</v>
          </cell>
          <cell r="M107">
            <v>0</v>
          </cell>
          <cell r="O107">
            <v>0</v>
          </cell>
        </row>
        <row r="108">
          <cell r="I108">
            <v>4</v>
          </cell>
          <cell r="L108">
            <v>0</v>
          </cell>
          <cell r="M108">
            <v>0</v>
          </cell>
          <cell r="O108">
            <v>0</v>
          </cell>
        </row>
        <row r="110">
          <cell r="I110">
            <v>202</v>
          </cell>
          <cell r="L110">
            <v>2</v>
          </cell>
          <cell r="M110">
            <v>0</v>
          </cell>
          <cell r="O110">
            <v>0</v>
          </cell>
        </row>
        <row r="111">
          <cell r="I111">
            <v>252</v>
          </cell>
          <cell r="L111">
            <v>0</v>
          </cell>
          <cell r="M111">
            <v>0</v>
          </cell>
          <cell r="O111">
            <v>0</v>
          </cell>
        </row>
        <row r="112">
          <cell r="I112">
            <v>186</v>
          </cell>
          <cell r="L112">
            <v>2</v>
          </cell>
          <cell r="M112">
            <v>0</v>
          </cell>
          <cell r="O112">
            <v>0</v>
          </cell>
        </row>
        <row r="113">
          <cell r="I113">
            <v>161</v>
          </cell>
          <cell r="L113">
            <v>0</v>
          </cell>
          <cell r="M113">
            <v>0</v>
          </cell>
          <cell r="O113">
            <v>0</v>
          </cell>
        </row>
        <row r="114">
          <cell r="I114">
            <v>800</v>
          </cell>
          <cell r="L114">
            <v>0</v>
          </cell>
          <cell r="M114">
            <v>0</v>
          </cell>
          <cell r="O114">
            <v>0</v>
          </cell>
        </row>
        <row r="115">
          <cell r="I115">
            <v>1900</v>
          </cell>
          <cell r="L115">
            <v>0</v>
          </cell>
          <cell r="M115">
            <v>0</v>
          </cell>
          <cell r="O115">
            <v>0</v>
          </cell>
        </row>
        <row r="116">
          <cell r="I116">
            <v>123</v>
          </cell>
          <cell r="L116">
            <v>1</v>
          </cell>
          <cell r="M116">
            <v>0</v>
          </cell>
          <cell r="O116">
            <v>0</v>
          </cell>
        </row>
        <row r="117">
          <cell r="I117">
            <v>1048</v>
          </cell>
          <cell r="L117">
            <v>0</v>
          </cell>
          <cell r="M117">
            <v>0</v>
          </cell>
          <cell r="O117">
            <v>0</v>
          </cell>
        </row>
        <row r="119">
          <cell r="I119">
            <v>669</v>
          </cell>
          <cell r="L119">
            <v>0</v>
          </cell>
          <cell r="M119">
            <v>0</v>
          </cell>
          <cell r="O119">
            <v>0</v>
          </cell>
        </row>
        <row r="120">
          <cell r="I120">
            <v>1</v>
          </cell>
          <cell r="L120">
            <v>0</v>
          </cell>
          <cell r="M120">
            <v>0</v>
          </cell>
          <cell r="O120">
            <v>0</v>
          </cell>
        </row>
        <row r="121">
          <cell r="I121">
            <v>0</v>
          </cell>
          <cell r="L121">
            <v>0</v>
          </cell>
          <cell r="M121">
            <v>1</v>
          </cell>
          <cell r="O121">
            <v>0</v>
          </cell>
        </row>
        <row r="122">
          <cell r="I122">
            <v>0</v>
          </cell>
          <cell r="L122">
            <v>0</v>
          </cell>
          <cell r="M122">
            <v>1</v>
          </cell>
          <cell r="O122">
            <v>0</v>
          </cell>
        </row>
        <row r="123">
          <cell r="I123">
            <v>483</v>
          </cell>
          <cell r="L123">
            <v>0</v>
          </cell>
          <cell r="M123">
            <v>0</v>
          </cell>
          <cell r="O123">
            <v>0</v>
          </cell>
        </row>
        <row r="124">
          <cell r="I124">
            <v>106</v>
          </cell>
          <cell r="L124">
            <v>0</v>
          </cell>
          <cell r="M124">
            <v>0</v>
          </cell>
          <cell r="O124">
            <v>0</v>
          </cell>
        </row>
        <row r="125">
          <cell r="I125">
            <v>0</v>
          </cell>
          <cell r="L125">
            <v>0</v>
          </cell>
          <cell r="M125">
            <v>0</v>
          </cell>
          <cell r="O125">
            <v>0</v>
          </cell>
        </row>
        <row r="126">
          <cell r="I126">
            <v>0</v>
          </cell>
          <cell r="L126">
            <v>0</v>
          </cell>
          <cell r="M126">
            <v>0</v>
          </cell>
          <cell r="O126">
            <v>0</v>
          </cell>
        </row>
        <row r="127">
          <cell r="I127">
            <v>0</v>
          </cell>
          <cell r="L127">
            <v>0</v>
          </cell>
          <cell r="M127">
            <v>0</v>
          </cell>
          <cell r="O127">
            <v>1</v>
          </cell>
        </row>
        <row r="128">
          <cell r="I128">
            <v>0</v>
          </cell>
          <cell r="L128">
            <v>0</v>
          </cell>
          <cell r="M128">
            <v>0</v>
          </cell>
          <cell r="O128">
            <v>0</v>
          </cell>
        </row>
        <row r="129">
          <cell r="I129">
            <v>18</v>
          </cell>
          <cell r="L129">
            <v>0</v>
          </cell>
          <cell r="M129">
            <v>0</v>
          </cell>
          <cell r="O129">
            <v>0</v>
          </cell>
        </row>
        <row r="130">
          <cell r="I130">
            <v>0</v>
          </cell>
          <cell r="L130">
            <v>0</v>
          </cell>
          <cell r="M130">
            <v>0</v>
          </cell>
          <cell r="O130">
            <v>0</v>
          </cell>
        </row>
        <row r="131">
          <cell r="I131">
            <v>0</v>
          </cell>
          <cell r="L131">
            <v>0</v>
          </cell>
          <cell r="M131">
            <v>0</v>
          </cell>
          <cell r="O131">
            <v>0</v>
          </cell>
        </row>
        <row r="133">
          <cell r="I133">
            <v>2</v>
          </cell>
          <cell r="L133">
            <v>1</v>
          </cell>
          <cell r="M133">
            <v>0</v>
          </cell>
          <cell r="O133">
            <v>0</v>
          </cell>
        </row>
        <row r="134">
          <cell r="I134">
            <v>0</v>
          </cell>
          <cell r="L134">
            <v>1</v>
          </cell>
          <cell r="M134">
            <v>0</v>
          </cell>
          <cell r="O134">
            <v>0</v>
          </cell>
        </row>
        <row r="135">
          <cell r="I135">
            <v>0</v>
          </cell>
          <cell r="L135">
            <v>1</v>
          </cell>
          <cell r="M135">
            <v>0</v>
          </cell>
          <cell r="O135">
            <v>0</v>
          </cell>
        </row>
        <row r="136">
          <cell r="I136">
            <v>0</v>
          </cell>
          <cell r="L136">
            <v>2</v>
          </cell>
          <cell r="M136">
            <v>0</v>
          </cell>
          <cell r="O136">
            <v>0</v>
          </cell>
        </row>
        <row r="137">
          <cell r="I137">
            <v>0</v>
          </cell>
          <cell r="L137">
            <v>5</v>
          </cell>
          <cell r="M137">
            <v>1</v>
          </cell>
          <cell r="O137">
            <v>0</v>
          </cell>
        </row>
        <row r="138">
          <cell r="I138">
            <v>0</v>
          </cell>
          <cell r="L138">
            <v>15</v>
          </cell>
          <cell r="M138">
            <v>0</v>
          </cell>
          <cell r="O138">
            <v>0</v>
          </cell>
        </row>
        <row r="139">
          <cell r="I139">
            <v>0</v>
          </cell>
          <cell r="L139">
            <v>33</v>
          </cell>
          <cell r="M139">
            <v>0</v>
          </cell>
          <cell r="O139">
            <v>0</v>
          </cell>
        </row>
        <row r="140">
          <cell r="I140">
            <v>0</v>
          </cell>
          <cell r="L140">
            <v>19</v>
          </cell>
          <cell r="M140">
            <v>0</v>
          </cell>
          <cell r="O140">
            <v>0</v>
          </cell>
        </row>
        <row r="141">
          <cell r="I141">
            <v>0</v>
          </cell>
          <cell r="L141">
            <v>39</v>
          </cell>
          <cell r="M141">
            <v>0</v>
          </cell>
          <cell r="O141">
            <v>0</v>
          </cell>
        </row>
        <row r="142">
          <cell r="I142">
            <v>925</v>
          </cell>
          <cell r="L142">
            <v>1</v>
          </cell>
          <cell r="M142">
            <v>0</v>
          </cell>
          <cell r="O142">
            <v>0</v>
          </cell>
        </row>
        <row r="143">
          <cell r="I143">
            <v>0</v>
          </cell>
          <cell r="L143">
            <v>0</v>
          </cell>
          <cell r="M143">
            <v>0</v>
          </cell>
          <cell r="O143">
            <v>0</v>
          </cell>
        </row>
        <row r="144">
          <cell r="I144">
            <v>0</v>
          </cell>
          <cell r="L144">
            <v>2</v>
          </cell>
          <cell r="M144">
            <v>0</v>
          </cell>
          <cell r="O144">
            <v>0</v>
          </cell>
        </row>
        <row r="145">
          <cell r="I145">
            <v>0</v>
          </cell>
          <cell r="L145">
            <v>1</v>
          </cell>
          <cell r="M145">
            <v>0</v>
          </cell>
          <cell r="O145">
            <v>0</v>
          </cell>
        </row>
        <row r="146">
          <cell r="I146">
            <v>0</v>
          </cell>
          <cell r="L146">
            <v>1</v>
          </cell>
          <cell r="M146">
            <v>0</v>
          </cell>
          <cell r="O146">
            <v>0</v>
          </cell>
        </row>
        <row r="147">
          <cell r="I147">
            <v>0</v>
          </cell>
          <cell r="L147">
            <v>0</v>
          </cell>
          <cell r="M147">
            <v>0</v>
          </cell>
          <cell r="O147">
            <v>0</v>
          </cell>
        </row>
        <row r="148">
          <cell r="I148">
            <v>0</v>
          </cell>
          <cell r="L148">
            <v>0</v>
          </cell>
          <cell r="M148">
            <v>0</v>
          </cell>
          <cell r="O148">
            <v>0</v>
          </cell>
        </row>
        <row r="149">
          <cell r="I149">
            <v>0</v>
          </cell>
          <cell r="L149">
            <v>0</v>
          </cell>
          <cell r="M149">
            <v>1</v>
          </cell>
          <cell r="O149">
            <v>0</v>
          </cell>
        </row>
        <row r="150">
          <cell r="I150">
            <v>0</v>
          </cell>
          <cell r="L150">
            <v>2</v>
          </cell>
          <cell r="M150">
            <v>0</v>
          </cell>
          <cell r="O150">
            <v>0</v>
          </cell>
        </row>
        <row r="151">
          <cell r="I151">
            <v>0</v>
          </cell>
          <cell r="L151">
            <v>0</v>
          </cell>
          <cell r="M151">
            <v>1</v>
          </cell>
          <cell r="O151">
            <v>0</v>
          </cell>
        </row>
        <row r="152">
          <cell r="I152">
            <v>0</v>
          </cell>
          <cell r="L152">
            <v>0</v>
          </cell>
          <cell r="M152">
            <v>1</v>
          </cell>
          <cell r="O152">
            <v>0</v>
          </cell>
        </row>
        <row r="153">
          <cell r="I153">
            <v>0</v>
          </cell>
          <cell r="L153">
            <v>0</v>
          </cell>
          <cell r="M153">
            <v>0</v>
          </cell>
          <cell r="O153">
            <v>0</v>
          </cell>
        </row>
        <row r="154">
          <cell r="I154">
            <v>0</v>
          </cell>
          <cell r="L154">
            <v>0</v>
          </cell>
          <cell r="M154">
            <v>0</v>
          </cell>
          <cell r="O154">
            <v>0</v>
          </cell>
        </row>
        <row r="155">
          <cell r="I155">
            <v>0</v>
          </cell>
          <cell r="L155">
            <v>0</v>
          </cell>
          <cell r="M155">
            <v>0</v>
          </cell>
          <cell r="O155">
            <v>0</v>
          </cell>
        </row>
        <row r="156">
          <cell r="I156">
            <v>0</v>
          </cell>
          <cell r="L156">
            <v>0</v>
          </cell>
          <cell r="M156">
            <v>1</v>
          </cell>
          <cell r="O156">
            <v>0</v>
          </cell>
        </row>
        <row r="157">
          <cell r="I157">
            <v>0</v>
          </cell>
          <cell r="L157">
            <v>0</v>
          </cell>
          <cell r="M157">
            <v>1</v>
          </cell>
          <cell r="O157">
            <v>1</v>
          </cell>
        </row>
        <row r="158">
          <cell r="I158">
            <v>0</v>
          </cell>
          <cell r="L158">
            <v>0</v>
          </cell>
          <cell r="M158">
            <v>0</v>
          </cell>
          <cell r="O158">
            <v>1</v>
          </cell>
        </row>
        <row r="159">
          <cell r="I159">
            <v>0</v>
          </cell>
          <cell r="L159">
            <v>0</v>
          </cell>
          <cell r="M159">
            <v>1</v>
          </cell>
          <cell r="O159">
            <v>0</v>
          </cell>
        </row>
        <row r="160">
          <cell r="I160">
            <v>1</v>
          </cell>
          <cell r="L160">
            <v>0</v>
          </cell>
          <cell r="M160">
            <v>0</v>
          </cell>
          <cell r="O160">
            <v>0</v>
          </cell>
        </row>
        <row r="161">
          <cell r="I161">
            <v>0</v>
          </cell>
          <cell r="L161">
            <v>0</v>
          </cell>
          <cell r="M161">
            <v>0</v>
          </cell>
          <cell r="O161">
            <v>0</v>
          </cell>
        </row>
        <row r="162">
          <cell r="I162">
            <v>0</v>
          </cell>
          <cell r="L162">
            <v>0</v>
          </cell>
          <cell r="M162">
            <v>0</v>
          </cell>
          <cell r="O162">
            <v>0</v>
          </cell>
        </row>
        <row r="163">
          <cell r="I163">
            <v>1</v>
          </cell>
          <cell r="L163">
            <v>0</v>
          </cell>
          <cell r="M163">
            <v>0</v>
          </cell>
          <cell r="O163">
            <v>0</v>
          </cell>
        </row>
        <row r="164">
          <cell r="I164">
            <v>0</v>
          </cell>
          <cell r="L164">
            <v>0</v>
          </cell>
          <cell r="M164">
            <v>0</v>
          </cell>
          <cell r="O164">
            <v>0</v>
          </cell>
        </row>
        <row r="165">
          <cell r="I165">
            <v>0</v>
          </cell>
          <cell r="L165">
            <v>0</v>
          </cell>
          <cell r="M165">
            <v>0</v>
          </cell>
          <cell r="O165">
            <v>0</v>
          </cell>
        </row>
        <row r="166">
          <cell r="I166">
            <v>0</v>
          </cell>
          <cell r="L166">
            <v>2</v>
          </cell>
          <cell r="M166">
            <v>0</v>
          </cell>
          <cell r="O166">
            <v>1</v>
          </cell>
        </row>
        <row r="167">
          <cell r="I167">
            <v>0</v>
          </cell>
          <cell r="L167">
            <v>0</v>
          </cell>
          <cell r="M167">
            <v>5</v>
          </cell>
          <cell r="O167">
            <v>0</v>
          </cell>
        </row>
        <row r="168">
          <cell r="I168">
            <v>0</v>
          </cell>
          <cell r="L168">
            <v>0</v>
          </cell>
          <cell r="M168">
            <v>2</v>
          </cell>
          <cell r="O168">
            <v>0</v>
          </cell>
        </row>
        <row r="169">
          <cell r="I169">
            <v>0</v>
          </cell>
          <cell r="L169">
            <v>0</v>
          </cell>
          <cell r="M169">
            <v>0</v>
          </cell>
          <cell r="O169">
            <v>0</v>
          </cell>
        </row>
        <row r="171">
          <cell r="I171">
            <v>0</v>
          </cell>
          <cell r="L171">
            <v>0</v>
          </cell>
          <cell r="M171">
            <v>0</v>
          </cell>
          <cell r="O171">
            <v>0</v>
          </cell>
        </row>
        <row r="173">
          <cell r="I173">
            <v>1</v>
          </cell>
          <cell r="L173">
            <v>0</v>
          </cell>
          <cell r="M173">
            <v>0</v>
          </cell>
          <cell r="O173">
            <v>0</v>
          </cell>
        </row>
        <row r="174">
          <cell r="I174">
            <v>0</v>
          </cell>
          <cell r="L174">
            <v>0</v>
          </cell>
          <cell r="M174">
            <v>2</v>
          </cell>
          <cell r="O174">
            <v>0</v>
          </cell>
        </row>
        <row r="175">
          <cell r="I175">
            <v>0</v>
          </cell>
          <cell r="L175">
            <v>0</v>
          </cell>
          <cell r="M175">
            <v>0</v>
          </cell>
          <cell r="O175">
            <v>0</v>
          </cell>
        </row>
        <row r="176">
          <cell r="I176">
            <v>2</v>
          </cell>
          <cell r="L176">
            <v>0</v>
          </cell>
          <cell r="M176">
            <v>1</v>
          </cell>
          <cell r="O176">
            <v>0</v>
          </cell>
        </row>
        <row r="177">
          <cell r="I177">
            <v>1</v>
          </cell>
          <cell r="L177">
            <v>0</v>
          </cell>
          <cell r="M177">
            <v>0</v>
          </cell>
          <cell r="O177">
            <v>0</v>
          </cell>
        </row>
        <row r="178">
          <cell r="I178">
            <v>0</v>
          </cell>
          <cell r="L178">
            <v>0</v>
          </cell>
          <cell r="M178">
            <v>0</v>
          </cell>
          <cell r="O178">
            <v>0</v>
          </cell>
        </row>
        <row r="179">
          <cell r="I179">
            <v>0</v>
          </cell>
          <cell r="L179">
            <v>0</v>
          </cell>
          <cell r="M179">
            <v>0</v>
          </cell>
          <cell r="O179">
            <v>0</v>
          </cell>
        </row>
        <row r="180">
          <cell r="I180">
            <v>0</v>
          </cell>
          <cell r="L180">
            <v>0</v>
          </cell>
          <cell r="M180">
            <v>0</v>
          </cell>
          <cell r="O180">
            <v>0</v>
          </cell>
        </row>
        <row r="181">
          <cell r="I181">
            <v>0</v>
          </cell>
          <cell r="L181">
            <v>0</v>
          </cell>
          <cell r="M181">
            <v>0</v>
          </cell>
          <cell r="O181">
            <v>0</v>
          </cell>
        </row>
        <row r="183">
          <cell r="I183">
            <v>0</v>
          </cell>
          <cell r="L183">
            <v>0</v>
          </cell>
          <cell r="M183">
            <v>0</v>
          </cell>
          <cell r="O183">
            <v>0</v>
          </cell>
        </row>
        <row r="184">
          <cell r="I184">
            <v>400</v>
          </cell>
          <cell r="L184">
            <v>0</v>
          </cell>
          <cell r="M184">
            <v>0</v>
          </cell>
          <cell r="O184">
            <v>0</v>
          </cell>
        </row>
        <row r="185">
          <cell r="I185">
            <v>2</v>
          </cell>
          <cell r="L185">
            <v>0</v>
          </cell>
          <cell r="M185">
            <v>0</v>
          </cell>
          <cell r="O185">
            <v>0</v>
          </cell>
        </row>
        <row r="186">
          <cell r="I186">
            <v>1</v>
          </cell>
          <cell r="L186">
            <v>0</v>
          </cell>
          <cell r="M186">
            <v>0</v>
          </cell>
          <cell r="O186">
            <v>0</v>
          </cell>
        </row>
        <row r="187">
          <cell r="I187">
            <v>17</v>
          </cell>
          <cell r="L187">
            <v>0</v>
          </cell>
          <cell r="M187">
            <v>0</v>
          </cell>
          <cell r="O187">
            <v>0</v>
          </cell>
        </row>
        <row r="188">
          <cell r="I188">
            <v>82</v>
          </cell>
          <cell r="L188">
            <v>0</v>
          </cell>
          <cell r="M188">
            <v>0</v>
          </cell>
          <cell r="O188">
            <v>0</v>
          </cell>
        </row>
        <row r="189">
          <cell r="I189">
            <v>2</v>
          </cell>
          <cell r="L189">
            <v>0</v>
          </cell>
          <cell r="M189">
            <v>2</v>
          </cell>
          <cell r="O189">
            <v>0</v>
          </cell>
        </row>
        <row r="190">
          <cell r="I190">
            <v>2</v>
          </cell>
          <cell r="L190">
            <v>0</v>
          </cell>
          <cell r="M190">
            <v>0</v>
          </cell>
          <cell r="O190">
            <v>0</v>
          </cell>
        </row>
        <row r="191">
          <cell r="I191">
            <v>810</v>
          </cell>
          <cell r="L191">
            <v>0</v>
          </cell>
          <cell r="M191">
            <v>0</v>
          </cell>
          <cell r="O191">
            <v>0</v>
          </cell>
        </row>
        <row r="193">
          <cell r="I193">
            <v>105</v>
          </cell>
          <cell r="L193">
            <v>0</v>
          </cell>
          <cell r="M193">
            <v>0</v>
          </cell>
          <cell r="O193">
            <v>0</v>
          </cell>
        </row>
        <row r="194">
          <cell r="I194">
            <v>0</v>
          </cell>
          <cell r="L194">
            <v>0</v>
          </cell>
          <cell r="M194">
            <v>0</v>
          </cell>
          <cell r="O194">
            <v>0</v>
          </cell>
        </row>
        <row r="195">
          <cell r="I195">
            <v>34</v>
          </cell>
          <cell r="L195">
            <v>0</v>
          </cell>
          <cell r="M195">
            <v>0</v>
          </cell>
          <cell r="O195">
            <v>0</v>
          </cell>
        </row>
        <row r="196">
          <cell r="I196">
            <v>0</v>
          </cell>
          <cell r="L196">
            <v>0</v>
          </cell>
          <cell r="M196">
            <v>0</v>
          </cell>
          <cell r="O196">
            <v>0</v>
          </cell>
        </row>
        <row r="197">
          <cell r="I197">
            <v>26</v>
          </cell>
          <cell r="L197">
            <v>0</v>
          </cell>
          <cell r="M197">
            <v>0</v>
          </cell>
          <cell r="O197">
            <v>0</v>
          </cell>
        </row>
        <row r="198">
          <cell r="I198">
            <v>2</v>
          </cell>
          <cell r="L198">
            <v>0</v>
          </cell>
          <cell r="M198">
            <v>0</v>
          </cell>
          <cell r="O198">
            <v>0</v>
          </cell>
        </row>
        <row r="199">
          <cell r="I199">
            <v>1</v>
          </cell>
          <cell r="L199">
            <v>0</v>
          </cell>
          <cell r="M199">
            <v>0</v>
          </cell>
          <cell r="O199">
            <v>0</v>
          </cell>
        </row>
        <row r="200">
          <cell r="I200">
            <v>1</v>
          </cell>
          <cell r="L200">
            <v>0</v>
          </cell>
          <cell r="M200">
            <v>0</v>
          </cell>
          <cell r="O200">
            <v>0</v>
          </cell>
        </row>
        <row r="201">
          <cell r="I201">
            <v>0</v>
          </cell>
          <cell r="L201">
            <v>0</v>
          </cell>
          <cell r="M201">
            <v>1</v>
          </cell>
          <cell r="O201">
            <v>0</v>
          </cell>
        </row>
        <row r="203">
          <cell r="I203">
            <v>0</v>
          </cell>
          <cell r="L203">
            <v>0</v>
          </cell>
          <cell r="M203">
            <v>1</v>
          </cell>
          <cell r="O203">
            <v>0</v>
          </cell>
        </row>
        <row r="206">
          <cell r="I206">
            <v>0</v>
          </cell>
          <cell r="L206">
            <v>0</v>
          </cell>
          <cell r="M206">
            <v>2</v>
          </cell>
          <cell r="O206">
            <v>0</v>
          </cell>
        </row>
        <row r="207">
          <cell r="I207">
            <v>0</v>
          </cell>
          <cell r="L207">
            <v>41</v>
          </cell>
          <cell r="M207">
            <v>0</v>
          </cell>
          <cell r="O207">
            <v>0</v>
          </cell>
        </row>
        <row r="208">
          <cell r="I208">
            <v>0</v>
          </cell>
          <cell r="L208">
            <v>62</v>
          </cell>
          <cell r="M208">
            <v>0</v>
          </cell>
          <cell r="O208">
            <v>0</v>
          </cell>
        </row>
        <row r="209">
          <cell r="I209">
            <v>0</v>
          </cell>
          <cell r="L209">
            <v>108</v>
          </cell>
          <cell r="M209">
            <v>0</v>
          </cell>
          <cell r="O209">
            <v>0</v>
          </cell>
        </row>
        <row r="210">
          <cell r="I210">
            <v>1</v>
          </cell>
          <cell r="L210">
            <v>50</v>
          </cell>
          <cell r="M210">
            <v>0</v>
          </cell>
          <cell r="O210">
            <v>0</v>
          </cell>
        </row>
        <row r="211">
          <cell r="I211">
            <v>0</v>
          </cell>
          <cell r="L211">
            <v>278</v>
          </cell>
          <cell r="M211">
            <v>0</v>
          </cell>
          <cell r="O211">
            <v>0</v>
          </cell>
        </row>
        <row r="212">
          <cell r="I212">
            <v>250</v>
          </cell>
          <cell r="L212">
            <v>20</v>
          </cell>
          <cell r="M212">
            <v>0</v>
          </cell>
          <cell r="O212">
            <v>0</v>
          </cell>
        </row>
        <row r="213">
          <cell r="I213">
            <v>1</v>
          </cell>
          <cell r="L213">
            <v>102</v>
          </cell>
          <cell r="M213">
            <v>0</v>
          </cell>
          <cell r="O213">
            <v>0</v>
          </cell>
        </row>
        <row r="214">
          <cell r="I214">
            <v>0</v>
          </cell>
          <cell r="L214">
            <v>94</v>
          </cell>
          <cell r="M214">
            <v>0</v>
          </cell>
          <cell r="O214">
            <v>0</v>
          </cell>
        </row>
        <row r="215">
          <cell r="I215">
            <v>309</v>
          </cell>
          <cell r="L215">
            <v>36</v>
          </cell>
          <cell r="M215">
            <v>0</v>
          </cell>
          <cell r="O215">
            <v>0</v>
          </cell>
        </row>
        <row r="216">
          <cell r="I216">
            <v>512</v>
          </cell>
          <cell r="L216">
            <v>2</v>
          </cell>
          <cell r="M216">
            <v>0</v>
          </cell>
          <cell r="O216">
            <v>0</v>
          </cell>
        </row>
        <row r="217">
          <cell r="I217">
            <v>143</v>
          </cell>
          <cell r="L217">
            <v>16</v>
          </cell>
          <cell r="M217">
            <v>0</v>
          </cell>
          <cell r="O217">
            <v>0</v>
          </cell>
        </row>
        <row r="218">
          <cell r="I218">
            <v>2</v>
          </cell>
          <cell r="L218">
            <v>127</v>
          </cell>
          <cell r="M218">
            <v>0</v>
          </cell>
          <cell r="O218">
            <v>0</v>
          </cell>
        </row>
        <row r="219">
          <cell r="I219">
            <v>177</v>
          </cell>
          <cell r="L219">
            <v>1</v>
          </cell>
          <cell r="M219">
            <v>0</v>
          </cell>
          <cell r="O219">
            <v>0</v>
          </cell>
        </row>
        <row r="220">
          <cell r="I220">
            <v>4</v>
          </cell>
          <cell r="L220">
            <v>4</v>
          </cell>
          <cell r="M220">
            <v>0</v>
          </cell>
          <cell r="O220">
            <v>0</v>
          </cell>
        </row>
        <row r="221">
          <cell r="I221">
            <v>5</v>
          </cell>
          <cell r="L221">
            <v>2</v>
          </cell>
          <cell r="M221">
            <v>1</v>
          </cell>
          <cell r="O221">
            <v>0</v>
          </cell>
        </row>
        <row r="222">
          <cell r="I222">
            <v>18</v>
          </cell>
          <cell r="L222">
            <v>0</v>
          </cell>
          <cell r="M222">
            <v>1</v>
          </cell>
          <cell r="O222">
            <v>0</v>
          </cell>
        </row>
        <row r="223">
          <cell r="I223">
            <v>294</v>
          </cell>
          <cell r="L223">
            <v>0</v>
          </cell>
          <cell r="M223">
            <v>2</v>
          </cell>
          <cell r="O223">
            <v>0</v>
          </cell>
        </row>
        <row r="224">
          <cell r="I224">
            <v>10</v>
          </cell>
          <cell r="L224">
            <v>0</v>
          </cell>
          <cell r="M224">
            <v>1</v>
          </cell>
          <cell r="O224">
            <v>0</v>
          </cell>
        </row>
        <row r="225">
          <cell r="I225">
            <v>4</v>
          </cell>
          <cell r="L225">
            <v>0</v>
          </cell>
          <cell r="M225">
            <v>0</v>
          </cell>
          <cell r="O225">
            <v>0</v>
          </cell>
        </row>
        <row r="226">
          <cell r="I226">
            <v>0</v>
          </cell>
          <cell r="L226">
            <v>0</v>
          </cell>
          <cell r="M226">
            <v>1</v>
          </cell>
          <cell r="O226">
            <v>0</v>
          </cell>
        </row>
        <row r="227">
          <cell r="I227">
            <v>1</v>
          </cell>
          <cell r="L227">
            <v>0</v>
          </cell>
          <cell r="M227">
            <v>0</v>
          </cell>
          <cell r="O227">
            <v>0</v>
          </cell>
        </row>
        <row r="228">
          <cell r="I228">
            <v>3</v>
          </cell>
          <cell r="L228">
            <v>0</v>
          </cell>
          <cell r="M228">
            <v>0</v>
          </cell>
          <cell r="O228">
            <v>0</v>
          </cell>
        </row>
        <row r="229">
          <cell r="I229">
            <v>0</v>
          </cell>
          <cell r="L229">
            <v>0</v>
          </cell>
          <cell r="M229">
            <v>4</v>
          </cell>
          <cell r="O229">
            <v>0</v>
          </cell>
        </row>
        <row r="230">
          <cell r="I230">
            <v>20</v>
          </cell>
          <cell r="L230">
            <v>0</v>
          </cell>
          <cell r="M230">
            <v>3</v>
          </cell>
          <cell r="O230">
            <v>0</v>
          </cell>
        </row>
        <row r="231">
          <cell r="I231">
            <v>1</v>
          </cell>
          <cell r="L231">
            <v>0</v>
          </cell>
          <cell r="M231">
            <v>0</v>
          </cell>
          <cell r="O231">
            <v>0</v>
          </cell>
        </row>
        <row r="232">
          <cell r="I232">
            <v>3</v>
          </cell>
          <cell r="L232">
            <v>0</v>
          </cell>
          <cell r="M232">
            <v>0</v>
          </cell>
          <cell r="O232">
            <v>1</v>
          </cell>
        </row>
        <row r="233">
          <cell r="I233">
            <v>1</v>
          </cell>
          <cell r="L233">
            <v>0</v>
          </cell>
          <cell r="M233">
            <v>1</v>
          </cell>
          <cell r="O233">
            <v>0</v>
          </cell>
        </row>
        <row r="234">
          <cell r="I234">
            <v>0</v>
          </cell>
          <cell r="L234">
            <v>0</v>
          </cell>
          <cell r="M234">
            <v>1</v>
          </cell>
          <cell r="O234">
            <v>0</v>
          </cell>
        </row>
        <row r="235">
          <cell r="I235">
            <v>0</v>
          </cell>
          <cell r="L235">
            <v>0</v>
          </cell>
          <cell r="M235">
            <v>0</v>
          </cell>
          <cell r="O235">
            <v>0</v>
          </cell>
        </row>
        <row r="236">
          <cell r="I236">
            <v>3</v>
          </cell>
          <cell r="L236">
            <v>1</v>
          </cell>
          <cell r="M236">
            <v>0</v>
          </cell>
          <cell r="O236">
            <v>1</v>
          </cell>
        </row>
        <row r="237">
          <cell r="I237">
            <v>3</v>
          </cell>
          <cell r="L237">
            <v>0</v>
          </cell>
          <cell r="M237">
            <v>2</v>
          </cell>
          <cell r="O237">
            <v>0</v>
          </cell>
        </row>
        <row r="238">
          <cell r="I238">
            <v>4</v>
          </cell>
          <cell r="L238">
            <v>0</v>
          </cell>
          <cell r="M238">
            <v>0</v>
          </cell>
          <cell r="O238">
            <v>1</v>
          </cell>
        </row>
        <row r="239">
          <cell r="I239">
            <v>0</v>
          </cell>
          <cell r="L239">
            <v>0</v>
          </cell>
          <cell r="M239">
            <v>0</v>
          </cell>
          <cell r="O239">
            <v>0</v>
          </cell>
        </row>
        <row r="240">
          <cell r="I240">
            <v>0</v>
          </cell>
          <cell r="L240">
            <v>0</v>
          </cell>
          <cell r="M240">
            <v>1</v>
          </cell>
          <cell r="O240">
            <v>0</v>
          </cell>
        </row>
        <row r="241">
          <cell r="I241">
            <v>1</v>
          </cell>
          <cell r="L241">
            <v>0</v>
          </cell>
          <cell r="M241">
            <v>0</v>
          </cell>
          <cell r="O241">
            <v>0</v>
          </cell>
        </row>
        <row r="242">
          <cell r="I242">
            <v>0</v>
          </cell>
          <cell r="L242">
            <v>0</v>
          </cell>
          <cell r="M242">
            <v>1</v>
          </cell>
          <cell r="O242">
            <v>0</v>
          </cell>
        </row>
        <row r="244">
          <cell r="I244">
            <v>3</v>
          </cell>
          <cell r="L244">
            <v>0</v>
          </cell>
          <cell r="M244">
            <v>0</v>
          </cell>
          <cell r="O244">
            <v>0</v>
          </cell>
        </row>
        <row r="245">
          <cell r="I245">
            <v>4</v>
          </cell>
          <cell r="L245">
            <v>0</v>
          </cell>
          <cell r="M245">
            <v>2</v>
          </cell>
          <cell r="O245">
            <v>0</v>
          </cell>
        </row>
        <row r="246">
          <cell r="I246">
            <v>0</v>
          </cell>
          <cell r="L246">
            <v>0</v>
          </cell>
          <cell r="M246">
            <v>1</v>
          </cell>
          <cell r="O246">
            <v>1</v>
          </cell>
        </row>
        <row r="247">
          <cell r="I247">
            <v>1</v>
          </cell>
          <cell r="L247">
            <v>0</v>
          </cell>
          <cell r="M247">
            <v>0</v>
          </cell>
          <cell r="O247">
            <v>0</v>
          </cell>
        </row>
        <row r="249">
          <cell r="I249">
            <v>0</v>
          </cell>
          <cell r="L249">
            <v>0</v>
          </cell>
          <cell r="M249">
            <v>1</v>
          </cell>
          <cell r="O249">
            <v>0</v>
          </cell>
        </row>
        <row r="250">
          <cell r="I250">
            <v>0</v>
          </cell>
          <cell r="L250">
            <v>0</v>
          </cell>
          <cell r="M250">
            <v>0</v>
          </cell>
          <cell r="O250">
            <v>0</v>
          </cell>
        </row>
        <row r="251">
          <cell r="I251">
            <v>0</v>
          </cell>
          <cell r="L251">
            <v>0</v>
          </cell>
          <cell r="M251">
            <v>1</v>
          </cell>
          <cell r="O251">
            <v>0</v>
          </cell>
        </row>
        <row r="252">
          <cell r="I252">
            <v>0</v>
          </cell>
          <cell r="L252">
            <v>0</v>
          </cell>
          <cell r="M252">
            <v>1</v>
          </cell>
          <cell r="O252">
            <v>0</v>
          </cell>
        </row>
        <row r="253">
          <cell r="I253">
            <v>0</v>
          </cell>
          <cell r="L253">
            <v>0</v>
          </cell>
          <cell r="M253">
            <v>2</v>
          </cell>
          <cell r="O253">
            <v>0</v>
          </cell>
        </row>
        <row r="254">
          <cell r="I254">
            <v>4</v>
          </cell>
          <cell r="L254">
            <v>0</v>
          </cell>
          <cell r="M254">
            <v>2</v>
          </cell>
          <cell r="O254">
            <v>0</v>
          </cell>
        </row>
        <row r="255">
          <cell r="I255">
            <v>0</v>
          </cell>
          <cell r="L255">
            <v>0</v>
          </cell>
          <cell r="M255">
            <v>1</v>
          </cell>
          <cell r="O255">
            <v>0</v>
          </cell>
        </row>
        <row r="256">
          <cell r="I256">
            <v>6</v>
          </cell>
          <cell r="L256">
            <v>0</v>
          </cell>
          <cell r="M256">
            <v>0</v>
          </cell>
          <cell r="O256">
            <v>0</v>
          </cell>
        </row>
        <row r="257">
          <cell r="I257">
            <v>2</v>
          </cell>
          <cell r="L257">
            <v>0</v>
          </cell>
          <cell r="M257">
            <v>3</v>
          </cell>
          <cell r="O257">
            <v>0</v>
          </cell>
        </row>
        <row r="258">
          <cell r="I258">
            <v>6</v>
          </cell>
          <cell r="L258">
            <v>0</v>
          </cell>
          <cell r="M258">
            <v>0</v>
          </cell>
          <cell r="O258">
            <v>0</v>
          </cell>
        </row>
        <row r="259">
          <cell r="I259">
            <v>2</v>
          </cell>
          <cell r="L259">
            <v>0</v>
          </cell>
          <cell r="M259">
            <v>3</v>
          </cell>
          <cell r="O259">
            <v>0</v>
          </cell>
        </row>
        <row r="260">
          <cell r="I260">
            <v>2</v>
          </cell>
          <cell r="L260">
            <v>0</v>
          </cell>
          <cell r="M260">
            <v>1</v>
          </cell>
          <cell r="O260">
            <v>0</v>
          </cell>
        </row>
        <row r="261">
          <cell r="I261">
            <v>0</v>
          </cell>
          <cell r="L261">
            <v>0</v>
          </cell>
          <cell r="M261">
            <v>1</v>
          </cell>
          <cell r="O261">
            <v>0</v>
          </cell>
        </row>
        <row r="262">
          <cell r="I262">
            <v>3</v>
          </cell>
          <cell r="L262">
            <v>0</v>
          </cell>
          <cell r="M262">
            <v>0</v>
          </cell>
          <cell r="O262">
            <v>0</v>
          </cell>
        </row>
        <row r="263">
          <cell r="I263">
            <v>4</v>
          </cell>
          <cell r="L263">
            <v>0</v>
          </cell>
          <cell r="M263">
            <v>1</v>
          </cell>
          <cell r="O263">
            <v>1</v>
          </cell>
        </row>
        <row r="264">
          <cell r="I264">
            <v>5</v>
          </cell>
          <cell r="L264">
            <v>0</v>
          </cell>
          <cell r="M264">
            <v>0</v>
          </cell>
          <cell r="O264">
            <v>0</v>
          </cell>
        </row>
        <row r="265">
          <cell r="I265">
            <v>4</v>
          </cell>
          <cell r="L265">
            <v>0</v>
          </cell>
          <cell r="M265">
            <v>0</v>
          </cell>
          <cell r="O265">
            <v>1</v>
          </cell>
        </row>
        <row r="266">
          <cell r="I266">
            <v>5</v>
          </cell>
          <cell r="L266">
            <v>0</v>
          </cell>
          <cell r="M266">
            <v>2</v>
          </cell>
          <cell r="O266">
            <v>1</v>
          </cell>
        </row>
        <row r="267">
          <cell r="I267">
            <v>4</v>
          </cell>
          <cell r="L267">
            <v>0</v>
          </cell>
          <cell r="M267">
            <v>1</v>
          </cell>
          <cell r="O267">
            <v>0</v>
          </cell>
        </row>
        <row r="268">
          <cell r="I268">
            <v>326</v>
          </cell>
          <cell r="L268">
            <v>1</v>
          </cell>
          <cell r="M268">
            <v>0</v>
          </cell>
          <cell r="O268">
            <v>0</v>
          </cell>
        </row>
        <row r="269">
          <cell r="I269">
            <v>711</v>
          </cell>
          <cell r="L269">
            <v>0</v>
          </cell>
          <cell r="M269">
            <v>0</v>
          </cell>
          <cell r="O269">
            <v>0</v>
          </cell>
        </row>
        <row r="270">
          <cell r="I270">
            <v>30</v>
          </cell>
          <cell r="L270">
            <v>0</v>
          </cell>
          <cell r="M270">
            <v>1</v>
          </cell>
          <cell r="O270">
            <v>1</v>
          </cell>
        </row>
        <row r="271">
          <cell r="I271">
            <v>1169</v>
          </cell>
          <cell r="L271">
            <v>1</v>
          </cell>
          <cell r="M271">
            <v>0</v>
          </cell>
          <cell r="O271">
            <v>0</v>
          </cell>
        </row>
        <row r="272">
          <cell r="I272">
            <v>145</v>
          </cell>
          <cell r="L272">
            <v>4</v>
          </cell>
          <cell r="M272">
            <v>0</v>
          </cell>
          <cell r="O272">
            <v>0</v>
          </cell>
        </row>
        <row r="273">
          <cell r="I273">
            <v>42</v>
          </cell>
          <cell r="L273">
            <v>0</v>
          </cell>
          <cell r="M273">
            <v>0</v>
          </cell>
          <cell r="O273">
            <v>0</v>
          </cell>
        </row>
        <row r="274">
          <cell r="I274">
            <v>2</v>
          </cell>
          <cell r="L274">
            <v>0</v>
          </cell>
          <cell r="M274">
            <v>0</v>
          </cell>
          <cell r="O274">
            <v>0</v>
          </cell>
        </row>
        <row r="275">
          <cell r="I275">
            <v>2</v>
          </cell>
          <cell r="L275">
            <v>2</v>
          </cell>
          <cell r="M275">
            <v>0</v>
          </cell>
          <cell r="O275">
            <v>0</v>
          </cell>
        </row>
        <row r="276">
          <cell r="I276">
            <v>2</v>
          </cell>
          <cell r="L276">
            <v>6</v>
          </cell>
          <cell r="M276">
            <v>0</v>
          </cell>
          <cell r="O276">
            <v>0</v>
          </cell>
        </row>
        <row r="277">
          <cell r="I277">
            <v>1</v>
          </cell>
          <cell r="L277">
            <v>7</v>
          </cell>
          <cell r="M277">
            <v>0</v>
          </cell>
          <cell r="O277">
            <v>1</v>
          </cell>
        </row>
        <row r="278">
          <cell r="I278">
            <v>0</v>
          </cell>
          <cell r="L278">
            <v>14</v>
          </cell>
          <cell r="M278">
            <v>0</v>
          </cell>
          <cell r="O278">
            <v>0</v>
          </cell>
        </row>
        <row r="279">
          <cell r="I279">
            <v>0</v>
          </cell>
          <cell r="L279">
            <v>7</v>
          </cell>
          <cell r="M279">
            <v>0</v>
          </cell>
          <cell r="O279">
            <v>0</v>
          </cell>
        </row>
        <row r="280">
          <cell r="I280">
            <v>232</v>
          </cell>
          <cell r="L280">
            <v>15</v>
          </cell>
          <cell r="M280">
            <v>0</v>
          </cell>
          <cell r="O280">
            <v>0</v>
          </cell>
        </row>
        <row r="281">
          <cell r="I281">
            <v>5</v>
          </cell>
          <cell r="L281">
            <v>12</v>
          </cell>
          <cell r="M281">
            <v>1</v>
          </cell>
          <cell r="O281">
            <v>0</v>
          </cell>
        </row>
        <row r="282">
          <cell r="I282">
            <v>12</v>
          </cell>
          <cell r="L282">
            <v>6</v>
          </cell>
          <cell r="M282">
            <v>0</v>
          </cell>
          <cell r="O282">
            <v>0</v>
          </cell>
        </row>
        <row r="283">
          <cell r="I283">
            <v>53</v>
          </cell>
          <cell r="L283">
            <v>10</v>
          </cell>
          <cell r="M283">
            <v>0</v>
          </cell>
          <cell r="O283">
            <v>1</v>
          </cell>
        </row>
        <row r="284">
          <cell r="I284">
            <v>1</v>
          </cell>
          <cell r="L284">
            <v>9</v>
          </cell>
          <cell r="M284">
            <v>0</v>
          </cell>
          <cell r="O284">
            <v>1</v>
          </cell>
        </row>
        <row r="285">
          <cell r="I285">
            <v>1</v>
          </cell>
          <cell r="L285">
            <v>28</v>
          </cell>
          <cell r="M285">
            <v>0</v>
          </cell>
          <cell r="O285">
            <v>1</v>
          </cell>
        </row>
        <row r="286">
          <cell r="I286">
            <v>1</v>
          </cell>
          <cell r="L286">
            <v>15</v>
          </cell>
          <cell r="M286">
            <v>0</v>
          </cell>
          <cell r="O286">
            <v>0</v>
          </cell>
        </row>
        <row r="287">
          <cell r="I287">
            <v>38</v>
          </cell>
          <cell r="L287">
            <v>8</v>
          </cell>
          <cell r="M287">
            <v>0</v>
          </cell>
          <cell r="O287">
            <v>0</v>
          </cell>
        </row>
        <row r="288">
          <cell r="I288">
            <v>249</v>
          </cell>
          <cell r="L288">
            <v>0</v>
          </cell>
          <cell r="M288">
            <v>0</v>
          </cell>
          <cell r="O288">
            <v>0</v>
          </cell>
        </row>
        <row r="289">
          <cell r="I289">
            <v>831</v>
          </cell>
          <cell r="L289">
            <v>7</v>
          </cell>
          <cell r="M289">
            <v>0</v>
          </cell>
          <cell r="O289">
            <v>0</v>
          </cell>
        </row>
        <row r="290">
          <cell r="I290">
            <v>5</v>
          </cell>
          <cell r="L290">
            <v>1</v>
          </cell>
          <cell r="M290">
            <v>0</v>
          </cell>
          <cell r="O290">
            <v>0</v>
          </cell>
        </row>
        <row r="291">
          <cell r="I291">
            <v>1</v>
          </cell>
          <cell r="L291">
            <v>3</v>
          </cell>
          <cell r="M291">
            <v>0</v>
          </cell>
          <cell r="O291">
            <v>0</v>
          </cell>
        </row>
        <row r="292">
          <cell r="I292">
            <v>3</v>
          </cell>
          <cell r="L292">
            <v>0</v>
          </cell>
          <cell r="M292">
            <v>0</v>
          </cell>
          <cell r="O292">
            <v>0</v>
          </cell>
        </row>
        <row r="293">
          <cell r="I293">
            <v>0</v>
          </cell>
          <cell r="L293">
            <v>0</v>
          </cell>
          <cell r="M293">
            <v>0</v>
          </cell>
          <cell r="O293">
            <v>0</v>
          </cell>
        </row>
        <row r="294">
          <cell r="I294">
            <v>14</v>
          </cell>
          <cell r="L294">
            <v>0</v>
          </cell>
          <cell r="M294">
            <v>0</v>
          </cell>
          <cell r="O294">
            <v>0</v>
          </cell>
        </row>
        <row r="295">
          <cell r="I295">
            <v>125</v>
          </cell>
          <cell r="L295">
            <v>2</v>
          </cell>
          <cell r="M295">
            <v>0</v>
          </cell>
          <cell r="O295">
            <v>0</v>
          </cell>
        </row>
        <row r="296">
          <cell r="I296">
            <v>422</v>
          </cell>
          <cell r="L296">
            <v>5</v>
          </cell>
          <cell r="M296">
            <v>0</v>
          </cell>
          <cell r="O296">
            <v>0</v>
          </cell>
        </row>
        <row r="297">
          <cell r="I297">
            <v>7</v>
          </cell>
          <cell r="L297">
            <v>0</v>
          </cell>
          <cell r="M297">
            <v>0</v>
          </cell>
          <cell r="O297">
            <v>0</v>
          </cell>
        </row>
        <row r="298">
          <cell r="I298">
            <v>1</v>
          </cell>
          <cell r="L298">
            <v>2</v>
          </cell>
          <cell r="M298">
            <v>0</v>
          </cell>
          <cell r="O298">
            <v>0</v>
          </cell>
        </row>
        <row r="299">
          <cell r="I299">
            <v>5</v>
          </cell>
          <cell r="L299">
            <v>1</v>
          </cell>
          <cell r="M299">
            <v>0</v>
          </cell>
          <cell r="O299">
            <v>0</v>
          </cell>
        </row>
        <row r="300">
          <cell r="I300">
            <v>0</v>
          </cell>
          <cell r="L300">
            <v>0</v>
          </cell>
          <cell r="M300">
            <v>0</v>
          </cell>
          <cell r="O300">
            <v>1</v>
          </cell>
        </row>
        <row r="301">
          <cell r="I301">
            <v>8</v>
          </cell>
          <cell r="L301">
            <v>0</v>
          </cell>
          <cell r="M301">
            <v>0</v>
          </cell>
          <cell r="O301">
            <v>0</v>
          </cell>
        </row>
        <row r="302">
          <cell r="I302">
            <v>45</v>
          </cell>
          <cell r="L302">
            <v>0</v>
          </cell>
          <cell r="M302">
            <v>0</v>
          </cell>
          <cell r="O302">
            <v>0</v>
          </cell>
        </row>
        <row r="304">
          <cell r="I304">
            <v>5</v>
          </cell>
          <cell r="L304">
            <v>0</v>
          </cell>
          <cell r="M304">
            <v>1</v>
          </cell>
          <cell r="O304">
            <v>0</v>
          </cell>
        </row>
        <row r="305">
          <cell r="I305">
            <v>18</v>
          </cell>
          <cell r="L305">
            <v>0</v>
          </cell>
          <cell r="M305">
            <v>1</v>
          </cell>
          <cell r="O305">
            <v>0</v>
          </cell>
        </row>
        <row r="306">
          <cell r="I306">
            <v>13</v>
          </cell>
          <cell r="L306">
            <v>0</v>
          </cell>
          <cell r="M306">
            <v>0</v>
          </cell>
          <cell r="O306">
            <v>0</v>
          </cell>
        </row>
        <row r="307">
          <cell r="I307">
            <v>1</v>
          </cell>
          <cell r="L307">
            <v>5</v>
          </cell>
          <cell r="M307">
            <v>0</v>
          </cell>
          <cell r="O307">
            <v>0</v>
          </cell>
        </row>
        <row r="308">
          <cell r="I308">
            <v>0</v>
          </cell>
          <cell r="L308">
            <v>0</v>
          </cell>
          <cell r="M308">
            <v>1</v>
          </cell>
          <cell r="O308">
            <v>1</v>
          </cell>
        </row>
        <row r="309">
          <cell r="I309">
            <v>10</v>
          </cell>
          <cell r="L309">
            <v>0</v>
          </cell>
          <cell r="M309">
            <v>0</v>
          </cell>
          <cell r="O309">
            <v>1</v>
          </cell>
        </row>
        <row r="310">
          <cell r="I310">
            <v>1</v>
          </cell>
          <cell r="L310">
            <v>0</v>
          </cell>
          <cell r="M310">
            <v>0</v>
          </cell>
          <cell r="O310">
            <v>1</v>
          </cell>
        </row>
        <row r="311">
          <cell r="I311">
            <v>2</v>
          </cell>
          <cell r="L311">
            <v>1</v>
          </cell>
          <cell r="M311">
            <v>0</v>
          </cell>
          <cell r="O311">
            <v>0</v>
          </cell>
        </row>
        <row r="312">
          <cell r="I312">
            <v>143</v>
          </cell>
          <cell r="L312">
            <v>0</v>
          </cell>
          <cell r="M312">
            <v>0</v>
          </cell>
          <cell r="O312">
            <v>0</v>
          </cell>
        </row>
        <row r="313">
          <cell r="I313">
            <v>2</v>
          </cell>
          <cell r="L313">
            <v>0</v>
          </cell>
          <cell r="M313">
            <v>0</v>
          </cell>
          <cell r="O313">
            <v>0</v>
          </cell>
        </row>
        <row r="314">
          <cell r="I314">
            <v>1</v>
          </cell>
          <cell r="L314">
            <v>0</v>
          </cell>
          <cell r="M314">
            <v>0</v>
          </cell>
          <cell r="O314">
            <v>0</v>
          </cell>
        </row>
        <row r="315">
          <cell r="I315">
            <v>3</v>
          </cell>
          <cell r="L315">
            <v>0</v>
          </cell>
          <cell r="M315">
            <v>1</v>
          </cell>
          <cell r="O315">
            <v>0</v>
          </cell>
        </row>
        <row r="316">
          <cell r="I316">
            <v>1</v>
          </cell>
          <cell r="L316">
            <v>0</v>
          </cell>
          <cell r="M316">
            <v>1</v>
          </cell>
          <cell r="O316">
            <v>0</v>
          </cell>
        </row>
        <row r="317">
          <cell r="I317">
            <v>2</v>
          </cell>
          <cell r="L317">
            <v>0</v>
          </cell>
          <cell r="M317">
            <v>0</v>
          </cell>
          <cell r="O317">
            <v>0</v>
          </cell>
        </row>
        <row r="318">
          <cell r="I318">
            <v>3</v>
          </cell>
          <cell r="L318">
            <v>0</v>
          </cell>
          <cell r="M318">
            <v>1</v>
          </cell>
          <cell r="O318">
            <v>0</v>
          </cell>
        </row>
        <row r="319">
          <cell r="I319">
            <v>1</v>
          </cell>
          <cell r="L319">
            <v>0</v>
          </cell>
          <cell r="M319">
            <v>0</v>
          </cell>
          <cell r="O319">
            <v>0</v>
          </cell>
        </row>
        <row r="320">
          <cell r="I320">
            <v>1</v>
          </cell>
          <cell r="L320">
            <v>0</v>
          </cell>
          <cell r="M320">
            <v>0</v>
          </cell>
          <cell r="O320">
            <v>1</v>
          </cell>
        </row>
        <row r="321">
          <cell r="I321">
            <v>3</v>
          </cell>
          <cell r="L321">
            <v>0</v>
          </cell>
          <cell r="M321">
            <v>0</v>
          </cell>
          <cell r="O321">
            <v>0</v>
          </cell>
        </row>
        <row r="322">
          <cell r="I322">
            <v>4</v>
          </cell>
          <cell r="L322">
            <v>0</v>
          </cell>
          <cell r="M322">
            <v>0</v>
          </cell>
          <cell r="O322">
            <v>0</v>
          </cell>
        </row>
        <row r="323">
          <cell r="I323">
            <v>0</v>
          </cell>
          <cell r="L323">
            <v>0</v>
          </cell>
          <cell r="M323">
            <v>1</v>
          </cell>
          <cell r="O323">
            <v>0</v>
          </cell>
        </row>
        <row r="324">
          <cell r="I324">
            <v>2</v>
          </cell>
          <cell r="L324">
            <v>0</v>
          </cell>
          <cell r="M324">
            <v>0</v>
          </cell>
          <cell r="O324">
            <v>0</v>
          </cell>
        </row>
        <row r="325">
          <cell r="I325">
            <v>6</v>
          </cell>
          <cell r="L325">
            <v>0</v>
          </cell>
          <cell r="M325">
            <v>0</v>
          </cell>
          <cell r="O325">
            <v>1</v>
          </cell>
        </row>
        <row r="326">
          <cell r="I326">
            <v>2</v>
          </cell>
          <cell r="L326">
            <v>0</v>
          </cell>
          <cell r="M326">
            <v>1</v>
          </cell>
          <cell r="O326">
            <v>0</v>
          </cell>
        </row>
        <row r="327">
          <cell r="I327">
            <v>1</v>
          </cell>
          <cell r="L327">
            <v>0</v>
          </cell>
          <cell r="M327">
            <v>1</v>
          </cell>
          <cell r="O327">
            <v>0</v>
          </cell>
        </row>
        <row r="328">
          <cell r="I328">
            <v>1</v>
          </cell>
          <cell r="L328">
            <v>0</v>
          </cell>
          <cell r="M328">
            <v>0</v>
          </cell>
          <cell r="O328">
            <v>0</v>
          </cell>
        </row>
        <row r="329">
          <cell r="I329">
            <v>4</v>
          </cell>
          <cell r="L329">
            <v>0</v>
          </cell>
          <cell r="M329">
            <v>0</v>
          </cell>
          <cell r="O329">
            <v>0</v>
          </cell>
        </row>
        <row r="330">
          <cell r="I330">
            <v>3</v>
          </cell>
          <cell r="L330">
            <v>0</v>
          </cell>
          <cell r="M330">
            <v>0</v>
          </cell>
          <cell r="O330">
            <v>1</v>
          </cell>
        </row>
        <row r="331">
          <cell r="I331">
            <v>3</v>
          </cell>
          <cell r="L331">
            <v>0</v>
          </cell>
          <cell r="M331">
            <v>0</v>
          </cell>
          <cell r="O331">
            <v>2</v>
          </cell>
        </row>
        <row r="332">
          <cell r="I332">
            <v>0</v>
          </cell>
          <cell r="L332">
            <v>0</v>
          </cell>
          <cell r="M332">
            <v>1</v>
          </cell>
          <cell r="O332">
            <v>0</v>
          </cell>
        </row>
        <row r="333">
          <cell r="I333">
            <v>1</v>
          </cell>
          <cell r="L333">
            <v>0</v>
          </cell>
          <cell r="M333">
            <v>0</v>
          </cell>
          <cell r="O333">
            <v>0</v>
          </cell>
        </row>
        <row r="334">
          <cell r="I334">
            <v>4</v>
          </cell>
          <cell r="L334">
            <v>0</v>
          </cell>
          <cell r="M334">
            <v>0</v>
          </cell>
          <cell r="O334">
            <v>0</v>
          </cell>
        </row>
        <row r="335">
          <cell r="I335">
            <v>2</v>
          </cell>
          <cell r="L335">
            <v>0</v>
          </cell>
          <cell r="M335">
            <v>1</v>
          </cell>
          <cell r="O335">
            <v>0</v>
          </cell>
        </row>
        <row r="336">
          <cell r="I336">
            <v>0</v>
          </cell>
          <cell r="L336">
            <v>0</v>
          </cell>
          <cell r="M336">
            <v>1</v>
          </cell>
          <cell r="O336">
            <v>0</v>
          </cell>
        </row>
        <row r="338">
          <cell r="I338">
            <v>229</v>
          </cell>
          <cell r="L338">
            <v>2</v>
          </cell>
          <cell r="M338">
            <v>0</v>
          </cell>
          <cell r="O338">
            <v>0</v>
          </cell>
        </row>
        <row r="339">
          <cell r="I339">
            <v>66</v>
          </cell>
          <cell r="L339">
            <v>2</v>
          </cell>
          <cell r="M339">
            <v>0</v>
          </cell>
          <cell r="O339">
            <v>0</v>
          </cell>
        </row>
        <row r="340">
          <cell r="I340">
            <v>0</v>
          </cell>
          <cell r="L340">
            <v>1</v>
          </cell>
          <cell r="M340">
            <v>0</v>
          </cell>
          <cell r="O340">
            <v>0</v>
          </cell>
        </row>
        <row r="342">
          <cell r="I342">
            <v>1</v>
          </cell>
          <cell r="L342">
            <v>0</v>
          </cell>
          <cell r="M342">
            <v>0</v>
          </cell>
          <cell r="O342">
            <v>4</v>
          </cell>
        </row>
        <row r="344">
          <cell r="I344">
            <v>31</v>
          </cell>
          <cell r="L344">
            <v>0</v>
          </cell>
          <cell r="M344">
            <v>0</v>
          </cell>
          <cell r="O344">
            <v>0</v>
          </cell>
        </row>
        <row r="345">
          <cell r="I345">
            <v>43</v>
          </cell>
          <cell r="L345">
            <v>2</v>
          </cell>
          <cell r="M345">
            <v>0</v>
          </cell>
          <cell r="O345">
            <v>0</v>
          </cell>
        </row>
        <row r="346">
          <cell r="I346">
            <v>58</v>
          </cell>
          <cell r="L346">
            <v>0</v>
          </cell>
          <cell r="M346">
            <v>0</v>
          </cell>
          <cell r="O346">
            <v>0</v>
          </cell>
        </row>
        <row r="347">
          <cell r="I347">
            <v>0</v>
          </cell>
          <cell r="L347">
            <v>31</v>
          </cell>
          <cell r="M347">
            <v>0</v>
          </cell>
          <cell r="O347">
            <v>0</v>
          </cell>
        </row>
        <row r="348">
          <cell r="I348">
            <v>0</v>
          </cell>
          <cell r="L348">
            <v>15</v>
          </cell>
          <cell r="M348">
            <v>1</v>
          </cell>
          <cell r="O348">
            <v>0</v>
          </cell>
        </row>
        <row r="349">
          <cell r="I349">
            <v>0</v>
          </cell>
          <cell r="L349">
            <v>7</v>
          </cell>
          <cell r="M349">
            <v>0</v>
          </cell>
          <cell r="O349">
            <v>0</v>
          </cell>
        </row>
        <row r="350">
          <cell r="I350">
            <v>1</v>
          </cell>
          <cell r="L350">
            <v>21</v>
          </cell>
          <cell r="M350">
            <v>0</v>
          </cell>
          <cell r="O350">
            <v>1</v>
          </cell>
        </row>
        <row r="351">
          <cell r="I351">
            <v>1</v>
          </cell>
          <cell r="L351">
            <v>6</v>
          </cell>
          <cell r="M351">
            <v>0</v>
          </cell>
          <cell r="O351">
            <v>1</v>
          </cell>
        </row>
        <row r="352">
          <cell r="I352">
            <v>0</v>
          </cell>
          <cell r="L352">
            <v>7</v>
          </cell>
          <cell r="M352">
            <v>0</v>
          </cell>
          <cell r="O352">
            <v>0</v>
          </cell>
        </row>
        <row r="353">
          <cell r="I353">
            <v>0</v>
          </cell>
          <cell r="L353">
            <v>0</v>
          </cell>
          <cell r="M353">
            <v>0</v>
          </cell>
          <cell r="O353">
            <v>0</v>
          </cell>
        </row>
        <row r="354">
          <cell r="I354">
            <v>0</v>
          </cell>
          <cell r="L354">
            <v>4</v>
          </cell>
          <cell r="M354">
            <v>2</v>
          </cell>
          <cell r="O354">
            <v>0</v>
          </cell>
        </row>
        <row r="355">
          <cell r="I355">
            <v>0</v>
          </cell>
          <cell r="L355">
            <v>5</v>
          </cell>
          <cell r="M355">
            <v>0</v>
          </cell>
          <cell r="O355">
            <v>0</v>
          </cell>
        </row>
        <row r="356">
          <cell r="I356">
            <v>0</v>
          </cell>
          <cell r="L356">
            <v>6</v>
          </cell>
          <cell r="M356">
            <v>0</v>
          </cell>
          <cell r="O356">
            <v>0</v>
          </cell>
        </row>
        <row r="357">
          <cell r="I357">
            <v>0</v>
          </cell>
          <cell r="L357">
            <v>3</v>
          </cell>
          <cell r="M357">
            <v>0</v>
          </cell>
          <cell r="O357">
            <v>0</v>
          </cell>
        </row>
        <row r="358">
          <cell r="I358">
            <v>0</v>
          </cell>
          <cell r="L358">
            <v>13</v>
          </cell>
          <cell r="M358">
            <v>0</v>
          </cell>
          <cell r="O358">
            <v>0</v>
          </cell>
        </row>
        <row r="359">
          <cell r="I359">
            <v>110</v>
          </cell>
          <cell r="L359">
            <v>0</v>
          </cell>
          <cell r="M359">
            <v>0</v>
          </cell>
          <cell r="O359">
            <v>0</v>
          </cell>
        </row>
        <row r="360">
          <cell r="I360">
            <v>2</v>
          </cell>
          <cell r="L360">
            <v>16</v>
          </cell>
          <cell r="M360">
            <v>0</v>
          </cell>
          <cell r="O360">
            <v>0</v>
          </cell>
        </row>
        <row r="361">
          <cell r="I361">
            <v>124</v>
          </cell>
          <cell r="L361">
            <v>29</v>
          </cell>
          <cell r="M361">
            <v>0</v>
          </cell>
          <cell r="O361">
            <v>0</v>
          </cell>
        </row>
        <row r="362">
          <cell r="I362">
            <v>2</v>
          </cell>
          <cell r="L362">
            <v>0</v>
          </cell>
          <cell r="M362">
            <v>0</v>
          </cell>
          <cell r="O362">
            <v>0</v>
          </cell>
        </row>
        <row r="363">
          <cell r="I363">
            <v>263</v>
          </cell>
          <cell r="L363">
            <v>2</v>
          </cell>
          <cell r="M363">
            <v>0</v>
          </cell>
          <cell r="O363">
            <v>0</v>
          </cell>
        </row>
        <row r="364">
          <cell r="I364">
            <v>146</v>
          </cell>
          <cell r="L364">
            <v>9</v>
          </cell>
          <cell r="M364">
            <v>0</v>
          </cell>
          <cell r="O364">
            <v>0</v>
          </cell>
        </row>
        <row r="365">
          <cell r="I365">
            <v>2</v>
          </cell>
          <cell r="L365">
            <v>0</v>
          </cell>
          <cell r="M365">
            <v>0</v>
          </cell>
          <cell r="O365">
            <v>0</v>
          </cell>
        </row>
        <row r="366">
          <cell r="I366">
            <v>0</v>
          </cell>
          <cell r="L366">
            <v>9</v>
          </cell>
          <cell r="M366">
            <v>1</v>
          </cell>
          <cell r="O366">
            <v>0</v>
          </cell>
        </row>
        <row r="367">
          <cell r="I367">
            <v>1</v>
          </cell>
          <cell r="L367">
            <v>0</v>
          </cell>
          <cell r="M367">
            <v>2</v>
          </cell>
          <cell r="O367">
            <v>3</v>
          </cell>
        </row>
        <row r="368">
          <cell r="I368">
            <v>8</v>
          </cell>
          <cell r="L368">
            <v>1</v>
          </cell>
          <cell r="M368">
            <v>0</v>
          </cell>
          <cell r="O368">
            <v>0</v>
          </cell>
        </row>
        <row r="369">
          <cell r="I369">
            <v>0</v>
          </cell>
          <cell r="L369">
            <v>0</v>
          </cell>
          <cell r="M369">
            <v>1</v>
          </cell>
          <cell r="O369">
            <v>0</v>
          </cell>
        </row>
        <row r="370">
          <cell r="I370">
            <v>13</v>
          </cell>
          <cell r="L370">
            <v>0</v>
          </cell>
          <cell r="M370">
            <v>0</v>
          </cell>
          <cell r="O370">
            <v>0</v>
          </cell>
        </row>
        <row r="371">
          <cell r="I371">
            <v>0</v>
          </cell>
          <cell r="L371">
            <v>0</v>
          </cell>
          <cell r="M371">
            <v>2</v>
          </cell>
          <cell r="O371">
            <v>0</v>
          </cell>
        </row>
        <row r="372">
          <cell r="I372">
            <v>2</v>
          </cell>
          <cell r="L372">
            <v>0</v>
          </cell>
          <cell r="M372">
            <v>2</v>
          </cell>
          <cell r="O372">
            <v>0</v>
          </cell>
        </row>
        <row r="373">
          <cell r="I373">
            <v>2</v>
          </cell>
          <cell r="L373">
            <v>0</v>
          </cell>
          <cell r="M373">
            <v>2</v>
          </cell>
          <cell r="O373">
            <v>1</v>
          </cell>
        </row>
        <row r="374">
          <cell r="I374">
            <v>1</v>
          </cell>
          <cell r="L374">
            <v>0</v>
          </cell>
          <cell r="M374">
            <v>2</v>
          </cell>
          <cell r="O374">
            <v>0</v>
          </cell>
        </row>
        <row r="375">
          <cell r="I375">
            <v>1</v>
          </cell>
          <cell r="L375">
            <v>0</v>
          </cell>
          <cell r="M375">
            <v>1</v>
          </cell>
          <cell r="O375">
            <v>0</v>
          </cell>
        </row>
        <row r="376">
          <cell r="I376">
            <v>1</v>
          </cell>
          <cell r="L376">
            <v>0</v>
          </cell>
          <cell r="M376">
            <v>1</v>
          </cell>
          <cell r="O376">
            <v>0</v>
          </cell>
        </row>
        <row r="377">
          <cell r="I377">
            <v>0</v>
          </cell>
          <cell r="L377">
            <v>0</v>
          </cell>
          <cell r="M377">
            <v>1</v>
          </cell>
          <cell r="O377">
            <v>0</v>
          </cell>
        </row>
        <row r="378">
          <cell r="I378">
            <v>0</v>
          </cell>
          <cell r="L378">
            <v>0</v>
          </cell>
          <cell r="M378">
            <v>2</v>
          </cell>
          <cell r="O378">
            <v>0</v>
          </cell>
        </row>
        <row r="379">
          <cell r="I379">
            <v>0</v>
          </cell>
          <cell r="L379">
            <v>0</v>
          </cell>
          <cell r="M379">
            <v>2</v>
          </cell>
          <cell r="O379">
            <v>0</v>
          </cell>
        </row>
        <row r="380">
          <cell r="I380">
            <v>0</v>
          </cell>
          <cell r="L380">
            <v>0</v>
          </cell>
          <cell r="M380">
            <v>1</v>
          </cell>
          <cell r="O380">
            <v>0</v>
          </cell>
        </row>
        <row r="381">
          <cell r="I381">
            <v>1</v>
          </cell>
          <cell r="L381">
            <v>0</v>
          </cell>
          <cell r="M381">
            <v>0</v>
          </cell>
          <cell r="O381">
            <v>0</v>
          </cell>
        </row>
        <row r="382">
          <cell r="I382">
            <v>1</v>
          </cell>
          <cell r="L382">
            <v>0</v>
          </cell>
          <cell r="M382">
            <v>0</v>
          </cell>
          <cell r="O382">
            <v>0</v>
          </cell>
        </row>
        <row r="383">
          <cell r="I383">
            <v>1</v>
          </cell>
          <cell r="L383">
            <v>0</v>
          </cell>
          <cell r="M383">
            <v>1</v>
          </cell>
          <cell r="O383">
            <v>0</v>
          </cell>
        </row>
        <row r="384">
          <cell r="I384">
            <v>2</v>
          </cell>
          <cell r="L384">
            <v>0</v>
          </cell>
          <cell r="M384">
            <v>0</v>
          </cell>
          <cell r="O384">
            <v>0</v>
          </cell>
        </row>
        <row r="385">
          <cell r="I385">
            <v>1</v>
          </cell>
          <cell r="L385">
            <v>0</v>
          </cell>
          <cell r="M385">
            <v>1</v>
          </cell>
          <cell r="O385">
            <v>0</v>
          </cell>
        </row>
        <row r="386">
          <cell r="I386">
            <v>2</v>
          </cell>
          <cell r="L386">
            <v>0</v>
          </cell>
          <cell r="M386">
            <v>0</v>
          </cell>
          <cell r="O386">
            <v>0</v>
          </cell>
        </row>
        <row r="387">
          <cell r="I387">
            <v>0</v>
          </cell>
          <cell r="L387">
            <v>0</v>
          </cell>
          <cell r="M387">
            <v>0</v>
          </cell>
          <cell r="O387">
            <v>0</v>
          </cell>
        </row>
        <row r="388">
          <cell r="I388">
            <v>1</v>
          </cell>
          <cell r="L388">
            <v>0</v>
          </cell>
          <cell r="M388">
            <v>0</v>
          </cell>
          <cell r="O388">
            <v>0</v>
          </cell>
        </row>
        <row r="390">
          <cell r="I390">
            <v>1</v>
          </cell>
          <cell r="L390">
            <v>0</v>
          </cell>
          <cell r="M390">
            <v>0</v>
          </cell>
          <cell r="O390">
            <v>0</v>
          </cell>
        </row>
        <row r="391">
          <cell r="I391">
            <v>5</v>
          </cell>
          <cell r="L391">
            <v>0</v>
          </cell>
          <cell r="M391">
            <v>1</v>
          </cell>
          <cell r="O391">
            <v>0</v>
          </cell>
        </row>
        <row r="392">
          <cell r="I392">
            <v>0</v>
          </cell>
          <cell r="L392">
            <v>0</v>
          </cell>
          <cell r="M392">
            <v>1</v>
          </cell>
          <cell r="O392">
            <v>0</v>
          </cell>
        </row>
        <row r="393">
          <cell r="I393">
            <v>1</v>
          </cell>
          <cell r="L393">
            <v>0</v>
          </cell>
          <cell r="M393">
            <v>0</v>
          </cell>
          <cell r="O393">
            <v>0</v>
          </cell>
        </row>
        <row r="394">
          <cell r="I394">
            <v>0</v>
          </cell>
          <cell r="L394">
            <v>0</v>
          </cell>
          <cell r="M394">
            <v>2</v>
          </cell>
          <cell r="O394">
            <v>0</v>
          </cell>
        </row>
        <row r="395">
          <cell r="I395">
            <v>0</v>
          </cell>
          <cell r="L395">
            <v>0</v>
          </cell>
          <cell r="M395">
            <v>2</v>
          </cell>
          <cell r="O395">
            <v>0</v>
          </cell>
        </row>
        <row r="398">
          <cell r="I398">
            <v>0</v>
          </cell>
          <cell r="L398">
            <v>0</v>
          </cell>
          <cell r="M398">
            <v>1</v>
          </cell>
          <cell r="O398">
            <v>0</v>
          </cell>
        </row>
        <row r="400">
          <cell r="I400">
            <v>3</v>
          </cell>
          <cell r="L400">
            <v>0</v>
          </cell>
          <cell r="M400">
            <v>0</v>
          </cell>
          <cell r="O400">
            <v>0</v>
          </cell>
        </row>
        <row r="401">
          <cell r="I401">
            <v>0</v>
          </cell>
          <cell r="L401">
            <v>0</v>
          </cell>
          <cell r="M401">
            <v>0</v>
          </cell>
          <cell r="O401">
            <v>0</v>
          </cell>
        </row>
        <row r="403">
          <cell r="I403">
            <v>3</v>
          </cell>
          <cell r="L403">
            <v>0</v>
          </cell>
          <cell r="M403">
            <v>0</v>
          </cell>
          <cell r="O403">
            <v>2</v>
          </cell>
        </row>
        <row r="406">
          <cell r="I406">
            <v>0</v>
          </cell>
          <cell r="L406">
            <v>0</v>
          </cell>
          <cell r="M406">
            <v>1</v>
          </cell>
          <cell r="O406">
            <v>0</v>
          </cell>
        </row>
        <row r="407">
          <cell r="I407">
            <v>2</v>
          </cell>
          <cell r="L407">
            <v>0</v>
          </cell>
          <cell r="M407">
            <v>0</v>
          </cell>
          <cell r="O407">
            <v>0</v>
          </cell>
        </row>
        <row r="409">
          <cell r="I409">
            <v>0</v>
          </cell>
          <cell r="L409">
            <v>5</v>
          </cell>
          <cell r="M409">
            <v>0</v>
          </cell>
          <cell r="O409">
            <v>0</v>
          </cell>
        </row>
        <row r="411">
          <cell r="I411">
            <v>0</v>
          </cell>
          <cell r="L411">
            <v>0</v>
          </cell>
          <cell r="M411">
            <v>3</v>
          </cell>
          <cell r="O411">
            <v>0</v>
          </cell>
        </row>
        <row r="412">
          <cell r="I412">
            <v>0</v>
          </cell>
          <cell r="L412">
            <v>0</v>
          </cell>
          <cell r="M412">
            <v>1</v>
          </cell>
          <cell r="O412">
            <v>0</v>
          </cell>
        </row>
        <row r="415">
          <cell r="I415">
            <v>0</v>
          </cell>
          <cell r="L415">
            <v>0</v>
          </cell>
          <cell r="M415">
            <v>0</v>
          </cell>
          <cell r="O415">
            <v>0</v>
          </cell>
        </row>
        <row r="417">
          <cell r="I417">
            <v>0</v>
          </cell>
          <cell r="L417">
            <v>0</v>
          </cell>
          <cell r="M417">
            <v>0</v>
          </cell>
          <cell r="O417">
            <v>0</v>
          </cell>
        </row>
        <row r="418">
          <cell r="I418">
            <v>0</v>
          </cell>
          <cell r="L418">
            <v>2</v>
          </cell>
          <cell r="M418">
            <v>0</v>
          </cell>
          <cell r="O418">
            <v>0</v>
          </cell>
        </row>
        <row r="419">
          <cell r="I419">
            <v>1</v>
          </cell>
          <cell r="L419">
            <v>0</v>
          </cell>
          <cell r="M419">
            <v>0</v>
          </cell>
          <cell r="O419">
            <v>0</v>
          </cell>
        </row>
        <row r="420">
          <cell r="I420">
            <v>0</v>
          </cell>
          <cell r="L420">
            <v>2</v>
          </cell>
          <cell r="M420">
            <v>0</v>
          </cell>
          <cell r="O420">
            <v>0</v>
          </cell>
        </row>
        <row r="421">
          <cell r="I421">
            <v>0</v>
          </cell>
          <cell r="L421">
            <v>10</v>
          </cell>
          <cell r="M421">
            <v>0</v>
          </cell>
          <cell r="O421">
            <v>0</v>
          </cell>
        </row>
        <row r="422">
          <cell r="I422">
            <v>0</v>
          </cell>
          <cell r="L422">
            <v>0</v>
          </cell>
          <cell r="M422">
            <v>0</v>
          </cell>
          <cell r="O422">
            <v>0</v>
          </cell>
        </row>
        <row r="423">
          <cell r="I423">
            <v>0</v>
          </cell>
          <cell r="L423">
            <v>48</v>
          </cell>
          <cell r="M423">
            <v>0</v>
          </cell>
          <cell r="O423">
            <v>0</v>
          </cell>
        </row>
        <row r="424">
          <cell r="I424">
            <v>0</v>
          </cell>
          <cell r="L424">
            <v>3</v>
          </cell>
          <cell r="M424">
            <v>0</v>
          </cell>
          <cell r="O424">
            <v>0</v>
          </cell>
        </row>
        <row r="425">
          <cell r="I425">
            <v>0</v>
          </cell>
          <cell r="L425">
            <v>4</v>
          </cell>
          <cell r="M425">
            <v>0</v>
          </cell>
          <cell r="O425">
            <v>0</v>
          </cell>
        </row>
        <row r="426">
          <cell r="I426">
            <v>0</v>
          </cell>
          <cell r="L426">
            <v>3</v>
          </cell>
          <cell r="M426">
            <v>0</v>
          </cell>
          <cell r="O426">
            <v>0</v>
          </cell>
        </row>
        <row r="427">
          <cell r="I427">
            <v>0</v>
          </cell>
          <cell r="L427">
            <v>4</v>
          </cell>
          <cell r="M427">
            <v>0</v>
          </cell>
          <cell r="O427">
            <v>0</v>
          </cell>
        </row>
        <row r="428">
          <cell r="I428">
            <v>157</v>
          </cell>
          <cell r="L428">
            <v>8</v>
          </cell>
          <cell r="M428">
            <v>0</v>
          </cell>
          <cell r="O428">
            <v>0</v>
          </cell>
        </row>
        <row r="429">
          <cell r="I429">
            <v>0</v>
          </cell>
          <cell r="L429">
            <v>7</v>
          </cell>
          <cell r="M429">
            <v>0</v>
          </cell>
          <cell r="O429">
            <v>0</v>
          </cell>
        </row>
        <row r="430">
          <cell r="I430">
            <v>1</v>
          </cell>
          <cell r="L430">
            <v>1</v>
          </cell>
          <cell r="M430">
            <v>0</v>
          </cell>
          <cell r="O430">
            <v>0</v>
          </cell>
        </row>
        <row r="431">
          <cell r="I431">
            <v>0</v>
          </cell>
          <cell r="L431">
            <v>21</v>
          </cell>
          <cell r="M431">
            <v>0</v>
          </cell>
          <cell r="O431">
            <v>0</v>
          </cell>
        </row>
        <row r="432">
          <cell r="I432">
            <v>13</v>
          </cell>
          <cell r="L432">
            <v>15</v>
          </cell>
          <cell r="M432">
            <v>0</v>
          </cell>
          <cell r="O432">
            <v>0</v>
          </cell>
        </row>
        <row r="433">
          <cell r="I433">
            <v>0</v>
          </cell>
          <cell r="L433">
            <v>6</v>
          </cell>
          <cell r="M433">
            <v>0</v>
          </cell>
          <cell r="O433">
            <v>0</v>
          </cell>
        </row>
        <row r="434">
          <cell r="I434">
            <v>0</v>
          </cell>
          <cell r="L434">
            <v>0</v>
          </cell>
          <cell r="M434">
            <v>0</v>
          </cell>
          <cell r="O434">
            <v>1</v>
          </cell>
        </row>
        <row r="435">
          <cell r="I435">
            <v>510</v>
          </cell>
          <cell r="L435">
            <v>1</v>
          </cell>
          <cell r="M435">
            <v>0</v>
          </cell>
          <cell r="O435">
            <v>0</v>
          </cell>
        </row>
        <row r="436">
          <cell r="I436">
            <v>0</v>
          </cell>
          <cell r="L436">
            <v>117</v>
          </cell>
          <cell r="M436">
            <v>0</v>
          </cell>
          <cell r="O436">
            <v>0</v>
          </cell>
        </row>
        <row r="437">
          <cell r="I437">
            <v>6</v>
          </cell>
          <cell r="L437">
            <v>18</v>
          </cell>
          <cell r="M437">
            <v>0</v>
          </cell>
          <cell r="O437">
            <v>0</v>
          </cell>
        </row>
        <row r="438">
          <cell r="I438">
            <v>0</v>
          </cell>
          <cell r="L438">
            <v>45</v>
          </cell>
          <cell r="M438">
            <v>0</v>
          </cell>
          <cell r="O438">
            <v>0</v>
          </cell>
        </row>
        <row r="439">
          <cell r="I439">
            <v>0</v>
          </cell>
          <cell r="L439">
            <v>39</v>
          </cell>
          <cell r="M439">
            <v>0</v>
          </cell>
          <cell r="O439">
            <v>0</v>
          </cell>
        </row>
        <row r="440">
          <cell r="I440">
            <v>1</v>
          </cell>
          <cell r="L440">
            <v>27</v>
          </cell>
          <cell r="M440">
            <v>1</v>
          </cell>
          <cell r="O440">
            <v>0</v>
          </cell>
        </row>
        <row r="441">
          <cell r="I441">
            <v>0</v>
          </cell>
          <cell r="L441">
            <v>17</v>
          </cell>
          <cell r="M441">
            <v>0</v>
          </cell>
          <cell r="O441">
            <v>0</v>
          </cell>
        </row>
        <row r="442">
          <cell r="I442">
            <v>0</v>
          </cell>
          <cell r="L442">
            <v>23</v>
          </cell>
          <cell r="M442">
            <v>0</v>
          </cell>
          <cell r="O442">
            <v>0</v>
          </cell>
        </row>
        <row r="443">
          <cell r="I443">
            <v>0</v>
          </cell>
          <cell r="L443">
            <v>18</v>
          </cell>
          <cell r="M443">
            <v>0</v>
          </cell>
          <cell r="O443">
            <v>0</v>
          </cell>
        </row>
        <row r="444">
          <cell r="I444">
            <v>105</v>
          </cell>
          <cell r="L444">
            <v>31</v>
          </cell>
          <cell r="M444">
            <v>0</v>
          </cell>
          <cell r="O444">
            <v>0</v>
          </cell>
        </row>
        <row r="445">
          <cell r="I445">
            <v>1</v>
          </cell>
          <cell r="L445">
            <v>36</v>
          </cell>
          <cell r="M445">
            <v>0</v>
          </cell>
          <cell r="O445">
            <v>0</v>
          </cell>
        </row>
        <row r="446">
          <cell r="I446">
            <v>0</v>
          </cell>
          <cell r="L446">
            <v>14</v>
          </cell>
          <cell r="M446">
            <v>0</v>
          </cell>
          <cell r="O446">
            <v>0</v>
          </cell>
        </row>
        <row r="447">
          <cell r="I447">
            <v>1</v>
          </cell>
          <cell r="L447">
            <v>4</v>
          </cell>
          <cell r="M447">
            <v>1</v>
          </cell>
          <cell r="O447">
            <v>0</v>
          </cell>
        </row>
        <row r="448">
          <cell r="I448">
            <v>0</v>
          </cell>
          <cell r="L448">
            <v>4</v>
          </cell>
          <cell r="M448">
            <v>0</v>
          </cell>
          <cell r="O448">
            <v>0</v>
          </cell>
        </row>
        <row r="449">
          <cell r="I449">
            <v>95</v>
          </cell>
          <cell r="L449">
            <v>10</v>
          </cell>
          <cell r="M449">
            <v>0</v>
          </cell>
          <cell r="O449">
            <v>0</v>
          </cell>
        </row>
        <row r="450">
          <cell r="I450">
            <v>3</v>
          </cell>
          <cell r="L450">
            <v>0</v>
          </cell>
          <cell r="M450">
            <v>0</v>
          </cell>
          <cell r="O450">
            <v>0</v>
          </cell>
        </row>
        <row r="451">
          <cell r="I451">
            <v>0</v>
          </cell>
          <cell r="L451">
            <v>1</v>
          </cell>
          <cell r="M451">
            <v>0</v>
          </cell>
          <cell r="O451">
            <v>0</v>
          </cell>
        </row>
        <row r="452">
          <cell r="I452">
            <v>251</v>
          </cell>
          <cell r="L452">
            <v>1</v>
          </cell>
          <cell r="M452">
            <v>0</v>
          </cell>
          <cell r="O452">
            <v>0</v>
          </cell>
        </row>
        <row r="453">
          <cell r="I453">
            <v>5</v>
          </cell>
          <cell r="L453">
            <v>0</v>
          </cell>
          <cell r="M453">
            <v>0</v>
          </cell>
          <cell r="O453">
            <v>0</v>
          </cell>
        </row>
        <row r="454">
          <cell r="I454">
            <v>934</v>
          </cell>
          <cell r="L454">
            <v>1</v>
          </cell>
          <cell r="M454">
            <v>0</v>
          </cell>
          <cell r="O454">
            <v>0</v>
          </cell>
        </row>
        <row r="455">
          <cell r="I455">
            <v>294</v>
          </cell>
          <cell r="L455">
            <v>1</v>
          </cell>
          <cell r="M455">
            <v>0</v>
          </cell>
          <cell r="O455">
            <v>0</v>
          </cell>
        </row>
        <row r="456">
          <cell r="I456">
            <v>8</v>
          </cell>
          <cell r="L456">
            <v>0</v>
          </cell>
          <cell r="M456">
            <v>1</v>
          </cell>
          <cell r="O456">
            <v>0</v>
          </cell>
        </row>
        <row r="457">
          <cell r="I457">
            <v>81</v>
          </cell>
          <cell r="L457">
            <v>0</v>
          </cell>
          <cell r="M457">
            <v>0</v>
          </cell>
          <cell r="O457">
            <v>1</v>
          </cell>
        </row>
        <row r="458">
          <cell r="I458">
            <v>13</v>
          </cell>
          <cell r="L458">
            <v>0</v>
          </cell>
          <cell r="M458">
            <v>1</v>
          </cell>
          <cell r="O458">
            <v>0</v>
          </cell>
        </row>
        <row r="459">
          <cell r="I459">
            <v>2</v>
          </cell>
          <cell r="L459">
            <v>0</v>
          </cell>
          <cell r="M459">
            <v>1</v>
          </cell>
          <cell r="O459">
            <v>0</v>
          </cell>
        </row>
        <row r="460">
          <cell r="I460">
            <v>63</v>
          </cell>
          <cell r="L460">
            <v>0</v>
          </cell>
          <cell r="M460">
            <v>0</v>
          </cell>
          <cell r="O460">
            <v>0</v>
          </cell>
        </row>
        <row r="461">
          <cell r="I461">
            <v>1</v>
          </cell>
          <cell r="L461">
            <v>0</v>
          </cell>
          <cell r="M461">
            <v>0</v>
          </cell>
          <cell r="O461">
            <v>0</v>
          </cell>
        </row>
        <row r="462">
          <cell r="I462">
            <v>15</v>
          </cell>
          <cell r="L462">
            <v>0</v>
          </cell>
          <cell r="M462">
            <v>0</v>
          </cell>
          <cell r="O462">
            <v>0</v>
          </cell>
        </row>
        <row r="463">
          <cell r="I463">
            <v>17</v>
          </cell>
          <cell r="L463">
            <v>0</v>
          </cell>
          <cell r="M463">
            <v>0</v>
          </cell>
          <cell r="O463">
            <v>0</v>
          </cell>
        </row>
        <row r="465">
          <cell r="I465">
            <v>1</v>
          </cell>
          <cell r="L465">
            <v>0</v>
          </cell>
          <cell r="M465">
            <v>1</v>
          </cell>
          <cell r="O465">
            <v>0</v>
          </cell>
        </row>
        <row r="467">
          <cell r="I467">
            <v>14</v>
          </cell>
          <cell r="L467">
            <v>0</v>
          </cell>
          <cell r="M467">
            <v>0</v>
          </cell>
          <cell r="O467">
            <v>0</v>
          </cell>
        </row>
        <row r="468">
          <cell r="I468">
            <v>0</v>
          </cell>
          <cell r="L468">
            <v>0</v>
          </cell>
          <cell r="M468">
            <v>1</v>
          </cell>
          <cell r="O468">
            <v>0</v>
          </cell>
        </row>
        <row r="469">
          <cell r="I469">
            <v>2</v>
          </cell>
          <cell r="L469">
            <v>0</v>
          </cell>
          <cell r="M469">
            <v>0</v>
          </cell>
          <cell r="O469">
            <v>1</v>
          </cell>
        </row>
        <row r="470">
          <cell r="I470">
            <v>3</v>
          </cell>
          <cell r="L470">
            <v>0</v>
          </cell>
          <cell r="M470">
            <v>2</v>
          </cell>
          <cell r="O470">
            <v>0</v>
          </cell>
        </row>
        <row r="471">
          <cell r="I471">
            <v>1</v>
          </cell>
          <cell r="L471">
            <v>0</v>
          </cell>
          <cell r="M471">
            <v>0</v>
          </cell>
          <cell r="O471">
            <v>0</v>
          </cell>
        </row>
        <row r="473">
          <cell r="I473">
            <v>0</v>
          </cell>
          <cell r="L473">
            <v>0</v>
          </cell>
          <cell r="M473">
            <v>1</v>
          </cell>
          <cell r="O473">
            <v>0</v>
          </cell>
        </row>
        <row r="475">
          <cell r="I475">
            <v>0</v>
          </cell>
          <cell r="L475">
            <v>0</v>
          </cell>
          <cell r="M475">
            <v>0</v>
          </cell>
          <cell r="O475">
            <v>0</v>
          </cell>
        </row>
        <row r="476">
          <cell r="I476">
            <v>0</v>
          </cell>
          <cell r="L476">
            <v>0</v>
          </cell>
          <cell r="M476">
            <v>0</v>
          </cell>
          <cell r="O476">
            <v>0</v>
          </cell>
        </row>
        <row r="477">
          <cell r="I477">
            <v>0</v>
          </cell>
          <cell r="L477">
            <v>0</v>
          </cell>
          <cell r="M477">
            <v>0</v>
          </cell>
          <cell r="O477">
            <v>0</v>
          </cell>
        </row>
        <row r="478">
          <cell r="I478">
            <v>1</v>
          </cell>
          <cell r="L478">
            <v>0</v>
          </cell>
          <cell r="M478">
            <v>2</v>
          </cell>
          <cell r="O478">
            <v>0</v>
          </cell>
        </row>
        <row r="480">
          <cell r="I480">
            <v>0</v>
          </cell>
          <cell r="L480">
            <v>0</v>
          </cell>
          <cell r="M480">
            <v>2</v>
          </cell>
          <cell r="O480">
            <v>0</v>
          </cell>
        </row>
        <row r="481">
          <cell r="I481">
            <v>0</v>
          </cell>
          <cell r="L481">
            <v>0</v>
          </cell>
          <cell r="M481">
            <v>3</v>
          </cell>
          <cell r="O481">
            <v>0</v>
          </cell>
        </row>
        <row r="482">
          <cell r="I482">
            <v>0</v>
          </cell>
          <cell r="L482">
            <v>0</v>
          </cell>
          <cell r="M482">
            <v>2</v>
          </cell>
          <cell r="O482">
            <v>0</v>
          </cell>
        </row>
        <row r="483">
          <cell r="I483">
            <v>0</v>
          </cell>
          <cell r="L483">
            <v>0</v>
          </cell>
          <cell r="M483">
            <v>2</v>
          </cell>
          <cell r="O483">
            <v>0</v>
          </cell>
        </row>
        <row r="486">
          <cell r="I486">
            <v>565</v>
          </cell>
          <cell r="L486">
            <v>0</v>
          </cell>
          <cell r="M486">
            <v>2</v>
          </cell>
          <cell r="O486">
            <v>0</v>
          </cell>
        </row>
        <row r="487">
          <cell r="I487">
            <v>15</v>
          </cell>
          <cell r="L487">
            <v>1</v>
          </cell>
          <cell r="M487">
            <v>1</v>
          </cell>
          <cell r="O487">
            <v>0</v>
          </cell>
        </row>
        <row r="488">
          <cell r="I488">
            <v>435</v>
          </cell>
          <cell r="L488">
            <v>0</v>
          </cell>
          <cell r="M488">
            <v>0</v>
          </cell>
          <cell r="O488">
            <v>0</v>
          </cell>
        </row>
        <row r="489">
          <cell r="I489">
            <v>0</v>
          </cell>
          <cell r="L489">
            <v>0</v>
          </cell>
          <cell r="M489">
            <v>0</v>
          </cell>
          <cell r="O489">
            <v>0</v>
          </cell>
        </row>
        <row r="490">
          <cell r="I490">
            <v>600</v>
          </cell>
          <cell r="L490">
            <v>0</v>
          </cell>
          <cell r="M490">
            <v>0</v>
          </cell>
          <cell r="O490">
            <v>0</v>
          </cell>
        </row>
        <row r="491">
          <cell r="I491">
            <v>725</v>
          </cell>
          <cell r="L491">
            <v>2</v>
          </cell>
          <cell r="M491">
            <v>0</v>
          </cell>
          <cell r="O491">
            <v>0</v>
          </cell>
        </row>
        <row r="492">
          <cell r="I492">
            <v>13</v>
          </cell>
          <cell r="L492">
            <v>0</v>
          </cell>
          <cell r="M492">
            <v>0</v>
          </cell>
          <cell r="O492">
            <v>0</v>
          </cell>
        </row>
        <row r="493">
          <cell r="I493">
            <v>510</v>
          </cell>
          <cell r="L493">
            <v>1</v>
          </cell>
          <cell r="M493">
            <v>0</v>
          </cell>
          <cell r="O493">
            <v>0</v>
          </cell>
        </row>
        <row r="494">
          <cell r="I494">
            <v>171</v>
          </cell>
          <cell r="L494">
            <v>0</v>
          </cell>
          <cell r="M494">
            <v>1</v>
          </cell>
          <cell r="O494">
            <v>0</v>
          </cell>
        </row>
        <row r="495">
          <cell r="I495">
            <v>6</v>
          </cell>
          <cell r="L495">
            <v>0</v>
          </cell>
          <cell r="M495">
            <v>0</v>
          </cell>
          <cell r="O495">
            <v>0</v>
          </cell>
        </row>
        <row r="496">
          <cell r="I496">
            <v>2</v>
          </cell>
          <cell r="L496">
            <v>0</v>
          </cell>
          <cell r="M496">
            <v>0</v>
          </cell>
          <cell r="O496">
            <v>0</v>
          </cell>
        </row>
        <row r="497">
          <cell r="I497">
            <v>438</v>
          </cell>
          <cell r="L497">
            <v>3</v>
          </cell>
          <cell r="M497">
            <v>0</v>
          </cell>
          <cell r="O497">
            <v>0</v>
          </cell>
        </row>
        <row r="498">
          <cell r="I498">
            <v>330</v>
          </cell>
          <cell r="L498">
            <v>4</v>
          </cell>
          <cell r="M498">
            <v>0</v>
          </cell>
          <cell r="O498">
            <v>0</v>
          </cell>
        </row>
        <row r="499">
          <cell r="I499">
            <v>12</v>
          </cell>
          <cell r="L499">
            <v>0</v>
          </cell>
          <cell r="M499">
            <v>0</v>
          </cell>
          <cell r="O499">
            <v>0</v>
          </cell>
        </row>
        <row r="500">
          <cell r="I500">
            <v>7</v>
          </cell>
          <cell r="L500">
            <v>65</v>
          </cell>
          <cell r="M500">
            <v>1</v>
          </cell>
          <cell r="O500">
            <v>0</v>
          </cell>
        </row>
        <row r="501">
          <cell r="I501">
            <v>18</v>
          </cell>
          <cell r="L501">
            <v>5</v>
          </cell>
          <cell r="M501">
            <v>4</v>
          </cell>
          <cell r="O501">
            <v>0</v>
          </cell>
        </row>
        <row r="502">
          <cell r="I502">
            <v>30</v>
          </cell>
          <cell r="L502">
            <v>0</v>
          </cell>
          <cell r="M502">
            <v>0</v>
          </cell>
          <cell r="O502">
            <v>0</v>
          </cell>
        </row>
        <row r="503">
          <cell r="I503">
            <v>0</v>
          </cell>
          <cell r="L503">
            <v>20</v>
          </cell>
          <cell r="M503">
            <v>1</v>
          </cell>
          <cell r="O503">
            <v>0</v>
          </cell>
        </row>
        <row r="504">
          <cell r="I504">
            <v>755</v>
          </cell>
          <cell r="L504">
            <v>21</v>
          </cell>
          <cell r="M504">
            <v>0</v>
          </cell>
          <cell r="O504">
            <v>0</v>
          </cell>
        </row>
        <row r="505">
          <cell r="I505">
            <v>1</v>
          </cell>
          <cell r="L505">
            <v>44</v>
          </cell>
          <cell r="M505">
            <v>0</v>
          </cell>
          <cell r="O505">
            <v>0</v>
          </cell>
        </row>
        <row r="506">
          <cell r="I506">
            <v>5</v>
          </cell>
          <cell r="L506">
            <v>19</v>
          </cell>
          <cell r="M506">
            <v>0</v>
          </cell>
          <cell r="O506">
            <v>0</v>
          </cell>
        </row>
        <row r="507">
          <cell r="I507">
            <v>600</v>
          </cell>
          <cell r="L507">
            <v>13</v>
          </cell>
          <cell r="M507">
            <v>0</v>
          </cell>
          <cell r="O507">
            <v>0</v>
          </cell>
        </row>
        <row r="508">
          <cell r="I508">
            <v>1926</v>
          </cell>
          <cell r="L508">
            <v>48</v>
          </cell>
          <cell r="M508">
            <v>0</v>
          </cell>
          <cell r="O508">
            <v>0</v>
          </cell>
        </row>
        <row r="509">
          <cell r="I509">
            <v>3</v>
          </cell>
          <cell r="L509">
            <v>29</v>
          </cell>
          <cell r="M509">
            <v>0</v>
          </cell>
          <cell r="O509">
            <v>0</v>
          </cell>
        </row>
        <row r="510">
          <cell r="I510">
            <v>0</v>
          </cell>
          <cell r="L510">
            <v>3</v>
          </cell>
          <cell r="M510">
            <v>0</v>
          </cell>
          <cell r="O510">
            <v>0</v>
          </cell>
        </row>
        <row r="511">
          <cell r="I511">
            <v>2</v>
          </cell>
          <cell r="L511">
            <v>8</v>
          </cell>
          <cell r="M511">
            <v>0</v>
          </cell>
          <cell r="O511">
            <v>0</v>
          </cell>
        </row>
        <row r="512">
          <cell r="I512">
            <v>0</v>
          </cell>
          <cell r="L512">
            <v>5</v>
          </cell>
          <cell r="M512">
            <v>0</v>
          </cell>
          <cell r="O512">
            <v>0</v>
          </cell>
        </row>
        <row r="513">
          <cell r="I513">
            <v>0</v>
          </cell>
          <cell r="L513">
            <v>4</v>
          </cell>
          <cell r="M513">
            <v>0</v>
          </cell>
          <cell r="O513">
            <v>0</v>
          </cell>
        </row>
        <row r="514">
          <cell r="I514">
            <v>0</v>
          </cell>
          <cell r="L514">
            <v>4</v>
          </cell>
          <cell r="M514">
            <v>0</v>
          </cell>
          <cell r="O514">
            <v>0</v>
          </cell>
        </row>
        <row r="515">
          <cell r="I515">
            <v>0</v>
          </cell>
          <cell r="L515">
            <v>21</v>
          </cell>
          <cell r="M515">
            <v>0</v>
          </cell>
          <cell r="O515">
            <v>0</v>
          </cell>
        </row>
        <row r="516">
          <cell r="I516">
            <v>0</v>
          </cell>
          <cell r="L516">
            <v>4</v>
          </cell>
          <cell r="M516">
            <v>0</v>
          </cell>
          <cell r="O516">
            <v>1</v>
          </cell>
        </row>
        <row r="517">
          <cell r="I517">
            <v>0</v>
          </cell>
          <cell r="L517">
            <v>25</v>
          </cell>
          <cell r="M517">
            <v>0</v>
          </cell>
          <cell r="O517">
            <v>0</v>
          </cell>
        </row>
        <row r="518">
          <cell r="I518">
            <v>0</v>
          </cell>
          <cell r="L518">
            <v>67</v>
          </cell>
          <cell r="M518">
            <v>0</v>
          </cell>
          <cell r="O518">
            <v>0</v>
          </cell>
        </row>
        <row r="519">
          <cell r="I519">
            <v>926</v>
          </cell>
          <cell r="L519">
            <v>4</v>
          </cell>
          <cell r="M519">
            <v>0</v>
          </cell>
          <cell r="O519">
            <v>0</v>
          </cell>
        </row>
        <row r="520">
          <cell r="I520">
            <v>1</v>
          </cell>
          <cell r="L520">
            <v>17</v>
          </cell>
          <cell r="M520">
            <v>0</v>
          </cell>
          <cell r="O520">
            <v>0</v>
          </cell>
        </row>
        <row r="523">
          <cell r="I523">
            <v>6</v>
          </cell>
          <cell r="L523">
            <v>4</v>
          </cell>
          <cell r="M523">
            <v>0</v>
          </cell>
          <cell r="O523">
            <v>1</v>
          </cell>
        </row>
        <row r="524">
          <cell r="I524">
            <v>1</v>
          </cell>
          <cell r="L524">
            <v>10</v>
          </cell>
          <cell r="M524">
            <v>0</v>
          </cell>
          <cell r="O524">
            <v>0</v>
          </cell>
        </row>
        <row r="525">
          <cell r="I525">
            <v>180</v>
          </cell>
          <cell r="L525">
            <v>1</v>
          </cell>
          <cell r="M525">
            <v>0</v>
          </cell>
          <cell r="O525">
            <v>0</v>
          </cell>
        </row>
        <row r="526">
          <cell r="I526">
            <v>1</v>
          </cell>
          <cell r="L526">
            <v>0</v>
          </cell>
          <cell r="M526">
            <v>1</v>
          </cell>
          <cell r="O526">
            <v>0</v>
          </cell>
        </row>
        <row r="527">
          <cell r="I527">
            <v>0</v>
          </cell>
          <cell r="L527">
            <v>0</v>
          </cell>
          <cell r="M527">
            <v>0</v>
          </cell>
          <cell r="O527">
            <v>0</v>
          </cell>
        </row>
        <row r="528">
          <cell r="I528">
            <v>1009</v>
          </cell>
          <cell r="L528">
            <v>4</v>
          </cell>
          <cell r="M528">
            <v>0</v>
          </cell>
          <cell r="O528">
            <v>0</v>
          </cell>
        </row>
        <row r="529">
          <cell r="I529">
            <v>0</v>
          </cell>
          <cell r="L529">
            <v>2</v>
          </cell>
          <cell r="M529">
            <v>1</v>
          </cell>
          <cell r="O529">
            <v>0</v>
          </cell>
        </row>
        <row r="530">
          <cell r="I530">
            <v>1</v>
          </cell>
          <cell r="L530">
            <v>0</v>
          </cell>
          <cell r="M530">
            <v>0</v>
          </cell>
          <cell r="O530">
            <v>0</v>
          </cell>
        </row>
        <row r="531">
          <cell r="I531">
            <v>320</v>
          </cell>
          <cell r="L531">
            <v>0</v>
          </cell>
          <cell r="M531">
            <v>0</v>
          </cell>
          <cell r="O531">
            <v>0</v>
          </cell>
        </row>
        <row r="532">
          <cell r="I532">
            <v>10</v>
          </cell>
          <cell r="L532">
            <v>0</v>
          </cell>
          <cell r="M532">
            <v>0</v>
          </cell>
          <cell r="O532">
            <v>0</v>
          </cell>
        </row>
        <row r="533">
          <cell r="I533">
            <v>0</v>
          </cell>
          <cell r="L533">
            <v>1</v>
          </cell>
          <cell r="M533">
            <v>0</v>
          </cell>
          <cell r="O533">
            <v>1</v>
          </cell>
        </row>
        <row r="534">
          <cell r="I534">
            <v>988</v>
          </cell>
          <cell r="L534">
            <v>0</v>
          </cell>
          <cell r="M534">
            <v>0</v>
          </cell>
          <cell r="O534">
            <v>0</v>
          </cell>
        </row>
        <row r="535">
          <cell r="I535">
            <v>736</v>
          </cell>
          <cell r="L535">
            <v>0</v>
          </cell>
          <cell r="M535">
            <v>0</v>
          </cell>
          <cell r="O535">
            <v>0</v>
          </cell>
        </row>
        <row r="536">
          <cell r="I536">
            <v>23</v>
          </cell>
          <cell r="L536">
            <v>0</v>
          </cell>
          <cell r="M536">
            <v>0</v>
          </cell>
          <cell r="O536">
            <v>0</v>
          </cell>
        </row>
        <row r="537">
          <cell r="I537">
            <v>95</v>
          </cell>
          <cell r="L537">
            <v>0</v>
          </cell>
          <cell r="M537">
            <v>0</v>
          </cell>
          <cell r="O537">
            <v>0</v>
          </cell>
        </row>
        <row r="538">
          <cell r="I538">
            <v>6</v>
          </cell>
          <cell r="L538">
            <v>0</v>
          </cell>
          <cell r="M538">
            <v>0</v>
          </cell>
          <cell r="O538">
            <v>0</v>
          </cell>
        </row>
        <row r="539">
          <cell r="I539">
            <v>12</v>
          </cell>
          <cell r="L539">
            <v>0</v>
          </cell>
          <cell r="M539">
            <v>0</v>
          </cell>
          <cell r="O539">
            <v>1</v>
          </cell>
        </row>
        <row r="540">
          <cell r="I540">
            <v>6</v>
          </cell>
          <cell r="L540">
            <v>0</v>
          </cell>
          <cell r="M540">
            <v>1</v>
          </cell>
          <cell r="O540">
            <v>0</v>
          </cell>
        </row>
        <row r="541">
          <cell r="I541">
            <v>10</v>
          </cell>
          <cell r="L541">
            <v>0</v>
          </cell>
          <cell r="M541">
            <v>1</v>
          </cell>
          <cell r="O541">
            <v>0</v>
          </cell>
        </row>
        <row r="542">
          <cell r="I542">
            <v>328</v>
          </cell>
          <cell r="L542">
            <v>0</v>
          </cell>
          <cell r="M542">
            <v>0</v>
          </cell>
          <cell r="O542">
            <v>0</v>
          </cell>
        </row>
        <row r="543">
          <cell r="I543">
            <v>10</v>
          </cell>
          <cell r="L543">
            <v>0</v>
          </cell>
          <cell r="M543">
            <v>0</v>
          </cell>
          <cell r="O543">
            <v>1</v>
          </cell>
        </row>
        <row r="544">
          <cell r="I544">
            <v>3</v>
          </cell>
          <cell r="L544">
            <v>0</v>
          </cell>
          <cell r="M544">
            <v>0</v>
          </cell>
          <cell r="O544">
            <v>0</v>
          </cell>
        </row>
        <row r="545">
          <cell r="I545">
            <v>2</v>
          </cell>
          <cell r="L545">
            <v>0</v>
          </cell>
          <cell r="M545">
            <v>0</v>
          </cell>
          <cell r="O545">
            <v>0</v>
          </cell>
        </row>
        <row r="546">
          <cell r="I546">
            <v>0</v>
          </cell>
          <cell r="L546">
            <v>0</v>
          </cell>
          <cell r="M546">
            <v>0</v>
          </cell>
          <cell r="O546">
            <v>0</v>
          </cell>
        </row>
        <row r="547">
          <cell r="I547">
            <v>0</v>
          </cell>
          <cell r="L547">
            <v>0</v>
          </cell>
          <cell r="M547">
            <v>1</v>
          </cell>
          <cell r="O547">
            <v>0</v>
          </cell>
        </row>
        <row r="548">
          <cell r="I548">
            <v>0</v>
          </cell>
          <cell r="L548">
            <v>0</v>
          </cell>
          <cell r="M548">
            <v>0</v>
          </cell>
          <cell r="O548">
            <v>1</v>
          </cell>
        </row>
        <row r="551">
          <cell r="I551">
            <v>0</v>
          </cell>
          <cell r="L551">
            <v>0</v>
          </cell>
          <cell r="M551">
            <v>0</v>
          </cell>
          <cell r="O551">
            <v>0</v>
          </cell>
        </row>
        <row r="552">
          <cell r="I552">
            <v>0</v>
          </cell>
          <cell r="L552">
            <v>0</v>
          </cell>
          <cell r="M552">
            <v>0</v>
          </cell>
          <cell r="O552">
            <v>0</v>
          </cell>
        </row>
        <row r="553">
          <cell r="I553">
            <v>0</v>
          </cell>
          <cell r="L553">
            <v>0</v>
          </cell>
          <cell r="M553">
            <v>1</v>
          </cell>
          <cell r="O553">
            <v>0</v>
          </cell>
        </row>
        <row r="554">
          <cell r="I554">
            <v>0</v>
          </cell>
          <cell r="L554">
            <v>0</v>
          </cell>
          <cell r="M554">
            <v>1</v>
          </cell>
          <cell r="O554">
            <v>1</v>
          </cell>
        </row>
        <row r="555">
          <cell r="I555">
            <v>0</v>
          </cell>
          <cell r="L555">
            <v>0</v>
          </cell>
          <cell r="M555">
            <v>0</v>
          </cell>
          <cell r="O555">
            <v>0</v>
          </cell>
        </row>
        <row r="556">
          <cell r="I556">
            <v>0</v>
          </cell>
          <cell r="L556">
            <v>0</v>
          </cell>
          <cell r="M556">
            <v>0</v>
          </cell>
          <cell r="O556">
            <v>1</v>
          </cell>
        </row>
        <row r="557">
          <cell r="I557">
            <v>0</v>
          </cell>
          <cell r="L557">
            <v>0</v>
          </cell>
          <cell r="M557">
            <v>2</v>
          </cell>
          <cell r="O557">
            <v>0</v>
          </cell>
        </row>
        <row r="558">
          <cell r="I558">
            <v>0</v>
          </cell>
          <cell r="L558">
            <v>0</v>
          </cell>
          <cell r="M558">
            <v>0</v>
          </cell>
          <cell r="O558">
            <v>0</v>
          </cell>
        </row>
        <row r="559">
          <cell r="I559">
            <v>0</v>
          </cell>
          <cell r="L559">
            <v>0</v>
          </cell>
          <cell r="M559">
            <v>0</v>
          </cell>
          <cell r="O559">
            <v>1</v>
          </cell>
        </row>
        <row r="560">
          <cell r="I560">
            <v>0</v>
          </cell>
          <cell r="L560">
            <v>0</v>
          </cell>
          <cell r="M560">
            <v>0</v>
          </cell>
          <cell r="O560">
            <v>0</v>
          </cell>
        </row>
        <row r="561">
          <cell r="I561">
            <v>0</v>
          </cell>
          <cell r="L561">
            <v>0</v>
          </cell>
          <cell r="M561">
            <v>1</v>
          </cell>
          <cell r="O561">
            <v>0</v>
          </cell>
        </row>
        <row r="562">
          <cell r="I562">
            <v>0</v>
          </cell>
          <cell r="L562">
            <v>1</v>
          </cell>
          <cell r="M562">
            <v>0</v>
          </cell>
          <cell r="O562">
            <v>1</v>
          </cell>
        </row>
        <row r="563">
          <cell r="I563">
            <v>1</v>
          </cell>
          <cell r="L563">
            <v>0</v>
          </cell>
          <cell r="M563">
            <v>0</v>
          </cell>
          <cell r="O563">
            <v>0</v>
          </cell>
        </row>
        <row r="564">
          <cell r="I564">
            <v>67</v>
          </cell>
          <cell r="L564">
            <v>1</v>
          </cell>
          <cell r="M564">
            <v>0</v>
          </cell>
          <cell r="O564">
            <v>0</v>
          </cell>
        </row>
        <row r="565">
          <cell r="I565">
            <v>0</v>
          </cell>
          <cell r="L565">
            <v>0</v>
          </cell>
          <cell r="M565">
            <v>0</v>
          </cell>
          <cell r="O565">
            <v>0</v>
          </cell>
        </row>
        <row r="566">
          <cell r="I566">
            <v>0</v>
          </cell>
          <cell r="L566">
            <v>2</v>
          </cell>
          <cell r="M566">
            <v>0</v>
          </cell>
          <cell r="O566">
            <v>1</v>
          </cell>
        </row>
        <row r="567">
          <cell r="I567">
            <v>21</v>
          </cell>
          <cell r="L567">
            <v>2</v>
          </cell>
          <cell r="M567">
            <v>0</v>
          </cell>
          <cell r="O567">
            <v>0</v>
          </cell>
        </row>
        <row r="568">
          <cell r="I568">
            <v>0</v>
          </cell>
          <cell r="L568">
            <v>3</v>
          </cell>
          <cell r="M568">
            <v>0</v>
          </cell>
          <cell r="O568">
            <v>0</v>
          </cell>
        </row>
        <row r="569">
          <cell r="I569">
            <v>0</v>
          </cell>
          <cell r="L569">
            <v>37</v>
          </cell>
          <cell r="M569">
            <v>0</v>
          </cell>
          <cell r="O569">
            <v>0</v>
          </cell>
        </row>
        <row r="570">
          <cell r="I570">
            <v>0</v>
          </cell>
          <cell r="L570">
            <v>67</v>
          </cell>
          <cell r="M570">
            <v>0</v>
          </cell>
          <cell r="O570">
            <v>0</v>
          </cell>
        </row>
        <row r="571">
          <cell r="I571">
            <v>0</v>
          </cell>
          <cell r="L571">
            <v>17</v>
          </cell>
          <cell r="M571">
            <v>1</v>
          </cell>
          <cell r="O571">
            <v>0</v>
          </cell>
        </row>
        <row r="572">
          <cell r="I572">
            <v>277</v>
          </cell>
          <cell r="L572">
            <v>1</v>
          </cell>
          <cell r="M572">
            <v>0</v>
          </cell>
          <cell r="O572">
            <v>0</v>
          </cell>
        </row>
        <row r="573">
          <cell r="I573">
            <v>34</v>
          </cell>
          <cell r="L573">
            <v>36</v>
          </cell>
          <cell r="M573">
            <v>0</v>
          </cell>
          <cell r="O573">
            <v>0</v>
          </cell>
        </row>
        <row r="574">
          <cell r="I574">
            <v>0</v>
          </cell>
          <cell r="L574">
            <v>15</v>
          </cell>
          <cell r="M574">
            <v>0</v>
          </cell>
          <cell r="O574">
            <v>0</v>
          </cell>
        </row>
        <row r="575">
          <cell r="I575">
            <v>1</v>
          </cell>
          <cell r="L575">
            <v>55</v>
          </cell>
          <cell r="M575">
            <v>0</v>
          </cell>
          <cell r="O575">
            <v>0</v>
          </cell>
        </row>
        <row r="576">
          <cell r="I576">
            <v>0</v>
          </cell>
          <cell r="L576">
            <v>13</v>
          </cell>
          <cell r="M576">
            <v>0</v>
          </cell>
          <cell r="O576">
            <v>0</v>
          </cell>
        </row>
        <row r="577">
          <cell r="I577">
            <v>0</v>
          </cell>
          <cell r="L577">
            <v>31</v>
          </cell>
          <cell r="M577">
            <v>0</v>
          </cell>
          <cell r="O577">
            <v>0</v>
          </cell>
        </row>
        <row r="578">
          <cell r="I578">
            <v>0</v>
          </cell>
          <cell r="L578">
            <v>120</v>
          </cell>
          <cell r="M578">
            <v>0</v>
          </cell>
          <cell r="O578">
            <v>0</v>
          </cell>
        </row>
        <row r="579">
          <cell r="I579">
            <v>0</v>
          </cell>
          <cell r="L579">
            <v>88</v>
          </cell>
          <cell r="M579">
            <v>0</v>
          </cell>
          <cell r="O579">
            <v>0</v>
          </cell>
        </row>
        <row r="580">
          <cell r="I580">
            <v>0</v>
          </cell>
          <cell r="L580">
            <v>78</v>
          </cell>
          <cell r="M580">
            <v>0</v>
          </cell>
          <cell r="O580">
            <v>0</v>
          </cell>
        </row>
        <row r="581">
          <cell r="I581">
            <v>0</v>
          </cell>
          <cell r="L581">
            <v>39</v>
          </cell>
          <cell r="M581">
            <v>0</v>
          </cell>
          <cell r="O581">
            <v>0</v>
          </cell>
        </row>
        <row r="582">
          <cell r="I582">
            <v>0</v>
          </cell>
          <cell r="L582">
            <v>96</v>
          </cell>
          <cell r="M582">
            <v>0</v>
          </cell>
          <cell r="O582">
            <v>0</v>
          </cell>
        </row>
        <row r="583">
          <cell r="I583">
            <v>0</v>
          </cell>
          <cell r="L583">
            <v>55</v>
          </cell>
          <cell r="M583">
            <v>0</v>
          </cell>
          <cell r="O583">
            <v>0</v>
          </cell>
        </row>
        <row r="584">
          <cell r="I584">
            <v>0</v>
          </cell>
          <cell r="L584">
            <v>89</v>
          </cell>
          <cell r="M584">
            <v>0</v>
          </cell>
          <cell r="O584">
            <v>0</v>
          </cell>
        </row>
        <row r="585">
          <cell r="I585">
            <v>0</v>
          </cell>
          <cell r="L585">
            <v>78</v>
          </cell>
          <cell r="M585">
            <v>0</v>
          </cell>
          <cell r="O585">
            <v>0</v>
          </cell>
        </row>
        <row r="586">
          <cell r="I586">
            <v>900</v>
          </cell>
          <cell r="L586">
            <v>0</v>
          </cell>
          <cell r="M586">
            <v>0</v>
          </cell>
          <cell r="O586">
            <v>0</v>
          </cell>
        </row>
        <row r="587">
          <cell r="I587">
            <v>3</v>
          </cell>
          <cell r="L587">
            <v>35</v>
          </cell>
          <cell r="M587">
            <v>0</v>
          </cell>
          <cell r="O587">
            <v>0</v>
          </cell>
        </row>
        <row r="588">
          <cell r="I588">
            <v>3</v>
          </cell>
          <cell r="L588">
            <v>58</v>
          </cell>
          <cell r="M588">
            <v>0</v>
          </cell>
          <cell r="O588">
            <v>0</v>
          </cell>
        </row>
        <row r="589">
          <cell r="I589">
            <v>1</v>
          </cell>
          <cell r="L589">
            <v>50</v>
          </cell>
          <cell r="M589">
            <v>0</v>
          </cell>
          <cell r="O589">
            <v>0</v>
          </cell>
        </row>
        <row r="590">
          <cell r="I590">
            <v>3</v>
          </cell>
          <cell r="L590">
            <v>33</v>
          </cell>
          <cell r="M590">
            <v>0</v>
          </cell>
          <cell r="O590">
            <v>0</v>
          </cell>
        </row>
        <row r="591">
          <cell r="I591">
            <v>126</v>
          </cell>
          <cell r="L591">
            <v>1</v>
          </cell>
          <cell r="M591">
            <v>0</v>
          </cell>
          <cell r="O591">
            <v>0</v>
          </cell>
        </row>
        <row r="592">
          <cell r="I592">
            <v>16</v>
          </cell>
          <cell r="L592">
            <v>2</v>
          </cell>
          <cell r="M592">
            <v>0</v>
          </cell>
          <cell r="O592">
            <v>0</v>
          </cell>
        </row>
        <row r="593">
          <cell r="I593">
            <v>1399</v>
          </cell>
          <cell r="L593">
            <v>0</v>
          </cell>
          <cell r="M593">
            <v>0</v>
          </cell>
          <cell r="O593">
            <v>0</v>
          </cell>
        </row>
        <row r="594">
          <cell r="I594">
            <v>630</v>
          </cell>
          <cell r="L594">
            <v>0</v>
          </cell>
          <cell r="M594">
            <v>0</v>
          </cell>
          <cell r="O594">
            <v>0</v>
          </cell>
        </row>
        <row r="595">
          <cell r="I595">
            <v>990</v>
          </cell>
          <cell r="L595">
            <v>2</v>
          </cell>
          <cell r="M595">
            <v>0</v>
          </cell>
          <cell r="O595">
            <v>0</v>
          </cell>
        </row>
        <row r="596">
          <cell r="I596">
            <v>11</v>
          </cell>
          <cell r="L596">
            <v>0</v>
          </cell>
          <cell r="M596">
            <v>0</v>
          </cell>
          <cell r="O596">
            <v>0</v>
          </cell>
        </row>
        <row r="597">
          <cell r="I597">
            <v>600</v>
          </cell>
          <cell r="L597">
            <v>1</v>
          </cell>
          <cell r="M597">
            <v>0</v>
          </cell>
          <cell r="O597">
            <v>0</v>
          </cell>
        </row>
        <row r="598">
          <cell r="I598">
            <v>3</v>
          </cell>
          <cell r="L598">
            <v>0</v>
          </cell>
          <cell r="M598">
            <v>0</v>
          </cell>
          <cell r="O598">
            <v>0</v>
          </cell>
        </row>
        <row r="599">
          <cell r="I599">
            <v>7</v>
          </cell>
          <cell r="L599">
            <v>0</v>
          </cell>
          <cell r="M599">
            <v>1</v>
          </cell>
          <cell r="O599">
            <v>0</v>
          </cell>
        </row>
        <row r="601">
          <cell r="I601">
            <v>502</v>
          </cell>
          <cell r="L601">
            <v>0</v>
          </cell>
          <cell r="M601">
            <v>0</v>
          </cell>
          <cell r="O601">
            <v>0</v>
          </cell>
        </row>
        <row r="602">
          <cell r="I602">
            <v>70</v>
          </cell>
          <cell r="L602">
            <v>1</v>
          </cell>
          <cell r="M602">
            <v>0</v>
          </cell>
          <cell r="O602">
            <v>0</v>
          </cell>
        </row>
        <row r="603">
          <cell r="I603">
            <v>406</v>
          </cell>
          <cell r="L603">
            <v>0</v>
          </cell>
          <cell r="M603">
            <v>0</v>
          </cell>
          <cell r="O603">
            <v>0</v>
          </cell>
        </row>
        <row r="604">
          <cell r="I604">
            <v>823</v>
          </cell>
          <cell r="L604">
            <v>1</v>
          </cell>
          <cell r="M604">
            <v>1</v>
          </cell>
          <cell r="O604">
            <v>0</v>
          </cell>
        </row>
        <row r="605">
          <cell r="I605">
            <v>181</v>
          </cell>
          <cell r="L605">
            <v>1</v>
          </cell>
          <cell r="M605">
            <v>0</v>
          </cell>
          <cell r="O605">
            <v>1</v>
          </cell>
        </row>
        <row r="606">
          <cell r="I606">
            <v>500</v>
          </cell>
          <cell r="L606">
            <v>0</v>
          </cell>
          <cell r="M606">
            <v>0</v>
          </cell>
          <cell r="O606">
            <v>0</v>
          </cell>
        </row>
        <row r="607">
          <cell r="I607">
            <v>45</v>
          </cell>
          <cell r="L607">
            <v>2</v>
          </cell>
          <cell r="M607">
            <v>0</v>
          </cell>
          <cell r="O607">
            <v>0</v>
          </cell>
        </row>
        <row r="608">
          <cell r="I608">
            <v>4</v>
          </cell>
          <cell r="L608">
            <v>0</v>
          </cell>
          <cell r="M608">
            <v>1</v>
          </cell>
          <cell r="O608">
            <v>0</v>
          </cell>
        </row>
        <row r="609">
          <cell r="I609">
            <v>571</v>
          </cell>
          <cell r="L609">
            <v>0</v>
          </cell>
          <cell r="M609">
            <v>0</v>
          </cell>
          <cell r="O609">
            <v>0</v>
          </cell>
        </row>
        <row r="610">
          <cell r="I610">
            <v>0</v>
          </cell>
          <cell r="L610">
            <v>6</v>
          </cell>
          <cell r="M610">
            <v>1</v>
          </cell>
          <cell r="O610">
            <v>0</v>
          </cell>
        </row>
        <row r="611">
          <cell r="I611">
            <v>1</v>
          </cell>
          <cell r="L611">
            <v>18</v>
          </cell>
          <cell r="M611">
            <v>1</v>
          </cell>
          <cell r="O611">
            <v>0</v>
          </cell>
        </row>
        <row r="612">
          <cell r="I612">
            <v>1</v>
          </cell>
          <cell r="L612">
            <v>5</v>
          </cell>
          <cell r="M612">
            <v>0</v>
          </cell>
          <cell r="O612">
            <v>0</v>
          </cell>
        </row>
        <row r="613">
          <cell r="I613">
            <v>200</v>
          </cell>
          <cell r="L613">
            <v>31</v>
          </cell>
          <cell r="M613">
            <v>0</v>
          </cell>
          <cell r="O613">
            <v>0</v>
          </cell>
        </row>
        <row r="614">
          <cell r="I614">
            <v>0</v>
          </cell>
          <cell r="L614">
            <v>19</v>
          </cell>
          <cell r="M614">
            <v>1</v>
          </cell>
          <cell r="O614">
            <v>0</v>
          </cell>
        </row>
        <row r="615">
          <cell r="I615">
            <v>359</v>
          </cell>
          <cell r="L615">
            <v>12</v>
          </cell>
          <cell r="M615">
            <v>0</v>
          </cell>
          <cell r="O615">
            <v>0</v>
          </cell>
        </row>
        <row r="616">
          <cell r="I616">
            <v>1076</v>
          </cell>
          <cell r="L616">
            <v>0</v>
          </cell>
          <cell r="M616">
            <v>3</v>
          </cell>
          <cell r="O616">
            <v>0</v>
          </cell>
        </row>
        <row r="617">
          <cell r="I617">
            <v>132</v>
          </cell>
          <cell r="L617">
            <v>1</v>
          </cell>
          <cell r="M617">
            <v>0</v>
          </cell>
          <cell r="O617">
            <v>0</v>
          </cell>
        </row>
        <row r="618">
          <cell r="I618">
            <v>1</v>
          </cell>
          <cell r="L618">
            <v>17</v>
          </cell>
          <cell r="M618">
            <v>0</v>
          </cell>
          <cell r="O618">
            <v>0</v>
          </cell>
        </row>
        <row r="619">
          <cell r="I619">
            <v>475</v>
          </cell>
          <cell r="L619">
            <v>0</v>
          </cell>
          <cell r="M619">
            <v>0</v>
          </cell>
          <cell r="O619">
            <v>0</v>
          </cell>
        </row>
      </sheetData>
      <sheetData sheetId="5">
        <row r="500">
          <cell r="G500" t="str">
            <v>average kJ/m2</v>
          </cell>
          <cell r="H500" t="str">
            <v>average bank</v>
          </cell>
        </row>
        <row r="501">
          <cell r="F501">
            <v>-6</v>
          </cell>
          <cell r="G501">
            <v>2630.6452141989525</v>
          </cell>
          <cell r="H501">
            <v>8974.4172121092724</v>
          </cell>
          <cell r="J501">
            <v>2245.6665892281876</v>
          </cell>
        </row>
        <row r="502">
          <cell r="F502">
            <v>-5</v>
          </cell>
          <cell r="G502">
            <v>2518.5535279479882</v>
          </cell>
          <cell r="H502">
            <v>7289.6974090269323</v>
          </cell>
          <cell r="J502">
            <v>1185.9844529090601</v>
          </cell>
        </row>
        <row r="503">
          <cell r="F503">
            <v>-4</v>
          </cell>
          <cell r="G503">
            <v>2372.1391005308965</v>
          </cell>
          <cell r="H503">
            <v>7516.5664292073943</v>
          </cell>
          <cell r="J503">
            <v>1216.1716443785217</v>
          </cell>
        </row>
        <row r="504">
          <cell r="F504">
            <v>-3</v>
          </cell>
          <cell r="G504">
            <v>2635.8946817528722</v>
          </cell>
          <cell r="H504">
            <v>6169.1548498514849</v>
          </cell>
          <cell r="J504">
            <v>549.68059358378935</v>
          </cell>
        </row>
        <row r="505">
          <cell r="F505">
            <v>-2</v>
          </cell>
          <cell r="G505">
            <v>1120.6049032418575</v>
          </cell>
          <cell r="H505">
            <v>5835.2314153995294</v>
          </cell>
          <cell r="J505">
            <v>1524.4585303403462</v>
          </cell>
        </row>
        <row r="506">
          <cell r="F506">
            <v>-1</v>
          </cell>
          <cell r="G506">
            <v>1135.1522854538639</v>
          </cell>
          <cell r="H506">
            <v>11108.913889345384</v>
          </cell>
          <cell r="J506">
            <v>5434.1176163641712</v>
          </cell>
        </row>
        <row r="507">
          <cell r="F507">
            <v>1</v>
          </cell>
          <cell r="G507">
            <v>1400.680041560001</v>
          </cell>
          <cell r="H507">
            <v>5877.7513307109421</v>
          </cell>
          <cell r="J507">
            <v>1651.217987315863</v>
          </cell>
        </row>
        <row r="508">
          <cell r="F508">
            <v>2</v>
          </cell>
          <cell r="G508">
            <v>1364.5869961048479</v>
          </cell>
          <cell r="H508">
            <v>4929.9092963740532</v>
          </cell>
          <cell r="J508">
            <v>682.07960018608264</v>
          </cell>
        </row>
        <row r="509">
          <cell r="F509">
            <v>3</v>
          </cell>
          <cell r="G509">
            <v>2347.9594227674502</v>
          </cell>
          <cell r="H509">
            <v>7980.3138164267175</v>
          </cell>
          <cell r="J509">
            <v>1289.1859222119999</v>
          </cell>
        </row>
        <row r="510">
          <cell r="F510">
            <v>4</v>
          </cell>
          <cell r="G510">
            <v>458.63605928139492</v>
          </cell>
          <cell r="H510">
            <v>11956.048716196387</v>
          </cell>
          <cell r="J510">
            <v>0</v>
          </cell>
        </row>
        <row r="511">
          <cell r="F511">
            <v>5</v>
          </cell>
          <cell r="G511">
            <v>96.905376652897161</v>
          </cell>
          <cell r="H511">
            <v>2580.9930655474122</v>
          </cell>
          <cell r="J511">
            <v>0</v>
          </cell>
        </row>
        <row r="512">
          <cell r="F512">
            <v>6</v>
          </cell>
          <cell r="G512">
            <v>2526.4016494899333</v>
          </cell>
          <cell r="H512">
            <v>8860.9849786526593</v>
          </cell>
          <cell r="J512">
            <v>5651.1159674480423</v>
          </cell>
        </row>
      </sheetData>
      <sheetData sheetId="6" refreshError="1"/>
      <sheetData sheetId="7" refreshError="1"/>
      <sheetData sheetId="8" refreshError="1"/>
      <sheetData sheetId="9" refreshError="1"/>
      <sheetData sheetId="10" refreshError="1"/>
      <sheetData sheetId="11">
        <row r="3">
          <cell r="K3">
            <v>3.9822712175301538</v>
          </cell>
        </row>
        <row r="7">
          <cell r="K7">
            <v>10.288828544264931</v>
          </cell>
        </row>
        <row r="13">
          <cell r="K13">
            <v>226.14959413117023</v>
          </cell>
        </row>
        <row r="21">
          <cell r="B21">
            <v>174.366098975</v>
          </cell>
        </row>
        <row r="22">
          <cell r="B22">
            <v>122.71835937499999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9"/>
  <sheetViews>
    <sheetView workbookViewId="0">
      <selection activeCell="D11" sqref="D11"/>
    </sheetView>
  </sheetViews>
  <sheetFormatPr defaultColWidth="11.7109375" defaultRowHeight="15" x14ac:dyDescent="0.25"/>
  <cols>
    <col min="1" max="1" width="11.7109375" style="15" customWidth="1"/>
    <col min="2" max="2" width="12.28515625" style="15" customWidth="1"/>
    <col min="3" max="4" width="11.7109375" style="15" customWidth="1"/>
    <col min="5" max="6" width="11.7109375" style="29" customWidth="1"/>
    <col min="7" max="17" width="11.7109375" style="15" customWidth="1"/>
    <col min="18" max="18" width="13.7109375" style="35" bestFit="1" customWidth="1"/>
    <col min="19" max="254" width="11.7109375" style="15"/>
    <col min="255" max="255" width="11.7109375" style="15" customWidth="1"/>
    <col min="256" max="256" width="12.28515625" style="15" customWidth="1"/>
    <col min="257" max="260" width="11.7109375" style="15" customWidth="1"/>
    <col min="261" max="261" width="14.28515625" style="15" customWidth="1"/>
    <col min="262" max="273" width="11.7109375" style="15" customWidth="1"/>
    <col min="274" max="274" width="13.7109375" style="15" bestFit="1" customWidth="1"/>
    <col min="275" max="510" width="11.7109375" style="15"/>
    <col min="511" max="511" width="11.7109375" style="15" customWidth="1"/>
    <col min="512" max="512" width="12.28515625" style="15" customWidth="1"/>
    <col min="513" max="516" width="11.7109375" style="15" customWidth="1"/>
    <col min="517" max="517" width="14.28515625" style="15" customWidth="1"/>
    <col min="518" max="529" width="11.7109375" style="15" customWidth="1"/>
    <col min="530" max="530" width="13.7109375" style="15" bestFit="1" customWidth="1"/>
    <col min="531" max="766" width="11.7109375" style="15"/>
    <col min="767" max="767" width="11.7109375" style="15" customWidth="1"/>
    <col min="768" max="768" width="12.28515625" style="15" customWidth="1"/>
    <col min="769" max="772" width="11.7109375" style="15" customWidth="1"/>
    <col min="773" max="773" width="14.28515625" style="15" customWidth="1"/>
    <col min="774" max="785" width="11.7109375" style="15" customWidth="1"/>
    <col min="786" max="786" width="13.7109375" style="15" bestFit="1" customWidth="1"/>
    <col min="787" max="1022" width="11.7109375" style="15"/>
    <col min="1023" max="1023" width="11.7109375" style="15" customWidth="1"/>
    <col min="1024" max="1024" width="12.28515625" style="15" customWidth="1"/>
    <col min="1025" max="1028" width="11.7109375" style="15" customWidth="1"/>
    <col min="1029" max="1029" width="14.28515625" style="15" customWidth="1"/>
    <col min="1030" max="1041" width="11.7109375" style="15" customWidth="1"/>
    <col min="1042" max="1042" width="13.7109375" style="15" bestFit="1" customWidth="1"/>
    <col min="1043" max="1278" width="11.7109375" style="15"/>
    <col min="1279" max="1279" width="11.7109375" style="15" customWidth="1"/>
    <col min="1280" max="1280" width="12.28515625" style="15" customWidth="1"/>
    <col min="1281" max="1284" width="11.7109375" style="15" customWidth="1"/>
    <col min="1285" max="1285" width="14.28515625" style="15" customWidth="1"/>
    <col min="1286" max="1297" width="11.7109375" style="15" customWidth="1"/>
    <col min="1298" max="1298" width="13.7109375" style="15" bestFit="1" customWidth="1"/>
    <col min="1299" max="1534" width="11.7109375" style="15"/>
    <col min="1535" max="1535" width="11.7109375" style="15" customWidth="1"/>
    <col min="1536" max="1536" width="12.28515625" style="15" customWidth="1"/>
    <col min="1537" max="1540" width="11.7109375" style="15" customWidth="1"/>
    <col min="1541" max="1541" width="14.28515625" style="15" customWidth="1"/>
    <col min="1542" max="1553" width="11.7109375" style="15" customWidth="1"/>
    <col min="1554" max="1554" width="13.7109375" style="15" bestFit="1" customWidth="1"/>
    <col min="1555" max="1790" width="11.7109375" style="15"/>
    <col min="1791" max="1791" width="11.7109375" style="15" customWidth="1"/>
    <col min="1792" max="1792" width="12.28515625" style="15" customWidth="1"/>
    <col min="1793" max="1796" width="11.7109375" style="15" customWidth="1"/>
    <col min="1797" max="1797" width="14.28515625" style="15" customWidth="1"/>
    <col min="1798" max="1809" width="11.7109375" style="15" customWidth="1"/>
    <col min="1810" max="1810" width="13.7109375" style="15" bestFit="1" customWidth="1"/>
    <col min="1811" max="2046" width="11.7109375" style="15"/>
    <col min="2047" max="2047" width="11.7109375" style="15" customWidth="1"/>
    <col min="2048" max="2048" width="12.28515625" style="15" customWidth="1"/>
    <col min="2049" max="2052" width="11.7109375" style="15" customWidth="1"/>
    <col min="2053" max="2053" width="14.28515625" style="15" customWidth="1"/>
    <col min="2054" max="2065" width="11.7109375" style="15" customWidth="1"/>
    <col min="2066" max="2066" width="13.7109375" style="15" bestFit="1" customWidth="1"/>
    <col min="2067" max="2302" width="11.7109375" style="15"/>
    <col min="2303" max="2303" width="11.7109375" style="15" customWidth="1"/>
    <col min="2304" max="2304" width="12.28515625" style="15" customWidth="1"/>
    <col min="2305" max="2308" width="11.7109375" style="15" customWidth="1"/>
    <col min="2309" max="2309" width="14.28515625" style="15" customWidth="1"/>
    <col min="2310" max="2321" width="11.7109375" style="15" customWidth="1"/>
    <col min="2322" max="2322" width="13.7109375" style="15" bestFit="1" customWidth="1"/>
    <col min="2323" max="2558" width="11.7109375" style="15"/>
    <col min="2559" max="2559" width="11.7109375" style="15" customWidth="1"/>
    <col min="2560" max="2560" width="12.28515625" style="15" customWidth="1"/>
    <col min="2561" max="2564" width="11.7109375" style="15" customWidth="1"/>
    <col min="2565" max="2565" width="14.28515625" style="15" customWidth="1"/>
    <col min="2566" max="2577" width="11.7109375" style="15" customWidth="1"/>
    <col min="2578" max="2578" width="13.7109375" style="15" bestFit="1" customWidth="1"/>
    <col min="2579" max="2814" width="11.7109375" style="15"/>
    <col min="2815" max="2815" width="11.7109375" style="15" customWidth="1"/>
    <col min="2816" max="2816" width="12.28515625" style="15" customWidth="1"/>
    <col min="2817" max="2820" width="11.7109375" style="15" customWidth="1"/>
    <col min="2821" max="2821" width="14.28515625" style="15" customWidth="1"/>
    <col min="2822" max="2833" width="11.7109375" style="15" customWidth="1"/>
    <col min="2834" max="2834" width="13.7109375" style="15" bestFit="1" customWidth="1"/>
    <col min="2835" max="3070" width="11.7109375" style="15"/>
    <col min="3071" max="3071" width="11.7109375" style="15" customWidth="1"/>
    <col min="3072" max="3072" width="12.28515625" style="15" customWidth="1"/>
    <col min="3073" max="3076" width="11.7109375" style="15" customWidth="1"/>
    <col min="3077" max="3077" width="14.28515625" style="15" customWidth="1"/>
    <col min="3078" max="3089" width="11.7109375" style="15" customWidth="1"/>
    <col min="3090" max="3090" width="13.7109375" style="15" bestFit="1" customWidth="1"/>
    <col min="3091" max="3326" width="11.7109375" style="15"/>
    <col min="3327" max="3327" width="11.7109375" style="15" customWidth="1"/>
    <col min="3328" max="3328" width="12.28515625" style="15" customWidth="1"/>
    <col min="3329" max="3332" width="11.7109375" style="15" customWidth="1"/>
    <col min="3333" max="3333" width="14.28515625" style="15" customWidth="1"/>
    <col min="3334" max="3345" width="11.7109375" style="15" customWidth="1"/>
    <col min="3346" max="3346" width="13.7109375" style="15" bestFit="1" customWidth="1"/>
    <col min="3347" max="3582" width="11.7109375" style="15"/>
    <col min="3583" max="3583" width="11.7109375" style="15" customWidth="1"/>
    <col min="3584" max="3584" width="12.28515625" style="15" customWidth="1"/>
    <col min="3585" max="3588" width="11.7109375" style="15" customWidth="1"/>
    <col min="3589" max="3589" width="14.28515625" style="15" customWidth="1"/>
    <col min="3590" max="3601" width="11.7109375" style="15" customWidth="1"/>
    <col min="3602" max="3602" width="13.7109375" style="15" bestFit="1" customWidth="1"/>
    <col min="3603" max="3838" width="11.7109375" style="15"/>
    <col min="3839" max="3839" width="11.7109375" style="15" customWidth="1"/>
    <col min="3840" max="3840" width="12.28515625" style="15" customWidth="1"/>
    <col min="3841" max="3844" width="11.7109375" style="15" customWidth="1"/>
    <col min="3845" max="3845" width="14.28515625" style="15" customWidth="1"/>
    <col min="3846" max="3857" width="11.7109375" style="15" customWidth="1"/>
    <col min="3858" max="3858" width="13.7109375" style="15" bestFit="1" customWidth="1"/>
    <col min="3859" max="4094" width="11.7109375" style="15"/>
    <col min="4095" max="4095" width="11.7109375" style="15" customWidth="1"/>
    <col min="4096" max="4096" width="12.28515625" style="15" customWidth="1"/>
    <col min="4097" max="4100" width="11.7109375" style="15" customWidth="1"/>
    <col min="4101" max="4101" width="14.28515625" style="15" customWidth="1"/>
    <col min="4102" max="4113" width="11.7109375" style="15" customWidth="1"/>
    <col min="4114" max="4114" width="13.7109375" style="15" bestFit="1" customWidth="1"/>
    <col min="4115" max="4350" width="11.7109375" style="15"/>
    <col min="4351" max="4351" width="11.7109375" style="15" customWidth="1"/>
    <col min="4352" max="4352" width="12.28515625" style="15" customWidth="1"/>
    <col min="4353" max="4356" width="11.7109375" style="15" customWidth="1"/>
    <col min="4357" max="4357" width="14.28515625" style="15" customWidth="1"/>
    <col min="4358" max="4369" width="11.7109375" style="15" customWidth="1"/>
    <col min="4370" max="4370" width="13.7109375" style="15" bestFit="1" customWidth="1"/>
    <col min="4371" max="4606" width="11.7109375" style="15"/>
    <col min="4607" max="4607" width="11.7109375" style="15" customWidth="1"/>
    <col min="4608" max="4608" width="12.28515625" style="15" customWidth="1"/>
    <col min="4609" max="4612" width="11.7109375" style="15" customWidth="1"/>
    <col min="4613" max="4613" width="14.28515625" style="15" customWidth="1"/>
    <col min="4614" max="4625" width="11.7109375" style="15" customWidth="1"/>
    <col min="4626" max="4626" width="13.7109375" style="15" bestFit="1" customWidth="1"/>
    <col min="4627" max="4862" width="11.7109375" style="15"/>
    <col min="4863" max="4863" width="11.7109375" style="15" customWidth="1"/>
    <col min="4864" max="4864" width="12.28515625" style="15" customWidth="1"/>
    <col min="4865" max="4868" width="11.7109375" style="15" customWidth="1"/>
    <col min="4869" max="4869" width="14.28515625" style="15" customWidth="1"/>
    <col min="4870" max="4881" width="11.7109375" style="15" customWidth="1"/>
    <col min="4882" max="4882" width="13.7109375" style="15" bestFit="1" customWidth="1"/>
    <col min="4883" max="5118" width="11.7109375" style="15"/>
    <col min="5119" max="5119" width="11.7109375" style="15" customWidth="1"/>
    <col min="5120" max="5120" width="12.28515625" style="15" customWidth="1"/>
    <col min="5121" max="5124" width="11.7109375" style="15" customWidth="1"/>
    <col min="5125" max="5125" width="14.28515625" style="15" customWidth="1"/>
    <col min="5126" max="5137" width="11.7109375" style="15" customWidth="1"/>
    <col min="5138" max="5138" width="13.7109375" style="15" bestFit="1" customWidth="1"/>
    <col min="5139" max="5374" width="11.7109375" style="15"/>
    <col min="5375" max="5375" width="11.7109375" style="15" customWidth="1"/>
    <col min="5376" max="5376" width="12.28515625" style="15" customWidth="1"/>
    <col min="5377" max="5380" width="11.7109375" style="15" customWidth="1"/>
    <col min="5381" max="5381" width="14.28515625" style="15" customWidth="1"/>
    <col min="5382" max="5393" width="11.7109375" style="15" customWidth="1"/>
    <col min="5394" max="5394" width="13.7109375" style="15" bestFit="1" customWidth="1"/>
    <col min="5395" max="5630" width="11.7109375" style="15"/>
    <col min="5631" max="5631" width="11.7109375" style="15" customWidth="1"/>
    <col min="5632" max="5632" width="12.28515625" style="15" customWidth="1"/>
    <col min="5633" max="5636" width="11.7109375" style="15" customWidth="1"/>
    <col min="5637" max="5637" width="14.28515625" style="15" customWidth="1"/>
    <col min="5638" max="5649" width="11.7109375" style="15" customWidth="1"/>
    <col min="5650" max="5650" width="13.7109375" style="15" bestFit="1" customWidth="1"/>
    <col min="5651" max="5886" width="11.7109375" style="15"/>
    <col min="5887" max="5887" width="11.7109375" style="15" customWidth="1"/>
    <col min="5888" max="5888" width="12.28515625" style="15" customWidth="1"/>
    <col min="5889" max="5892" width="11.7109375" style="15" customWidth="1"/>
    <col min="5893" max="5893" width="14.28515625" style="15" customWidth="1"/>
    <col min="5894" max="5905" width="11.7109375" style="15" customWidth="1"/>
    <col min="5906" max="5906" width="13.7109375" style="15" bestFit="1" customWidth="1"/>
    <col min="5907" max="6142" width="11.7109375" style="15"/>
    <col min="6143" max="6143" width="11.7109375" style="15" customWidth="1"/>
    <col min="6144" max="6144" width="12.28515625" style="15" customWidth="1"/>
    <col min="6145" max="6148" width="11.7109375" style="15" customWidth="1"/>
    <col min="6149" max="6149" width="14.28515625" style="15" customWidth="1"/>
    <col min="6150" max="6161" width="11.7109375" style="15" customWidth="1"/>
    <col min="6162" max="6162" width="13.7109375" style="15" bestFit="1" customWidth="1"/>
    <col min="6163" max="6398" width="11.7109375" style="15"/>
    <col min="6399" max="6399" width="11.7109375" style="15" customWidth="1"/>
    <col min="6400" max="6400" width="12.28515625" style="15" customWidth="1"/>
    <col min="6401" max="6404" width="11.7109375" style="15" customWidth="1"/>
    <col min="6405" max="6405" width="14.28515625" style="15" customWidth="1"/>
    <col min="6406" max="6417" width="11.7109375" style="15" customWidth="1"/>
    <col min="6418" max="6418" width="13.7109375" style="15" bestFit="1" customWidth="1"/>
    <col min="6419" max="6654" width="11.7109375" style="15"/>
    <col min="6655" max="6655" width="11.7109375" style="15" customWidth="1"/>
    <col min="6656" max="6656" width="12.28515625" style="15" customWidth="1"/>
    <col min="6657" max="6660" width="11.7109375" style="15" customWidth="1"/>
    <col min="6661" max="6661" width="14.28515625" style="15" customWidth="1"/>
    <col min="6662" max="6673" width="11.7109375" style="15" customWidth="1"/>
    <col min="6674" max="6674" width="13.7109375" style="15" bestFit="1" customWidth="1"/>
    <col min="6675" max="6910" width="11.7109375" style="15"/>
    <col min="6911" max="6911" width="11.7109375" style="15" customWidth="1"/>
    <col min="6912" max="6912" width="12.28515625" style="15" customWidth="1"/>
    <col min="6913" max="6916" width="11.7109375" style="15" customWidth="1"/>
    <col min="6917" max="6917" width="14.28515625" style="15" customWidth="1"/>
    <col min="6918" max="6929" width="11.7109375" style="15" customWidth="1"/>
    <col min="6930" max="6930" width="13.7109375" style="15" bestFit="1" customWidth="1"/>
    <col min="6931" max="7166" width="11.7109375" style="15"/>
    <col min="7167" max="7167" width="11.7109375" style="15" customWidth="1"/>
    <col min="7168" max="7168" width="12.28515625" style="15" customWidth="1"/>
    <col min="7169" max="7172" width="11.7109375" style="15" customWidth="1"/>
    <col min="7173" max="7173" width="14.28515625" style="15" customWidth="1"/>
    <col min="7174" max="7185" width="11.7109375" style="15" customWidth="1"/>
    <col min="7186" max="7186" width="13.7109375" style="15" bestFit="1" customWidth="1"/>
    <col min="7187" max="7422" width="11.7109375" style="15"/>
    <col min="7423" max="7423" width="11.7109375" style="15" customWidth="1"/>
    <col min="7424" max="7424" width="12.28515625" style="15" customWidth="1"/>
    <col min="7425" max="7428" width="11.7109375" style="15" customWidth="1"/>
    <col min="7429" max="7429" width="14.28515625" style="15" customWidth="1"/>
    <col min="7430" max="7441" width="11.7109375" style="15" customWidth="1"/>
    <col min="7442" max="7442" width="13.7109375" style="15" bestFit="1" customWidth="1"/>
    <col min="7443" max="7678" width="11.7109375" style="15"/>
    <col min="7679" max="7679" width="11.7109375" style="15" customWidth="1"/>
    <col min="7680" max="7680" width="12.28515625" style="15" customWidth="1"/>
    <col min="7681" max="7684" width="11.7109375" style="15" customWidth="1"/>
    <col min="7685" max="7685" width="14.28515625" style="15" customWidth="1"/>
    <col min="7686" max="7697" width="11.7109375" style="15" customWidth="1"/>
    <col min="7698" max="7698" width="13.7109375" style="15" bestFit="1" customWidth="1"/>
    <col min="7699" max="7934" width="11.7109375" style="15"/>
    <col min="7935" max="7935" width="11.7109375" style="15" customWidth="1"/>
    <col min="7936" max="7936" width="12.28515625" style="15" customWidth="1"/>
    <col min="7937" max="7940" width="11.7109375" style="15" customWidth="1"/>
    <col min="7941" max="7941" width="14.28515625" style="15" customWidth="1"/>
    <col min="7942" max="7953" width="11.7109375" style="15" customWidth="1"/>
    <col min="7954" max="7954" width="13.7109375" style="15" bestFit="1" customWidth="1"/>
    <col min="7955" max="8190" width="11.7109375" style="15"/>
    <col min="8191" max="8191" width="11.7109375" style="15" customWidth="1"/>
    <col min="8192" max="8192" width="12.28515625" style="15" customWidth="1"/>
    <col min="8193" max="8196" width="11.7109375" style="15" customWidth="1"/>
    <col min="8197" max="8197" width="14.28515625" style="15" customWidth="1"/>
    <col min="8198" max="8209" width="11.7109375" style="15" customWidth="1"/>
    <col min="8210" max="8210" width="13.7109375" style="15" bestFit="1" customWidth="1"/>
    <col min="8211" max="8446" width="11.7109375" style="15"/>
    <col min="8447" max="8447" width="11.7109375" style="15" customWidth="1"/>
    <col min="8448" max="8448" width="12.28515625" style="15" customWidth="1"/>
    <col min="8449" max="8452" width="11.7109375" style="15" customWidth="1"/>
    <col min="8453" max="8453" width="14.28515625" style="15" customWidth="1"/>
    <col min="8454" max="8465" width="11.7109375" style="15" customWidth="1"/>
    <col min="8466" max="8466" width="13.7109375" style="15" bestFit="1" customWidth="1"/>
    <col min="8467" max="8702" width="11.7109375" style="15"/>
    <col min="8703" max="8703" width="11.7109375" style="15" customWidth="1"/>
    <col min="8704" max="8704" width="12.28515625" style="15" customWidth="1"/>
    <col min="8705" max="8708" width="11.7109375" style="15" customWidth="1"/>
    <col min="8709" max="8709" width="14.28515625" style="15" customWidth="1"/>
    <col min="8710" max="8721" width="11.7109375" style="15" customWidth="1"/>
    <col min="8722" max="8722" width="13.7109375" style="15" bestFit="1" customWidth="1"/>
    <col min="8723" max="8958" width="11.7109375" style="15"/>
    <col min="8959" max="8959" width="11.7109375" style="15" customWidth="1"/>
    <col min="8960" max="8960" width="12.28515625" style="15" customWidth="1"/>
    <col min="8961" max="8964" width="11.7109375" style="15" customWidth="1"/>
    <col min="8965" max="8965" width="14.28515625" style="15" customWidth="1"/>
    <col min="8966" max="8977" width="11.7109375" style="15" customWidth="1"/>
    <col min="8978" max="8978" width="13.7109375" style="15" bestFit="1" customWidth="1"/>
    <col min="8979" max="9214" width="11.7109375" style="15"/>
    <col min="9215" max="9215" width="11.7109375" style="15" customWidth="1"/>
    <col min="9216" max="9216" width="12.28515625" style="15" customWidth="1"/>
    <col min="9217" max="9220" width="11.7109375" style="15" customWidth="1"/>
    <col min="9221" max="9221" width="14.28515625" style="15" customWidth="1"/>
    <col min="9222" max="9233" width="11.7109375" style="15" customWidth="1"/>
    <col min="9234" max="9234" width="13.7109375" style="15" bestFit="1" customWidth="1"/>
    <col min="9235" max="9470" width="11.7109375" style="15"/>
    <col min="9471" max="9471" width="11.7109375" style="15" customWidth="1"/>
    <col min="9472" max="9472" width="12.28515625" style="15" customWidth="1"/>
    <col min="9473" max="9476" width="11.7109375" style="15" customWidth="1"/>
    <col min="9477" max="9477" width="14.28515625" style="15" customWidth="1"/>
    <col min="9478" max="9489" width="11.7109375" style="15" customWidth="1"/>
    <col min="9490" max="9490" width="13.7109375" style="15" bestFit="1" customWidth="1"/>
    <col min="9491" max="9726" width="11.7109375" style="15"/>
    <col min="9727" max="9727" width="11.7109375" style="15" customWidth="1"/>
    <col min="9728" max="9728" width="12.28515625" style="15" customWidth="1"/>
    <col min="9729" max="9732" width="11.7109375" style="15" customWidth="1"/>
    <col min="9733" max="9733" width="14.28515625" style="15" customWidth="1"/>
    <col min="9734" max="9745" width="11.7109375" style="15" customWidth="1"/>
    <col min="9746" max="9746" width="13.7109375" style="15" bestFit="1" customWidth="1"/>
    <col min="9747" max="9982" width="11.7109375" style="15"/>
    <col min="9983" max="9983" width="11.7109375" style="15" customWidth="1"/>
    <col min="9984" max="9984" width="12.28515625" style="15" customWidth="1"/>
    <col min="9985" max="9988" width="11.7109375" style="15" customWidth="1"/>
    <col min="9989" max="9989" width="14.28515625" style="15" customWidth="1"/>
    <col min="9990" max="10001" width="11.7109375" style="15" customWidth="1"/>
    <col min="10002" max="10002" width="13.7109375" style="15" bestFit="1" customWidth="1"/>
    <col min="10003" max="10238" width="11.7109375" style="15"/>
    <col min="10239" max="10239" width="11.7109375" style="15" customWidth="1"/>
    <col min="10240" max="10240" width="12.28515625" style="15" customWidth="1"/>
    <col min="10241" max="10244" width="11.7109375" style="15" customWidth="1"/>
    <col min="10245" max="10245" width="14.28515625" style="15" customWidth="1"/>
    <col min="10246" max="10257" width="11.7109375" style="15" customWidth="1"/>
    <col min="10258" max="10258" width="13.7109375" style="15" bestFit="1" customWidth="1"/>
    <col min="10259" max="10494" width="11.7109375" style="15"/>
    <col min="10495" max="10495" width="11.7109375" style="15" customWidth="1"/>
    <col min="10496" max="10496" width="12.28515625" style="15" customWidth="1"/>
    <col min="10497" max="10500" width="11.7109375" style="15" customWidth="1"/>
    <col min="10501" max="10501" width="14.28515625" style="15" customWidth="1"/>
    <col min="10502" max="10513" width="11.7109375" style="15" customWidth="1"/>
    <col min="10514" max="10514" width="13.7109375" style="15" bestFit="1" customWidth="1"/>
    <col min="10515" max="10750" width="11.7109375" style="15"/>
    <col min="10751" max="10751" width="11.7109375" style="15" customWidth="1"/>
    <col min="10752" max="10752" width="12.28515625" style="15" customWidth="1"/>
    <col min="10753" max="10756" width="11.7109375" style="15" customWidth="1"/>
    <col min="10757" max="10757" width="14.28515625" style="15" customWidth="1"/>
    <col min="10758" max="10769" width="11.7109375" style="15" customWidth="1"/>
    <col min="10770" max="10770" width="13.7109375" style="15" bestFit="1" customWidth="1"/>
    <col min="10771" max="11006" width="11.7109375" style="15"/>
    <col min="11007" max="11007" width="11.7109375" style="15" customWidth="1"/>
    <col min="11008" max="11008" width="12.28515625" style="15" customWidth="1"/>
    <col min="11009" max="11012" width="11.7109375" style="15" customWidth="1"/>
    <col min="11013" max="11013" width="14.28515625" style="15" customWidth="1"/>
    <col min="11014" max="11025" width="11.7109375" style="15" customWidth="1"/>
    <col min="11026" max="11026" width="13.7109375" style="15" bestFit="1" customWidth="1"/>
    <col min="11027" max="11262" width="11.7109375" style="15"/>
    <col min="11263" max="11263" width="11.7109375" style="15" customWidth="1"/>
    <col min="11264" max="11264" width="12.28515625" style="15" customWidth="1"/>
    <col min="11265" max="11268" width="11.7109375" style="15" customWidth="1"/>
    <col min="11269" max="11269" width="14.28515625" style="15" customWidth="1"/>
    <col min="11270" max="11281" width="11.7109375" style="15" customWidth="1"/>
    <col min="11282" max="11282" width="13.7109375" style="15" bestFit="1" customWidth="1"/>
    <col min="11283" max="11518" width="11.7109375" style="15"/>
    <col min="11519" max="11519" width="11.7109375" style="15" customWidth="1"/>
    <col min="11520" max="11520" width="12.28515625" style="15" customWidth="1"/>
    <col min="11521" max="11524" width="11.7109375" style="15" customWidth="1"/>
    <col min="11525" max="11525" width="14.28515625" style="15" customWidth="1"/>
    <col min="11526" max="11537" width="11.7109375" style="15" customWidth="1"/>
    <col min="11538" max="11538" width="13.7109375" style="15" bestFit="1" customWidth="1"/>
    <col min="11539" max="11774" width="11.7109375" style="15"/>
    <col min="11775" max="11775" width="11.7109375" style="15" customWidth="1"/>
    <col min="11776" max="11776" width="12.28515625" style="15" customWidth="1"/>
    <col min="11777" max="11780" width="11.7109375" style="15" customWidth="1"/>
    <col min="11781" max="11781" width="14.28515625" style="15" customWidth="1"/>
    <col min="11782" max="11793" width="11.7109375" style="15" customWidth="1"/>
    <col min="11794" max="11794" width="13.7109375" style="15" bestFit="1" customWidth="1"/>
    <col min="11795" max="12030" width="11.7109375" style="15"/>
    <col min="12031" max="12031" width="11.7109375" style="15" customWidth="1"/>
    <col min="12032" max="12032" width="12.28515625" style="15" customWidth="1"/>
    <col min="12033" max="12036" width="11.7109375" style="15" customWidth="1"/>
    <col min="12037" max="12037" width="14.28515625" style="15" customWidth="1"/>
    <col min="12038" max="12049" width="11.7109375" style="15" customWidth="1"/>
    <col min="12050" max="12050" width="13.7109375" style="15" bestFit="1" customWidth="1"/>
    <col min="12051" max="12286" width="11.7109375" style="15"/>
    <col min="12287" max="12287" width="11.7109375" style="15" customWidth="1"/>
    <col min="12288" max="12288" width="12.28515625" style="15" customWidth="1"/>
    <col min="12289" max="12292" width="11.7109375" style="15" customWidth="1"/>
    <col min="12293" max="12293" width="14.28515625" style="15" customWidth="1"/>
    <col min="12294" max="12305" width="11.7109375" style="15" customWidth="1"/>
    <col min="12306" max="12306" width="13.7109375" style="15" bestFit="1" customWidth="1"/>
    <col min="12307" max="12542" width="11.7109375" style="15"/>
    <col min="12543" max="12543" width="11.7109375" style="15" customWidth="1"/>
    <col min="12544" max="12544" width="12.28515625" style="15" customWidth="1"/>
    <col min="12545" max="12548" width="11.7109375" style="15" customWidth="1"/>
    <col min="12549" max="12549" width="14.28515625" style="15" customWidth="1"/>
    <col min="12550" max="12561" width="11.7109375" style="15" customWidth="1"/>
    <col min="12562" max="12562" width="13.7109375" style="15" bestFit="1" customWidth="1"/>
    <col min="12563" max="12798" width="11.7109375" style="15"/>
    <col min="12799" max="12799" width="11.7109375" style="15" customWidth="1"/>
    <col min="12800" max="12800" width="12.28515625" style="15" customWidth="1"/>
    <col min="12801" max="12804" width="11.7109375" style="15" customWidth="1"/>
    <col min="12805" max="12805" width="14.28515625" style="15" customWidth="1"/>
    <col min="12806" max="12817" width="11.7109375" style="15" customWidth="1"/>
    <col min="12818" max="12818" width="13.7109375" style="15" bestFit="1" customWidth="1"/>
    <col min="12819" max="13054" width="11.7109375" style="15"/>
    <col min="13055" max="13055" width="11.7109375" style="15" customWidth="1"/>
    <col min="13056" max="13056" width="12.28515625" style="15" customWidth="1"/>
    <col min="13057" max="13060" width="11.7109375" style="15" customWidth="1"/>
    <col min="13061" max="13061" width="14.28515625" style="15" customWidth="1"/>
    <col min="13062" max="13073" width="11.7109375" style="15" customWidth="1"/>
    <col min="13074" max="13074" width="13.7109375" style="15" bestFit="1" customWidth="1"/>
    <col min="13075" max="13310" width="11.7109375" style="15"/>
    <col min="13311" max="13311" width="11.7109375" style="15" customWidth="1"/>
    <col min="13312" max="13312" width="12.28515625" style="15" customWidth="1"/>
    <col min="13313" max="13316" width="11.7109375" style="15" customWidth="1"/>
    <col min="13317" max="13317" width="14.28515625" style="15" customWidth="1"/>
    <col min="13318" max="13329" width="11.7109375" style="15" customWidth="1"/>
    <col min="13330" max="13330" width="13.7109375" style="15" bestFit="1" customWidth="1"/>
    <col min="13331" max="13566" width="11.7109375" style="15"/>
    <col min="13567" max="13567" width="11.7109375" style="15" customWidth="1"/>
    <col min="13568" max="13568" width="12.28515625" style="15" customWidth="1"/>
    <col min="13569" max="13572" width="11.7109375" style="15" customWidth="1"/>
    <col min="13573" max="13573" width="14.28515625" style="15" customWidth="1"/>
    <col min="13574" max="13585" width="11.7109375" style="15" customWidth="1"/>
    <col min="13586" max="13586" width="13.7109375" style="15" bestFit="1" customWidth="1"/>
    <col min="13587" max="13822" width="11.7109375" style="15"/>
    <col min="13823" max="13823" width="11.7109375" style="15" customWidth="1"/>
    <col min="13824" max="13824" width="12.28515625" style="15" customWidth="1"/>
    <col min="13825" max="13828" width="11.7109375" style="15" customWidth="1"/>
    <col min="13829" max="13829" width="14.28515625" style="15" customWidth="1"/>
    <col min="13830" max="13841" width="11.7109375" style="15" customWidth="1"/>
    <col min="13842" max="13842" width="13.7109375" style="15" bestFit="1" customWidth="1"/>
    <col min="13843" max="14078" width="11.7109375" style="15"/>
    <col min="14079" max="14079" width="11.7109375" style="15" customWidth="1"/>
    <col min="14080" max="14080" width="12.28515625" style="15" customWidth="1"/>
    <col min="14081" max="14084" width="11.7109375" style="15" customWidth="1"/>
    <col min="14085" max="14085" width="14.28515625" style="15" customWidth="1"/>
    <col min="14086" max="14097" width="11.7109375" style="15" customWidth="1"/>
    <col min="14098" max="14098" width="13.7109375" style="15" bestFit="1" customWidth="1"/>
    <col min="14099" max="14334" width="11.7109375" style="15"/>
    <col min="14335" max="14335" width="11.7109375" style="15" customWidth="1"/>
    <col min="14336" max="14336" width="12.28515625" style="15" customWidth="1"/>
    <col min="14337" max="14340" width="11.7109375" style="15" customWidth="1"/>
    <col min="14341" max="14341" width="14.28515625" style="15" customWidth="1"/>
    <col min="14342" max="14353" width="11.7109375" style="15" customWidth="1"/>
    <col min="14354" max="14354" width="13.7109375" style="15" bestFit="1" customWidth="1"/>
    <col min="14355" max="14590" width="11.7109375" style="15"/>
    <col min="14591" max="14591" width="11.7109375" style="15" customWidth="1"/>
    <col min="14592" max="14592" width="12.28515625" style="15" customWidth="1"/>
    <col min="14593" max="14596" width="11.7109375" style="15" customWidth="1"/>
    <col min="14597" max="14597" width="14.28515625" style="15" customWidth="1"/>
    <col min="14598" max="14609" width="11.7109375" style="15" customWidth="1"/>
    <col min="14610" max="14610" width="13.7109375" style="15" bestFit="1" customWidth="1"/>
    <col min="14611" max="14846" width="11.7109375" style="15"/>
    <col min="14847" max="14847" width="11.7109375" style="15" customWidth="1"/>
    <col min="14848" max="14848" width="12.28515625" style="15" customWidth="1"/>
    <col min="14849" max="14852" width="11.7109375" style="15" customWidth="1"/>
    <col min="14853" max="14853" width="14.28515625" style="15" customWidth="1"/>
    <col min="14854" max="14865" width="11.7109375" style="15" customWidth="1"/>
    <col min="14866" max="14866" width="13.7109375" style="15" bestFit="1" customWidth="1"/>
    <col min="14867" max="15102" width="11.7109375" style="15"/>
    <col min="15103" max="15103" width="11.7109375" style="15" customWidth="1"/>
    <col min="15104" max="15104" width="12.28515625" style="15" customWidth="1"/>
    <col min="15105" max="15108" width="11.7109375" style="15" customWidth="1"/>
    <col min="15109" max="15109" width="14.28515625" style="15" customWidth="1"/>
    <col min="15110" max="15121" width="11.7109375" style="15" customWidth="1"/>
    <col min="15122" max="15122" width="13.7109375" style="15" bestFit="1" customWidth="1"/>
    <col min="15123" max="15358" width="11.7109375" style="15"/>
    <col min="15359" max="15359" width="11.7109375" style="15" customWidth="1"/>
    <col min="15360" max="15360" width="12.28515625" style="15" customWidth="1"/>
    <col min="15361" max="15364" width="11.7109375" style="15" customWidth="1"/>
    <col min="15365" max="15365" width="14.28515625" style="15" customWidth="1"/>
    <col min="15366" max="15377" width="11.7109375" style="15" customWidth="1"/>
    <col min="15378" max="15378" width="13.7109375" style="15" bestFit="1" customWidth="1"/>
    <col min="15379" max="15614" width="11.7109375" style="15"/>
    <col min="15615" max="15615" width="11.7109375" style="15" customWidth="1"/>
    <col min="15616" max="15616" width="12.28515625" style="15" customWidth="1"/>
    <col min="15617" max="15620" width="11.7109375" style="15" customWidth="1"/>
    <col min="15621" max="15621" width="14.28515625" style="15" customWidth="1"/>
    <col min="15622" max="15633" width="11.7109375" style="15" customWidth="1"/>
    <col min="15634" max="15634" width="13.7109375" style="15" bestFit="1" customWidth="1"/>
    <col min="15635" max="15870" width="11.7109375" style="15"/>
    <col min="15871" max="15871" width="11.7109375" style="15" customWidth="1"/>
    <col min="15872" max="15872" width="12.28515625" style="15" customWidth="1"/>
    <col min="15873" max="15876" width="11.7109375" style="15" customWidth="1"/>
    <col min="15877" max="15877" width="14.28515625" style="15" customWidth="1"/>
    <col min="15878" max="15889" width="11.7109375" style="15" customWidth="1"/>
    <col min="15890" max="15890" width="13.7109375" style="15" bestFit="1" customWidth="1"/>
    <col min="15891" max="16126" width="11.7109375" style="15"/>
    <col min="16127" max="16127" width="11.7109375" style="15" customWidth="1"/>
    <col min="16128" max="16128" width="12.28515625" style="15" customWidth="1"/>
    <col min="16129" max="16132" width="11.7109375" style="15" customWidth="1"/>
    <col min="16133" max="16133" width="14.28515625" style="15" customWidth="1"/>
    <col min="16134" max="16145" width="11.7109375" style="15" customWidth="1"/>
    <col min="16146" max="16146" width="13.7109375" style="15" bestFit="1" customWidth="1"/>
    <col min="16147" max="16384" width="11.7109375" style="15"/>
  </cols>
  <sheetData>
    <row r="1" spans="1:20" x14ac:dyDescent="0.25">
      <c r="E1" s="15"/>
      <c r="F1" s="15"/>
      <c r="G1" s="36" t="s">
        <v>546</v>
      </c>
      <c r="H1" s="36" t="s">
        <v>466</v>
      </c>
      <c r="I1" s="36"/>
      <c r="J1" s="37"/>
      <c r="L1" s="36" t="s">
        <v>547</v>
      </c>
      <c r="M1" s="38"/>
      <c r="N1" s="36" t="s">
        <v>467</v>
      </c>
      <c r="O1" s="38"/>
      <c r="P1" s="36" t="s">
        <v>468</v>
      </c>
      <c r="Q1" s="36"/>
    </row>
    <row r="2" spans="1:20" x14ac:dyDescent="0.25">
      <c r="A2" s="15" t="s">
        <v>0</v>
      </c>
      <c r="B2" s="29" t="s">
        <v>548</v>
      </c>
      <c r="C2" s="15" t="s">
        <v>2</v>
      </c>
      <c r="D2" s="15" t="s">
        <v>464</v>
      </c>
      <c r="E2" s="34" t="s">
        <v>5</v>
      </c>
      <c r="F2" s="29" t="s">
        <v>6</v>
      </c>
      <c r="G2" s="15" t="s">
        <v>469</v>
      </c>
      <c r="H2" s="15" t="s">
        <v>470</v>
      </c>
      <c r="I2" s="15" t="s">
        <v>471</v>
      </c>
      <c r="J2" s="15" t="s">
        <v>472</v>
      </c>
      <c r="K2" s="15" t="s">
        <v>473</v>
      </c>
      <c r="L2" s="15" t="s">
        <v>474</v>
      </c>
      <c r="M2" s="15" t="s">
        <v>475</v>
      </c>
      <c r="N2" s="15" t="s">
        <v>476</v>
      </c>
      <c r="O2" s="15" t="s">
        <v>475</v>
      </c>
      <c r="P2" s="15" t="s">
        <v>474</v>
      </c>
      <c r="Q2" s="15" t="s">
        <v>477</v>
      </c>
      <c r="R2" s="35" t="s">
        <v>478</v>
      </c>
      <c r="S2" s="15" t="s">
        <v>474</v>
      </c>
      <c r="T2" s="15" t="s">
        <v>479</v>
      </c>
    </row>
    <row r="3" spans="1:20" x14ac:dyDescent="0.25">
      <c r="A3" s="32">
        <v>39463</v>
      </c>
      <c r="B3" s="15">
        <v>1</v>
      </c>
      <c r="C3" s="33">
        <v>0.31736111111111109</v>
      </c>
      <c r="D3" s="15">
        <v>4</v>
      </c>
      <c r="E3" s="29">
        <v>571822</v>
      </c>
      <c r="F3" s="29">
        <v>545155</v>
      </c>
      <c r="G3" s="15">
        <v>1</v>
      </c>
      <c r="H3" s="15">
        <v>621</v>
      </c>
      <c r="I3" s="15">
        <v>10</v>
      </c>
      <c r="J3" s="15">
        <f>SUM(G3:I3)</f>
        <v>632</v>
      </c>
      <c r="K3" s="15">
        <v>0</v>
      </c>
      <c r="L3" s="15">
        <v>0</v>
      </c>
      <c r="M3" s="15">
        <v>0</v>
      </c>
      <c r="N3" s="15">
        <v>2</v>
      </c>
      <c r="O3" s="15" t="s">
        <v>480</v>
      </c>
      <c r="P3" s="15">
        <v>0</v>
      </c>
      <c r="Q3" s="15">
        <v>0</v>
      </c>
      <c r="R3" s="35">
        <f>((G3*[1]Sheet3!$K$7)+([1]ghana!I3*[1]Sheet3!$K$13)+(I3*[1]Sheet3!$K$13)+([1]ghana!L3*[1]Sheet3!$K$3)+([1]ghana!M3*'[1]Cal p gram'!$U$24)+([1]ghana!O3*'[1]Cal p gram'!$U$23))/1000</f>
        <v>142.71068272531269</v>
      </c>
      <c r="S3" s="15">
        <v>0</v>
      </c>
      <c r="T3" s="39">
        <f>(R3/[1]Sheet3!$B$21)*10000</f>
        <v>8184.5429567002038</v>
      </c>
    </row>
    <row r="4" spans="1:20" x14ac:dyDescent="0.25">
      <c r="A4" s="32">
        <v>39463</v>
      </c>
      <c r="B4" s="15">
        <v>2</v>
      </c>
      <c r="C4" s="33">
        <v>0.3263888888888889</v>
      </c>
      <c r="D4" s="15">
        <v>4</v>
      </c>
      <c r="E4" s="29">
        <v>571585</v>
      </c>
      <c r="F4" s="29">
        <v>545219</v>
      </c>
      <c r="G4" s="15">
        <v>3</v>
      </c>
      <c r="H4" s="15">
        <v>843</v>
      </c>
      <c r="I4" s="15">
        <v>11</v>
      </c>
      <c r="J4" s="15">
        <f t="shared" ref="J4:J67" si="0">SUM(G4:I4)</f>
        <v>857</v>
      </c>
      <c r="K4" s="15">
        <v>0</v>
      </c>
      <c r="L4" s="15">
        <v>0</v>
      </c>
      <c r="M4" s="15">
        <v>0</v>
      </c>
      <c r="N4" s="15">
        <v>0</v>
      </c>
      <c r="O4" s="15">
        <v>0</v>
      </c>
      <c r="P4" s="15">
        <v>0</v>
      </c>
      <c r="Q4" s="15">
        <v>0</v>
      </c>
      <c r="R4" s="35">
        <f>((G4*[1]Sheet3!$K$7)+([1]ghana!I4*[1]Sheet3!$K$13)+(I4*[1]Sheet3!$K$13)+([1]ghana!L4*[1]Sheet3!$K$3)+([1]ghana!M4*'[1]Cal p gram'!$U$24)+([1]ghana!O4*'[1]Cal p gram'!$U$23))/1000</f>
        <v>193.16261987365215</v>
      </c>
      <c r="S4" s="15">
        <v>0</v>
      </c>
      <c r="T4" s="39">
        <f>(R4/[1]Sheet3!$B$21)*10000</f>
        <v>11077.991708775175</v>
      </c>
    </row>
    <row r="5" spans="1:20" x14ac:dyDescent="0.25">
      <c r="A5" s="32">
        <v>39463</v>
      </c>
      <c r="B5" s="15">
        <v>3</v>
      </c>
      <c r="C5" s="33">
        <v>0.33402777777777776</v>
      </c>
      <c r="D5" s="15">
        <v>4</v>
      </c>
      <c r="E5" s="29">
        <v>571426</v>
      </c>
      <c r="F5" s="29">
        <v>545264</v>
      </c>
      <c r="G5" s="15">
        <v>0</v>
      </c>
      <c r="H5" s="15">
        <v>9</v>
      </c>
      <c r="I5" s="15">
        <v>1</v>
      </c>
      <c r="J5" s="15">
        <f t="shared" si="0"/>
        <v>10</v>
      </c>
      <c r="K5" s="15">
        <v>0</v>
      </c>
      <c r="L5" s="15">
        <v>0</v>
      </c>
      <c r="M5" s="15">
        <v>0</v>
      </c>
      <c r="N5" s="15">
        <v>0</v>
      </c>
      <c r="O5" s="15">
        <v>0</v>
      </c>
      <c r="P5" s="15">
        <v>0</v>
      </c>
      <c r="Q5" s="15">
        <v>0</v>
      </c>
      <c r="R5" s="35">
        <f>((G5*[1]Sheet3!$K$7)+([1]ghana!I5*[1]Sheet3!$K$13)+(I5*[1]Sheet3!$K$13)+([1]ghana!L5*[1]Sheet3!$K$3)+([1]ghana!M5*'[1]Cal p gram'!$U$24)+([1]ghana!O5*'[1]Cal p gram'!$U$23))/1000</f>
        <v>2.261495941311702</v>
      </c>
      <c r="S5" s="15">
        <v>0</v>
      </c>
      <c r="T5" s="39">
        <f>(R5/[1]Sheet3!$B$21)*10000</f>
        <v>129.69814399735739</v>
      </c>
    </row>
    <row r="6" spans="1:20" x14ac:dyDescent="0.25">
      <c r="A6" s="32">
        <v>39463</v>
      </c>
      <c r="B6" s="15">
        <v>4</v>
      </c>
      <c r="C6" s="33">
        <v>0.33958333333333329</v>
      </c>
      <c r="D6" s="15">
        <v>4</v>
      </c>
      <c r="E6" s="29">
        <v>571274</v>
      </c>
      <c r="F6" s="29">
        <v>545318</v>
      </c>
      <c r="G6" s="15">
        <v>0</v>
      </c>
      <c r="H6" s="15">
        <v>1</v>
      </c>
      <c r="I6" s="15">
        <v>0</v>
      </c>
      <c r="J6" s="15">
        <f t="shared" si="0"/>
        <v>1</v>
      </c>
      <c r="K6" s="15">
        <v>0</v>
      </c>
      <c r="L6" s="15">
        <v>0</v>
      </c>
      <c r="M6" s="15">
        <v>0</v>
      </c>
      <c r="N6" s="15">
        <v>0</v>
      </c>
      <c r="O6" s="15">
        <v>0</v>
      </c>
      <c r="P6" s="15">
        <v>0</v>
      </c>
      <c r="Q6" s="15">
        <v>0</v>
      </c>
      <c r="R6" s="35">
        <f>((G6*[1]Sheet3!$K$7)+([1]ghana!I6*[1]Sheet3!$K$13)+(I6*[1]Sheet3!$K$13)+([1]ghana!L6*[1]Sheet3!$K$3)+([1]ghana!M6*'[1]Cal p gram'!$U$24)+([1]ghana!O6*'[1]Cal p gram'!$U$23))/1000</f>
        <v>0.22614959413117022</v>
      </c>
      <c r="S6" s="15">
        <v>0</v>
      </c>
      <c r="T6" s="39">
        <f>(R6/[1]Sheet3!$B$21)*10000</f>
        <v>12.969814399735741</v>
      </c>
    </row>
    <row r="7" spans="1:20" x14ac:dyDescent="0.25">
      <c r="A7" s="32">
        <v>39463</v>
      </c>
      <c r="B7" s="15">
        <v>5</v>
      </c>
      <c r="C7" s="33">
        <v>0.34583333333333333</v>
      </c>
      <c r="D7" s="15">
        <v>5</v>
      </c>
      <c r="E7" s="29">
        <v>571184</v>
      </c>
      <c r="F7" s="29">
        <v>545349</v>
      </c>
      <c r="G7" s="15">
        <v>0</v>
      </c>
      <c r="H7" s="15">
        <v>3</v>
      </c>
      <c r="I7" s="15">
        <v>0</v>
      </c>
      <c r="J7" s="15">
        <f t="shared" si="0"/>
        <v>3</v>
      </c>
      <c r="K7" s="15">
        <v>0</v>
      </c>
      <c r="L7" s="15">
        <v>0</v>
      </c>
      <c r="M7" s="15">
        <v>0</v>
      </c>
      <c r="N7" s="15">
        <v>0</v>
      </c>
      <c r="O7" s="15">
        <v>0</v>
      </c>
      <c r="P7" s="15">
        <v>0</v>
      </c>
      <c r="Q7" s="15">
        <v>0</v>
      </c>
      <c r="R7" s="35">
        <f>((G7*[1]Sheet3!$K$7)+([1]ghana!I7*[1]Sheet3!$K$13)+(I7*[1]Sheet3!$K$13)+([1]ghana!L7*[1]Sheet3!$K$3)+([1]ghana!M7*'[1]Cal p gram'!$U$24)+([1]ghana!O7*'[1]Cal p gram'!$U$23))/1000</f>
        <v>0.6784487823935107</v>
      </c>
      <c r="S7" s="15">
        <v>0</v>
      </c>
      <c r="T7" s="39">
        <f>(R7/[1]Sheet3!$B$21)*10000</f>
        <v>38.909443199207224</v>
      </c>
    </row>
    <row r="8" spans="1:20" x14ac:dyDescent="0.25">
      <c r="A8" s="32">
        <v>39463</v>
      </c>
      <c r="B8" s="15">
        <v>6</v>
      </c>
      <c r="C8" s="33">
        <v>0.34722222222222221</v>
      </c>
      <c r="D8" s="15">
        <v>5</v>
      </c>
      <c r="E8" s="29">
        <v>571093</v>
      </c>
      <c r="F8" s="29">
        <v>545382</v>
      </c>
      <c r="G8" s="15">
        <v>0</v>
      </c>
      <c r="H8" s="15">
        <v>28</v>
      </c>
      <c r="I8" s="15">
        <v>0</v>
      </c>
      <c r="J8" s="15">
        <f t="shared" si="0"/>
        <v>28</v>
      </c>
      <c r="K8" s="15">
        <v>0</v>
      </c>
      <c r="L8" s="15">
        <v>0</v>
      </c>
      <c r="M8" s="15">
        <v>0</v>
      </c>
      <c r="N8" s="15">
        <v>1</v>
      </c>
      <c r="O8" s="15">
        <v>0.8</v>
      </c>
      <c r="P8" s="15">
        <v>0</v>
      </c>
      <c r="Q8" s="15">
        <v>0</v>
      </c>
      <c r="R8" s="35">
        <f>((G8*[1]Sheet3!$K$7)+([1]ghana!I8*[1]Sheet3!$K$13)+(I8*[1]Sheet3!$K$13)+([1]ghana!L8*[1]Sheet3!$K$3)+([1]ghana!M8*'[1]Cal p gram'!$U$24)+([1]ghana!O8*'[1]Cal p gram'!$U$23))/1000</f>
        <v>6.3321886356727664</v>
      </c>
      <c r="S8" s="15">
        <v>0</v>
      </c>
      <c r="T8" s="39">
        <f>(R8/[1]Sheet3!$B$21)*10000</f>
        <v>363.15480319260075</v>
      </c>
    </row>
    <row r="9" spans="1:20" x14ac:dyDescent="0.25">
      <c r="A9" s="32">
        <v>39463</v>
      </c>
      <c r="B9" s="15">
        <v>7</v>
      </c>
      <c r="C9" s="33">
        <v>0.35625000000000001</v>
      </c>
      <c r="D9" s="15">
        <v>5</v>
      </c>
      <c r="E9" s="29">
        <v>570969</v>
      </c>
      <c r="F9" s="29">
        <v>545422</v>
      </c>
      <c r="G9" s="15">
        <v>0</v>
      </c>
      <c r="H9" s="15">
        <v>6</v>
      </c>
      <c r="I9" s="15">
        <v>0</v>
      </c>
      <c r="J9" s="15">
        <f t="shared" si="0"/>
        <v>6</v>
      </c>
      <c r="K9" s="15">
        <v>0</v>
      </c>
      <c r="L9" s="15">
        <v>0</v>
      </c>
      <c r="M9" s="15">
        <v>0</v>
      </c>
      <c r="N9" s="15">
        <v>0</v>
      </c>
      <c r="O9" s="15">
        <v>0</v>
      </c>
      <c r="P9" s="15">
        <v>0</v>
      </c>
      <c r="Q9" s="15">
        <v>0</v>
      </c>
      <c r="R9" s="35">
        <f>((G9*[1]Sheet3!$K$7)+([1]ghana!I9*[1]Sheet3!$K$13)+(I9*[1]Sheet3!$K$13)+([1]ghana!L9*[1]Sheet3!$K$3)+([1]ghana!M9*'[1]Cal p gram'!$U$24)+([1]ghana!O9*'[1]Cal p gram'!$U$23))/1000</f>
        <v>1.3568975647870214</v>
      </c>
      <c r="S9" s="15">
        <v>0</v>
      </c>
      <c r="T9" s="39">
        <f>(R9/[1]Sheet3!$B$21)*10000</f>
        <v>77.818886398414449</v>
      </c>
    </row>
    <row r="10" spans="1:20" x14ac:dyDescent="0.25">
      <c r="A10" s="32">
        <v>39463</v>
      </c>
      <c r="B10" s="15">
        <v>8</v>
      </c>
      <c r="C10" s="33">
        <v>0.36041666666666666</v>
      </c>
      <c r="D10" s="15">
        <v>5</v>
      </c>
      <c r="E10" s="29">
        <v>570878</v>
      </c>
      <c r="F10" s="29">
        <v>545453</v>
      </c>
      <c r="G10" s="15">
        <v>0</v>
      </c>
      <c r="H10" s="15">
        <v>4</v>
      </c>
      <c r="I10" s="15">
        <v>0</v>
      </c>
      <c r="J10" s="15">
        <f t="shared" si="0"/>
        <v>4</v>
      </c>
      <c r="K10" s="15">
        <v>0</v>
      </c>
      <c r="L10" s="15">
        <v>0</v>
      </c>
      <c r="M10" s="15">
        <v>0</v>
      </c>
      <c r="N10" s="15">
        <v>1</v>
      </c>
      <c r="O10" s="15">
        <v>1.1000000000000001</v>
      </c>
      <c r="P10" s="15">
        <v>0</v>
      </c>
      <c r="Q10" s="15">
        <v>0</v>
      </c>
      <c r="R10" s="35">
        <f>((G10*[1]Sheet3!$K$7)+([1]ghana!I10*[1]Sheet3!$K$13)+(I10*[1]Sheet3!$K$13)+([1]ghana!L10*[1]Sheet3!$K$3)+([1]ghana!M10*'[1]Cal p gram'!$U$24)+([1]ghana!O10*'[1]Cal p gram'!$U$23))/1000</f>
        <v>0.90459837652468089</v>
      </c>
      <c r="S10" s="15">
        <v>0</v>
      </c>
      <c r="T10" s="39">
        <f>(R10/[1]Sheet3!$B$21)*10000</f>
        <v>51.879257598942964</v>
      </c>
    </row>
    <row r="11" spans="1:20" x14ac:dyDescent="0.25">
      <c r="A11" s="32">
        <v>39463</v>
      </c>
      <c r="B11" s="15">
        <v>9</v>
      </c>
      <c r="C11" s="33">
        <v>0.3659722222222222</v>
      </c>
      <c r="D11" s="15">
        <v>5</v>
      </c>
      <c r="E11" s="29">
        <v>570778</v>
      </c>
      <c r="F11" s="29">
        <v>545494</v>
      </c>
      <c r="G11" s="15">
        <v>0</v>
      </c>
      <c r="H11" s="15">
        <v>1354</v>
      </c>
      <c r="I11" s="15">
        <v>7</v>
      </c>
      <c r="J11" s="15">
        <f t="shared" si="0"/>
        <v>1361</v>
      </c>
      <c r="K11" s="15">
        <v>0</v>
      </c>
      <c r="L11" s="15">
        <v>0</v>
      </c>
      <c r="M11" s="15">
        <v>0</v>
      </c>
      <c r="N11" s="15">
        <v>0</v>
      </c>
      <c r="O11" s="15">
        <v>0</v>
      </c>
      <c r="P11" s="15">
        <v>0</v>
      </c>
      <c r="Q11" s="15">
        <v>0</v>
      </c>
      <c r="R11" s="35">
        <f>((G11*[1]Sheet3!$K$7)+([1]ghana!I11*[1]Sheet3!$K$13)+(I11*[1]Sheet3!$K$13)+([1]ghana!L11*[1]Sheet3!$K$3)+([1]ghana!M11*'[1]Cal p gram'!$U$24)+([1]ghana!O11*'[1]Cal p gram'!$U$23))/1000</f>
        <v>307.78959761252264</v>
      </c>
      <c r="S11" s="15">
        <v>0</v>
      </c>
      <c r="T11" s="39">
        <f>(R11/[1]Sheet3!$B$21)*10000</f>
        <v>17651.917398040339</v>
      </c>
    </row>
    <row r="12" spans="1:20" x14ac:dyDescent="0.25">
      <c r="A12" s="32">
        <v>39463</v>
      </c>
      <c r="B12" s="15">
        <v>10</v>
      </c>
      <c r="C12" s="33">
        <v>0.37013888888888885</v>
      </c>
      <c r="D12" s="15">
        <v>5</v>
      </c>
      <c r="E12" s="29">
        <v>570681</v>
      </c>
      <c r="F12" s="29">
        <v>545532</v>
      </c>
      <c r="G12" s="15">
        <v>0</v>
      </c>
      <c r="H12" s="15">
        <v>2</v>
      </c>
      <c r="I12" s="15">
        <v>0</v>
      </c>
      <c r="J12" s="15">
        <f t="shared" si="0"/>
        <v>2</v>
      </c>
      <c r="K12" s="15">
        <v>0</v>
      </c>
      <c r="L12" s="15">
        <v>0</v>
      </c>
      <c r="M12" s="15">
        <v>0</v>
      </c>
      <c r="N12" s="15">
        <v>0</v>
      </c>
      <c r="O12" s="15">
        <v>0</v>
      </c>
      <c r="P12" s="15">
        <v>0</v>
      </c>
      <c r="Q12" s="15">
        <v>0</v>
      </c>
      <c r="R12" s="35">
        <f>((G12*[1]Sheet3!$K$7)+([1]ghana!I12*[1]Sheet3!$K$13)+(I12*[1]Sheet3!$K$13)+([1]ghana!L12*[1]Sheet3!$K$3)+([1]ghana!M12*'[1]Cal p gram'!$U$24)+([1]ghana!O12*'[1]Cal p gram'!$U$23))/1000</f>
        <v>0.45229918826234045</v>
      </c>
      <c r="S12" s="15">
        <v>0</v>
      </c>
      <c r="T12" s="39">
        <f>(R12/[1]Sheet3!$B$21)*10000</f>
        <v>25.939628799471482</v>
      </c>
    </row>
    <row r="13" spans="1:20" x14ac:dyDescent="0.25">
      <c r="A13" s="32">
        <v>39463</v>
      </c>
      <c r="B13" s="15">
        <v>11</v>
      </c>
      <c r="C13" s="33">
        <v>0.37777777777777777</v>
      </c>
      <c r="D13" s="15">
        <v>5</v>
      </c>
      <c r="E13" s="29">
        <v>570685</v>
      </c>
      <c r="F13" s="29">
        <v>545538</v>
      </c>
      <c r="G13" s="15">
        <v>0</v>
      </c>
      <c r="H13" s="15">
        <v>12</v>
      </c>
      <c r="I13" s="15">
        <v>0</v>
      </c>
      <c r="J13" s="15">
        <f t="shared" si="0"/>
        <v>12</v>
      </c>
      <c r="K13" s="15">
        <v>0</v>
      </c>
      <c r="L13" s="15">
        <v>0</v>
      </c>
      <c r="M13" s="15">
        <v>0</v>
      </c>
      <c r="N13" s="15">
        <v>0</v>
      </c>
      <c r="O13" s="15">
        <v>0</v>
      </c>
      <c r="P13" s="15">
        <v>0</v>
      </c>
      <c r="Q13" s="15">
        <v>0</v>
      </c>
      <c r="R13" s="35">
        <f>((G13*[1]Sheet3!$K$7)+([1]ghana!I13*[1]Sheet3!$K$13)+(I13*[1]Sheet3!$K$13)+([1]ghana!L13*[1]Sheet3!$K$3)+([1]ghana!M13*'[1]Cal p gram'!$U$24)+([1]ghana!O13*'[1]Cal p gram'!$U$23))/1000</f>
        <v>2.7137951295740428</v>
      </c>
      <c r="S13" s="15">
        <v>0</v>
      </c>
      <c r="T13" s="39">
        <f>(R13/[1]Sheet3!$B$21)*10000</f>
        <v>155.6377727968289</v>
      </c>
    </row>
    <row r="14" spans="1:20" x14ac:dyDescent="0.25">
      <c r="A14" s="32">
        <v>39463</v>
      </c>
      <c r="B14" s="15">
        <v>12</v>
      </c>
      <c r="C14" s="33">
        <v>0.38263888888888886</v>
      </c>
      <c r="D14" s="15">
        <v>5</v>
      </c>
      <c r="E14" s="29">
        <v>570492</v>
      </c>
      <c r="F14" s="29">
        <v>545585</v>
      </c>
      <c r="G14" s="15">
        <v>1</v>
      </c>
      <c r="H14" s="15">
        <v>2</v>
      </c>
      <c r="I14" s="15">
        <v>0</v>
      </c>
      <c r="J14" s="15">
        <f t="shared" si="0"/>
        <v>3</v>
      </c>
      <c r="K14" s="15">
        <v>0</v>
      </c>
      <c r="L14" s="15">
        <v>1</v>
      </c>
      <c r="M14" s="15">
        <v>2</v>
      </c>
      <c r="N14" s="15">
        <v>0</v>
      </c>
      <c r="O14" s="15">
        <v>0</v>
      </c>
      <c r="P14" s="15">
        <v>0</v>
      </c>
      <c r="Q14" s="15">
        <v>0</v>
      </c>
      <c r="R14" s="35">
        <f>((G14*[1]Sheet3!$K$7)+([1]ghana!I14*[1]Sheet3!$K$13)+(I14*[1]Sheet3!$K$13)+([1]ghana!L14*[1]Sheet3!$K$3)+([1]ghana!M14*'[1]Cal p gram'!$U$24)+([1]ghana!O14*'[1]Cal p gram'!$U$23))/1000</f>
        <v>0.46258801680660544</v>
      </c>
      <c r="S14" s="15" t="s">
        <v>481</v>
      </c>
      <c r="T14" s="39">
        <f>(R14/[1]Sheet3!$B$21)*10000</f>
        <v>26.529699266422753</v>
      </c>
    </row>
    <row r="15" spans="1:20" x14ac:dyDescent="0.25">
      <c r="A15" s="32">
        <v>39463</v>
      </c>
      <c r="B15" s="15">
        <v>13</v>
      </c>
      <c r="C15" s="33">
        <v>0.38750000000000001</v>
      </c>
      <c r="D15" s="15">
        <v>6</v>
      </c>
      <c r="E15" s="29">
        <v>570393</v>
      </c>
      <c r="F15" s="29">
        <v>545625</v>
      </c>
      <c r="G15" s="15">
        <v>2</v>
      </c>
      <c r="H15" s="15">
        <v>200</v>
      </c>
      <c r="I15" s="15">
        <v>6</v>
      </c>
      <c r="J15" s="15">
        <f t="shared" si="0"/>
        <v>208</v>
      </c>
      <c r="K15" s="15">
        <v>0</v>
      </c>
      <c r="L15" s="15">
        <v>0</v>
      </c>
      <c r="M15" s="15">
        <v>0</v>
      </c>
      <c r="N15" s="15">
        <v>0</v>
      </c>
      <c r="O15" s="15">
        <v>0</v>
      </c>
      <c r="P15" s="15">
        <v>0</v>
      </c>
      <c r="Q15" s="15">
        <v>0</v>
      </c>
      <c r="R15" s="35">
        <f>((G15*[1]Sheet3!$K$7)+([1]ghana!I15*[1]Sheet3!$K$13)+(I15*[1]Sheet3!$K$13)+([1]ghana!L15*[1]Sheet3!$K$3)+([1]ghana!M15*'[1]Cal p gram'!$U$24)+([1]ghana!O15*'[1]Cal p gram'!$U$23))/1000</f>
        <v>46.607394048109597</v>
      </c>
      <c r="S15" s="15">
        <v>0</v>
      </c>
      <c r="T15" s="39">
        <f>(R15/[1]Sheet3!$B$21)*10000</f>
        <v>2672.9619072794653</v>
      </c>
    </row>
    <row r="16" spans="1:20" x14ac:dyDescent="0.25">
      <c r="A16" s="32">
        <v>39463</v>
      </c>
      <c r="B16" s="15">
        <v>14</v>
      </c>
      <c r="C16" s="33">
        <v>0.39305555555555555</v>
      </c>
      <c r="D16" s="15">
        <v>6</v>
      </c>
      <c r="E16" s="29">
        <v>570296</v>
      </c>
      <c r="F16" s="29">
        <v>545659</v>
      </c>
      <c r="G16" s="15">
        <v>6</v>
      </c>
      <c r="H16" s="15">
        <v>489</v>
      </c>
      <c r="I16" s="15">
        <v>8</v>
      </c>
      <c r="J16" s="15">
        <f t="shared" si="0"/>
        <v>503</v>
      </c>
      <c r="K16" s="15">
        <v>0</v>
      </c>
      <c r="L16" s="15">
        <v>0</v>
      </c>
      <c r="M16" s="15">
        <v>0</v>
      </c>
      <c r="N16" s="15">
        <v>0</v>
      </c>
      <c r="O16" s="15">
        <v>0</v>
      </c>
      <c r="P16" s="15">
        <v>0</v>
      </c>
      <c r="Q16" s="15">
        <v>0</v>
      </c>
      <c r="R16" s="35">
        <f>((G16*[1]Sheet3!$K$7)+([1]ghana!I16*[1]Sheet3!$K$13)+(I16*[1]Sheet3!$K$13)+([1]ghana!L16*[1]Sheet3!$K$3)+([1]ghana!M16*'[1]Cal p gram'!$U$24)+([1]ghana!O16*'[1]Cal p gram'!$U$23))/1000</f>
        <v>112.4580812544572</v>
      </c>
      <c r="S16" s="15">
        <v>0</v>
      </c>
      <c r="T16" s="39">
        <f>(R16/[1]Sheet3!$B$21)*10000</f>
        <v>6449.5381794703708</v>
      </c>
    </row>
    <row r="17" spans="1:20" x14ac:dyDescent="0.25">
      <c r="A17" s="32">
        <v>39463</v>
      </c>
      <c r="B17" s="15">
        <v>15</v>
      </c>
      <c r="C17" s="33">
        <v>0.41805555555555551</v>
      </c>
      <c r="D17" s="15">
        <v>6</v>
      </c>
      <c r="E17" s="29">
        <v>570130</v>
      </c>
      <c r="F17" s="29">
        <v>545730</v>
      </c>
      <c r="G17" s="15">
        <v>0</v>
      </c>
      <c r="H17" s="15">
        <v>189</v>
      </c>
      <c r="I17" s="15">
        <v>9</v>
      </c>
      <c r="J17" s="15">
        <f t="shared" si="0"/>
        <v>198</v>
      </c>
      <c r="K17" s="15">
        <v>0</v>
      </c>
      <c r="L17" s="15">
        <v>0</v>
      </c>
      <c r="M17" s="15">
        <v>0</v>
      </c>
      <c r="N17" s="15">
        <v>1</v>
      </c>
      <c r="O17" s="15" t="s">
        <v>480</v>
      </c>
      <c r="P17" s="15">
        <v>0</v>
      </c>
      <c r="Q17" s="15">
        <v>0</v>
      </c>
      <c r="R17" s="35">
        <f>((G17*[1]Sheet3!$K$7)+([1]ghana!I17*[1]Sheet3!$K$13)+(I17*[1]Sheet3!$K$13)+([1]ghana!L17*[1]Sheet3!$K$3)+([1]ghana!M17*'[1]Cal p gram'!$U$24)+([1]ghana!O17*'[1]Cal p gram'!$U$23))/1000</f>
        <v>44.777619637971704</v>
      </c>
      <c r="S17" s="15">
        <v>0</v>
      </c>
      <c r="T17" s="39">
        <f>(R17/[1]Sheet3!$B$21)*10000</f>
        <v>2568.0232511476765</v>
      </c>
    </row>
    <row r="18" spans="1:20" x14ac:dyDescent="0.25">
      <c r="A18" s="32">
        <v>39463</v>
      </c>
      <c r="B18" s="15">
        <v>16</v>
      </c>
      <c r="C18" s="33">
        <v>0.42569444444444443</v>
      </c>
      <c r="D18" s="15">
        <v>-6</v>
      </c>
      <c r="E18" s="29">
        <v>570030</v>
      </c>
      <c r="F18" s="29">
        <v>545749</v>
      </c>
      <c r="G18" s="15">
        <v>0</v>
      </c>
      <c r="H18" s="15">
        <v>3</v>
      </c>
      <c r="I18" s="15">
        <v>0</v>
      </c>
      <c r="J18" s="15">
        <f t="shared" si="0"/>
        <v>3</v>
      </c>
      <c r="K18" s="15">
        <v>0</v>
      </c>
      <c r="L18" s="15">
        <v>0</v>
      </c>
      <c r="M18" s="15">
        <v>0</v>
      </c>
      <c r="N18" s="15">
        <v>0</v>
      </c>
      <c r="O18" s="15">
        <v>0</v>
      </c>
      <c r="P18" s="15">
        <v>0</v>
      </c>
      <c r="Q18" s="15">
        <v>0</v>
      </c>
      <c r="R18" s="35">
        <f>((G18*[1]Sheet3!$K$7)+([1]ghana!I18*[1]Sheet3!$K$13)+(I18*[1]Sheet3!$K$13)+([1]ghana!L18*[1]Sheet3!$K$3)+([1]ghana!M18*'[1]Cal p gram'!$U$24)+([1]ghana!O18*'[1]Cal p gram'!$U$23))/1000</f>
        <v>0.6784487823935107</v>
      </c>
      <c r="S18" s="15">
        <v>0</v>
      </c>
      <c r="T18" s="39">
        <f>(R18/[1]Sheet3!$B$21)*10000</f>
        <v>38.909443199207224</v>
      </c>
    </row>
    <row r="19" spans="1:20" x14ac:dyDescent="0.25">
      <c r="A19" s="32">
        <v>39463</v>
      </c>
      <c r="B19" s="15">
        <v>17</v>
      </c>
      <c r="C19" s="33">
        <v>0.43333333333333329</v>
      </c>
      <c r="D19" s="15">
        <v>-6</v>
      </c>
      <c r="E19" s="29">
        <v>569881</v>
      </c>
      <c r="F19" s="29">
        <v>545788</v>
      </c>
      <c r="G19" s="15">
        <v>0</v>
      </c>
      <c r="H19" s="15">
        <v>2</v>
      </c>
      <c r="I19" s="15">
        <v>0</v>
      </c>
      <c r="J19" s="15">
        <f t="shared" si="0"/>
        <v>2</v>
      </c>
      <c r="K19" s="15">
        <v>0</v>
      </c>
      <c r="L19" s="15">
        <v>0</v>
      </c>
      <c r="M19" s="15">
        <v>0</v>
      </c>
      <c r="N19" s="15">
        <v>0</v>
      </c>
      <c r="O19" s="15">
        <v>0</v>
      </c>
      <c r="P19" s="15">
        <v>0</v>
      </c>
      <c r="Q19" s="15">
        <v>0</v>
      </c>
      <c r="R19" s="35">
        <f>((G19*[1]Sheet3!$K$7)+([1]ghana!I19*[1]Sheet3!$K$13)+(I19*[1]Sheet3!$K$13)+([1]ghana!L19*[1]Sheet3!$K$3)+([1]ghana!M19*'[1]Cal p gram'!$U$24)+([1]ghana!O19*'[1]Cal p gram'!$U$23))/1000</f>
        <v>0.45229918826234045</v>
      </c>
      <c r="S19" s="15">
        <v>0</v>
      </c>
      <c r="T19" s="39">
        <f>(R19/[1]Sheet3!$B$21)*10000</f>
        <v>25.939628799471482</v>
      </c>
    </row>
    <row r="20" spans="1:20" x14ac:dyDescent="0.25">
      <c r="A20" s="32">
        <v>39463</v>
      </c>
      <c r="B20" s="15">
        <v>18</v>
      </c>
      <c r="C20" s="33">
        <v>0.43958333333333333</v>
      </c>
      <c r="D20" s="15">
        <v>-6</v>
      </c>
      <c r="E20" s="29">
        <v>569770</v>
      </c>
      <c r="F20" s="29">
        <v>545823</v>
      </c>
      <c r="G20" s="15">
        <v>13</v>
      </c>
      <c r="H20" s="15">
        <v>250</v>
      </c>
      <c r="I20" s="15">
        <v>0</v>
      </c>
      <c r="J20" s="15">
        <f t="shared" si="0"/>
        <v>263</v>
      </c>
      <c r="K20" s="15">
        <v>0</v>
      </c>
      <c r="L20" s="15">
        <v>0</v>
      </c>
      <c r="M20" s="15">
        <v>0</v>
      </c>
      <c r="N20" s="15">
        <v>4</v>
      </c>
      <c r="O20" s="15" t="s">
        <v>480</v>
      </c>
      <c r="P20" s="15">
        <v>0</v>
      </c>
      <c r="Q20" s="15">
        <v>0</v>
      </c>
      <c r="R20" s="35">
        <f>((G20*[1]Sheet3!$K$7)+([1]ghana!I20*[1]Sheet3!$K$13)+(I20*[1]Sheet3!$K$13)+([1]ghana!L20*[1]Sheet3!$K$3)+([1]ghana!M20*'[1]Cal p gram'!$U$24)+([1]ghana!O20*'[1]Cal p gram'!$U$23))/1000</f>
        <v>56.671153303867996</v>
      </c>
      <c r="S20" s="15">
        <v>0</v>
      </c>
      <c r="T20" s="39">
        <f>(R20/[1]Sheet3!$B$21)*10000</f>
        <v>3250.1245160043013</v>
      </c>
    </row>
    <row r="21" spans="1:20" x14ac:dyDescent="0.25">
      <c r="A21" s="32">
        <v>39463</v>
      </c>
      <c r="B21" s="15">
        <v>19</v>
      </c>
      <c r="C21" s="33">
        <v>0.44513888888888886</v>
      </c>
      <c r="D21" s="15">
        <v>-6</v>
      </c>
      <c r="E21" s="29">
        <v>569685</v>
      </c>
      <c r="F21" s="29">
        <v>545842</v>
      </c>
      <c r="G21" s="15">
        <v>0</v>
      </c>
      <c r="H21" s="15">
        <v>1</v>
      </c>
      <c r="I21" s="15">
        <v>0</v>
      </c>
      <c r="J21" s="15">
        <f t="shared" si="0"/>
        <v>1</v>
      </c>
      <c r="K21" s="15">
        <v>0</v>
      </c>
      <c r="L21" s="15">
        <v>0</v>
      </c>
      <c r="M21" s="15">
        <v>0</v>
      </c>
      <c r="N21" s="15">
        <v>0</v>
      </c>
      <c r="O21" s="15">
        <v>0</v>
      </c>
      <c r="P21" s="15">
        <v>0</v>
      </c>
      <c r="Q21" s="15">
        <v>0</v>
      </c>
      <c r="R21" s="35">
        <f>((G21*[1]Sheet3!$K$7)+([1]ghana!I21*[1]Sheet3!$K$13)+(I21*[1]Sheet3!$K$13)+([1]ghana!L21*[1]Sheet3!$K$3)+([1]ghana!M21*'[1]Cal p gram'!$U$24)+([1]ghana!O21*'[1]Cal p gram'!$U$23))/1000</f>
        <v>0.22614959413117022</v>
      </c>
      <c r="S21" s="15">
        <v>0</v>
      </c>
      <c r="T21" s="39">
        <f>(R21/[1]Sheet3!$B$21)*10000</f>
        <v>12.969814399735741</v>
      </c>
    </row>
    <row r="22" spans="1:20" x14ac:dyDescent="0.25">
      <c r="A22" s="32">
        <v>39463</v>
      </c>
      <c r="B22" s="15">
        <v>20</v>
      </c>
      <c r="C22" s="33">
        <v>0.4506944444444444</v>
      </c>
      <c r="D22" s="15">
        <v>-6</v>
      </c>
      <c r="E22" s="29">
        <v>569599</v>
      </c>
      <c r="F22" s="29">
        <v>545869</v>
      </c>
      <c r="G22" s="15">
        <v>3</v>
      </c>
      <c r="H22" s="15">
        <v>1866</v>
      </c>
      <c r="I22" s="15">
        <v>23</v>
      </c>
      <c r="J22" s="15">
        <f t="shared" si="0"/>
        <v>1892</v>
      </c>
      <c r="K22" s="15">
        <v>0</v>
      </c>
      <c r="L22" s="15">
        <v>0</v>
      </c>
      <c r="M22" s="15">
        <v>0</v>
      </c>
      <c r="N22" s="15">
        <v>0</v>
      </c>
      <c r="O22" s="15">
        <v>0</v>
      </c>
      <c r="P22" s="15">
        <v>0</v>
      </c>
      <c r="Q22" s="15">
        <v>0</v>
      </c>
      <c r="R22" s="35">
        <f>((G22*[1]Sheet3!$K$7)+([1]ghana!I22*[1]Sheet3!$K$13)+(I22*[1]Sheet3!$K$13)+([1]ghana!L22*[1]Sheet3!$K$3)+([1]ghana!M22*'[1]Cal p gram'!$U$24)+([1]ghana!O22*'[1]Cal p gram'!$U$23))/1000</f>
        <v>427.22744979941336</v>
      </c>
      <c r="S22" s="15">
        <v>0</v>
      </c>
      <c r="T22" s="39">
        <f>(R22/[1]Sheet3!$B$21)*10000</f>
        <v>24501.749612501666</v>
      </c>
    </row>
    <row r="23" spans="1:20" x14ac:dyDescent="0.25">
      <c r="A23" s="32">
        <v>39463</v>
      </c>
      <c r="B23" s="15">
        <v>21</v>
      </c>
      <c r="C23" s="33">
        <v>0.4548611111111111</v>
      </c>
      <c r="D23" s="15">
        <v>-6</v>
      </c>
      <c r="E23" s="29">
        <v>569502</v>
      </c>
      <c r="F23" s="29">
        <v>545888</v>
      </c>
      <c r="G23" s="15">
        <v>6</v>
      </c>
      <c r="H23" s="15">
        <v>247</v>
      </c>
      <c r="I23" s="15">
        <v>4</v>
      </c>
      <c r="J23" s="15">
        <f t="shared" si="0"/>
        <v>257</v>
      </c>
      <c r="K23" s="15">
        <v>0</v>
      </c>
      <c r="L23" s="15">
        <v>0</v>
      </c>
      <c r="M23" s="15">
        <v>0</v>
      </c>
      <c r="N23" s="15">
        <v>0</v>
      </c>
      <c r="O23" s="15">
        <v>0</v>
      </c>
      <c r="P23" s="15">
        <v>0</v>
      </c>
      <c r="Q23" s="15">
        <v>0</v>
      </c>
      <c r="R23" s="35">
        <f>((G23*[1]Sheet3!$K$7)+([1]ghana!I23*[1]Sheet3!$K$13)+(I23*[1]Sheet3!$K$13)+([1]ghana!L23*[1]Sheet3!$K$3)+([1]ghana!M23*'[1]Cal p gram'!$U$24)+([1]ghana!O23*'[1]Cal p gram'!$U$23))/1000</f>
        <v>56.825281098189322</v>
      </c>
      <c r="S23" s="15">
        <v>0</v>
      </c>
      <c r="T23" s="39">
        <f>(R23/[1]Sheet3!$B$21)*10000</f>
        <v>3258.9638371353785</v>
      </c>
    </row>
    <row r="24" spans="1:20" x14ac:dyDescent="0.25">
      <c r="A24" s="32">
        <v>39463</v>
      </c>
      <c r="B24" s="15">
        <v>22</v>
      </c>
      <c r="C24" s="33">
        <v>0.61180555555555549</v>
      </c>
      <c r="D24" s="15">
        <v>5</v>
      </c>
      <c r="E24" s="29">
        <v>569401</v>
      </c>
      <c r="F24" s="29">
        <v>545891</v>
      </c>
      <c r="G24" s="15">
        <v>0</v>
      </c>
      <c r="H24" s="15">
        <v>1</v>
      </c>
      <c r="I24" s="15">
        <v>0</v>
      </c>
      <c r="J24" s="15">
        <f t="shared" si="0"/>
        <v>1</v>
      </c>
      <c r="K24" s="15">
        <v>0</v>
      </c>
      <c r="L24" s="15">
        <v>0</v>
      </c>
      <c r="M24" s="15">
        <v>0</v>
      </c>
      <c r="N24" s="15">
        <v>0</v>
      </c>
      <c r="O24" s="15">
        <v>0</v>
      </c>
      <c r="P24" s="15">
        <v>0</v>
      </c>
      <c r="Q24" s="15">
        <v>0</v>
      </c>
      <c r="R24" s="35">
        <f>((G24*[1]Sheet3!$K$7)+([1]ghana!I24*[1]Sheet3!$K$13)+(I24*[1]Sheet3!$K$13)+([1]ghana!L24*[1]Sheet3!$K$3)+([1]ghana!M24*'[1]Cal p gram'!$U$24)+([1]ghana!O24*'[1]Cal p gram'!$U$23))/1000</f>
        <v>0.22614959413117022</v>
      </c>
      <c r="S24" s="15">
        <v>0</v>
      </c>
      <c r="T24" s="39">
        <f>(R24/[1]Sheet3!$B$21)*10000</f>
        <v>12.969814399735741</v>
      </c>
    </row>
    <row r="25" spans="1:20" x14ac:dyDescent="0.25">
      <c r="A25" s="32">
        <v>39463</v>
      </c>
      <c r="B25" s="15">
        <v>23</v>
      </c>
      <c r="C25" s="33">
        <v>0.62083333333333335</v>
      </c>
      <c r="D25" s="15">
        <v>5</v>
      </c>
      <c r="E25" s="29">
        <v>569289</v>
      </c>
      <c r="F25" s="29">
        <v>545929</v>
      </c>
      <c r="G25" s="15">
        <v>0</v>
      </c>
      <c r="H25" s="15">
        <v>5</v>
      </c>
      <c r="I25" s="15">
        <v>4</v>
      </c>
      <c r="J25" s="15">
        <f t="shared" si="0"/>
        <v>9</v>
      </c>
      <c r="K25" s="15">
        <v>0</v>
      </c>
      <c r="L25" s="15">
        <v>0</v>
      </c>
      <c r="M25" s="15">
        <v>0</v>
      </c>
      <c r="N25" s="15">
        <v>1</v>
      </c>
      <c r="O25" s="15">
        <v>1.3</v>
      </c>
      <c r="P25" s="15">
        <v>0</v>
      </c>
      <c r="Q25" s="15">
        <v>0</v>
      </c>
      <c r="R25" s="35">
        <f>((G25*[1]Sheet3!$K$7)+([1]ghana!I25*[1]Sheet3!$K$13)+(I25*[1]Sheet3!$K$13)+([1]ghana!L25*[1]Sheet3!$K$3)+([1]ghana!M25*'[1]Cal p gram'!$U$24)+([1]ghana!O25*'[1]Cal p gram'!$U$23))/1000</f>
        <v>2.035346347180532</v>
      </c>
      <c r="S25" s="15">
        <v>0</v>
      </c>
      <c r="T25" s="39">
        <f>(R25/[1]Sheet3!$B$21)*10000</f>
        <v>116.72832959762165</v>
      </c>
    </row>
    <row r="26" spans="1:20" x14ac:dyDescent="0.25">
      <c r="A26" s="32">
        <v>39463</v>
      </c>
      <c r="B26" s="15">
        <v>24</v>
      </c>
      <c r="C26" s="33">
        <v>0.62708333333333333</v>
      </c>
      <c r="D26" s="15">
        <v>4</v>
      </c>
      <c r="E26" s="29">
        <v>569169</v>
      </c>
      <c r="F26" s="29">
        <v>545953</v>
      </c>
      <c r="G26" s="15">
        <v>0</v>
      </c>
      <c r="H26" s="15">
        <v>1</v>
      </c>
      <c r="I26" s="15">
        <v>0</v>
      </c>
      <c r="J26" s="15">
        <f t="shared" si="0"/>
        <v>1</v>
      </c>
      <c r="K26" s="15">
        <v>0</v>
      </c>
      <c r="L26" s="15">
        <v>0</v>
      </c>
      <c r="M26" s="15">
        <v>0</v>
      </c>
      <c r="N26" s="15">
        <v>0</v>
      </c>
      <c r="O26" s="15">
        <v>0</v>
      </c>
      <c r="P26" s="15">
        <v>0</v>
      </c>
      <c r="Q26" s="15">
        <v>0</v>
      </c>
      <c r="R26" s="35">
        <f>((G26*[1]Sheet3!$K$7)+([1]ghana!I26*[1]Sheet3!$K$13)+(I26*[1]Sheet3!$K$13)+([1]ghana!L26*[1]Sheet3!$K$3)+([1]ghana!M26*'[1]Cal p gram'!$U$24)+([1]ghana!O26*'[1]Cal p gram'!$U$23))/1000</f>
        <v>0.22614959413117022</v>
      </c>
      <c r="S26" s="15">
        <v>0</v>
      </c>
      <c r="T26" s="39">
        <f>(R26/[1]Sheet3!$B$21)*10000</f>
        <v>12.969814399735741</v>
      </c>
    </row>
    <row r="27" spans="1:20" x14ac:dyDescent="0.25">
      <c r="A27" s="32">
        <v>39463</v>
      </c>
      <c r="B27" s="15">
        <v>25</v>
      </c>
      <c r="C27" s="33">
        <v>0.6333333333333333</v>
      </c>
      <c r="D27" s="15">
        <v>4</v>
      </c>
      <c r="E27" s="29">
        <v>569100</v>
      </c>
      <c r="F27" s="29">
        <v>545984</v>
      </c>
      <c r="G27" s="15">
        <v>0</v>
      </c>
      <c r="H27" s="15">
        <v>1</v>
      </c>
      <c r="I27" s="15">
        <v>0</v>
      </c>
      <c r="J27" s="15">
        <f t="shared" si="0"/>
        <v>1</v>
      </c>
      <c r="K27" s="15">
        <v>0</v>
      </c>
      <c r="L27" s="15">
        <v>0</v>
      </c>
      <c r="M27" s="15">
        <v>0</v>
      </c>
      <c r="N27" s="15">
        <v>0</v>
      </c>
      <c r="O27" s="15">
        <v>0</v>
      </c>
      <c r="P27" s="15">
        <v>0</v>
      </c>
      <c r="Q27" s="15">
        <v>0</v>
      </c>
      <c r="R27" s="35">
        <f>((G27*[1]Sheet3!$K$7)+([1]ghana!I27*[1]Sheet3!$K$13)+(I27*[1]Sheet3!$K$13)+([1]ghana!L27*[1]Sheet3!$K$3)+([1]ghana!M27*'[1]Cal p gram'!$U$24)+([1]ghana!O27*'[1]Cal p gram'!$U$23))/1000</f>
        <v>0.22614959413117022</v>
      </c>
      <c r="S27" s="15">
        <v>0</v>
      </c>
      <c r="T27" s="39">
        <f>(R27/[1]Sheet3!$B$21)*10000</f>
        <v>12.969814399735741</v>
      </c>
    </row>
    <row r="28" spans="1:20" x14ac:dyDescent="0.25">
      <c r="A28" s="32">
        <v>39463</v>
      </c>
      <c r="B28" s="15">
        <v>26</v>
      </c>
      <c r="C28" s="33">
        <v>0.64027777777777772</v>
      </c>
      <c r="D28" s="15">
        <v>4</v>
      </c>
      <c r="E28" s="29">
        <v>569009</v>
      </c>
      <c r="F28" s="29">
        <v>546018</v>
      </c>
      <c r="G28" s="15">
        <v>1</v>
      </c>
      <c r="H28" s="15">
        <v>0</v>
      </c>
      <c r="I28" s="15">
        <v>0</v>
      </c>
      <c r="J28" s="15">
        <f t="shared" si="0"/>
        <v>1</v>
      </c>
      <c r="K28" s="15">
        <v>0</v>
      </c>
      <c r="L28" s="15">
        <v>0</v>
      </c>
      <c r="M28" s="15">
        <v>0</v>
      </c>
      <c r="N28" s="15">
        <v>0</v>
      </c>
      <c r="O28" s="15">
        <v>0</v>
      </c>
      <c r="P28" s="15">
        <v>0</v>
      </c>
      <c r="Q28" s="15">
        <v>0</v>
      </c>
      <c r="R28" s="35">
        <f>((G28*[1]Sheet3!$K$7)+([1]ghana!I28*[1]Sheet3!$K$13)+(I28*[1]Sheet3!$K$13)+([1]ghana!L28*[1]Sheet3!$K$3)+([1]ghana!M28*'[1]Cal p gram'!$U$24)+([1]ghana!O28*'[1]Cal p gram'!$U$23))/1000</f>
        <v>1.028882854426493E-2</v>
      </c>
      <c r="S28" s="15">
        <v>0</v>
      </c>
      <c r="T28" s="39">
        <f>(R28/[1]Sheet3!$B$21)*10000</f>
        <v>0.59007046695126819</v>
      </c>
    </row>
    <row r="29" spans="1:20" x14ac:dyDescent="0.25">
      <c r="A29" s="32">
        <v>39463</v>
      </c>
      <c r="B29" s="15">
        <v>27</v>
      </c>
      <c r="C29" s="33">
        <v>0.64513888888888882</v>
      </c>
      <c r="D29" s="15">
        <v>4</v>
      </c>
      <c r="E29" s="29">
        <v>568894</v>
      </c>
      <c r="F29" s="29">
        <v>546053</v>
      </c>
      <c r="G29" s="15">
        <v>0</v>
      </c>
      <c r="H29" s="15">
        <v>0</v>
      </c>
      <c r="I29" s="15">
        <v>0</v>
      </c>
      <c r="J29" s="15">
        <f t="shared" si="0"/>
        <v>0</v>
      </c>
      <c r="K29" s="15">
        <v>0</v>
      </c>
      <c r="L29" s="15">
        <v>1</v>
      </c>
      <c r="M29" s="15">
        <v>7.8</v>
      </c>
      <c r="N29" s="15">
        <v>0</v>
      </c>
      <c r="O29" s="15">
        <v>0</v>
      </c>
      <c r="P29" s="15">
        <v>0</v>
      </c>
      <c r="Q29" s="15">
        <v>0</v>
      </c>
      <c r="R29" s="35">
        <f>((G29*[1]Sheet3!$K$7)+([1]ghana!I29*[1]Sheet3!$K$13)+(I29*[1]Sheet3!$K$13)+([1]ghana!L29*[1]Sheet3!$K$3)+([1]ghana!M29*'[1]Cal p gram'!$U$24)+([1]ghana!O29*'[1]Cal p gram'!$U$23))/1000</f>
        <v>0</v>
      </c>
      <c r="S29" s="15" t="s">
        <v>482</v>
      </c>
      <c r="T29" s="39">
        <f>(R29/[1]Sheet3!$B$21)*10000</f>
        <v>0</v>
      </c>
    </row>
    <row r="30" spans="1:20" x14ac:dyDescent="0.25">
      <c r="A30" s="32">
        <v>39463</v>
      </c>
      <c r="B30" s="15">
        <v>28</v>
      </c>
      <c r="C30" s="33">
        <v>0.65069444444444446</v>
      </c>
      <c r="D30" s="15">
        <v>4</v>
      </c>
      <c r="E30" s="29">
        <v>568822</v>
      </c>
      <c r="F30" s="29">
        <v>546085</v>
      </c>
      <c r="G30" s="15">
        <v>0</v>
      </c>
      <c r="H30" s="15">
        <v>0</v>
      </c>
      <c r="I30" s="15">
        <v>0</v>
      </c>
      <c r="J30" s="15">
        <f t="shared" si="0"/>
        <v>0</v>
      </c>
      <c r="K30" s="15">
        <v>0</v>
      </c>
      <c r="L30" s="15">
        <v>0</v>
      </c>
      <c r="M30" s="15">
        <v>0</v>
      </c>
      <c r="N30" s="15">
        <v>0</v>
      </c>
      <c r="O30" s="15">
        <v>0</v>
      </c>
      <c r="P30" s="15">
        <v>0</v>
      </c>
      <c r="Q30" s="15">
        <v>0</v>
      </c>
      <c r="R30" s="35">
        <f>((G30*[1]Sheet3!$K$7)+([1]ghana!I30*[1]Sheet3!$K$13)+(I30*[1]Sheet3!$K$13)+([1]ghana!L30*[1]Sheet3!$K$3)+([1]ghana!M30*'[1]Cal p gram'!$U$24)+([1]ghana!O30*'[1]Cal p gram'!$U$23))/1000</f>
        <v>0</v>
      </c>
      <c r="S30" s="15">
        <v>0</v>
      </c>
      <c r="T30" s="39">
        <f>(R30/[1]Sheet3!$B$21)*10000</f>
        <v>0</v>
      </c>
    </row>
    <row r="31" spans="1:20" x14ac:dyDescent="0.25">
      <c r="A31" s="32">
        <v>39463</v>
      </c>
      <c r="B31" s="15">
        <v>29</v>
      </c>
      <c r="C31" s="33">
        <v>0.65416666666666667</v>
      </c>
      <c r="D31" s="15">
        <v>4</v>
      </c>
      <c r="E31" s="29">
        <v>568736</v>
      </c>
      <c r="F31" s="29">
        <v>546134</v>
      </c>
      <c r="G31" s="15">
        <v>10</v>
      </c>
      <c r="H31" s="15">
        <v>1240</v>
      </c>
      <c r="I31" s="15">
        <v>9</v>
      </c>
      <c r="J31" s="15">
        <f t="shared" si="0"/>
        <v>1259</v>
      </c>
      <c r="K31" s="15">
        <v>0</v>
      </c>
      <c r="L31" s="15">
        <v>0</v>
      </c>
      <c r="M31" s="15">
        <v>0</v>
      </c>
      <c r="N31" s="15">
        <v>0</v>
      </c>
      <c r="O31" s="15">
        <v>0</v>
      </c>
      <c r="P31" s="15">
        <v>0</v>
      </c>
      <c r="Q31" s="15">
        <v>0</v>
      </c>
      <c r="R31" s="35">
        <f>((G31*[1]Sheet3!$K$7)+([1]ghana!I31*[1]Sheet3!$K$13)+(I31*[1]Sheet3!$K$13)+([1]ghana!L31*[1]Sheet3!$K$3)+([1]ghana!M31*'[1]Cal p gram'!$U$24)+([1]ghana!O31*'[1]Cal p gram'!$U$23))/1000</f>
        <v>282.56373135527429</v>
      </c>
      <c r="S31" s="15">
        <v>0</v>
      </c>
      <c r="T31" s="39">
        <f>(R31/[1]Sheet3!$B$21)*10000</f>
        <v>16205.198889939455</v>
      </c>
    </row>
    <row r="32" spans="1:20" x14ac:dyDescent="0.25">
      <c r="A32" s="32">
        <v>39463</v>
      </c>
      <c r="B32" s="15">
        <v>30</v>
      </c>
      <c r="C32" s="33">
        <v>0.65902777777777777</v>
      </c>
      <c r="D32" s="15">
        <v>4</v>
      </c>
      <c r="E32" s="34">
        <v>568644</v>
      </c>
      <c r="F32" s="34">
        <v>546165</v>
      </c>
      <c r="G32" s="15">
        <v>0</v>
      </c>
      <c r="H32" s="15">
        <v>0</v>
      </c>
      <c r="I32" s="15">
        <v>3</v>
      </c>
      <c r="J32" s="15">
        <f t="shared" si="0"/>
        <v>3</v>
      </c>
      <c r="K32" s="15">
        <v>0</v>
      </c>
      <c r="L32" s="15">
        <v>0</v>
      </c>
      <c r="M32" s="15">
        <v>0</v>
      </c>
      <c r="N32" s="15">
        <v>0</v>
      </c>
      <c r="O32" s="15">
        <v>0</v>
      </c>
      <c r="P32" s="15">
        <v>0</v>
      </c>
      <c r="Q32" s="15">
        <v>0</v>
      </c>
      <c r="R32" s="35">
        <f>((G32*[1]Sheet3!$K$7)+([1]ghana!I32*[1]Sheet3!$K$13)+(I32*[1]Sheet3!$K$13)+([1]ghana!L32*[1]Sheet3!$K$3)+([1]ghana!M32*'[1]Cal p gram'!$U$24)+([1]ghana!O32*'[1]Cal p gram'!$U$23))/1000</f>
        <v>0.6784487823935107</v>
      </c>
      <c r="S32" s="15">
        <v>0</v>
      </c>
      <c r="T32" s="39">
        <f>(R32/[1]Sheet3!$B$21)*10000</f>
        <v>38.909443199207224</v>
      </c>
    </row>
    <row r="33" spans="1:20" x14ac:dyDescent="0.25">
      <c r="A33" s="32">
        <v>39463</v>
      </c>
      <c r="B33" s="15">
        <v>31</v>
      </c>
      <c r="C33" s="33">
        <v>0.66388888888888886</v>
      </c>
      <c r="D33" s="15">
        <v>4</v>
      </c>
      <c r="E33" s="34">
        <v>568539</v>
      </c>
      <c r="F33" s="34">
        <v>546203</v>
      </c>
      <c r="G33" s="15">
        <v>0</v>
      </c>
      <c r="H33" s="15">
        <v>11</v>
      </c>
      <c r="I33" s="15">
        <v>1</v>
      </c>
      <c r="J33" s="15">
        <f t="shared" si="0"/>
        <v>12</v>
      </c>
      <c r="K33" s="15">
        <v>0</v>
      </c>
      <c r="L33" s="15">
        <v>1</v>
      </c>
      <c r="M33" s="15">
        <v>5</v>
      </c>
      <c r="N33" s="15">
        <v>0</v>
      </c>
      <c r="O33" s="15">
        <v>0</v>
      </c>
      <c r="P33" s="15">
        <v>0</v>
      </c>
      <c r="Q33" s="15">
        <v>0</v>
      </c>
      <c r="R33" s="35">
        <f>((G33*[1]Sheet3!$K$7)+([1]ghana!I33*[1]Sheet3!$K$13)+(I33*[1]Sheet3!$K$13)+([1]ghana!L33*[1]Sheet3!$K$3)+([1]ghana!M33*'[1]Cal p gram'!$U$24)+([1]ghana!O33*'[1]Cal p gram'!$U$23))/1000</f>
        <v>2.7137951295740428</v>
      </c>
      <c r="S33" s="15" t="s">
        <v>481</v>
      </c>
      <c r="T33" s="39">
        <f>(R33/[1]Sheet3!$B$21)*10000</f>
        <v>155.6377727968289</v>
      </c>
    </row>
    <row r="34" spans="1:20" x14ac:dyDescent="0.25">
      <c r="A34" s="32">
        <v>39463</v>
      </c>
      <c r="B34" s="15">
        <v>32</v>
      </c>
      <c r="C34" s="33">
        <v>0.67013888888888884</v>
      </c>
      <c r="D34" s="15">
        <v>3</v>
      </c>
      <c r="E34" s="34">
        <v>568541</v>
      </c>
      <c r="F34" s="34">
        <v>546203</v>
      </c>
      <c r="G34" s="15">
        <v>0</v>
      </c>
      <c r="H34" s="15">
        <v>0</v>
      </c>
      <c r="I34" s="15">
        <v>0</v>
      </c>
      <c r="J34" s="15">
        <f t="shared" si="0"/>
        <v>0</v>
      </c>
      <c r="K34" s="15">
        <v>0</v>
      </c>
      <c r="L34" s="15">
        <v>1</v>
      </c>
      <c r="M34" s="15">
        <v>4.7</v>
      </c>
      <c r="N34" s="15">
        <v>0</v>
      </c>
      <c r="O34" s="15">
        <v>0</v>
      </c>
      <c r="P34" s="15">
        <v>0</v>
      </c>
      <c r="Q34" s="15">
        <v>0</v>
      </c>
      <c r="R34" s="35">
        <f>((G34*[1]Sheet3!$K$7)+([1]ghana!I34*[1]Sheet3!$K$13)+(I34*[1]Sheet3!$K$13)+([1]ghana!L34*[1]Sheet3!$K$3)+([1]ghana!M34*'[1]Cal p gram'!$U$24)+([1]ghana!O34*'[1]Cal p gram'!$U$23))/1000</f>
        <v>0</v>
      </c>
      <c r="S34" s="15" t="s">
        <v>482</v>
      </c>
      <c r="T34" s="39">
        <f>(R34/[1]Sheet3!$B$21)*10000</f>
        <v>0</v>
      </c>
    </row>
    <row r="35" spans="1:20" x14ac:dyDescent="0.25">
      <c r="A35" s="32">
        <v>39463</v>
      </c>
      <c r="B35" s="15">
        <v>33</v>
      </c>
      <c r="C35" s="33">
        <v>0.67361111111111105</v>
      </c>
      <c r="D35" s="15">
        <v>3</v>
      </c>
      <c r="E35" s="29">
        <v>568497</v>
      </c>
      <c r="F35" s="29">
        <v>546231</v>
      </c>
      <c r="G35" s="15">
        <v>0</v>
      </c>
      <c r="H35" s="15">
        <v>201</v>
      </c>
      <c r="I35" s="15">
        <v>30</v>
      </c>
      <c r="J35" s="15">
        <f t="shared" si="0"/>
        <v>231</v>
      </c>
      <c r="K35" s="15">
        <v>4</v>
      </c>
      <c r="L35" s="15">
        <v>0</v>
      </c>
      <c r="M35" s="15">
        <v>0</v>
      </c>
      <c r="N35" s="15">
        <v>0</v>
      </c>
      <c r="O35" s="15">
        <v>0</v>
      </c>
      <c r="P35" s="15">
        <v>0</v>
      </c>
      <c r="Q35" s="15">
        <v>0</v>
      </c>
      <c r="R35" s="35">
        <f>((G35*[1]Sheet3!$K$7)+([1]ghana!I35*[1]Sheet3!$K$13)+(I35*[1]Sheet3!$K$13)+([1]ghana!L35*[1]Sheet3!$K$3)+([1]ghana!M35*'[1]Cal p gram'!$U$24)+([1]ghana!O35*'[1]Cal p gram'!$U$23))/1000</f>
        <v>52.256485329170452</v>
      </c>
      <c r="S35" s="15">
        <v>0</v>
      </c>
      <c r="T35" s="39">
        <f>(R35/[1]Sheet3!$B$21)*10000</f>
        <v>2996.9406688775439</v>
      </c>
    </row>
    <row r="36" spans="1:20" x14ac:dyDescent="0.25">
      <c r="A36" s="32">
        <v>39463</v>
      </c>
      <c r="B36" s="15">
        <v>34</v>
      </c>
      <c r="C36" s="33">
        <v>0.68055555555555547</v>
      </c>
      <c r="D36" s="15">
        <v>3</v>
      </c>
      <c r="E36" s="29">
        <v>568583</v>
      </c>
      <c r="F36" s="29">
        <v>546182</v>
      </c>
      <c r="G36" s="15">
        <v>0</v>
      </c>
      <c r="H36" s="15">
        <v>12</v>
      </c>
      <c r="I36" s="15">
        <v>4</v>
      </c>
      <c r="J36" s="15">
        <f t="shared" si="0"/>
        <v>16</v>
      </c>
      <c r="K36" s="15">
        <v>0</v>
      </c>
      <c r="L36" s="15">
        <v>0</v>
      </c>
      <c r="M36" s="15">
        <v>0</v>
      </c>
      <c r="N36" s="15">
        <v>0</v>
      </c>
      <c r="O36" s="15">
        <v>0</v>
      </c>
      <c r="P36" s="15">
        <v>0</v>
      </c>
      <c r="Q36" s="15">
        <v>0</v>
      </c>
      <c r="R36" s="35">
        <f>((G36*[1]Sheet3!$K$7)+([1]ghana!I36*[1]Sheet3!$K$13)+(I36*[1]Sheet3!$K$13)+([1]ghana!L36*[1]Sheet3!$K$3)+([1]ghana!M36*'[1]Cal p gram'!$U$24)+([1]ghana!O36*'[1]Cal p gram'!$U$23))/1000</f>
        <v>3.6183935060987236</v>
      </c>
      <c r="S36" s="15">
        <v>0</v>
      </c>
      <c r="T36" s="39">
        <f>(R36/[1]Sheet3!$B$21)*10000</f>
        <v>207.51703039577185</v>
      </c>
    </row>
    <row r="37" spans="1:20" x14ac:dyDescent="0.25">
      <c r="A37" s="32">
        <v>39463</v>
      </c>
      <c r="B37" s="15">
        <v>35</v>
      </c>
      <c r="C37" s="33">
        <v>0.68402777777777779</v>
      </c>
      <c r="D37" s="15">
        <v>3</v>
      </c>
      <c r="E37" s="29">
        <v>568662</v>
      </c>
      <c r="F37" s="29">
        <v>546159</v>
      </c>
      <c r="G37" s="15">
        <v>0</v>
      </c>
      <c r="H37" s="15">
        <v>10</v>
      </c>
      <c r="I37" s="15">
        <v>7</v>
      </c>
      <c r="J37" s="15">
        <f t="shared" si="0"/>
        <v>17</v>
      </c>
      <c r="K37" s="15">
        <v>0</v>
      </c>
      <c r="L37" s="15">
        <v>0</v>
      </c>
      <c r="M37" s="15">
        <v>0</v>
      </c>
      <c r="N37" s="15">
        <v>0</v>
      </c>
      <c r="O37" s="15">
        <v>0</v>
      </c>
      <c r="P37" s="15">
        <v>0</v>
      </c>
      <c r="Q37" s="15">
        <v>0</v>
      </c>
      <c r="R37" s="35">
        <f>((G37*[1]Sheet3!$K$7)+([1]ghana!I37*[1]Sheet3!$K$13)+(I37*[1]Sheet3!$K$13)+([1]ghana!L37*[1]Sheet3!$K$3)+([1]ghana!M37*'[1]Cal p gram'!$U$24)+([1]ghana!O37*'[1]Cal p gram'!$U$23))/1000</f>
        <v>3.8445431002298935</v>
      </c>
      <c r="S37" s="15">
        <v>0</v>
      </c>
      <c r="T37" s="39">
        <f>(R37/[1]Sheet3!$B$21)*10000</f>
        <v>220.48684479550755</v>
      </c>
    </row>
    <row r="38" spans="1:20" x14ac:dyDescent="0.25">
      <c r="A38" s="32">
        <v>39463</v>
      </c>
      <c r="B38" s="15">
        <v>36</v>
      </c>
      <c r="C38" s="33">
        <v>0.68958333333333333</v>
      </c>
      <c r="D38" s="15">
        <v>3</v>
      </c>
      <c r="E38" s="29">
        <v>568744</v>
      </c>
      <c r="F38" s="29">
        <v>546122</v>
      </c>
      <c r="G38" s="15">
        <v>0</v>
      </c>
      <c r="H38" s="15">
        <v>0</v>
      </c>
      <c r="I38" s="15">
        <v>0</v>
      </c>
      <c r="J38" s="15">
        <f t="shared" si="0"/>
        <v>0</v>
      </c>
      <c r="K38" s="15">
        <v>1</v>
      </c>
      <c r="L38" s="15">
        <v>0</v>
      </c>
      <c r="M38" s="15">
        <v>0</v>
      </c>
      <c r="N38" s="15">
        <v>1</v>
      </c>
      <c r="O38" s="15">
        <v>1.7</v>
      </c>
      <c r="P38" s="15">
        <v>0</v>
      </c>
      <c r="Q38" s="15">
        <v>0</v>
      </c>
      <c r="R38" s="35">
        <f>((G38*[1]Sheet3!$K$7)+([1]ghana!I38*[1]Sheet3!$K$13)+(I38*[1]Sheet3!$K$13)+([1]ghana!L38*[1]Sheet3!$K$3)+([1]ghana!M38*'[1]Cal p gram'!$U$24)+([1]ghana!O38*'[1]Cal p gram'!$U$23))/1000</f>
        <v>3.9822712175301535E-3</v>
      </c>
      <c r="S38" s="15">
        <v>0</v>
      </c>
      <c r="T38" s="39">
        <f>(R38/[1]Sheet3!$B$21)*10000</f>
        <v>0.22838563464685399</v>
      </c>
    </row>
    <row r="39" spans="1:20" x14ac:dyDescent="0.25">
      <c r="A39" s="32">
        <v>39463</v>
      </c>
      <c r="B39" s="15">
        <v>37</v>
      </c>
      <c r="C39" s="33">
        <v>0.69374999999999998</v>
      </c>
      <c r="D39" s="15">
        <v>3</v>
      </c>
      <c r="E39" s="29">
        <v>568833</v>
      </c>
      <c r="F39" s="29">
        <v>546092</v>
      </c>
      <c r="G39" s="15">
        <v>11</v>
      </c>
      <c r="H39" s="15">
        <v>600</v>
      </c>
      <c r="I39" s="15">
        <v>5</v>
      </c>
      <c r="J39" s="15">
        <f t="shared" si="0"/>
        <v>616</v>
      </c>
      <c r="K39" s="15">
        <v>0</v>
      </c>
      <c r="L39" s="15">
        <v>0</v>
      </c>
      <c r="M39" s="15">
        <v>0</v>
      </c>
      <c r="N39" s="15">
        <v>0</v>
      </c>
      <c r="O39" s="15">
        <v>0</v>
      </c>
      <c r="P39" s="15">
        <v>0</v>
      </c>
      <c r="Q39" s="15">
        <v>0</v>
      </c>
      <c r="R39" s="35">
        <f>((G39*[1]Sheet3!$K$7)+([1]ghana!I39*[1]Sheet3!$K$13)+(I39*[1]Sheet3!$K$13)+([1]ghana!L39*[1]Sheet3!$K$3)+([1]ghana!M39*'[1]Cal p gram'!$U$24)+([1]ghana!O39*'[1]Cal p gram'!$U$23))/1000</f>
        <v>136.93368156334489</v>
      </c>
      <c r="S39" s="15">
        <v>0</v>
      </c>
      <c r="T39" s="39">
        <f>(R39/[1]Sheet3!$B$21)*10000</f>
        <v>7853.2284869765854</v>
      </c>
    </row>
    <row r="40" spans="1:20" x14ac:dyDescent="0.25">
      <c r="A40" s="32">
        <v>39463</v>
      </c>
      <c r="B40" s="15">
        <v>38</v>
      </c>
      <c r="C40" s="33">
        <v>0.6958333333333333</v>
      </c>
      <c r="D40" s="15">
        <v>3</v>
      </c>
      <c r="E40" s="29">
        <v>568919</v>
      </c>
      <c r="F40" s="29">
        <v>546049</v>
      </c>
      <c r="G40" s="15">
        <v>5</v>
      </c>
      <c r="H40" s="15">
        <v>1351</v>
      </c>
      <c r="I40" s="15">
        <v>33</v>
      </c>
      <c r="J40" s="15">
        <f t="shared" si="0"/>
        <v>1389</v>
      </c>
      <c r="K40" s="15">
        <v>0</v>
      </c>
      <c r="L40" s="15">
        <v>0</v>
      </c>
      <c r="M40" s="15">
        <v>0</v>
      </c>
      <c r="N40" s="15">
        <v>0</v>
      </c>
      <c r="O40" s="15">
        <v>0</v>
      </c>
      <c r="P40" s="15">
        <v>0</v>
      </c>
      <c r="Q40" s="15">
        <v>0</v>
      </c>
      <c r="R40" s="35">
        <f>((G40*[1]Sheet3!$K$7)+([1]ghana!I40*[1]Sheet3!$K$13)+(I40*[1]Sheet3!$K$13)+([1]ghana!L40*[1]Sheet3!$K$3)+([1]ghana!M40*'[1]Cal p gram'!$U$24)+([1]ghana!O40*'[1]Cal p gram'!$U$23))/1000</f>
        <v>313.04248242026091</v>
      </c>
      <c r="S40" s="15">
        <v>0</v>
      </c>
      <c r="T40" s="39">
        <f>(R40/[1]Sheet3!$B$21)*10000</f>
        <v>17953.173481569022</v>
      </c>
    </row>
    <row r="41" spans="1:20" x14ac:dyDescent="0.25">
      <c r="A41" s="32">
        <v>39463</v>
      </c>
      <c r="B41" s="15">
        <v>39</v>
      </c>
      <c r="C41" s="33">
        <v>0.69861111111111107</v>
      </c>
      <c r="D41" s="15">
        <v>3</v>
      </c>
      <c r="E41" s="29">
        <v>569023</v>
      </c>
      <c r="F41" s="29">
        <v>546003</v>
      </c>
      <c r="G41" s="15">
        <v>1</v>
      </c>
      <c r="H41" s="15">
        <v>1163</v>
      </c>
      <c r="I41" s="15">
        <v>43</v>
      </c>
      <c r="J41" s="15">
        <f t="shared" si="0"/>
        <v>1207</v>
      </c>
      <c r="K41" s="15">
        <v>2</v>
      </c>
      <c r="L41" s="15">
        <v>0</v>
      </c>
      <c r="M41" s="15">
        <v>0</v>
      </c>
      <c r="N41" s="15">
        <v>0</v>
      </c>
      <c r="O41" s="15">
        <v>0</v>
      </c>
      <c r="P41" s="15">
        <v>0</v>
      </c>
      <c r="Q41" s="15">
        <v>0</v>
      </c>
      <c r="R41" s="35">
        <f>((G41*[1]Sheet3!$K$7)+([1]ghana!I41*[1]Sheet3!$K$13)+(I41*[1]Sheet3!$K$13)+([1]ghana!L41*[1]Sheet3!$K$3)+([1]ghana!M41*'[1]Cal p gram'!$U$24)+([1]ghana!O41*'[1]Cal p gram'!$U$23))/1000</f>
        <v>272.75466389317063</v>
      </c>
      <c r="S41" s="15">
        <v>0</v>
      </c>
      <c r="T41" s="39">
        <f>(R41/[1]Sheet3!$B$21)*10000</f>
        <v>15642.643007817547</v>
      </c>
    </row>
    <row r="42" spans="1:20" x14ac:dyDescent="0.25">
      <c r="A42" s="32">
        <v>39463</v>
      </c>
      <c r="B42" s="15">
        <v>40</v>
      </c>
      <c r="C42" s="33">
        <v>0.70208333333333328</v>
      </c>
      <c r="D42" s="15">
        <v>3</v>
      </c>
      <c r="E42" s="29">
        <v>569112</v>
      </c>
      <c r="F42" s="29">
        <v>545986</v>
      </c>
      <c r="G42" s="15">
        <v>0</v>
      </c>
      <c r="H42" s="15">
        <v>0</v>
      </c>
      <c r="I42" s="15">
        <v>1</v>
      </c>
      <c r="J42" s="15">
        <f t="shared" si="0"/>
        <v>1</v>
      </c>
      <c r="K42" s="15">
        <v>0</v>
      </c>
      <c r="L42" s="15">
        <v>0</v>
      </c>
      <c r="M42" s="15">
        <v>0</v>
      </c>
      <c r="N42" s="15">
        <v>0</v>
      </c>
      <c r="O42" s="15">
        <v>0</v>
      </c>
      <c r="P42" s="15">
        <v>0</v>
      </c>
      <c r="Q42" s="15">
        <v>0</v>
      </c>
      <c r="R42" s="35">
        <f>((G42*[1]Sheet3!$K$7)+([1]ghana!I42*[1]Sheet3!$K$13)+(I42*[1]Sheet3!$K$13)+([1]ghana!L42*[1]Sheet3!$K$3)+([1]ghana!M42*'[1]Cal p gram'!$U$24)+([1]ghana!O42*'[1]Cal p gram'!$U$23))/1000</f>
        <v>0.22614959413117022</v>
      </c>
      <c r="S42" s="15">
        <v>0</v>
      </c>
      <c r="T42" s="39">
        <f>(R42/[1]Sheet3!$B$21)*10000</f>
        <v>12.969814399735741</v>
      </c>
    </row>
    <row r="43" spans="1:20" x14ac:dyDescent="0.25">
      <c r="A43" s="32">
        <v>39463</v>
      </c>
      <c r="B43" s="15">
        <v>41</v>
      </c>
      <c r="C43" s="33">
        <v>0.70625000000000004</v>
      </c>
      <c r="D43" s="15">
        <v>3</v>
      </c>
      <c r="E43" s="29">
        <v>569201</v>
      </c>
      <c r="F43" s="29">
        <v>545959</v>
      </c>
      <c r="G43" s="15">
        <v>0</v>
      </c>
      <c r="H43" s="15">
        <v>0</v>
      </c>
      <c r="I43" s="15">
        <v>0</v>
      </c>
      <c r="J43" s="15">
        <f t="shared" si="0"/>
        <v>0</v>
      </c>
      <c r="K43" s="15">
        <v>0</v>
      </c>
      <c r="L43" s="15">
        <v>0</v>
      </c>
      <c r="M43" s="15">
        <v>0</v>
      </c>
      <c r="N43" s="15">
        <v>0</v>
      </c>
      <c r="O43" s="15">
        <v>0</v>
      </c>
      <c r="P43" s="15">
        <v>0</v>
      </c>
      <c r="Q43" s="15">
        <v>0</v>
      </c>
      <c r="R43" s="35">
        <f>((G43*[1]Sheet3!$K$7)+([1]ghana!I43*[1]Sheet3!$K$13)+(I43*[1]Sheet3!$K$13)+([1]ghana!L43*[1]Sheet3!$K$3)+([1]ghana!M43*'[1]Cal p gram'!$U$24)+([1]ghana!O43*'[1]Cal p gram'!$U$23))/1000</f>
        <v>0</v>
      </c>
      <c r="S43" s="15">
        <v>0</v>
      </c>
      <c r="T43" s="39">
        <f>(R43/[1]Sheet3!$B$21)*10000</f>
        <v>0</v>
      </c>
    </row>
    <row r="44" spans="1:20" x14ac:dyDescent="0.25">
      <c r="A44" s="32">
        <v>39463</v>
      </c>
      <c r="B44" s="15">
        <v>42</v>
      </c>
      <c r="C44" s="33">
        <v>0.71180555555555547</v>
      </c>
      <c r="D44" s="15">
        <v>2</v>
      </c>
      <c r="E44" s="29">
        <v>569286</v>
      </c>
      <c r="F44" s="29">
        <v>545933</v>
      </c>
      <c r="G44" s="15">
        <v>1</v>
      </c>
      <c r="H44" s="15">
        <v>791</v>
      </c>
      <c r="I44" s="15">
        <v>15</v>
      </c>
      <c r="J44" s="15">
        <f t="shared" si="0"/>
        <v>807</v>
      </c>
      <c r="K44" s="15">
        <v>0</v>
      </c>
      <c r="L44" s="15">
        <v>0</v>
      </c>
      <c r="M44" s="15">
        <v>0</v>
      </c>
      <c r="N44" s="15">
        <v>0</v>
      </c>
      <c r="O44" s="15">
        <v>0</v>
      </c>
      <c r="P44" s="15">
        <v>0</v>
      </c>
      <c r="Q44" s="15">
        <v>0</v>
      </c>
      <c r="R44" s="35">
        <f>((G44*[1]Sheet3!$K$7)+([1]ghana!I44*[1]Sheet3!$K$13)+(I44*[1]Sheet3!$K$13)+([1]ghana!L44*[1]Sheet3!$K$3)+([1]ghana!M44*'[1]Cal p gram'!$U$24)+([1]ghana!O44*'[1]Cal p gram'!$U$23))/1000</f>
        <v>182.28686169826744</v>
      </c>
      <c r="S44" s="15">
        <v>0</v>
      </c>
      <c r="T44" s="39">
        <f>(R44/[1]Sheet3!$B$21)*10000</f>
        <v>10454.260476653955</v>
      </c>
    </row>
    <row r="45" spans="1:20" x14ac:dyDescent="0.25">
      <c r="A45" s="32">
        <v>39463</v>
      </c>
      <c r="B45" s="15">
        <v>43</v>
      </c>
      <c r="C45" s="33">
        <v>0.71527777777777779</v>
      </c>
      <c r="D45" s="15">
        <v>2</v>
      </c>
      <c r="E45" s="29">
        <v>569376</v>
      </c>
      <c r="F45" s="29">
        <v>545896</v>
      </c>
      <c r="G45" s="15">
        <v>0</v>
      </c>
      <c r="H45" s="15">
        <v>0</v>
      </c>
      <c r="I45" s="15">
        <v>0</v>
      </c>
      <c r="J45" s="15">
        <f t="shared" si="0"/>
        <v>0</v>
      </c>
      <c r="K45" s="15">
        <v>0</v>
      </c>
      <c r="L45" s="15">
        <v>0</v>
      </c>
      <c r="M45" s="15">
        <v>0</v>
      </c>
      <c r="N45" s="15">
        <v>0</v>
      </c>
      <c r="O45" s="15">
        <v>0</v>
      </c>
      <c r="P45" s="15">
        <v>0</v>
      </c>
      <c r="Q45" s="15">
        <v>0</v>
      </c>
      <c r="R45" s="35">
        <f>((G45*[1]Sheet3!$K$7)+([1]ghana!I45*[1]Sheet3!$K$13)+(I45*[1]Sheet3!$K$13)+([1]ghana!L45*[1]Sheet3!$K$3)+([1]ghana!M45*'[1]Cal p gram'!$U$24)+([1]ghana!O45*'[1]Cal p gram'!$U$23))/1000</f>
        <v>0</v>
      </c>
      <c r="S45" s="15">
        <v>0</v>
      </c>
      <c r="T45" s="39">
        <f>(R45/[1]Sheet3!$B$21)*10000</f>
        <v>0</v>
      </c>
    </row>
    <row r="46" spans="1:20" x14ac:dyDescent="0.25">
      <c r="A46" s="32">
        <v>39463</v>
      </c>
      <c r="B46" s="15">
        <v>44</v>
      </c>
      <c r="C46" s="33">
        <v>0.72430555555555554</v>
      </c>
      <c r="D46" s="15">
        <v>2</v>
      </c>
      <c r="E46" s="29">
        <v>569469</v>
      </c>
      <c r="F46" s="29">
        <v>545877</v>
      </c>
      <c r="G46" s="15">
        <v>0</v>
      </c>
      <c r="H46" s="15">
        <v>0</v>
      </c>
      <c r="I46" s="15">
        <v>1</v>
      </c>
      <c r="J46" s="15">
        <f t="shared" si="0"/>
        <v>1</v>
      </c>
      <c r="K46" s="15">
        <v>0</v>
      </c>
      <c r="L46" s="15">
        <v>0</v>
      </c>
      <c r="M46" s="15">
        <v>0</v>
      </c>
      <c r="N46" s="15">
        <v>0</v>
      </c>
      <c r="O46" s="15">
        <v>0</v>
      </c>
      <c r="P46" s="15">
        <v>0</v>
      </c>
      <c r="Q46" s="15">
        <v>0</v>
      </c>
      <c r="R46" s="35">
        <f>((G46*[1]Sheet3!$K$7)+([1]ghana!I46*[1]Sheet3!$K$13)+(I46*[1]Sheet3!$K$13)+([1]ghana!L46*[1]Sheet3!$K$3)+([1]ghana!M46*'[1]Cal p gram'!$U$24)+([1]ghana!O46*'[1]Cal p gram'!$U$23))/1000</f>
        <v>0.22614959413117022</v>
      </c>
      <c r="S46" s="15">
        <v>0</v>
      </c>
      <c r="T46" s="39">
        <f>(R46/[1]Sheet3!$B$21)*10000</f>
        <v>12.969814399735741</v>
      </c>
    </row>
    <row r="47" spans="1:20" x14ac:dyDescent="0.25">
      <c r="A47" s="32">
        <v>39463</v>
      </c>
      <c r="B47" s="15">
        <v>45</v>
      </c>
      <c r="C47" s="33">
        <v>0.72847222222222219</v>
      </c>
      <c r="D47" s="15">
        <v>2</v>
      </c>
      <c r="E47" s="29">
        <v>569557</v>
      </c>
      <c r="F47" s="29">
        <v>545856</v>
      </c>
      <c r="G47" s="15">
        <v>0</v>
      </c>
      <c r="H47" s="15">
        <v>1</v>
      </c>
      <c r="I47" s="15">
        <v>1</v>
      </c>
      <c r="J47" s="15">
        <f t="shared" si="0"/>
        <v>2</v>
      </c>
      <c r="K47" s="15">
        <v>0</v>
      </c>
      <c r="L47" s="15">
        <v>0</v>
      </c>
      <c r="M47" s="15">
        <v>0</v>
      </c>
      <c r="N47" s="15">
        <v>0</v>
      </c>
      <c r="O47" s="15">
        <v>0</v>
      </c>
      <c r="P47" s="15">
        <v>0</v>
      </c>
      <c r="Q47" s="15">
        <v>0</v>
      </c>
      <c r="R47" s="35">
        <f>((G47*[1]Sheet3!$K$7)+([1]ghana!I47*[1]Sheet3!$K$13)+(I47*[1]Sheet3!$K$13)+([1]ghana!L47*[1]Sheet3!$K$3)+([1]ghana!M47*'[1]Cal p gram'!$U$24)+([1]ghana!O47*'[1]Cal p gram'!$U$23))/1000</f>
        <v>0.45229918826234045</v>
      </c>
      <c r="S47" s="15">
        <v>0</v>
      </c>
      <c r="T47" s="39">
        <f>(R47/[1]Sheet3!$B$21)*10000</f>
        <v>25.939628799471482</v>
      </c>
    </row>
    <row r="48" spans="1:20" x14ac:dyDescent="0.25">
      <c r="A48" s="32">
        <v>39464</v>
      </c>
      <c r="B48" s="15">
        <v>46</v>
      </c>
      <c r="C48" s="33">
        <v>0.37708333333333333</v>
      </c>
      <c r="D48" s="15">
        <v>4</v>
      </c>
      <c r="E48" s="29">
        <v>569666</v>
      </c>
      <c r="F48" s="29">
        <v>545836</v>
      </c>
      <c r="G48" s="15">
        <v>0</v>
      </c>
      <c r="H48" s="15">
        <v>1</v>
      </c>
      <c r="I48" s="15">
        <v>0</v>
      </c>
      <c r="J48" s="15">
        <f t="shared" si="0"/>
        <v>1</v>
      </c>
      <c r="K48" s="15">
        <v>1</v>
      </c>
      <c r="L48" s="15">
        <v>0</v>
      </c>
      <c r="M48" s="15">
        <v>0</v>
      </c>
      <c r="N48" s="15">
        <v>0</v>
      </c>
      <c r="O48" s="15">
        <v>0</v>
      </c>
      <c r="P48" s="15">
        <v>0</v>
      </c>
      <c r="Q48" s="15">
        <v>0</v>
      </c>
      <c r="R48" s="35">
        <f>((G48*[1]Sheet3!$K$7)+([1]ghana!I48*[1]Sheet3!$K$13)+(I48*[1]Sheet3!$K$13)+([1]ghana!L48*[1]Sheet3!$K$3)+([1]ghana!M48*'[1]Cal p gram'!$U$24)+([1]ghana!O48*'[1]Cal p gram'!$U$23))/1000</f>
        <v>0.23013186534870039</v>
      </c>
      <c r="S48" s="15">
        <v>0</v>
      </c>
      <c r="T48" s="39">
        <f>(R48/[1]Sheet3!$B$21)*10000</f>
        <v>13.198200034382594</v>
      </c>
    </row>
    <row r="49" spans="1:20" ht="12" customHeight="1" x14ac:dyDescent="0.25">
      <c r="A49" s="32">
        <v>39464</v>
      </c>
      <c r="B49" s="15">
        <v>47</v>
      </c>
      <c r="C49" s="33">
        <v>0.38194444444444442</v>
      </c>
      <c r="D49" s="15">
        <v>4</v>
      </c>
      <c r="E49" s="29">
        <v>569744</v>
      </c>
      <c r="F49" s="29">
        <v>545818</v>
      </c>
      <c r="G49" s="15">
        <v>0</v>
      </c>
      <c r="H49" s="15">
        <v>852</v>
      </c>
      <c r="I49" s="15">
        <v>5</v>
      </c>
      <c r="J49" s="15">
        <f t="shared" si="0"/>
        <v>857</v>
      </c>
      <c r="K49" s="15">
        <v>0</v>
      </c>
      <c r="L49" s="15">
        <v>0</v>
      </c>
      <c r="M49" s="15">
        <v>0</v>
      </c>
      <c r="N49" s="15">
        <v>0</v>
      </c>
      <c r="O49" s="15">
        <v>0</v>
      </c>
      <c r="P49" s="15">
        <v>0</v>
      </c>
      <c r="Q49" s="15">
        <v>0</v>
      </c>
      <c r="R49" s="35">
        <f>((G49*[1]Sheet3!$K$7)+([1]ghana!I49*[1]Sheet3!$K$13)+(I49*[1]Sheet3!$K$13)+([1]ghana!L49*[1]Sheet3!$K$3)+([1]ghana!M49*'[1]Cal p gram'!$U$24)+([1]ghana!O49*'[1]Cal p gram'!$U$23))/1000</f>
        <v>193.81020217041291</v>
      </c>
      <c r="S49" s="15">
        <v>0</v>
      </c>
      <c r="T49" s="39">
        <f>(R49/[1]Sheet3!$B$21)*10000</f>
        <v>11115.13094057353</v>
      </c>
    </row>
    <row r="50" spans="1:20" x14ac:dyDescent="0.25">
      <c r="A50" s="32">
        <v>39464</v>
      </c>
      <c r="B50" s="15">
        <v>48</v>
      </c>
      <c r="C50" s="33">
        <v>0.38750000000000001</v>
      </c>
      <c r="D50" s="15">
        <v>4</v>
      </c>
      <c r="E50" s="29">
        <v>569839</v>
      </c>
      <c r="F50" s="29">
        <v>545796</v>
      </c>
      <c r="G50" s="15">
        <v>2</v>
      </c>
      <c r="H50" s="15">
        <v>10</v>
      </c>
      <c r="I50" s="15">
        <v>0</v>
      </c>
      <c r="J50" s="15">
        <f t="shared" si="0"/>
        <v>12</v>
      </c>
      <c r="K50" s="15">
        <v>0</v>
      </c>
      <c r="L50" s="15">
        <v>0</v>
      </c>
      <c r="M50" s="15">
        <v>0</v>
      </c>
      <c r="N50" s="15">
        <v>2</v>
      </c>
      <c r="O50" s="15" t="s">
        <v>483</v>
      </c>
      <c r="P50" s="15">
        <v>0</v>
      </c>
      <c r="Q50" s="15">
        <v>0</v>
      </c>
      <c r="R50" s="35">
        <f>((G50*[1]Sheet3!$K$7)+([1]ghana!I50*[1]Sheet3!$K$13)+(I50*[1]Sheet3!$K$13)+([1]ghana!L50*[1]Sheet3!$K$3)+([1]ghana!M50*'[1]Cal p gram'!$U$24)+([1]ghana!O50*'[1]Cal p gram'!$U$23))/1000</f>
        <v>2.2820735984002321</v>
      </c>
      <c r="S50" s="15">
        <v>0</v>
      </c>
      <c r="T50" s="39">
        <f>(R50/[1]Sheet3!$B$21)*10000</f>
        <v>130.87828493125991</v>
      </c>
    </row>
    <row r="51" spans="1:20" x14ac:dyDescent="0.25">
      <c r="A51" s="32">
        <v>39464</v>
      </c>
      <c r="B51" s="15">
        <v>49</v>
      </c>
      <c r="C51" s="33">
        <v>0.39166666666666666</v>
      </c>
      <c r="D51" s="15">
        <v>4</v>
      </c>
      <c r="E51" s="29">
        <v>569926</v>
      </c>
      <c r="F51" s="29">
        <v>545770</v>
      </c>
      <c r="G51" s="15">
        <v>0</v>
      </c>
      <c r="H51" s="15">
        <v>1</v>
      </c>
      <c r="I51" s="15">
        <v>0</v>
      </c>
      <c r="J51" s="15">
        <f t="shared" si="0"/>
        <v>1</v>
      </c>
      <c r="K51" s="15">
        <v>0</v>
      </c>
      <c r="L51" s="15">
        <v>0</v>
      </c>
      <c r="M51" s="15">
        <v>0</v>
      </c>
      <c r="N51" s="15">
        <v>1</v>
      </c>
      <c r="O51" s="15" t="s">
        <v>484</v>
      </c>
      <c r="P51" s="15">
        <v>0</v>
      </c>
      <c r="Q51" s="15">
        <v>0</v>
      </c>
      <c r="R51" s="35">
        <f>((G51*[1]Sheet3!$K$7)+([1]ghana!I51*[1]Sheet3!$K$13)+(I51*[1]Sheet3!$K$13)+([1]ghana!L51*[1]Sheet3!$K$3)+([1]ghana!M51*'[1]Cal p gram'!$U$24)+([1]ghana!O51*'[1]Cal p gram'!$U$23))/1000</f>
        <v>0.22614959413117022</v>
      </c>
      <c r="S51" s="15">
        <v>0</v>
      </c>
      <c r="T51" s="39">
        <f>(R51/[1]Sheet3!$B$21)*10000</f>
        <v>12.969814399735741</v>
      </c>
    </row>
    <row r="52" spans="1:20" x14ac:dyDescent="0.25">
      <c r="A52" s="32">
        <v>39464</v>
      </c>
      <c r="B52" s="15">
        <v>50</v>
      </c>
      <c r="C52" s="33">
        <v>0.3972222222222222</v>
      </c>
      <c r="D52" s="15">
        <v>5</v>
      </c>
      <c r="E52" s="29">
        <v>570014</v>
      </c>
      <c r="F52" s="29">
        <v>545747</v>
      </c>
      <c r="G52" s="15">
        <v>0</v>
      </c>
      <c r="H52" s="15">
        <v>945</v>
      </c>
      <c r="I52" s="15">
        <v>14</v>
      </c>
      <c r="J52" s="15">
        <f t="shared" si="0"/>
        <v>959</v>
      </c>
      <c r="K52" s="15">
        <v>0</v>
      </c>
      <c r="L52" s="15">
        <v>0</v>
      </c>
      <c r="M52" s="15">
        <v>0</v>
      </c>
      <c r="N52" s="15">
        <v>0</v>
      </c>
      <c r="O52" s="15">
        <v>0</v>
      </c>
      <c r="P52" s="15">
        <v>0</v>
      </c>
      <c r="Q52" s="15">
        <v>0</v>
      </c>
      <c r="R52" s="35">
        <f>((G52*[1]Sheet3!$K$7)+([1]ghana!I52*[1]Sheet3!$K$13)+(I52*[1]Sheet3!$K$13)+([1]ghana!L52*[1]Sheet3!$K$3)+([1]ghana!M52*'[1]Cal p gram'!$U$24)+([1]ghana!O52*'[1]Cal p gram'!$U$23))/1000</f>
        <v>216.87746077179227</v>
      </c>
      <c r="S52" s="15">
        <v>0</v>
      </c>
      <c r="T52" s="39">
        <f>(R52/[1]Sheet3!$B$21)*10000</f>
        <v>12438.052009346577</v>
      </c>
    </row>
    <row r="53" spans="1:20" x14ac:dyDescent="0.25">
      <c r="A53" s="32">
        <v>39464</v>
      </c>
      <c r="B53" s="15">
        <v>51</v>
      </c>
      <c r="C53" s="33">
        <v>0.4</v>
      </c>
      <c r="D53" s="15">
        <v>5</v>
      </c>
      <c r="E53" s="29">
        <v>570106</v>
      </c>
      <c r="F53" s="29">
        <v>545718</v>
      </c>
      <c r="G53" s="15">
        <v>0</v>
      </c>
      <c r="H53" s="15">
        <v>0</v>
      </c>
      <c r="I53" s="15">
        <v>0</v>
      </c>
      <c r="J53" s="15">
        <f t="shared" si="0"/>
        <v>0</v>
      </c>
      <c r="K53" s="15">
        <v>0</v>
      </c>
      <c r="L53" s="15">
        <v>0</v>
      </c>
      <c r="M53" s="15">
        <v>0</v>
      </c>
      <c r="N53" s="15">
        <v>1</v>
      </c>
      <c r="O53" s="15">
        <v>0.8</v>
      </c>
      <c r="P53" s="15">
        <v>0</v>
      </c>
      <c r="Q53" s="15">
        <v>0</v>
      </c>
      <c r="R53" s="35">
        <f>((G53*[1]Sheet3!$K$7)+([1]ghana!I53*[1]Sheet3!$K$13)+(I53*[1]Sheet3!$K$13)+([1]ghana!L53*[1]Sheet3!$K$3)+([1]ghana!M53*'[1]Cal p gram'!$U$24)+([1]ghana!O53*'[1]Cal p gram'!$U$23))/1000</f>
        <v>0</v>
      </c>
      <c r="S53" s="15">
        <v>0</v>
      </c>
      <c r="T53" s="39">
        <f>(R53/[1]Sheet3!$B$21)*10000</f>
        <v>0</v>
      </c>
    </row>
    <row r="54" spans="1:20" x14ac:dyDescent="0.25">
      <c r="A54" s="32">
        <v>39464</v>
      </c>
      <c r="B54" s="15">
        <v>52</v>
      </c>
      <c r="C54" s="33">
        <v>0.40416666666666667</v>
      </c>
      <c r="D54" s="15">
        <v>5</v>
      </c>
      <c r="E54" s="29">
        <v>570188</v>
      </c>
      <c r="F54" s="29">
        <v>545693</v>
      </c>
      <c r="G54" s="15">
        <v>0</v>
      </c>
      <c r="H54" s="15">
        <v>3</v>
      </c>
      <c r="I54" s="15">
        <v>0</v>
      </c>
      <c r="J54" s="15">
        <f t="shared" si="0"/>
        <v>3</v>
      </c>
      <c r="K54" s="15">
        <v>0</v>
      </c>
      <c r="L54" s="15">
        <v>0</v>
      </c>
      <c r="M54" s="15">
        <v>0</v>
      </c>
      <c r="N54" s="15">
        <v>0</v>
      </c>
      <c r="O54" s="15">
        <v>0</v>
      </c>
      <c r="P54" s="15">
        <v>0</v>
      </c>
      <c r="Q54" s="15">
        <v>0</v>
      </c>
      <c r="R54" s="35">
        <f>((G54*[1]Sheet3!$K$7)+([1]ghana!I54*[1]Sheet3!$K$13)+(I54*[1]Sheet3!$K$13)+([1]ghana!L54*[1]Sheet3!$K$3)+([1]ghana!M54*'[1]Cal p gram'!$U$24)+([1]ghana!O54*'[1]Cal p gram'!$U$23))/1000</f>
        <v>0.6784487823935107</v>
      </c>
      <c r="S54" s="15">
        <v>0</v>
      </c>
      <c r="T54" s="39">
        <f>(R54/[1]Sheet3!$B$21)*10000</f>
        <v>38.909443199207224</v>
      </c>
    </row>
    <row r="55" spans="1:20" x14ac:dyDescent="0.25">
      <c r="A55" s="32">
        <v>39464</v>
      </c>
      <c r="B55" s="15">
        <v>53</v>
      </c>
      <c r="C55" s="33">
        <v>0.40833333333333333</v>
      </c>
      <c r="D55" s="15">
        <v>5</v>
      </c>
      <c r="E55" s="29">
        <v>570280</v>
      </c>
      <c r="F55" s="29">
        <v>545659</v>
      </c>
      <c r="G55" s="15">
        <v>0</v>
      </c>
      <c r="H55" s="15">
        <v>600</v>
      </c>
      <c r="I55" s="15">
        <v>6</v>
      </c>
      <c r="J55" s="15">
        <f t="shared" si="0"/>
        <v>606</v>
      </c>
      <c r="K55" s="15">
        <v>0</v>
      </c>
      <c r="L55" s="15">
        <v>0</v>
      </c>
      <c r="M55" s="15">
        <v>0</v>
      </c>
      <c r="N55" s="15">
        <v>0</v>
      </c>
      <c r="O55" s="15">
        <v>0</v>
      </c>
      <c r="P55" s="15">
        <v>0</v>
      </c>
      <c r="Q55" s="15">
        <v>0</v>
      </c>
      <c r="R55" s="35">
        <f>((G55*[1]Sheet3!$K$7)+([1]ghana!I55*[1]Sheet3!$K$13)+(I55*[1]Sheet3!$K$13)+([1]ghana!L55*[1]Sheet3!$K$3)+([1]ghana!M55*'[1]Cal p gram'!$U$24)+([1]ghana!O55*'[1]Cal p gram'!$U$23))/1000</f>
        <v>137.04665404348913</v>
      </c>
      <c r="S55" s="15">
        <v>0</v>
      </c>
      <c r="T55" s="39">
        <f>(R55/[1]Sheet3!$B$21)*10000</f>
        <v>7859.7075262398566</v>
      </c>
    </row>
    <row r="56" spans="1:20" x14ac:dyDescent="0.25">
      <c r="A56" s="32">
        <v>39464</v>
      </c>
      <c r="B56" s="15">
        <v>54</v>
      </c>
      <c r="C56" s="33">
        <v>0.41527777777777775</v>
      </c>
      <c r="D56" s="15">
        <v>5</v>
      </c>
      <c r="E56" s="29">
        <v>570365</v>
      </c>
      <c r="F56" s="29">
        <v>545632</v>
      </c>
      <c r="G56" s="15">
        <v>0</v>
      </c>
      <c r="H56" s="15">
        <v>323</v>
      </c>
      <c r="I56" s="15">
        <v>17</v>
      </c>
      <c r="J56" s="15">
        <f t="shared" si="0"/>
        <v>340</v>
      </c>
      <c r="K56" s="15">
        <v>0</v>
      </c>
      <c r="L56" s="15">
        <v>0</v>
      </c>
      <c r="M56" s="15">
        <v>0</v>
      </c>
      <c r="N56" s="15">
        <v>0</v>
      </c>
      <c r="O56" s="15">
        <v>0</v>
      </c>
      <c r="P56" s="15">
        <v>0</v>
      </c>
      <c r="Q56" s="15">
        <v>0</v>
      </c>
      <c r="R56" s="35">
        <f>((G56*[1]Sheet3!$K$7)+([1]ghana!I56*[1]Sheet3!$K$13)+(I56*[1]Sheet3!$K$13)+([1]ghana!L56*[1]Sheet3!$K$3)+([1]ghana!M56*'[1]Cal p gram'!$U$24)+([1]ghana!O56*'[1]Cal p gram'!$U$23))/1000</f>
        <v>76.890862004597878</v>
      </c>
      <c r="S56" s="15">
        <v>0</v>
      </c>
      <c r="T56" s="39">
        <f>(R56/[1]Sheet3!$B$21)*10000</f>
        <v>4409.7368959101523</v>
      </c>
    </row>
    <row r="57" spans="1:20" x14ac:dyDescent="0.25">
      <c r="A57" s="32">
        <v>39464</v>
      </c>
      <c r="B57" s="15">
        <v>55</v>
      </c>
      <c r="C57" s="33">
        <v>0.42916666666666664</v>
      </c>
      <c r="D57" s="15">
        <v>5</v>
      </c>
      <c r="E57" s="29">
        <v>570459</v>
      </c>
      <c r="F57" s="29">
        <v>545606</v>
      </c>
      <c r="G57" s="15">
        <v>0</v>
      </c>
      <c r="H57" s="15">
        <v>658</v>
      </c>
      <c r="I57" s="15">
        <v>30</v>
      </c>
      <c r="J57" s="15">
        <f t="shared" si="0"/>
        <v>688</v>
      </c>
      <c r="K57" s="15">
        <v>0</v>
      </c>
      <c r="L57" s="15">
        <v>0</v>
      </c>
      <c r="M57" s="15">
        <v>0</v>
      </c>
      <c r="N57" s="15">
        <v>0</v>
      </c>
      <c r="O57" s="15">
        <v>0</v>
      </c>
      <c r="P57" s="15">
        <v>0</v>
      </c>
      <c r="Q57" s="15">
        <v>0</v>
      </c>
      <c r="R57" s="35">
        <f>((G57*[1]Sheet3!$K$7)+([1]ghana!I57*[1]Sheet3!$K$13)+(I57*[1]Sheet3!$K$13)+([1]ghana!L57*[1]Sheet3!$K$3)+([1]ghana!M57*'[1]Cal p gram'!$U$24)+([1]ghana!O57*'[1]Cal p gram'!$U$23))/1000</f>
        <v>155.59092076224513</v>
      </c>
      <c r="S57" s="15">
        <v>0</v>
      </c>
      <c r="T57" s="39">
        <f>(R57/[1]Sheet3!$B$21)*10000</f>
        <v>8923.2323070181901</v>
      </c>
    </row>
    <row r="58" spans="1:20" x14ac:dyDescent="0.25">
      <c r="A58" s="32">
        <v>39464</v>
      </c>
      <c r="B58" s="15">
        <v>56</v>
      </c>
      <c r="C58" s="33">
        <v>0.43333333333333329</v>
      </c>
      <c r="D58" s="15">
        <v>5</v>
      </c>
      <c r="E58" s="29">
        <v>570534</v>
      </c>
      <c r="F58" s="29">
        <v>545573</v>
      </c>
      <c r="G58" s="15">
        <v>0</v>
      </c>
      <c r="H58" s="15">
        <v>716</v>
      </c>
      <c r="I58" s="15">
        <v>19</v>
      </c>
      <c r="J58" s="15">
        <f t="shared" si="0"/>
        <v>735</v>
      </c>
      <c r="K58" s="15">
        <v>0</v>
      </c>
      <c r="L58" s="15">
        <v>0</v>
      </c>
      <c r="M58" s="15">
        <v>0</v>
      </c>
      <c r="N58" s="15">
        <v>0</v>
      </c>
      <c r="O58" s="15">
        <v>0</v>
      </c>
      <c r="P58" s="15">
        <v>0</v>
      </c>
      <c r="Q58" s="15">
        <v>0</v>
      </c>
      <c r="R58" s="35">
        <f>((G58*[1]Sheet3!$K$7)+([1]ghana!I58*[1]Sheet3!$K$13)+(I58*[1]Sheet3!$K$13)+([1]ghana!L58*[1]Sheet3!$K$3)+([1]ghana!M58*'[1]Cal p gram'!$U$24)+([1]ghana!O58*'[1]Cal p gram'!$U$23))/1000</f>
        <v>166.21995168641016</v>
      </c>
      <c r="S58" s="15">
        <v>0</v>
      </c>
      <c r="T58" s="39">
        <f>(R58/[1]Sheet3!$B$21)*10000</f>
        <v>9532.8135838057715</v>
      </c>
    </row>
    <row r="59" spans="1:20" x14ac:dyDescent="0.25">
      <c r="A59" s="32">
        <v>39464</v>
      </c>
      <c r="B59" s="15">
        <v>57</v>
      </c>
      <c r="C59" s="33">
        <v>0.44374999999999998</v>
      </c>
      <c r="D59" s="15">
        <v>6</v>
      </c>
      <c r="E59" s="29">
        <v>570622</v>
      </c>
      <c r="F59" s="29">
        <v>545558</v>
      </c>
      <c r="G59" s="15">
        <v>10</v>
      </c>
      <c r="H59" s="15">
        <v>462</v>
      </c>
      <c r="I59" s="15">
        <v>29</v>
      </c>
      <c r="J59" s="15">
        <f t="shared" si="0"/>
        <v>501</v>
      </c>
      <c r="K59" s="15">
        <v>0</v>
      </c>
      <c r="L59" s="15">
        <v>0</v>
      </c>
      <c r="M59" s="15">
        <v>0</v>
      </c>
      <c r="N59" s="15">
        <v>0</v>
      </c>
      <c r="O59" s="15">
        <v>0</v>
      </c>
      <c r="P59" s="15">
        <v>0</v>
      </c>
      <c r="Q59" s="15">
        <v>0</v>
      </c>
      <c r="R59" s="35">
        <f>((G59*[1]Sheet3!$K$7)+([1]ghana!I59*[1]Sheet3!$K$13)+(I59*[1]Sheet3!$K$13)+([1]ghana!L59*[1]Sheet3!$K$3)+([1]ghana!M59*'[1]Cal p gram'!$U$24)+([1]ghana!O59*'[1]Cal p gram'!$U$23))/1000</f>
        <v>111.14233900384723</v>
      </c>
      <c r="S59" s="15">
        <v>0</v>
      </c>
      <c r="T59" s="39">
        <f>(R59/[1]Sheet3!$B$21)*10000</f>
        <v>6374.0795749397603</v>
      </c>
    </row>
    <row r="60" spans="1:20" x14ac:dyDescent="0.25">
      <c r="A60" s="32">
        <v>39464</v>
      </c>
      <c r="B60" s="15">
        <v>58</v>
      </c>
      <c r="C60" s="33">
        <v>0.44722222222222219</v>
      </c>
      <c r="D60" s="15">
        <v>6</v>
      </c>
      <c r="E60" s="29">
        <v>570720</v>
      </c>
      <c r="F60" s="29">
        <v>545512</v>
      </c>
      <c r="G60" s="15">
        <v>4</v>
      </c>
      <c r="H60" s="15">
        <v>964</v>
      </c>
      <c r="I60" s="15">
        <v>20</v>
      </c>
      <c r="J60" s="15">
        <f t="shared" si="0"/>
        <v>988</v>
      </c>
      <c r="K60" s="15">
        <v>0</v>
      </c>
      <c r="L60" s="15">
        <v>0</v>
      </c>
      <c r="M60" s="15">
        <v>0</v>
      </c>
      <c r="N60" s="15">
        <v>0</v>
      </c>
      <c r="O60" s="15">
        <v>0</v>
      </c>
      <c r="P60" s="15">
        <v>0</v>
      </c>
      <c r="Q60" s="15">
        <v>0</v>
      </c>
      <c r="R60" s="35">
        <f>((G60*[1]Sheet3!$K$7)+([1]ghana!I60*[1]Sheet3!$K$13)+(I60*[1]Sheet3!$K$13)+([1]ghana!L60*[1]Sheet3!$K$3)+([1]ghana!M60*'[1]Cal p gram'!$U$24)+([1]ghana!O60*'[1]Cal p gram'!$U$23))/1000</f>
        <v>222.57235593924858</v>
      </c>
      <c r="S60" s="15">
        <v>0</v>
      </c>
      <c r="T60" s="39">
        <f>(R60/[1]Sheet3!$B$21)*10000</f>
        <v>12764.657651207774</v>
      </c>
    </row>
    <row r="61" spans="1:20" x14ac:dyDescent="0.25">
      <c r="A61" s="32">
        <v>39464</v>
      </c>
      <c r="B61" s="15">
        <v>59</v>
      </c>
      <c r="C61" s="33">
        <v>0.4506944444444444</v>
      </c>
      <c r="D61" s="15">
        <v>6</v>
      </c>
      <c r="E61" s="29">
        <v>570814</v>
      </c>
      <c r="F61" s="29">
        <v>545471</v>
      </c>
      <c r="G61" s="15">
        <v>0</v>
      </c>
      <c r="H61" s="15">
        <v>512</v>
      </c>
      <c r="I61" s="15">
        <v>6</v>
      </c>
      <c r="J61" s="15">
        <f t="shared" si="0"/>
        <v>518</v>
      </c>
      <c r="K61" s="15">
        <v>0</v>
      </c>
      <c r="L61" s="15">
        <v>0</v>
      </c>
      <c r="M61" s="15">
        <v>0</v>
      </c>
      <c r="N61" s="15">
        <v>0</v>
      </c>
      <c r="O61" s="15">
        <v>0</v>
      </c>
      <c r="P61" s="15" t="s">
        <v>485</v>
      </c>
      <c r="Q61" s="15">
        <v>1.5</v>
      </c>
      <c r="R61" s="35">
        <f>((G61*[1]Sheet3!$K$7)+([1]ghana!I61*[1]Sheet3!$K$13)+(I61*[1]Sheet3!$K$13)+([1]ghana!L61*[1]Sheet3!$K$3)+([1]ghana!M61*'[1]Cal p gram'!$U$24)+([1]ghana!O61*'[1]Cal p gram'!$U$23))/1000</f>
        <v>117.14548975994619</v>
      </c>
      <c r="S61" s="15">
        <v>0</v>
      </c>
      <c r="T61" s="39">
        <f>(R61/[1]Sheet3!$B$21)*10000</f>
        <v>6718.3638590631135</v>
      </c>
    </row>
    <row r="62" spans="1:20" ht="12" customHeight="1" x14ac:dyDescent="0.25">
      <c r="A62" s="32">
        <v>39464</v>
      </c>
      <c r="B62" s="15">
        <v>60</v>
      </c>
      <c r="C62" s="33">
        <v>0.46180555555555552</v>
      </c>
      <c r="D62" s="15">
        <v>6</v>
      </c>
      <c r="E62" s="29">
        <v>570903</v>
      </c>
      <c r="F62" s="29">
        <v>545449</v>
      </c>
      <c r="G62" s="15">
        <v>0</v>
      </c>
      <c r="H62" s="15">
        <v>935</v>
      </c>
      <c r="I62" s="15">
        <v>0</v>
      </c>
      <c r="J62" s="15">
        <f t="shared" si="0"/>
        <v>935</v>
      </c>
      <c r="K62" s="15">
        <v>0</v>
      </c>
      <c r="L62" s="15">
        <v>0</v>
      </c>
      <c r="M62" s="15">
        <v>0</v>
      </c>
      <c r="N62" s="15">
        <v>0</v>
      </c>
      <c r="O62" s="15">
        <v>0</v>
      </c>
      <c r="P62" s="15">
        <v>0</v>
      </c>
      <c r="Q62" s="15">
        <v>0</v>
      </c>
      <c r="R62" s="35">
        <f>((G62*[1]Sheet3!$K$7)+([1]ghana!I62*[1]Sheet3!$K$13)+(I62*[1]Sheet3!$K$13)+([1]ghana!L62*[1]Sheet3!$K$3)+([1]ghana!M62*'[1]Cal p gram'!$U$24)+([1]ghana!O62*'[1]Cal p gram'!$U$23))/1000</f>
        <v>211.44987051264417</v>
      </c>
      <c r="S62" s="15">
        <v>0</v>
      </c>
      <c r="T62" s="39">
        <f>(R62/[1]Sheet3!$B$21)*10000</f>
        <v>12126.776463752918</v>
      </c>
    </row>
    <row r="63" spans="1:20" x14ac:dyDescent="0.25">
      <c r="A63" s="32">
        <v>39464</v>
      </c>
      <c r="B63" s="15">
        <v>61</v>
      </c>
      <c r="C63" s="33">
        <v>0.46527777777777773</v>
      </c>
      <c r="D63" s="15">
        <v>6</v>
      </c>
      <c r="E63" s="29">
        <v>570993</v>
      </c>
      <c r="F63" s="29">
        <v>545417</v>
      </c>
      <c r="G63" s="15">
        <v>0</v>
      </c>
      <c r="H63" s="15">
        <v>1002</v>
      </c>
      <c r="I63" s="15">
        <v>9</v>
      </c>
      <c r="J63" s="15">
        <f t="shared" si="0"/>
        <v>1011</v>
      </c>
      <c r="K63" s="15">
        <v>0</v>
      </c>
      <c r="L63" s="15">
        <v>0</v>
      </c>
      <c r="M63" s="15">
        <v>0</v>
      </c>
      <c r="N63" s="15">
        <v>0</v>
      </c>
      <c r="O63" s="15">
        <v>0</v>
      </c>
      <c r="P63" s="15">
        <v>0</v>
      </c>
      <c r="Q63" s="15">
        <v>0</v>
      </c>
      <c r="R63" s="35">
        <f>((G63*[1]Sheet3!$K$7)+([1]ghana!I63*[1]Sheet3!$K$13)+(I63*[1]Sheet3!$K$13)+([1]ghana!L63*[1]Sheet3!$K$3)+([1]ghana!M63*'[1]Cal p gram'!$U$24)+([1]ghana!O63*'[1]Cal p gram'!$U$23))/1000</f>
        <v>228.63723966661311</v>
      </c>
      <c r="S63" s="15">
        <v>0</v>
      </c>
      <c r="T63" s="39">
        <f>(R63/[1]Sheet3!$B$21)*10000</f>
        <v>13112.482358132833</v>
      </c>
    </row>
    <row r="64" spans="1:20" x14ac:dyDescent="0.25">
      <c r="A64" s="32">
        <v>39464</v>
      </c>
      <c r="B64" s="15">
        <v>62</v>
      </c>
      <c r="C64" s="33">
        <v>0.46875</v>
      </c>
      <c r="D64" s="15">
        <v>6</v>
      </c>
      <c r="E64" s="29">
        <v>571086</v>
      </c>
      <c r="F64" s="29">
        <v>545383</v>
      </c>
      <c r="G64" s="15">
        <v>0</v>
      </c>
      <c r="H64" s="15">
        <v>5</v>
      </c>
      <c r="I64" s="15">
        <v>0</v>
      </c>
      <c r="J64" s="15">
        <f t="shared" si="0"/>
        <v>5</v>
      </c>
      <c r="K64" s="15">
        <v>0</v>
      </c>
      <c r="L64" s="15">
        <v>0</v>
      </c>
      <c r="M64" s="15">
        <v>0</v>
      </c>
      <c r="N64" s="15">
        <v>0</v>
      </c>
      <c r="O64" s="15">
        <v>0</v>
      </c>
      <c r="P64" s="15">
        <v>0</v>
      </c>
      <c r="Q64" s="15">
        <v>0</v>
      </c>
      <c r="R64" s="35">
        <f>((G64*[1]Sheet3!$K$7)+([1]ghana!I64*[1]Sheet3!$K$13)+(I64*[1]Sheet3!$K$13)+([1]ghana!L64*[1]Sheet3!$K$3)+([1]ghana!M64*'[1]Cal p gram'!$U$24)+([1]ghana!O64*'[1]Cal p gram'!$U$23))/1000</f>
        <v>1.130747970655851</v>
      </c>
      <c r="S64" s="15">
        <v>0</v>
      </c>
      <c r="T64" s="39">
        <f>(R64/[1]Sheet3!$B$21)*10000</f>
        <v>64.849071998678696</v>
      </c>
    </row>
    <row r="65" spans="1:20" x14ac:dyDescent="0.25">
      <c r="A65" s="32">
        <v>39464</v>
      </c>
      <c r="B65" s="15">
        <v>63</v>
      </c>
      <c r="C65" s="33">
        <v>0.47847222222222219</v>
      </c>
      <c r="D65" s="15">
        <v>6</v>
      </c>
      <c r="E65" s="29">
        <v>571165</v>
      </c>
      <c r="F65" s="29">
        <v>545354</v>
      </c>
      <c r="G65" s="15">
        <v>0</v>
      </c>
      <c r="H65" s="15">
        <v>16</v>
      </c>
      <c r="I65" s="15">
        <v>0</v>
      </c>
      <c r="J65" s="15">
        <f t="shared" si="0"/>
        <v>16</v>
      </c>
      <c r="K65" s="15">
        <v>0</v>
      </c>
      <c r="L65" s="15">
        <v>0</v>
      </c>
      <c r="M65" s="15">
        <v>0</v>
      </c>
      <c r="N65" s="15">
        <v>0</v>
      </c>
      <c r="O65" s="15">
        <v>0</v>
      </c>
      <c r="P65" s="15">
        <v>0</v>
      </c>
      <c r="Q65" s="15">
        <v>0</v>
      </c>
      <c r="R65" s="35">
        <f>((G65*[1]Sheet3!$K$7)+([1]ghana!I65*[1]Sheet3!$K$13)+(I65*[1]Sheet3!$K$13)+([1]ghana!L65*[1]Sheet3!$K$3)+([1]ghana!M65*'[1]Cal p gram'!$U$24)+([1]ghana!O65*'[1]Cal p gram'!$U$23))/1000</f>
        <v>3.6183935060987236</v>
      </c>
      <c r="S65" s="15">
        <v>0</v>
      </c>
      <c r="T65" s="39">
        <f>(R65/[1]Sheet3!$B$21)*10000</f>
        <v>207.51703039577185</v>
      </c>
    </row>
    <row r="66" spans="1:20" x14ac:dyDescent="0.25">
      <c r="A66" s="32">
        <v>39464</v>
      </c>
      <c r="B66" s="15">
        <v>64</v>
      </c>
      <c r="C66" s="33">
        <v>0.4819444444444444</v>
      </c>
      <c r="D66" s="15">
        <v>-6</v>
      </c>
      <c r="E66" s="29">
        <v>571270</v>
      </c>
      <c r="F66" s="29">
        <v>545318</v>
      </c>
      <c r="G66" s="15">
        <v>2</v>
      </c>
      <c r="H66" s="15">
        <v>19</v>
      </c>
      <c r="I66" s="15">
        <v>0</v>
      </c>
      <c r="J66" s="15">
        <f t="shared" si="0"/>
        <v>21</v>
      </c>
      <c r="K66" s="15">
        <v>0</v>
      </c>
      <c r="L66" s="15">
        <v>0</v>
      </c>
      <c r="M66" s="15">
        <v>0</v>
      </c>
      <c r="N66" s="15">
        <v>0</v>
      </c>
      <c r="O66" s="15">
        <v>0</v>
      </c>
      <c r="P66" s="15">
        <v>0</v>
      </c>
      <c r="Q66" s="15">
        <v>0</v>
      </c>
      <c r="R66" s="35">
        <f>((G66*[1]Sheet3!$K$7)+([1]ghana!I66*[1]Sheet3!$K$13)+(I66*[1]Sheet3!$K$13)+([1]ghana!L66*[1]Sheet3!$K$3)+([1]ghana!M66*'[1]Cal p gram'!$U$24)+([1]ghana!O66*'[1]Cal p gram'!$U$23))/1000</f>
        <v>4.3174199455807649</v>
      </c>
      <c r="S66" s="15">
        <v>0</v>
      </c>
      <c r="T66" s="39">
        <f>(R66/[1]Sheet3!$B$21)*10000</f>
        <v>247.60661452888164</v>
      </c>
    </row>
    <row r="67" spans="1:20" x14ac:dyDescent="0.25">
      <c r="A67" s="32">
        <v>39464</v>
      </c>
      <c r="B67" s="15">
        <v>65</v>
      </c>
      <c r="C67" s="33">
        <v>0.48888888888888887</v>
      </c>
      <c r="D67" s="15">
        <v>-6</v>
      </c>
      <c r="E67" s="29">
        <v>571354</v>
      </c>
      <c r="F67" s="29">
        <v>545295</v>
      </c>
      <c r="G67" s="15">
        <v>0</v>
      </c>
      <c r="H67" s="15">
        <v>286</v>
      </c>
      <c r="I67" s="15">
        <v>0</v>
      </c>
      <c r="J67" s="15">
        <f t="shared" si="0"/>
        <v>286</v>
      </c>
      <c r="K67" s="15">
        <v>0</v>
      </c>
      <c r="L67" s="15">
        <v>0</v>
      </c>
      <c r="M67" s="15">
        <v>0</v>
      </c>
      <c r="N67" s="15">
        <v>0</v>
      </c>
      <c r="O67" s="15">
        <v>0</v>
      </c>
      <c r="P67" s="15">
        <v>0</v>
      </c>
      <c r="Q67" s="15">
        <v>0</v>
      </c>
      <c r="R67" s="35">
        <f>((G67*[1]Sheet3!$K$7)+([1]ghana!I67*[1]Sheet3!$K$13)+(I67*[1]Sheet3!$K$13)+([1]ghana!L67*[1]Sheet3!$K$3)+([1]ghana!M67*'[1]Cal p gram'!$U$24)+([1]ghana!O67*'[1]Cal p gram'!$U$23))/1000</f>
        <v>64.678783921514693</v>
      </c>
      <c r="S67" s="15">
        <v>0</v>
      </c>
      <c r="T67" s="39">
        <f>(R67/[1]Sheet3!$B$21)*10000</f>
        <v>3709.3669183244219</v>
      </c>
    </row>
    <row r="68" spans="1:20" x14ac:dyDescent="0.25">
      <c r="A68" s="32">
        <v>39464</v>
      </c>
      <c r="B68" s="15">
        <v>66</v>
      </c>
      <c r="C68" s="33">
        <v>0.49722222222222218</v>
      </c>
      <c r="D68" s="15">
        <v>-6</v>
      </c>
      <c r="E68" s="29">
        <v>571454</v>
      </c>
      <c r="F68" s="29">
        <v>545270</v>
      </c>
      <c r="G68" s="15">
        <v>12</v>
      </c>
      <c r="H68" s="15">
        <v>1008</v>
      </c>
      <c r="I68" s="15">
        <v>54</v>
      </c>
      <c r="J68" s="15">
        <f t="shared" ref="J68:J131" si="1">SUM(G68:I68)</f>
        <v>1074</v>
      </c>
      <c r="K68" s="15">
        <v>18</v>
      </c>
      <c r="L68" s="15">
        <v>0</v>
      </c>
      <c r="M68" s="15">
        <v>0</v>
      </c>
      <c r="N68" s="15">
        <v>0</v>
      </c>
      <c r="O68" s="15">
        <v>0</v>
      </c>
      <c r="P68" s="15">
        <v>0</v>
      </c>
      <c r="Q68" s="15">
        <v>0</v>
      </c>
      <c r="R68" s="35">
        <f>((G68*[1]Sheet3!$K$7)+([1]ghana!I68*[1]Sheet3!$K$13)+(I68*[1]Sheet3!$K$13)+([1]ghana!L68*[1]Sheet3!$K$3)+([1]ghana!M68*'[1]Cal p gram'!$U$24)+([1]ghana!O68*'[1]Cal p gram'!$U$23))/1000</f>
        <v>240.36601579174953</v>
      </c>
      <c r="S68" s="15">
        <v>0</v>
      </c>
      <c r="T68" s="39">
        <f>(R68/[1]Sheet3!$B$21)*10000</f>
        <v>13785.134679546416</v>
      </c>
    </row>
    <row r="69" spans="1:20" x14ac:dyDescent="0.25">
      <c r="A69" s="32">
        <v>39464</v>
      </c>
      <c r="B69" s="15">
        <v>67</v>
      </c>
      <c r="C69" s="33">
        <v>0.50069444444444444</v>
      </c>
      <c r="D69" s="15">
        <v>-6</v>
      </c>
      <c r="E69" s="29">
        <v>571543</v>
      </c>
      <c r="F69" s="29">
        <v>545235</v>
      </c>
      <c r="G69" s="15">
        <v>7</v>
      </c>
      <c r="H69" s="15">
        <v>985</v>
      </c>
      <c r="I69" s="15">
        <v>48</v>
      </c>
      <c r="J69" s="15">
        <f t="shared" si="1"/>
        <v>1040</v>
      </c>
      <c r="K69" s="15">
        <v>0</v>
      </c>
      <c r="L69" s="15">
        <v>0</v>
      </c>
      <c r="M69" s="15">
        <v>0</v>
      </c>
      <c r="N69" s="15">
        <v>0</v>
      </c>
      <c r="O69" s="15">
        <v>0</v>
      </c>
      <c r="P69" s="15">
        <v>0</v>
      </c>
      <c r="Q69" s="15">
        <v>0</v>
      </c>
      <c r="R69" s="35">
        <f>((G69*[1]Sheet3!$K$7)+([1]ghana!I69*[1]Sheet3!$K$13)+(I69*[1]Sheet3!$K$13)+([1]ghana!L69*[1]Sheet3!$K$3)+([1]ghana!M69*'[1]Cal p gram'!$U$24)+([1]ghana!O69*'[1]Cal p gram'!$U$23))/1000</f>
        <v>233.68455253730869</v>
      </c>
      <c r="S69" s="15">
        <v>0</v>
      </c>
      <c r="T69" s="39">
        <f>(R69/[1]Sheet3!$B$21)*10000</f>
        <v>13401.948768195678</v>
      </c>
    </row>
    <row r="70" spans="1:20" x14ac:dyDescent="0.25">
      <c r="A70" s="32">
        <v>39464</v>
      </c>
      <c r="B70" s="15">
        <v>68</v>
      </c>
      <c r="C70" s="33">
        <v>0.50416666666666665</v>
      </c>
      <c r="D70" s="15">
        <v>-6</v>
      </c>
      <c r="E70" s="29">
        <v>571639</v>
      </c>
      <c r="F70" s="29">
        <v>545201</v>
      </c>
      <c r="J70" s="15">
        <f t="shared" si="1"/>
        <v>0</v>
      </c>
      <c r="R70" s="35">
        <f>((G70*[1]Sheet3!$K$7)+([1]ghana!I70*[1]Sheet3!$K$13)+(I70*[1]Sheet3!$K$13)+([1]ghana!L70*[1]Sheet3!$K$3)+([1]ghana!M70*'[1]Cal p gram'!$U$24)+([1]ghana!O70*'[1]Cal p gram'!$U$23))/1000</f>
        <v>0</v>
      </c>
      <c r="T70" s="39">
        <f>(R70/[1]Sheet3!$B$21)*10000</f>
        <v>0</v>
      </c>
    </row>
    <row r="71" spans="1:20" x14ac:dyDescent="0.25">
      <c r="A71" s="32">
        <v>39464</v>
      </c>
      <c r="B71" s="15">
        <v>69</v>
      </c>
      <c r="C71" s="33">
        <v>0.50763888888888886</v>
      </c>
      <c r="D71" s="15">
        <v>-6</v>
      </c>
      <c r="E71" s="29">
        <v>571732</v>
      </c>
      <c r="F71" s="29">
        <v>545183</v>
      </c>
      <c r="G71" s="15">
        <v>0</v>
      </c>
      <c r="H71" s="15">
        <v>1400</v>
      </c>
      <c r="I71" s="15">
        <v>3</v>
      </c>
      <c r="J71" s="15">
        <f t="shared" si="1"/>
        <v>1403</v>
      </c>
      <c r="K71" s="15">
        <v>0</v>
      </c>
      <c r="L71" s="15">
        <v>0</v>
      </c>
      <c r="M71" s="15">
        <v>0</v>
      </c>
      <c r="N71" s="15">
        <v>0</v>
      </c>
      <c r="O71" s="15">
        <v>0</v>
      </c>
      <c r="P71" s="15">
        <v>0</v>
      </c>
      <c r="Q71" s="15">
        <v>0</v>
      </c>
      <c r="R71" s="35">
        <f>((G71*[1]Sheet3!$K$7)+([1]ghana!I71*[1]Sheet3!$K$13)+(I71*[1]Sheet3!$K$13)+([1]ghana!L71*[1]Sheet3!$K$3)+([1]ghana!M71*'[1]Cal p gram'!$U$24)+([1]ghana!O71*'[1]Cal p gram'!$U$23))/1000</f>
        <v>317.28788056603184</v>
      </c>
      <c r="S71" s="15">
        <v>0</v>
      </c>
      <c r="T71" s="39">
        <f>(R71/[1]Sheet3!$B$21)*10000</f>
        <v>18196.649602829246</v>
      </c>
    </row>
    <row r="72" spans="1:20" x14ac:dyDescent="0.25">
      <c r="A72" s="32">
        <v>39464</v>
      </c>
      <c r="B72" s="15">
        <v>70</v>
      </c>
      <c r="C72" s="33">
        <v>0.51180555555555551</v>
      </c>
      <c r="D72" s="15">
        <v>-6</v>
      </c>
      <c r="E72" s="29">
        <v>571816</v>
      </c>
      <c r="F72" s="29">
        <v>545149</v>
      </c>
      <c r="G72" s="15">
        <v>0</v>
      </c>
      <c r="H72" s="15">
        <v>21</v>
      </c>
      <c r="I72" s="15">
        <v>0</v>
      </c>
      <c r="J72" s="15">
        <f t="shared" si="1"/>
        <v>21</v>
      </c>
      <c r="K72" s="15">
        <v>0</v>
      </c>
      <c r="L72" s="15">
        <v>0</v>
      </c>
      <c r="M72" s="15">
        <v>0</v>
      </c>
      <c r="N72" s="15">
        <v>0</v>
      </c>
      <c r="O72" s="15">
        <v>0</v>
      </c>
      <c r="P72" s="15">
        <v>0</v>
      </c>
      <c r="Q72" s="15">
        <v>0</v>
      </c>
      <c r="R72" s="35">
        <f>((G72*[1]Sheet3!$K$7)+([1]ghana!I72*[1]Sheet3!$K$13)+(I72*[1]Sheet3!$K$13)+([1]ghana!L72*[1]Sheet3!$K$3)+([1]ghana!M72*'[1]Cal p gram'!$U$24)+([1]ghana!O72*'[1]Cal p gram'!$U$23))/1000</f>
        <v>4.7491414767545752</v>
      </c>
      <c r="S72" s="15">
        <v>0</v>
      </c>
      <c r="T72" s="39">
        <f>(R72/[1]Sheet3!$B$21)*10000</f>
        <v>272.36610239445054</v>
      </c>
    </row>
    <row r="73" spans="1:20" x14ac:dyDescent="0.25">
      <c r="A73" s="32">
        <v>39464</v>
      </c>
      <c r="B73" s="15" t="s">
        <v>480</v>
      </c>
      <c r="C73" s="33">
        <v>0.51736111111111105</v>
      </c>
      <c r="D73" s="15">
        <v>-6</v>
      </c>
      <c r="E73" s="29">
        <v>571904</v>
      </c>
      <c r="F73" s="29">
        <v>545181</v>
      </c>
      <c r="G73" s="15">
        <v>0</v>
      </c>
      <c r="H73" s="15">
        <v>0</v>
      </c>
      <c r="I73" s="15">
        <v>0</v>
      </c>
      <c r="J73" s="15">
        <f t="shared" si="1"/>
        <v>0</v>
      </c>
      <c r="K73" s="15">
        <v>0</v>
      </c>
      <c r="L73" s="15">
        <v>0</v>
      </c>
      <c r="M73" s="15">
        <v>0</v>
      </c>
      <c r="N73" s="15">
        <v>0</v>
      </c>
      <c r="O73" s="15">
        <v>0</v>
      </c>
      <c r="P73" s="15" t="s">
        <v>486</v>
      </c>
      <c r="Q73" s="15">
        <v>3</v>
      </c>
      <c r="R73" s="35">
        <f>((G73*[1]Sheet3!$K$7)+([1]ghana!I73*[1]Sheet3!$K$13)+(I73*[1]Sheet3!$K$13)+([1]ghana!L73*[1]Sheet3!$K$3)+([1]ghana!M73*'[1]Cal p gram'!$U$24)+([1]ghana!O73*'[1]Cal p gram'!$U$23))/1000</f>
        <v>0</v>
      </c>
      <c r="S73" s="15">
        <v>0</v>
      </c>
      <c r="T73" s="39">
        <f>(R73/[1]Sheet3!$B$21)*10000</f>
        <v>0</v>
      </c>
    </row>
    <row r="74" spans="1:20" x14ac:dyDescent="0.25">
      <c r="A74" s="32">
        <v>39464</v>
      </c>
      <c r="B74" s="15">
        <v>72</v>
      </c>
      <c r="C74" s="33">
        <v>0.52222222222222214</v>
      </c>
      <c r="D74" s="15">
        <v>-5</v>
      </c>
      <c r="E74" s="29">
        <v>571995</v>
      </c>
      <c r="F74" s="29">
        <v>545098</v>
      </c>
      <c r="G74" s="15">
        <v>0</v>
      </c>
      <c r="H74" s="15">
        <v>0</v>
      </c>
      <c r="I74" s="15">
        <v>0</v>
      </c>
      <c r="J74" s="15">
        <f t="shared" si="1"/>
        <v>0</v>
      </c>
      <c r="K74" s="15">
        <v>0</v>
      </c>
      <c r="L74" s="15">
        <v>0</v>
      </c>
      <c r="M74" s="15">
        <v>0</v>
      </c>
      <c r="N74" s="15">
        <v>0</v>
      </c>
      <c r="O74" s="15">
        <v>0</v>
      </c>
      <c r="P74" s="15">
        <v>0</v>
      </c>
      <c r="Q74" s="15">
        <v>0</v>
      </c>
      <c r="R74" s="35">
        <f>((G74*[1]Sheet3!$K$7)+([1]ghana!I74*[1]Sheet3!$K$13)+(I74*[1]Sheet3!$K$13)+([1]ghana!L74*[1]Sheet3!$K$3)+([1]ghana!M74*'[1]Cal p gram'!$U$24)+([1]ghana!O74*'[1]Cal p gram'!$U$23))/1000</f>
        <v>0</v>
      </c>
      <c r="S74" s="15">
        <v>0</v>
      </c>
      <c r="T74" s="39">
        <f>(R74/[1]Sheet3!$B$21)*10000</f>
        <v>0</v>
      </c>
    </row>
    <row r="75" spans="1:20" x14ac:dyDescent="0.25">
      <c r="A75" s="32">
        <v>39464</v>
      </c>
      <c r="B75" s="15">
        <v>71</v>
      </c>
      <c r="C75" s="33">
        <v>0.52638888888888891</v>
      </c>
      <c r="D75" s="15">
        <v>-5</v>
      </c>
      <c r="E75" s="29">
        <v>572086</v>
      </c>
      <c r="F75" s="29">
        <v>545069</v>
      </c>
      <c r="G75" s="15">
        <v>9</v>
      </c>
      <c r="H75" s="15">
        <v>510</v>
      </c>
      <c r="I75" s="15">
        <v>16</v>
      </c>
      <c r="J75" s="15">
        <f t="shared" si="1"/>
        <v>535</v>
      </c>
      <c r="K75" s="15">
        <v>0</v>
      </c>
      <c r="L75" s="15">
        <v>0</v>
      </c>
      <c r="M75" s="15">
        <v>0</v>
      </c>
      <c r="N75" s="15">
        <v>0</v>
      </c>
      <c r="O75" s="15">
        <v>0</v>
      </c>
      <c r="P75" s="15">
        <v>0</v>
      </c>
      <c r="Q75" s="15">
        <v>0</v>
      </c>
      <c r="R75" s="35">
        <f>((G75*[1]Sheet3!$K$7)+([1]ghana!I75*[1]Sheet3!$K$13)+(I75*[1]Sheet3!$K$13)+([1]ghana!L75*[1]Sheet3!$K$3)+([1]ghana!M75*'[1]Cal p gram'!$U$24)+([1]ghana!O75*'[1]Cal p gram'!$U$23))/1000</f>
        <v>119.04728596989393</v>
      </c>
      <c r="S75" s="15">
        <v>0</v>
      </c>
      <c r="T75" s="39">
        <f>(R75/[1]Sheet3!$B$21)*10000</f>
        <v>6827.4330084635612</v>
      </c>
    </row>
    <row r="76" spans="1:20" x14ac:dyDescent="0.25">
      <c r="A76" s="32">
        <v>39464</v>
      </c>
      <c r="B76" s="15">
        <v>74</v>
      </c>
      <c r="C76" s="33">
        <v>0.54236111111111107</v>
      </c>
      <c r="D76" s="15">
        <v>-5</v>
      </c>
      <c r="E76" s="29">
        <v>572165</v>
      </c>
      <c r="F76" s="29">
        <v>545002</v>
      </c>
      <c r="G76" s="15">
        <v>12</v>
      </c>
      <c r="H76" s="15">
        <v>700</v>
      </c>
      <c r="I76" s="15">
        <v>20</v>
      </c>
      <c r="J76" s="15">
        <f t="shared" si="1"/>
        <v>732</v>
      </c>
      <c r="K76" s="15">
        <v>0</v>
      </c>
      <c r="L76" s="15">
        <v>0</v>
      </c>
      <c r="M76" s="15">
        <v>0</v>
      </c>
      <c r="N76" s="15">
        <v>0</v>
      </c>
      <c r="O76" s="15">
        <v>0</v>
      </c>
      <c r="P76" s="15">
        <v>0</v>
      </c>
      <c r="Q76" s="15">
        <v>0</v>
      </c>
      <c r="R76" s="35">
        <f>((G76*[1]Sheet3!$K$7)+([1]ghana!I76*[1]Sheet3!$K$13)+(I76*[1]Sheet3!$K$13)+([1]ghana!L76*[1]Sheet3!$K$3)+([1]ghana!M76*'[1]Cal p gram'!$U$24)+([1]ghana!O76*'[1]Cal p gram'!$U$23))/1000</f>
        <v>162.95117371697376</v>
      </c>
      <c r="S76" s="15">
        <v>0</v>
      </c>
      <c r="T76" s="39">
        <f>(R76/[1]Sheet3!$B$21)*10000</f>
        <v>9345.347213413148</v>
      </c>
    </row>
    <row r="77" spans="1:20" x14ac:dyDescent="0.25">
      <c r="A77" s="32">
        <v>39464</v>
      </c>
      <c r="B77" s="15">
        <v>75</v>
      </c>
      <c r="C77" s="33">
        <v>0.54583333333333328</v>
      </c>
      <c r="D77" s="15">
        <v>-5</v>
      </c>
      <c r="E77" s="29">
        <v>572251</v>
      </c>
      <c r="F77" s="29">
        <v>544991</v>
      </c>
      <c r="G77" s="15">
        <v>0</v>
      </c>
      <c r="H77" s="15">
        <v>1426</v>
      </c>
      <c r="I77" s="15">
        <v>31</v>
      </c>
      <c r="J77" s="15">
        <f t="shared" si="1"/>
        <v>1457</v>
      </c>
      <c r="K77" s="15">
        <v>0</v>
      </c>
      <c r="L77" s="15">
        <v>0</v>
      </c>
      <c r="M77" s="15">
        <v>0</v>
      </c>
      <c r="N77" s="15">
        <v>0</v>
      </c>
      <c r="O77" s="15">
        <v>0</v>
      </c>
      <c r="P77" s="15">
        <v>0</v>
      </c>
      <c r="Q77" s="15">
        <v>0</v>
      </c>
      <c r="R77" s="35">
        <f>((G77*[1]Sheet3!$K$7)+([1]ghana!I77*[1]Sheet3!$K$13)+(I77*[1]Sheet3!$K$13)+([1]ghana!L77*[1]Sheet3!$K$3)+([1]ghana!M77*'[1]Cal p gram'!$U$24)+([1]ghana!O77*'[1]Cal p gram'!$U$23))/1000</f>
        <v>329.499958649115</v>
      </c>
      <c r="S77" s="15">
        <v>0</v>
      </c>
      <c r="T77" s="39">
        <f>(R77/[1]Sheet3!$B$21)*10000</f>
        <v>18897.019580414973</v>
      </c>
    </row>
    <row r="78" spans="1:20" x14ac:dyDescent="0.25">
      <c r="A78" s="32">
        <v>39464</v>
      </c>
      <c r="B78" s="15">
        <v>76</v>
      </c>
      <c r="C78" s="33">
        <v>0.55000000000000004</v>
      </c>
      <c r="D78" s="15">
        <v>-5</v>
      </c>
      <c r="E78" s="29">
        <v>572346</v>
      </c>
      <c r="F78" s="29">
        <v>544962</v>
      </c>
      <c r="G78" s="15">
        <v>1</v>
      </c>
      <c r="H78" s="15">
        <v>311</v>
      </c>
      <c r="I78" s="15">
        <v>9</v>
      </c>
      <c r="J78" s="15">
        <f t="shared" si="1"/>
        <v>321</v>
      </c>
      <c r="K78" s="15">
        <v>0</v>
      </c>
      <c r="L78" s="15">
        <v>0</v>
      </c>
      <c r="M78" s="15">
        <v>0</v>
      </c>
      <c r="N78" s="15">
        <v>0</v>
      </c>
      <c r="O78" s="15">
        <v>0</v>
      </c>
      <c r="P78" s="15">
        <v>0</v>
      </c>
      <c r="Q78" s="15">
        <v>0</v>
      </c>
      <c r="R78" s="35">
        <f>((G78*[1]Sheet3!$K$7)+([1]ghana!I78*[1]Sheet3!$K$13)+(I78*[1]Sheet3!$K$13)+([1]ghana!L78*[1]Sheet3!$K$3)+([1]ghana!M78*'[1]Cal p gram'!$U$24)+([1]ghana!O78*'[1]Cal p gram'!$U$23))/1000</f>
        <v>72.378158950518724</v>
      </c>
      <c r="S78" s="15">
        <v>0</v>
      </c>
      <c r="T78" s="39">
        <f>(R78/[1]Sheet3!$B$21)*10000</f>
        <v>4150.9306783823877</v>
      </c>
    </row>
    <row r="79" spans="1:20" x14ac:dyDescent="0.25">
      <c r="A79" s="32">
        <v>39464</v>
      </c>
      <c r="B79" s="15">
        <v>77</v>
      </c>
      <c r="C79" s="33">
        <v>0.5527777777777777</v>
      </c>
      <c r="D79" s="15">
        <v>-5</v>
      </c>
      <c r="E79" s="29">
        <v>572440</v>
      </c>
      <c r="F79" s="29">
        <v>544944</v>
      </c>
      <c r="G79" s="15">
        <v>5</v>
      </c>
      <c r="H79" s="15">
        <v>762</v>
      </c>
      <c r="I79" s="15">
        <v>7</v>
      </c>
      <c r="J79" s="15">
        <f t="shared" si="1"/>
        <v>774</v>
      </c>
      <c r="K79" s="15">
        <v>0</v>
      </c>
      <c r="L79" s="15">
        <v>0</v>
      </c>
      <c r="M79" s="15">
        <v>0</v>
      </c>
      <c r="N79" s="15">
        <v>0</v>
      </c>
      <c r="O79" s="15">
        <v>0</v>
      </c>
      <c r="P79" s="15">
        <v>0</v>
      </c>
      <c r="Q79" s="15">
        <v>0</v>
      </c>
      <c r="R79" s="35">
        <f>((G79*[1]Sheet3!$K$7)+([1]ghana!I79*[1]Sheet3!$K$13)+(I79*[1]Sheet3!$K$13)+([1]ghana!L79*[1]Sheet3!$K$3)+([1]ghana!M79*'[1]Cal p gram'!$U$24)+([1]ghana!O79*'[1]Cal p gram'!$U$23))/1000</f>
        <v>173.96048202959125</v>
      </c>
      <c r="S79" s="15">
        <v>0</v>
      </c>
      <c r="T79" s="39">
        <f>(R79/[1]Sheet3!$B$21)*10000</f>
        <v>9976.7376257315409</v>
      </c>
    </row>
    <row r="80" spans="1:20" x14ac:dyDescent="0.25">
      <c r="A80" s="32">
        <v>39465</v>
      </c>
      <c r="B80" s="15">
        <v>78</v>
      </c>
      <c r="C80" s="33">
        <v>0.3263888888888889</v>
      </c>
      <c r="D80" s="15">
        <v>2</v>
      </c>
      <c r="E80" s="29">
        <v>572595</v>
      </c>
      <c r="F80" s="29">
        <v>544851</v>
      </c>
      <c r="G80" s="15">
        <v>0</v>
      </c>
      <c r="H80" s="15">
        <v>0</v>
      </c>
      <c r="I80" s="15">
        <v>0</v>
      </c>
      <c r="J80" s="15">
        <f t="shared" si="1"/>
        <v>0</v>
      </c>
      <c r="K80" s="15">
        <v>1</v>
      </c>
      <c r="L80" s="15">
        <v>1</v>
      </c>
      <c r="M80" s="15">
        <v>0.8</v>
      </c>
      <c r="N80" s="15">
        <v>0</v>
      </c>
      <c r="O80" s="15">
        <v>0</v>
      </c>
      <c r="P80" s="15">
        <v>0</v>
      </c>
      <c r="Q80" s="15">
        <v>0</v>
      </c>
      <c r="R80" s="35">
        <f>((G80*[1]Sheet3!$K$7)+([1]ghana!I80*[1]Sheet3!$K$13)+(I80*[1]Sheet3!$K$13)+([1]ghana!L80*[1]Sheet3!$K$3)+([1]ghana!M80*'[1]Cal p gram'!$U$24)+([1]ghana!O80*'[1]Cal p gram'!$U$23))/1000</f>
        <v>3.9822712175301535E-3</v>
      </c>
      <c r="S80" s="15" t="s">
        <v>481</v>
      </c>
      <c r="T80" s="39">
        <f>(R80/[1]Sheet3!$B$21)*10000</f>
        <v>0.22838563464685399</v>
      </c>
    </row>
    <row r="81" spans="1:20" x14ac:dyDescent="0.25">
      <c r="A81" s="32">
        <v>39465</v>
      </c>
      <c r="B81" s="15">
        <v>79</v>
      </c>
      <c r="C81" s="33">
        <v>0.33124999999999999</v>
      </c>
      <c r="D81" s="15">
        <v>2</v>
      </c>
      <c r="E81" s="29">
        <v>572687</v>
      </c>
      <c r="F81" s="29">
        <v>544836</v>
      </c>
      <c r="G81" s="15">
        <v>0</v>
      </c>
      <c r="H81" s="15">
        <v>0</v>
      </c>
      <c r="I81" s="15">
        <v>0</v>
      </c>
      <c r="J81" s="15">
        <f t="shared" si="1"/>
        <v>0</v>
      </c>
      <c r="K81" s="15">
        <v>0</v>
      </c>
      <c r="L81" s="15">
        <v>1</v>
      </c>
      <c r="M81" s="15" t="s">
        <v>480</v>
      </c>
      <c r="N81" s="15">
        <v>0</v>
      </c>
      <c r="O81" s="15">
        <v>0</v>
      </c>
      <c r="P81" s="15">
        <v>0</v>
      </c>
      <c r="Q81" s="15">
        <v>0</v>
      </c>
      <c r="R81" s="35">
        <f>((G81*[1]Sheet3!$K$7)+([1]ghana!I81*[1]Sheet3!$K$13)+(I81*[1]Sheet3!$K$13)+([1]ghana!L81*[1]Sheet3!$K$3)+([1]ghana!M81*'[1]Cal p gram'!$U$24)+([1]ghana!O81*'[1]Cal p gram'!$U$23))/1000</f>
        <v>0</v>
      </c>
      <c r="S81" s="15" t="s">
        <v>487</v>
      </c>
      <c r="T81" s="39">
        <f>(R81/[1]Sheet3!$B$21)*10000</f>
        <v>0</v>
      </c>
    </row>
    <row r="82" spans="1:20" x14ac:dyDescent="0.25">
      <c r="A82" s="32">
        <v>39465</v>
      </c>
      <c r="B82" s="15">
        <v>80</v>
      </c>
      <c r="C82" s="33">
        <v>0.33541666666666664</v>
      </c>
      <c r="D82" s="15">
        <v>2</v>
      </c>
      <c r="E82" s="29">
        <v>572782</v>
      </c>
      <c r="F82" s="29">
        <v>544806</v>
      </c>
      <c r="G82" s="15">
        <v>0</v>
      </c>
      <c r="H82" s="15">
        <v>1</v>
      </c>
      <c r="I82" s="15">
        <v>0</v>
      </c>
      <c r="J82" s="15">
        <f t="shared" si="1"/>
        <v>1</v>
      </c>
      <c r="K82" s="15">
        <v>0</v>
      </c>
      <c r="L82" s="15">
        <v>0</v>
      </c>
      <c r="M82" s="15">
        <v>0</v>
      </c>
      <c r="N82" s="15">
        <v>0</v>
      </c>
      <c r="O82" s="15">
        <v>0</v>
      </c>
      <c r="P82" s="15">
        <v>0</v>
      </c>
      <c r="Q82" s="15">
        <v>0</v>
      </c>
      <c r="R82" s="35">
        <f>((G82*[1]Sheet3!$K$7)+([1]ghana!I82*[1]Sheet3!$K$13)+(I82*[1]Sheet3!$K$13)+([1]ghana!L82*[1]Sheet3!$K$3)+([1]ghana!M82*'[1]Cal p gram'!$U$24)+([1]ghana!O82*'[1]Cal p gram'!$U$23))/1000</f>
        <v>0.22614959413117022</v>
      </c>
      <c r="S82" s="15">
        <v>0</v>
      </c>
      <c r="T82" s="39">
        <f>(R82/[1]Sheet3!$B$21)*10000</f>
        <v>12.969814399735741</v>
      </c>
    </row>
    <row r="83" spans="1:20" x14ac:dyDescent="0.25">
      <c r="A83" s="32">
        <v>39465</v>
      </c>
      <c r="B83" s="15">
        <v>81</v>
      </c>
      <c r="C83" s="33">
        <v>0.33888888888888885</v>
      </c>
      <c r="D83" s="15">
        <v>2</v>
      </c>
      <c r="E83" s="29">
        <v>572869</v>
      </c>
      <c r="F83" s="29">
        <v>544790</v>
      </c>
      <c r="G83" s="15">
        <v>128</v>
      </c>
      <c r="H83" s="15">
        <v>162</v>
      </c>
      <c r="I83" s="15">
        <v>0</v>
      </c>
      <c r="J83" s="15">
        <f t="shared" si="1"/>
        <v>290</v>
      </c>
      <c r="K83" s="15">
        <v>4</v>
      </c>
      <c r="L83" s="15">
        <v>0</v>
      </c>
      <c r="M83" s="15">
        <v>0</v>
      </c>
      <c r="N83" s="15">
        <v>0</v>
      </c>
      <c r="O83" s="15">
        <v>0</v>
      </c>
      <c r="P83" s="15">
        <v>0</v>
      </c>
      <c r="Q83" s="15">
        <v>0</v>
      </c>
      <c r="R83" s="35">
        <f>((G83*[1]Sheet3!$K$7)+([1]ghana!I83*[1]Sheet3!$K$13)+(I83*[1]Sheet3!$K$13)+([1]ghana!L83*[1]Sheet3!$K$3)+([1]ghana!M83*'[1]Cal p gram'!$U$24)+([1]ghana!O83*'[1]Cal p gram'!$U$23))/1000</f>
        <v>37.969133387785611</v>
      </c>
      <c r="S83" s="15">
        <v>0</v>
      </c>
      <c r="T83" s="39">
        <f>(R83/[1]Sheet3!$B$21)*10000</f>
        <v>2177.5524950655399</v>
      </c>
    </row>
    <row r="84" spans="1:20" x14ac:dyDescent="0.25">
      <c r="A84" s="32">
        <v>39465</v>
      </c>
      <c r="B84" s="15">
        <v>82</v>
      </c>
      <c r="C84" s="33">
        <v>0.36736111111111108</v>
      </c>
      <c r="D84" s="15">
        <v>2</v>
      </c>
      <c r="E84" s="29">
        <v>572961</v>
      </c>
      <c r="F84" s="29">
        <v>544754</v>
      </c>
      <c r="G84" s="15">
        <v>1</v>
      </c>
      <c r="H84" s="15">
        <v>0</v>
      </c>
      <c r="I84" s="15">
        <v>0</v>
      </c>
      <c r="J84" s="15">
        <f t="shared" si="1"/>
        <v>1</v>
      </c>
      <c r="K84" s="15">
        <v>1</v>
      </c>
      <c r="L84" s="15">
        <v>0</v>
      </c>
      <c r="M84" s="15">
        <v>0</v>
      </c>
      <c r="N84" s="15">
        <v>0</v>
      </c>
      <c r="O84" s="15">
        <v>0</v>
      </c>
      <c r="P84" s="15">
        <v>0</v>
      </c>
      <c r="Q84" s="15">
        <v>0</v>
      </c>
      <c r="R84" s="35">
        <f>((G84*[1]Sheet3!$K$7)+([1]ghana!I84*[1]Sheet3!$K$13)+(I84*[1]Sheet3!$K$13)+([1]ghana!L84*[1]Sheet3!$K$3)+([1]ghana!M84*'[1]Cal p gram'!$U$24)+([1]ghana!O84*'[1]Cal p gram'!$U$23))/1000</f>
        <v>1.4271099761795086E-2</v>
      </c>
      <c r="S84" s="15">
        <v>0</v>
      </c>
      <c r="T84" s="39">
        <f>(R84/[1]Sheet3!$B$21)*10000</f>
        <v>0.81845610159812243</v>
      </c>
    </row>
    <row r="85" spans="1:20" x14ac:dyDescent="0.25">
      <c r="A85" s="32">
        <v>39465</v>
      </c>
      <c r="B85" s="15">
        <v>83</v>
      </c>
      <c r="C85" s="33">
        <v>0.44444444444444442</v>
      </c>
      <c r="D85" s="15">
        <v>4</v>
      </c>
      <c r="E85" s="29">
        <v>573153</v>
      </c>
      <c r="F85" s="29">
        <v>544703</v>
      </c>
      <c r="G85" s="15">
        <v>0</v>
      </c>
      <c r="H85" s="15">
        <v>2</v>
      </c>
      <c r="I85" s="15">
        <v>0</v>
      </c>
      <c r="J85" s="15">
        <f t="shared" si="1"/>
        <v>2</v>
      </c>
      <c r="K85" s="15">
        <v>0</v>
      </c>
      <c r="L85" s="15">
        <v>0</v>
      </c>
      <c r="M85" s="15">
        <v>0</v>
      </c>
      <c r="N85" s="15">
        <v>0</v>
      </c>
      <c r="O85" s="15">
        <v>0</v>
      </c>
      <c r="P85" s="15">
        <v>0</v>
      </c>
      <c r="Q85" s="15">
        <v>0</v>
      </c>
      <c r="R85" s="35">
        <f>((G85*[1]Sheet3!$K$7)+([1]ghana!I85*[1]Sheet3!$K$13)+(I85*[1]Sheet3!$K$13)+([1]ghana!L85*[1]Sheet3!$K$3)+([1]ghana!M85*'[1]Cal p gram'!$U$24)+([1]ghana!O85*'[1]Cal p gram'!$U$23))/1000</f>
        <v>0.45229918826234045</v>
      </c>
      <c r="S85" s="15">
        <v>0</v>
      </c>
      <c r="T85" s="39">
        <f>(R85/[1]Sheet3!$B$21)*10000</f>
        <v>25.939628799471482</v>
      </c>
    </row>
    <row r="86" spans="1:20" x14ac:dyDescent="0.25">
      <c r="A86" s="32">
        <v>39465</v>
      </c>
      <c r="B86" s="15">
        <v>84</v>
      </c>
      <c r="C86" s="33">
        <v>0.45277777777777778</v>
      </c>
      <c r="D86" s="15">
        <v>5</v>
      </c>
      <c r="E86" s="29">
        <v>573242</v>
      </c>
      <c r="F86" s="29">
        <v>544671</v>
      </c>
      <c r="G86" s="15">
        <v>0</v>
      </c>
      <c r="H86" s="15">
        <v>3</v>
      </c>
      <c r="I86" s="15">
        <v>0</v>
      </c>
      <c r="J86" s="15">
        <f t="shared" si="1"/>
        <v>3</v>
      </c>
      <c r="K86" s="15">
        <v>0</v>
      </c>
      <c r="L86" s="15">
        <v>2</v>
      </c>
      <c r="M86" s="15" t="s">
        <v>488</v>
      </c>
      <c r="N86" s="15">
        <v>0</v>
      </c>
      <c r="O86" s="15">
        <v>0</v>
      </c>
      <c r="P86" s="15">
        <v>0</v>
      </c>
      <c r="Q86" s="15">
        <v>0</v>
      </c>
      <c r="R86" s="35">
        <f>((G86*[1]Sheet3!$K$7)+([1]ghana!I86*[1]Sheet3!$K$13)+(I86*[1]Sheet3!$K$13)+([1]ghana!L86*[1]Sheet3!$K$3)+([1]ghana!M86*'[1]Cal p gram'!$U$24)+([1]ghana!O86*'[1]Cal p gram'!$U$23))/1000</f>
        <v>0.6784487823935107</v>
      </c>
      <c r="S86" s="15" t="s">
        <v>489</v>
      </c>
      <c r="T86" s="39">
        <f>(R86/[1]Sheet3!$B$21)*10000</f>
        <v>38.909443199207224</v>
      </c>
    </row>
    <row r="87" spans="1:20" x14ac:dyDescent="0.25">
      <c r="A87" s="32">
        <v>39465</v>
      </c>
      <c r="B87" s="15">
        <v>85</v>
      </c>
      <c r="C87" s="33">
        <v>0.46111111111111108</v>
      </c>
      <c r="D87" s="15">
        <v>5</v>
      </c>
      <c r="E87" s="29">
        <v>573355</v>
      </c>
      <c r="F87" s="29">
        <v>544631</v>
      </c>
      <c r="G87" s="15">
        <v>47</v>
      </c>
      <c r="H87" s="15">
        <v>71</v>
      </c>
      <c r="I87" s="15">
        <v>0</v>
      </c>
      <c r="J87" s="15">
        <f t="shared" si="1"/>
        <v>118</v>
      </c>
      <c r="K87" s="15">
        <v>0</v>
      </c>
      <c r="L87" s="15">
        <v>0</v>
      </c>
      <c r="M87" s="15">
        <v>0</v>
      </c>
      <c r="N87" s="15">
        <v>0</v>
      </c>
      <c r="O87" s="15">
        <v>0</v>
      </c>
      <c r="P87" s="15">
        <v>0</v>
      </c>
      <c r="Q87" s="15">
        <v>0</v>
      </c>
      <c r="R87" s="35">
        <f>((G87*[1]Sheet3!$K$7)+([1]ghana!I87*[1]Sheet3!$K$13)+(I87*[1]Sheet3!$K$13)+([1]ghana!L87*[1]Sheet3!$K$3)+([1]ghana!M87*'[1]Cal p gram'!$U$24)+([1]ghana!O87*'[1]Cal p gram'!$U$23))/1000</f>
        <v>16.540196124893541</v>
      </c>
      <c r="S87" s="15">
        <v>0</v>
      </c>
      <c r="T87" s="39">
        <f>(R87/[1]Sheet3!$B$21)*10000</f>
        <v>948.59013432794734</v>
      </c>
    </row>
    <row r="88" spans="1:20" x14ac:dyDescent="0.25">
      <c r="A88" s="32">
        <v>39465</v>
      </c>
      <c r="B88" s="15">
        <v>86</v>
      </c>
      <c r="C88" s="33">
        <v>0.47361111111111109</v>
      </c>
      <c r="D88" s="15">
        <v>5</v>
      </c>
      <c r="E88" s="29">
        <v>573434</v>
      </c>
      <c r="F88" s="29">
        <v>544615</v>
      </c>
      <c r="G88" s="15">
        <v>2</v>
      </c>
      <c r="H88" s="15">
        <v>370</v>
      </c>
      <c r="I88" s="15">
        <v>8</v>
      </c>
      <c r="J88" s="15">
        <f t="shared" si="1"/>
        <v>380</v>
      </c>
      <c r="K88" s="15">
        <v>0</v>
      </c>
      <c r="L88" s="15">
        <v>0</v>
      </c>
      <c r="M88" s="15">
        <v>0</v>
      </c>
      <c r="N88" s="15">
        <v>0</v>
      </c>
      <c r="O88" s="15">
        <v>0</v>
      </c>
      <c r="P88" s="15">
        <v>0</v>
      </c>
      <c r="Q88" s="15">
        <v>0</v>
      </c>
      <c r="R88" s="35">
        <f>((G88*[1]Sheet3!$K$7)+([1]ghana!I88*[1]Sheet3!$K$13)+(I88*[1]Sheet3!$K$13)+([1]ghana!L88*[1]Sheet3!$K$3)+([1]ghana!M88*'[1]Cal p gram'!$U$24)+([1]ghana!O88*'[1]Cal p gram'!$U$23))/1000</f>
        <v>85.505124238670874</v>
      </c>
      <c r="S88" s="15">
        <v>0</v>
      </c>
      <c r="T88" s="39">
        <f>(R88/[1]Sheet3!$B$21)*10000</f>
        <v>4903.7699840340119</v>
      </c>
    </row>
    <row r="89" spans="1:20" x14ac:dyDescent="0.25">
      <c r="A89" s="32">
        <v>39465</v>
      </c>
      <c r="B89" s="15">
        <v>87</v>
      </c>
      <c r="C89" s="33">
        <v>0.47777777777777775</v>
      </c>
      <c r="D89" s="15">
        <v>5</v>
      </c>
      <c r="E89" s="29">
        <v>573522</v>
      </c>
      <c r="F89" s="29">
        <v>544576</v>
      </c>
      <c r="G89" s="15">
        <v>7</v>
      </c>
      <c r="H89" s="15">
        <v>1156</v>
      </c>
      <c r="I89" s="15">
        <v>19</v>
      </c>
      <c r="J89" s="15">
        <f t="shared" si="1"/>
        <v>1182</v>
      </c>
      <c r="K89" s="15">
        <v>4</v>
      </c>
      <c r="L89" s="15">
        <v>0</v>
      </c>
      <c r="M89" s="15">
        <v>0</v>
      </c>
      <c r="N89" s="15">
        <v>0</v>
      </c>
      <c r="O89" s="15">
        <v>0</v>
      </c>
      <c r="P89" s="15">
        <v>0</v>
      </c>
      <c r="Q89" s="15">
        <v>0</v>
      </c>
      <c r="R89" s="35">
        <f>((G89*[1]Sheet3!$K$7)+([1]ghana!I89*[1]Sheet3!$K$13)+(I89*[1]Sheet3!$K$13)+([1]ghana!L89*[1]Sheet3!$K$3)+([1]ghana!M89*'[1]Cal p gram'!$U$24)+([1]ghana!O89*'[1]Cal p gram'!$U$23))/1000</f>
        <v>265.81372398880501</v>
      </c>
      <c r="S89" s="15">
        <v>0</v>
      </c>
      <c r="T89" s="39">
        <f>(R89/[1]Sheet3!$B$21)*10000</f>
        <v>15244.575955496743</v>
      </c>
    </row>
    <row r="90" spans="1:20" x14ac:dyDescent="0.25">
      <c r="A90" s="32">
        <v>39465</v>
      </c>
      <c r="B90" s="15">
        <v>88</v>
      </c>
      <c r="C90" s="33">
        <v>0.48125000000000001</v>
      </c>
      <c r="D90" s="15">
        <v>5</v>
      </c>
      <c r="E90" s="29">
        <v>573607</v>
      </c>
      <c r="F90" s="29">
        <v>544553</v>
      </c>
      <c r="G90" s="15">
        <v>0</v>
      </c>
      <c r="H90" s="15">
        <v>648</v>
      </c>
      <c r="I90" s="15">
        <v>26</v>
      </c>
      <c r="J90" s="15">
        <f t="shared" si="1"/>
        <v>674</v>
      </c>
      <c r="K90" s="15">
        <v>0</v>
      </c>
      <c r="L90" s="15">
        <v>0</v>
      </c>
      <c r="M90" s="15">
        <v>0</v>
      </c>
      <c r="N90" s="15">
        <v>0</v>
      </c>
      <c r="O90" s="15">
        <v>0</v>
      </c>
      <c r="P90" s="15">
        <v>0</v>
      </c>
      <c r="Q90" s="15">
        <v>0</v>
      </c>
      <c r="R90" s="35">
        <f>((G90*[1]Sheet3!$K$7)+([1]ghana!I90*[1]Sheet3!$K$13)+(I90*[1]Sheet3!$K$13)+([1]ghana!L90*[1]Sheet3!$K$3)+([1]ghana!M90*'[1]Cal p gram'!$U$24)+([1]ghana!O90*'[1]Cal p gram'!$U$23))/1000</f>
        <v>152.42482644440875</v>
      </c>
      <c r="S90" s="15">
        <v>0</v>
      </c>
      <c r="T90" s="39">
        <f>(R90/[1]Sheet3!$B$21)*10000</f>
        <v>8741.6549054218904</v>
      </c>
    </row>
    <row r="91" spans="1:20" x14ac:dyDescent="0.25">
      <c r="A91" s="32">
        <v>39465</v>
      </c>
      <c r="B91" s="15">
        <v>89</v>
      </c>
      <c r="C91" s="33">
        <v>0.48402777777777778</v>
      </c>
      <c r="D91" s="15">
        <v>5</v>
      </c>
      <c r="E91" s="29">
        <v>573693</v>
      </c>
      <c r="F91" s="29">
        <v>544525</v>
      </c>
      <c r="G91" s="15">
        <v>0</v>
      </c>
      <c r="H91" s="15">
        <v>754</v>
      </c>
      <c r="I91" s="15">
        <v>15</v>
      </c>
      <c r="J91" s="15">
        <f t="shared" si="1"/>
        <v>769</v>
      </c>
      <c r="K91" s="15">
        <v>0</v>
      </c>
      <c r="L91" s="15">
        <v>0</v>
      </c>
      <c r="M91" s="15">
        <v>0</v>
      </c>
      <c r="N91" s="15">
        <v>0</v>
      </c>
      <c r="O91" s="15">
        <v>0</v>
      </c>
      <c r="P91" s="15">
        <v>0</v>
      </c>
      <c r="Q91" s="15">
        <v>0</v>
      </c>
      <c r="R91" s="35">
        <f>((G91*[1]Sheet3!$K$7)+([1]ghana!I91*[1]Sheet3!$K$13)+(I91*[1]Sheet3!$K$13)+([1]ghana!L91*[1]Sheet3!$K$3)+([1]ghana!M91*'[1]Cal p gram'!$U$24)+([1]ghana!O91*'[1]Cal p gram'!$U$23))/1000</f>
        <v>173.90903788686992</v>
      </c>
      <c r="S91" s="15">
        <v>0</v>
      </c>
      <c r="T91" s="39">
        <f>(R91/[1]Sheet3!$B$21)*10000</f>
        <v>9973.7872733967852</v>
      </c>
    </row>
    <row r="92" spans="1:20" x14ac:dyDescent="0.25">
      <c r="A92" s="32">
        <v>39465</v>
      </c>
      <c r="B92" s="15">
        <v>90</v>
      </c>
      <c r="C92" s="33">
        <v>0.49027777777777776</v>
      </c>
      <c r="D92" s="15">
        <v>5</v>
      </c>
      <c r="E92" s="29">
        <v>573775</v>
      </c>
      <c r="F92" s="29">
        <v>544490</v>
      </c>
      <c r="G92" s="15">
        <v>0</v>
      </c>
      <c r="H92" s="15">
        <v>1132</v>
      </c>
      <c r="I92" s="15">
        <v>28</v>
      </c>
      <c r="J92" s="15">
        <f t="shared" si="1"/>
        <v>1160</v>
      </c>
      <c r="K92" s="15">
        <v>0</v>
      </c>
      <c r="L92" s="15">
        <v>0</v>
      </c>
      <c r="M92" s="15">
        <v>0</v>
      </c>
      <c r="N92" s="15">
        <v>0</v>
      </c>
      <c r="O92" s="15">
        <v>0</v>
      </c>
      <c r="P92" s="15">
        <v>0</v>
      </c>
      <c r="Q92" s="15">
        <v>0</v>
      </c>
      <c r="R92" s="35">
        <f>((G92*[1]Sheet3!$K$7)+([1]ghana!I92*[1]Sheet3!$K$13)+(I92*[1]Sheet3!$K$13)+([1]ghana!L92*[1]Sheet3!$K$3)+([1]ghana!M92*'[1]Cal p gram'!$U$24)+([1]ghana!O92*'[1]Cal p gram'!$U$23))/1000</f>
        <v>262.33352919215747</v>
      </c>
      <c r="S92" s="15">
        <v>0</v>
      </c>
      <c r="T92" s="39">
        <f>(R92/[1]Sheet3!$B$21)*10000</f>
        <v>15044.984703693459</v>
      </c>
    </row>
    <row r="93" spans="1:20" x14ac:dyDescent="0.25">
      <c r="A93" s="32">
        <v>39465</v>
      </c>
      <c r="B93" s="15">
        <v>91</v>
      </c>
      <c r="C93" s="33">
        <v>0.49513888888888885</v>
      </c>
      <c r="D93" s="15">
        <v>6</v>
      </c>
      <c r="E93" s="29">
        <v>573864</v>
      </c>
      <c r="F93" s="29">
        <v>544449</v>
      </c>
      <c r="J93" s="15">
        <f t="shared" si="1"/>
        <v>0</v>
      </c>
      <c r="R93" s="35">
        <f>((G93*[1]Sheet3!$K$7)+([1]ghana!I93*[1]Sheet3!$K$13)+(I93*[1]Sheet3!$K$13)+([1]ghana!L93*[1]Sheet3!$K$3)+([1]ghana!M93*'[1]Cal p gram'!$U$24)+([1]ghana!O93*'[1]Cal p gram'!$U$23))/1000</f>
        <v>0</v>
      </c>
      <c r="T93" s="39">
        <f>(R93/[1]Sheet3!$B$21)*10000</f>
        <v>0</v>
      </c>
    </row>
    <row r="94" spans="1:20" x14ac:dyDescent="0.25">
      <c r="A94" s="32">
        <v>39465</v>
      </c>
      <c r="B94" s="15">
        <v>92</v>
      </c>
      <c r="C94" s="33">
        <v>0.49861111111111106</v>
      </c>
      <c r="D94" s="15">
        <v>6</v>
      </c>
      <c r="E94" s="29">
        <v>573943</v>
      </c>
      <c r="F94" s="29">
        <v>544406</v>
      </c>
      <c r="G94" s="15">
        <v>26</v>
      </c>
      <c r="H94" s="15">
        <v>1596</v>
      </c>
      <c r="I94" s="15">
        <v>33</v>
      </c>
      <c r="J94" s="15">
        <f t="shared" si="1"/>
        <v>1655</v>
      </c>
      <c r="K94" s="15">
        <v>6</v>
      </c>
      <c r="L94" s="15">
        <v>0</v>
      </c>
      <c r="M94" s="15">
        <v>0</v>
      </c>
      <c r="N94" s="15">
        <v>0</v>
      </c>
      <c r="O94" s="15">
        <v>0</v>
      </c>
      <c r="P94" s="15">
        <v>0</v>
      </c>
      <c r="Q94" s="15">
        <v>0</v>
      </c>
      <c r="R94" s="35">
        <f>((G94*[1]Sheet3!$K$7)+([1]ghana!I94*[1]Sheet3!$K$13)+(I94*[1]Sheet3!$K$13)+([1]ghana!L94*[1]Sheet3!$K$3)+([1]ghana!M94*'[1]Cal p gram'!$U$24)+([1]ghana!O94*'[1]Cal p gram'!$U$23))/1000</f>
        <v>368.68909200913237</v>
      </c>
      <c r="S94" s="15">
        <v>0</v>
      </c>
      <c r="T94" s="39">
        <f>(R94/[1]Sheet3!$B$21)*10000</f>
        <v>21144.539803118136</v>
      </c>
    </row>
    <row r="95" spans="1:20" x14ac:dyDescent="0.25">
      <c r="A95" s="32">
        <v>39465</v>
      </c>
      <c r="B95" s="15">
        <v>93</v>
      </c>
      <c r="C95" s="33">
        <v>0.50277777777777777</v>
      </c>
      <c r="D95" s="15">
        <v>6</v>
      </c>
      <c r="E95" s="29">
        <v>574023</v>
      </c>
      <c r="F95" s="29">
        <v>544376</v>
      </c>
      <c r="G95" s="15">
        <v>1</v>
      </c>
      <c r="H95" s="15">
        <v>489</v>
      </c>
      <c r="I95" s="15">
        <v>11</v>
      </c>
      <c r="J95" s="15">
        <f t="shared" si="1"/>
        <v>501</v>
      </c>
      <c r="K95" s="15">
        <v>0</v>
      </c>
      <c r="L95" s="15">
        <v>0</v>
      </c>
      <c r="M95" s="15">
        <v>0</v>
      </c>
      <c r="N95" s="15">
        <v>0</v>
      </c>
      <c r="O95" s="15">
        <v>0</v>
      </c>
      <c r="P95" s="15">
        <v>0</v>
      </c>
      <c r="Q95" s="15">
        <v>0</v>
      </c>
      <c r="R95" s="35">
        <f>((G95*[1]Sheet3!$K$7)+([1]ghana!I95*[1]Sheet3!$K$13)+(I95*[1]Sheet3!$K$13)+([1]ghana!L95*[1]Sheet3!$K$3)+([1]ghana!M95*'[1]Cal p gram'!$U$24)+([1]ghana!O95*'[1]Cal p gram'!$U$23))/1000</f>
        <v>113.08508589412938</v>
      </c>
      <c r="S95" s="15">
        <v>0</v>
      </c>
      <c r="T95" s="39">
        <f>(R95/[1]Sheet3!$B$21)*10000</f>
        <v>6485.4972703348212</v>
      </c>
    </row>
    <row r="96" spans="1:20" x14ac:dyDescent="0.25">
      <c r="A96" s="32">
        <v>39465</v>
      </c>
      <c r="B96" s="15">
        <v>94</v>
      </c>
      <c r="C96" s="33">
        <v>0.51041666666666663</v>
      </c>
      <c r="D96" s="15">
        <v>6</v>
      </c>
      <c r="E96" s="29">
        <v>574116</v>
      </c>
      <c r="F96" s="29">
        <v>544348</v>
      </c>
      <c r="J96" s="15">
        <f t="shared" si="1"/>
        <v>0</v>
      </c>
      <c r="R96" s="35">
        <f>((G96*[1]Sheet3!$K$7)+([1]ghana!I96*[1]Sheet3!$K$13)+(I96*[1]Sheet3!$K$13)+([1]ghana!L96*[1]Sheet3!$K$3)+([1]ghana!M96*'[1]Cal p gram'!$U$24)+([1]ghana!O96*'[1]Cal p gram'!$U$23))/1000</f>
        <v>0</v>
      </c>
      <c r="T96" s="39">
        <f>(R96/[1]Sheet3!$B$21)*10000</f>
        <v>0</v>
      </c>
    </row>
    <row r="97" spans="1:20" x14ac:dyDescent="0.25">
      <c r="A97" s="32">
        <v>39465</v>
      </c>
      <c r="B97" s="15">
        <v>95</v>
      </c>
      <c r="C97" s="33">
        <v>0.51388888888888884</v>
      </c>
      <c r="D97" s="15">
        <v>6</v>
      </c>
      <c r="E97" s="29">
        <v>574208</v>
      </c>
      <c r="F97" s="29">
        <v>544322</v>
      </c>
      <c r="G97" s="15">
        <v>0</v>
      </c>
      <c r="H97" s="15">
        <v>630</v>
      </c>
      <c r="I97" s="15">
        <v>17</v>
      </c>
      <c r="J97" s="15">
        <f t="shared" si="1"/>
        <v>647</v>
      </c>
      <c r="K97" s="15">
        <v>0</v>
      </c>
      <c r="L97" s="15">
        <v>0</v>
      </c>
      <c r="M97" s="15">
        <v>0</v>
      </c>
      <c r="N97" s="15">
        <v>0</v>
      </c>
      <c r="O97" s="15">
        <v>0</v>
      </c>
      <c r="P97" s="15">
        <v>0</v>
      </c>
      <c r="Q97" s="15">
        <v>0</v>
      </c>
      <c r="R97" s="35">
        <f>((G97*[1]Sheet3!$K$7)+([1]ghana!I97*[1]Sheet3!$K$13)+(I97*[1]Sheet3!$K$13)+([1]ghana!L97*[1]Sheet3!$K$3)+([1]ghana!M97*'[1]Cal p gram'!$U$24)+([1]ghana!O97*'[1]Cal p gram'!$U$23))/1000</f>
        <v>146.31878740286714</v>
      </c>
      <c r="S97" s="15">
        <v>0</v>
      </c>
      <c r="T97" s="39">
        <f>(R97/[1]Sheet3!$B$21)*10000</f>
        <v>8391.4699166290247</v>
      </c>
    </row>
    <row r="98" spans="1:20" x14ac:dyDescent="0.25">
      <c r="A98" s="32">
        <v>39465</v>
      </c>
      <c r="B98" s="15">
        <v>96</v>
      </c>
      <c r="C98" s="33">
        <v>0.51805555555555549</v>
      </c>
      <c r="D98" s="15">
        <v>6</v>
      </c>
      <c r="E98" s="29">
        <v>574288</v>
      </c>
      <c r="F98" s="29">
        <v>544291</v>
      </c>
      <c r="G98" s="15">
        <v>10</v>
      </c>
      <c r="H98" s="15">
        <v>857</v>
      </c>
      <c r="I98" s="15">
        <v>5</v>
      </c>
      <c r="J98" s="15">
        <f t="shared" si="1"/>
        <v>872</v>
      </c>
      <c r="K98" s="15">
        <v>0</v>
      </c>
      <c r="L98" s="15">
        <v>0</v>
      </c>
      <c r="M98" s="15">
        <v>0</v>
      </c>
      <c r="N98" s="15">
        <v>0</v>
      </c>
      <c r="O98" s="15">
        <v>0</v>
      </c>
      <c r="P98" s="15">
        <v>0</v>
      </c>
      <c r="Q98" s="15">
        <v>0</v>
      </c>
      <c r="R98" s="35">
        <f>((G98*[1]Sheet3!$K$7)+([1]ghana!I98*[1]Sheet3!$K$13)+(I98*[1]Sheet3!$K$13)+([1]ghana!L98*[1]Sheet3!$K$3)+([1]ghana!M98*'[1]Cal p gram'!$U$24)+([1]ghana!O98*'[1]Cal p gram'!$U$23))/1000</f>
        <v>195.04383842651143</v>
      </c>
      <c r="S98" s="15">
        <v>0</v>
      </c>
      <c r="T98" s="39">
        <f>(R98/[1]Sheet3!$B$21)*10000</f>
        <v>11185.880717241724</v>
      </c>
    </row>
    <row r="99" spans="1:20" x14ac:dyDescent="0.25">
      <c r="A99" s="32">
        <v>39465</v>
      </c>
      <c r="B99" s="15">
        <v>97</v>
      </c>
      <c r="C99" s="33">
        <v>0.52083333333333326</v>
      </c>
      <c r="D99" s="15">
        <v>6</v>
      </c>
      <c r="E99" s="29">
        <v>574376</v>
      </c>
      <c r="F99" s="29">
        <v>544256</v>
      </c>
      <c r="J99" s="15">
        <f t="shared" si="1"/>
        <v>0</v>
      </c>
      <c r="R99" s="35">
        <f>((G99*[1]Sheet3!$K$7)+([1]ghana!I99*[1]Sheet3!$K$13)+(I99*[1]Sheet3!$K$13)+([1]ghana!L99*[1]Sheet3!$K$3)+([1]ghana!M99*'[1]Cal p gram'!$U$24)+([1]ghana!O99*'[1]Cal p gram'!$U$23))/1000</f>
        <v>0</v>
      </c>
      <c r="T99" s="39">
        <f>(R99/[1]Sheet3!$B$21)*10000</f>
        <v>0</v>
      </c>
    </row>
    <row r="100" spans="1:20" x14ac:dyDescent="0.25">
      <c r="A100" s="32">
        <v>39465</v>
      </c>
      <c r="B100" s="15">
        <v>98</v>
      </c>
      <c r="C100" s="33">
        <v>0.52569444444444446</v>
      </c>
      <c r="D100" s="15">
        <v>6</v>
      </c>
      <c r="E100" s="29">
        <v>574467</v>
      </c>
      <c r="F100" s="29">
        <v>544233</v>
      </c>
      <c r="G100" s="15">
        <v>10</v>
      </c>
      <c r="H100" s="15">
        <v>400</v>
      </c>
      <c r="I100" s="15">
        <v>0</v>
      </c>
      <c r="J100" s="15">
        <f t="shared" si="1"/>
        <v>410</v>
      </c>
      <c r="K100" s="15">
        <v>0</v>
      </c>
      <c r="L100" s="15">
        <v>0</v>
      </c>
      <c r="M100" s="15">
        <v>0</v>
      </c>
      <c r="N100" s="15">
        <v>0</v>
      </c>
      <c r="O100" s="15">
        <v>0</v>
      </c>
      <c r="P100" s="15">
        <v>0</v>
      </c>
      <c r="Q100" s="15">
        <v>0</v>
      </c>
      <c r="R100" s="35">
        <f>((G100*[1]Sheet3!$K$7)+([1]ghana!I100*[1]Sheet3!$K$13)+(I100*[1]Sheet3!$K$13)+([1]ghana!L100*[1]Sheet3!$K$3)+([1]ghana!M100*'[1]Cal p gram'!$U$24)+([1]ghana!O100*'[1]Cal p gram'!$U$23))/1000</f>
        <v>90.562725937910741</v>
      </c>
      <c r="S100" s="15">
        <v>0</v>
      </c>
      <c r="T100" s="39">
        <f>(R100/[1]Sheet3!$B$21)*10000</f>
        <v>5193.8264645638092</v>
      </c>
    </row>
    <row r="101" spans="1:20" x14ac:dyDescent="0.25">
      <c r="A101" s="32">
        <v>39465</v>
      </c>
      <c r="B101" s="15">
        <v>99</v>
      </c>
      <c r="C101" s="33">
        <v>0.52986111111111112</v>
      </c>
      <c r="D101" s="15">
        <v>6</v>
      </c>
      <c r="E101" s="29">
        <v>574550</v>
      </c>
      <c r="F101" s="29">
        <v>544199</v>
      </c>
      <c r="G101" s="15">
        <v>0</v>
      </c>
      <c r="H101" s="15">
        <v>0</v>
      </c>
      <c r="I101" s="15">
        <v>0</v>
      </c>
      <c r="J101" s="15">
        <f t="shared" si="1"/>
        <v>0</v>
      </c>
      <c r="K101" s="15">
        <v>0</v>
      </c>
      <c r="L101" s="15">
        <v>2</v>
      </c>
      <c r="M101" s="15" t="s">
        <v>490</v>
      </c>
      <c r="N101" s="15">
        <v>0</v>
      </c>
      <c r="O101" s="15">
        <v>0</v>
      </c>
      <c r="P101" s="15">
        <v>0</v>
      </c>
      <c r="Q101" s="15">
        <v>0</v>
      </c>
      <c r="R101" s="35">
        <f>((G101*[1]Sheet3!$K$7)+([1]ghana!I101*[1]Sheet3!$K$13)+(I101*[1]Sheet3!$K$13)+([1]ghana!L101*[1]Sheet3!$K$3)+([1]ghana!M101*'[1]Cal p gram'!$U$24)+([1]ghana!O101*'[1]Cal p gram'!$U$23))/1000</f>
        <v>0</v>
      </c>
      <c r="S101" s="15" t="s">
        <v>489</v>
      </c>
      <c r="T101" s="39">
        <f>(R101/[1]Sheet3!$B$21)*10000</f>
        <v>0</v>
      </c>
    </row>
    <row r="102" spans="1:20" x14ac:dyDescent="0.25">
      <c r="A102" s="32">
        <v>39465</v>
      </c>
      <c r="B102" s="15">
        <v>100</v>
      </c>
      <c r="C102" s="33">
        <v>0.53402777777777777</v>
      </c>
      <c r="D102" s="15">
        <v>-6</v>
      </c>
      <c r="E102" s="29">
        <v>574670</v>
      </c>
      <c r="F102" s="29">
        <v>544150</v>
      </c>
      <c r="G102" s="15">
        <v>0</v>
      </c>
      <c r="H102" s="15">
        <v>0</v>
      </c>
      <c r="I102" s="15">
        <v>0</v>
      </c>
      <c r="J102" s="15">
        <f t="shared" si="1"/>
        <v>0</v>
      </c>
      <c r="K102" s="15">
        <v>0</v>
      </c>
      <c r="L102" s="15">
        <v>0</v>
      </c>
      <c r="M102" s="15">
        <v>0</v>
      </c>
      <c r="N102" s="15">
        <v>0</v>
      </c>
      <c r="O102" s="15">
        <v>0</v>
      </c>
      <c r="P102" s="15">
        <v>0</v>
      </c>
      <c r="Q102" s="15">
        <v>0</v>
      </c>
      <c r="R102" s="35">
        <f>((G102*[1]Sheet3!$K$7)+([1]ghana!I102*[1]Sheet3!$K$13)+(I102*[1]Sheet3!$K$13)+([1]ghana!L102*[1]Sheet3!$K$3)+([1]ghana!M102*'[1]Cal p gram'!$U$24)+([1]ghana!O102*'[1]Cal p gram'!$U$23))/1000</f>
        <v>0</v>
      </c>
      <c r="S102" s="15">
        <v>0</v>
      </c>
      <c r="T102" s="39">
        <f>(R102/[1]Sheet3!$B$21)*10000</f>
        <v>0</v>
      </c>
    </row>
    <row r="103" spans="1:20" x14ac:dyDescent="0.25">
      <c r="A103" s="32">
        <v>39465</v>
      </c>
      <c r="B103" s="15">
        <v>101</v>
      </c>
      <c r="C103" s="33">
        <v>0.54097222222222219</v>
      </c>
      <c r="D103" s="15">
        <v>-6</v>
      </c>
      <c r="E103" s="29">
        <v>574764</v>
      </c>
      <c r="F103" s="29">
        <v>544133</v>
      </c>
      <c r="G103" s="15">
        <v>0</v>
      </c>
      <c r="H103" s="15">
        <v>400</v>
      </c>
      <c r="I103" s="15">
        <v>19</v>
      </c>
      <c r="J103" s="15">
        <f t="shared" si="1"/>
        <v>419</v>
      </c>
      <c r="K103" s="15">
        <v>0</v>
      </c>
      <c r="L103" s="15">
        <v>0</v>
      </c>
      <c r="M103" s="15">
        <v>0</v>
      </c>
      <c r="N103" s="15">
        <v>0</v>
      </c>
      <c r="O103" s="15">
        <v>0</v>
      </c>
      <c r="P103" s="15">
        <v>0</v>
      </c>
      <c r="Q103" s="15">
        <v>0</v>
      </c>
      <c r="R103" s="35">
        <f>((G103*[1]Sheet3!$K$7)+([1]ghana!I103*[1]Sheet3!$K$13)+(I103*[1]Sheet3!$K$13)+([1]ghana!L103*[1]Sheet3!$K$3)+([1]ghana!M103*'[1]Cal p gram'!$U$24)+([1]ghana!O103*'[1]Cal p gram'!$U$23))/1000</f>
        <v>94.756679940960325</v>
      </c>
      <c r="S103" s="15">
        <v>0</v>
      </c>
      <c r="T103" s="39">
        <f>(R103/[1]Sheet3!$B$21)*10000</f>
        <v>5434.352233489275</v>
      </c>
    </row>
    <row r="104" spans="1:20" x14ac:dyDescent="0.25">
      <c r="A104" s="32">
        <v>39465</v>
      </c>
      <c r="B104" s="15">
        <v>102</v>
      </c>
      <c r="C104" s="33">
        <v>0.58541666666666659</v>
      </c>
      <c r="D104" s="15">
        <v>-4</v>
      </c>
      <c r="E104" s="29">
        <v>574859</v>
      </c>
      <c r="F104" s="29">
        <v>544100</v>
      </c>
      <c r="G104" s="15">
        <v>124</v>
      </c>
      <c r="H104" s="15">
        <v>821</v>
      </c>
      <c r="I104" s="15">
        <v>7</v>
      </c>
      <c r="J104" s="15">
        <f t="shared" si="1"/>
        <v>952</v>
      </c>
      <c r="K104" s="15">
        <v>14</v>
      </c>
      <c r="L104" s="15">
        <v>0</v>
      </c>
      <c r="M104" s="15">
        <v>0</v>
      </c>
      <c r="N104" s="15">
        <v>0</v>
      </c>
      <c r="O104" s="15">
        <v>0</v>
      </c>
      <c r="P104" s="15">
        <v>0</v>
      </c>
      <c r="Q104" s="15">
        <v>0</v>
      </c>
      <c r="R104" s="35">
        <f>((G104*[1]Sheet3!$K$7)+([1]ghana!I104*[1]Sheet3!$K$13)+(I104*[1]Sheet3!$K$13)+([1]ghana!L104*[1]Sheet3!$K$3)+([1]ghana!M104*'[1]Cal p gram'!$U$24)+([1]ghana!O104*'[1]Cal p gram'!$U$23))/1000</f>
        <v>188.58343047714322</v>
      </c>
      <c r="S104" s="15">
        <v>0</v>
      </c>
      <c r="T104" s="39">
        <f>(R104/[1]Sheet3!$B$21)*10000</f>
        <v>10815.372459768207</v>
      </c>
    </row>
    <row r="105" spans="1:20" x14ac:dyDescent="0.25">
      <c r="A105" s="32">
        <v>39465</v>
      </c>
      <c r="B105" s="15">
        <v>103</v>
      </c>
      <c r="C105" s="33">
        <v>0.58958333333333335</v>
      </c>
      <c r="D105" s="15">
        <v>-4</v>
      </c>
      <c r="E105" s="29">
        <v>574947</v>
      </c>
      <c r="F105" s="29">
        <v>544049</v>
      </c>
      <c r="G105" s="15">
        <v>31</v>
      </c>
      <c r="H105" s="15">
        <v>218</v>
      </c>
      <c r="I105" s="15">
        <v>5</v>
      </c>
      <c r="J105" s="15">
        <f t="shared" si="1"/>
        <v>254</v>
      </c>
      <c r="K105" s="15">
        <v>2</v>
      </c>
      <c r="L105" s="15">
        <v>0</v>
      </c>
      <c r="M105" s="15">
        <v>0</v>
      </c>
      <c r="N105" s="15">
        <v>0</v>
      </c>
      <c r="O105" s="15">
        <v>0</v>
      </c>
      <c r="P105" s="15">
        <v>0</v>
      </c>
      <c r="Q105" s="15">
        <v>0</v>
      </c>
      <c r="R105" s="35">
        <f>((G105*[1]Sheet3!$K$7)+([1]ghana!I105*[1]Sheet3!$K$13)+(I105*[1]Sheet3!$K$13)+([1]ghana!L105*[1]Sheet3!$K$3)+([1]ghana!M105*'[1]Cal p gram'!$U$24)+([1]ghana!O105*'[1]Cal p gram'!$U$23))/1000</f>
        <v>50.75827771855824</v>
      </c>
      <c r="S105" s="15">
        <v>0</v>
      </c>
      <c r="T105" s="39">
        <f>(R105/[1]Sheet3!$B$21)*10000</f>
        <v>2911.0175668858533</v>
      </c>
    </row>
    <row r="106" spans="1:20" x14ac:dyDescent="0.25">
      <c r="A106" s="32">
        <v>39465</v>
      </c>
      <c r="B106" s="15">
        <v>104</v>
      </c>
      <c r="C106" s="33">
        <v>0.60069444444444442</v>
      </c>
      <c r="D106" s="15">
        <v>-4</v>
      </c>
      <c r="E106" s="29">
        <v>575028</v>
      </c>
      <c r="F106" s="29">
        <v>544003</v>
      </c>
      <c r="G106" s="15">
        <v>3</v>
      </c>
      <c r="H106" s="15">
        <v>1</v>
      </c>
      <c r="I106" s="15">
        <v>0</v>
      </c>
      <c r="J106" s="15">
        <f t="shared" si="1"/>
        <v>4</v>
      </c>
      <c r="K106" s="15">
        <v>0</v>
      </c>
      <c r="L106" s="15">
        <v>1</v>
      </c>
      <c r="M106" s="15">
        <v>6</v>
      </c>
      <c r="N106" s="15">
        <v>1</v>
      </c>
      <c r="O106" s="15">
        <v>1</v>
      </c>
      <c r="P106" s="15">
        <v>0</v>
      </c>
      <c r="Q106" s="15">
        <v>0</v>
      </c>
      <c r="R106" s="35">
        <f>((G106*[1]Sheet3!$K$7)+([1]ghana!I106*[1]Sheet3!$K$13)+(I106*[1]Sheet3!$K$13)+([1]ghana!L106*[1]Sheet3!$K$3)+([1]ghana!M106*'[1]Cal p gram'!$U$24)+([1]ghana!O106*'[1]Cal p gram'!$U$23))/1000</f>
        <v>0.25701607976396501</v>
      </c>
      <c r="S106" s="15" t="s">
        <v>482</v>
      </c>
      <c r="T106" s="39">
        <f>(R106/[1]Sheet3!$B$21)*10000</f>
        <v>14.740025800589546</v>
      </c>
    </row>
    <row r="107" spans="1:20" x14ac:dyDescent="0.25">
      <c r="A107" s="32">
        <v>39465</v>
      </c>
      <c r="B107" s="15">
        <v>105</v>
      </c>
      <c r="C107" s="33">
        <v>0.60624999999999996</v>
      </c>
      <c r="D107" s="15">
        <v>-4</v>
      </c>
      <c r="E107" s="29">
        <v>575108</v>
      </c>
      <c r="F107" s="29">
        <v>543965</v>
      </c>
      <c r="G107" s="15">
        <v>0</v>
      </c>
      <c r="H107" s="15">
        <v>1</v>
      </c>
      <c r="I107" s="15">
        <v>0</v>
      </c>
      <c r="J107" s="15">
        <f t="shared" si="1"/>
        <v>1</v>
      </c>
      <c r="K107" s="15">
        <v>0</v>
      </c>
      <c r="L107" s="15">
        <v>0</v>
      </c>
      <c r="M107" s="15">
        <v>0</v>
      </c>
      <c r="N107" s="15">
        <v>0</v>
      </c>
      <c r="O107" s="15">
        <v>0</v>
      </c>
      <c r="P107" s="15">
        <v>0</v>
      </c>
      <c r="Q107" s="15">
        <v>0</v>
      </c>
      <c r="R107" s="35">
        <f>((G107*[1]Sheet3!$K$7)+([1]ghana!I107*[1]Sheet3!$K$13)+(I107*[1]Sheet3!$K$13)+([1]ghana!L107*[1]Sheet3!$K$3)+([1]ghana!M107*'[1]Cal p gram'!$U$24)+([1]ghana!O107*'[1]Cal p gram'!$U$23))/1000</f>
        <v>0.22614959413117022</v>
      </c>
      <c r="S107" s="15">
        <v>0</v>
      </c>
      <c r="T107" s="39">
        <f>(R107/[1]Sheet3!$B$21)*10000</f>
        <v>12.969814399735741</v>
      </c>
    </row>
    <row r="108" spans="1:20" x14ac:dyDescent="0.25">
      <c r="A108" s="32">
        <v>39465</v>
      </c>
      <c r="B108" s="15">
        <v>106</v>
      </c>
      <c r="C108" s="33">
        <v>0.61111111111111105</v>
      </c>
      <c r="D108" s="15">
        <v>-4</v>
      </c>
      <c r="E108" s="29">
        <v>575205</v>
      </c>
      <c r="F108" s="29">
        <v>543935</v>
      </c>
      <c r="G108" s="15">
        <v>36</v>
      </c>
      <c r="H108" s="15">
        <v>4</v>
      </c>
      <c r="I108" s="15">
        <v>0</v>
      </c>
      <c r="J108" s="15">
        <f t="shared" si="1"/>
        <v>40</v>
      </c>
      <c r="K108" s="15">
        <v>0</v>
      </c>
      <c r="L108" s="15">
        <v>0</v>
      </c>
      <c r="M108" s="15">
        <v>0</v>
      </c>
      <c r="N108" s="15">
        <v>0</v>
      </c>
      <c r="O108" s="15">
        <v>0</v>
      </c>
      <c r="P108" s="15">
        <v>0</v>
      </c>
      <c r="Q108" s="15">
        <v>0</v>
      </c>
      <c r="R108" s="35">
        <f>((G108*[1]Sheet3!$K$7)+([1]ghana!I108*[1]Sheet3!$K$13)+(I108*[1]Sheet3!$K$13)+([1]ghana!L108*[1]Sheet3!$K$3)+([1]ghana!M108*'[1]Cal p gram'!$U$24)+([1]ghana!O108*'[1]Cal p gram'!$U$23))/1000</f>
        <v>1.2749962041182183</v>
      </c>
      <c r="S108" s="15">
        <v>0</v>
      </c>
      <c r="T108" s="39">
        <f>(R108/[1]Sheet3!$B$21)*10000</f>
        <v>73.12179440918861</v>
      </c>
    </row>
    <row r="109" spans="1:20" x14ac:dyDescent="0.25">
      <c r="A109" s="32">
        <v>39465</v>
      </c>
      <c r="B109" s="15">
        <v>107</v>
      </c>
      <c r="C109" s="33">
        <v>0.61666666666666659</v>
      </c>
      <c r="D109" s="15">
        <v>-4</v>
      </c>
      <c r="E109" s="29">
        <v>575301</v>
      </c>
      <c r="F109" s="29">
        <v>543902</v>
      </c>
      <c r="J109" s="15">
        <f t="shared" si="1"/>
        <v>0</v>
      </c>
      <c r="R109" s="35">
        <f>((G109*[1]Sheet3!$K$7)+([1]ghana!I109*[1]Sheet3!$K$13)+(I109*[1]Sheet3!$K$13)+([1]ghana!L109*[1]Sheet3!$K$3)+([1]ghana!M109*'[1]Cal p gram'!$U$24)+([1]ghana!O109*'[1]Cal p gram'!$U$23))/1000</f>
        <v>0</v>
      </c>
      <c r="T109" s="39">
        <f>(R109/[1]Sheet3!$B$21)*10000</f>
        <v>0</v>
      </c>
    </row>
    <row r="110" spans="1:20" x14ac:dyDescent="0.25">
      <c r="A110" s="32">
        <v>39465</v>
      </c>
      <c r="B110" s="15">
        <v>108</v>
      </c>
      <c r="C110" s="33">
        <v>0.62013888888888891</v>
      </c>
      <c r="D110" s="15">
        <v>-3</v>
      </c>
      <c r="E110" s="29">
        <v>575392</v>
      </c>
      <c r="F110" s="29">
        <v>543875</v>
      </c>
      <c r="G110" s="15">
        <v>11</v>
      </c>
      <c r="H110" s="15">
        <v>202</v>
      </c>
      <c r="I110" s="15">
        <v>2</v>
      </c>
      <c r="J110" s="15">
        <f t="shared" si="1"/>
        <v>215</v>
      </c>
      <c r="K110" s="15">
        <v>2</v>
      </c>
      <c r="L110" s="15">
        <v>0</v>
      </c>
      <c r="M110" s="15">
        <v>0</v>
      </c>
      <c r="N110" s="15">
        <v>0</v>
      </c>
      <c r="O110" s="15">
        <v>0</v>
      </c>
      <c r="P110" s="15">
        <v>0</v>
      </c>
      <c r="Q110" s="15">
        <v>0</v>
      </c>
      <c r="R110" s="35">
        <f>((G110*[1]Sheet3!$K$7)+([1]ghana!I110*[1]Sheet3!$K$13)+(I110*[1]Sheet3!$K$13)+([1]ghana!L110*[1]Sheet3!$K$3)+([1]ghana!M110*'[1]Cal p gram'!$U$24)+([1]ghana!O110*'[1]Cal p gram'!$U$23))/1000</f>
        <v>46.255658859180699</v>
      </c>
      <c r="S110" s="15">
        <v>0</v>
      </c>
      <c r="T110" s="39">
        <f>(R110/[1]Sheet3!$B$21)*10000</f>
        <v>2652.7896839518485</v>
      </c>
    </row>
    <row r="111" spans="1:20" x14ac:dyDescent="0.25">
      <c r="A111" s="32">
        <v>39465</v>
      </c>
      <c r="B111" s="15">
        <v>109</v>
      </c>
      <c r="C111" s="33">
        <v>0.62291666666666667</v>
      </c>
      <c r="D111" s="15">
        <v>-3</v>
      </c>
      <c r="E111" s="29">
        <v>575477</v>
      </c>
      <c r="F111" s="29">
        <v>543840</v>
      </c>
      <c r="G111" s="15">
        <v>4</v>
      </c>
      <c r="H111" s="15">
        <v>252</v>
      </c>
      <c r="I111" s="15">
        <v>0</v>
      </c>
      <c r="J111" s="15">
        <f t="shared" si="1"/>
        <v>256</v>
      </c>
      <c r="K111" s="15">
        <v>0</v>
      </c>
      <c r="L111" s="15">
        <v>0</v>
      </c>
      <c r="M111" s="15">
        <v>0</v>
      </c>
      <c r="N111" s="15">
        <v>0</v>
      </c>
      <c r="O111" s="15">
        <v>0</v>
      </c>
      <c r="P111" s="15">
        <v>0</v>
      </c>
      <c r="Q111" s="15">
        <v>0</v>
      </c>
      <c r="R111" s="35">
        <f>((G111*[1]Sheet3!$K$7)+([1]ghana!I111*[1]Sheet3!$K$13)+(I111*[1]Sheet3!$K$13)+([1]ghana!L111*[1]Sheet3!$K$3)+([1]ghana!M111*'[1]Cal p gram'!$U$24)+([1]ghana!O111*'[1]Cal p gram'!$U$23))/1000</f>
        <v>57.030853035231956</v>
      </c>
      <c r="S111" s="15">
        <v>0</v>
      </c>
      <c r="T111" s="39">
        <f>(R111/[1]Sheet3!$B$21)*10000</f>
        <v>3270.7535106012115</v>
      </c>
    </row>
    <row r="112" spans="1:20" x14ac:dyDescent="0.25">
      <c r="A112" s="32">
        <v>39465</v>
      </c>
      <c r="B112" s="15">
        <v>110</v>
      </c>
      <c r="C112" s="33">
        <v>0.62569444444444444</v>
      </c>
      <c r="D112" s="15">
        <v>-3</v>
      </c>
      <c r="E112" s="29">
        <v>575564</v>
      </c>
      <c r="F112" s="29">
        <v>543809</v>
      </c>
      <c r="G112" s="15">
        <v>25</v>
      </c>
      <c r="H112" s="15">
        <v>186</v>
      </c>
      <c r="I112" s="15">
        <v>8</v>
      </c>
      <c r="J112" s="15">
        <f t="shared" si="1"/>
        <v>219</v>
      </c>
      <c r="K112" s="15">
        <v>2</v>
      </c>
      <c r="L112" s="15">
        <v>0</v>
      </c>
      <c r="M112" s="15">
        <v>0</v>
      </c>
      <c r="N112" s="15">
        <v>0</v>
      </c>
      <c r="O112" s="15">
        <v>0</v>
      </c>
      <c r="P112" s="15">
        <v>0</v>
      </c>
      <c r="Q112" s="15">
        <v>0</v>
      </c>
      <c r="R112" s="35">
        <f>((G112*[1]Sheet3!$K$7)+([1]ghana!I112*[1]Sheet3!$K$13)+(I112*[1]Sheet3!$K$13)+([1]ghana!L112*[1]Sheet3!$K$3)+([1]ghana!M112*'[1]Cal p gram'!$U$24)+([1]ghana!O112*'[1]Cal p gram'!$U$23))/1000</f>
        <v>44.138206517488712</v>
      </c>
      <c r="S112" s="15">
        <v>0</v>
      </c>
      <c r="T112" s="39">
        <f>(R112/[1]Sheet3!$B$21)*10000</f>
        <v>2531.3525264918089</v>
      </c>
    </row>
    <row r="113" spans="1:20" x14ac:dyDescent="0.25">
      <c r="A113" s="32">
        <v>39465</v>
      </c>
      <c r="B113" s="15">
        <v>111</v>
      </c>
      <c r="C113" s="33">
        <v>0.64027777777777772</v>
      </c>
      <c r="D113" s="15">
        <v>-3</v>
      </c>
      <c r="E113" s="29">
        <v>575655</v>
      </c>
      <c r="F113" s="29">
        <v>543851</v>
      </c>
      <c r="G113" s="15">
        <v>16</v>
      </c>
      <c r="H113" s="15">
        <v>161</v>
      </c>
      <c r="I113" s="15">
        <v>3</v>
      </c>
      <c r="J113" s="15">
        <f t="shared" si="1"/>
        <v>180</v>
      </c>
      <c r="K113" s="15">
        <v>0</v>
      </c>
      <c r="L113" s="15">
        <v>0</v>
      </c>
      <c r="M113" s="15">
        <v>0</v>
      </c>
      <c r="N113" s="15">
        <v>0</v>
      </c>
      <c r="O113" s="15">
        <v>0</v>
      </c>
      <c r="P113" s="15">
        <v>0</v>
      </c>
      <c r="Q113" s="15">
        <v>0</v>
      </c>
      <c r="R113" s="35">
        <f>((G113*[1]Sheet3!$K$7)+([1]ghana!I113*[1]Sheet3!$K$13)+(I113*[1]Sheet3!$K$13)+([1]ghana!L113*[1]Sheet3!$K$3)+([1]ghana!M113*'[1]Cal p gram'!$U$24)+([1]ghana!O113*'[1]Cal p gram'!$U$23))/1000</f>
        <v>37.253154694220157</v>
      </c>
      <c r="S113" s="15">
        <v>0</v>
      </c>
      <c r="T113" s="39">
        <f>(R113/[1]Sheet3!$B$21)*10000</f>
        <v>2136.4906890278817</v>
      </c>
    </row>
    <row r="114" spans="1:20" x14ac:dyDescent="0.25">
      <c r="A114" s="32">
        <v>39465</v>
      </c>
      <c r="B114" s="15">
        <v>112</v>
      </c>
      <c r="C114" s="33">
        <v>0.65</v>
      </c>
      <c r="D114" s="15">
        <v>-3</v>
      </c>
      <c r="E114" s="29">
        <v>575736</v>
      </c>
      <c r="F114" s="29">
        <v>543719</v>
      </c>
      <c r="G114" s="15">
        <v>199</v>
      </c>
      <c r="H114" s="15">
        <v>800</v>
      </c>
      <c r="I114" s="15">
        <v>16</v>
      </c>
      <c r="J114" s="15">
        <f t="shared" si="1"/>
        <v>1015</v>
      </c>
      <c r="K114" s="15">
        <v>0</v>
      </c>
      <c r="L114" s="15">
        <v>0</v>
      </c>
      <c r="M114" s="15">
        <v>0</v>
      </c>
      <c r="N114" s="15">
        <v>0</v>
      </c>
      <c r="O114" s="15">
        <v>0</v>
      </c>
      <c r="P114" s="15">
        <v>0</v>
      </c>
      <c r="Q114" s="15">
        <v>0</v>
      </c>
      <c r="R114" s="35">
        <f>((G114*[1]Sheet3!$K$7)+([1]ghana!I114*[1]Sheet3!$K$13)+(I114*[1]Sheet3!$K$13)+([1]ghana!L114*[1]Sheet3!$K$3)+([1]ghana!M114*'[1]Cal p gram'!$U$24)+([1]ghana!O114*'[1]Cal p gram'!$U$23))/1000</f>
        <v>186.58554569134364</v>
      </c>
      <c r="S114" s="15">
        <v>0</v>
      </c>
      <c r="T114" s="39">
        <f>(R114/[1]Sheet3!$B$21)*10000</f>
        <v>10700.792573107667</v>
      </c>
    </row>
    <row r="115" spans="1:20" x14ac:dyDescent="0.25">
      <c r="A115" s="32">
        <v>39465</v>
      </c>
      <c r="B115" s="15">
        <v>113</v>
      </c>
      <c r="C115" s="33">
        <v>0.65347222222222223</v>
      </c>
      <c r="D115" s="15">
        <v>-3</v>
      </c>
      <c r="E115" s="29">
        <v>575817</v>
      </c>
      <c r="F115" s="29">
        <v>543689</v>
      </c>
      <c r="G115" s="15">
        <v>0</v>
      </c>
      <c r="H115" s="15">
        <v>1900</v>
      </c>
      <c r="I115" s="15">
        <v>9</v>
      </c>
      <c r="J115" s="15">
        <f t="shared" si="1"/>
        <v>1909</v>
      </c>
      <c r="K115" s="15">
        <v>0</v>
      </c>
      <c r="L115" s="15">
        <v>0</v>
      </c>
      <c r="M115" s="15">
        <v>0</v>
      </c>
      <c r="N115" s="15">
        <v>0</v>
      </c>
      <c r="O115" s="15">
        <v>0</v>
      </c>
      <c r="P115" s="15">
        <v>0</v>
      </c>
      <c r="Q115" s="15">
        <v>0</v>
      </c>
      <c r="R115" s="35">
        <f>((G115*[1]Sheet3!$K$7)+([1]ghana!I115*[1]Sheet3!$K$13)+(I115*[1]Sheet3!$K$13)+([1]ghana!L115*[1]Sheet3!$K$3)+([1]ghana!M115*'[1]Cal p gram'!$U$24)+([1]ghana!O115*'[1]Cal p gram'!$U$23))/1000</f>
        <v>431.71957519640404</v>
      </c>
      <c r="S115" s="15">
        <v>0</v>
      </c>
      <c r="T115" s="39">
        <f>(R115/[1]Sheet3!$B$21)*10000</f>
        <v>24759.375689095534</v>
      </c>
    </row>
    <row r="116" spans="1:20" x14ac:dyDescent="0.25">
      <c r="A116" s="32">
        <v>39465</v>
      </c>
      <c r="B116" s="15">
        <v>114</v>
      </c>
      <c r="C116" s="33">
        <v>0.65694444444444444</v>
      </c>
      <c r="D116" s="15">
        <v>-3</v>
      </c>
      <c r="E116" s="29">
        <v>575890</v>
      </c>
      <c r="F116" s="29">
        <v>543635</v>
      </c>
      <c r="G116" s="15">
        <v>32</v>
      </c>
      <c r="H116" s="15">
        <v>123</v>
      </c>
      <c r="I116" s="15">
        <v>5</v>
      </c>
      <c r="J116" s="15">
        <f t="shared" si="1"/>
        <v>160</v>
      </c>
      <c r="K116" s="15">
        <v>1</v>
      </c>
      <c r="L116" s="15">
        <v>0</v>
      </c>
      <c r="M116" s="15">
        <v>0</v>
      </c>
      <c r="N116" s="15">
        <v>0</v>
      </c>
      <c r="O116" s="15">
        <v>0</v>
      </c>
      <c r="P116" s="15">
        <v>0</v>
      </c>
      <c r="Q116" s="15">
        <v>0</v>
      </c>
      <c r="R116" s="35">
        <f>((G116*[1]Sheet3!$K$7)+([1]ghana!I116*[1]Sheet3!$K$13)+(I116*[1]Sheet3!$K$13)+([1]ghana!L116*[1]Sheet3!$K$3)+([1]ghana!M116*'[1]Cal p gram'!$U$24)+([1]ghana!O116*'[1]Cal p gram'!$U$23))/1000</f>
        <v>29.280372833423797</v>
      </c>
      <c r="S116" s="15">
        <v>0</v>
      </c>
      <c r="T116" s="39">
        <f>(R116/[1]Sheet3!$B$21)*10000</f>
        <v>1679.2468837432623</v>
      </c>
    </row>
    <row r="117" spans="1:20" x14ac:dyDescent="0.25">
      <c r="A117" s="32">
        <v>39465</v>
      </c>
      <c r="B117" s="15">
        <v>115</v>
      </c>
      <c r="C117" s="33">
        <v>0.66736111111111107</v>
      </c>
      <c r="D117" s="15">
        <v>-2</v>
      </c>
      <c r="E117" s="29">
        <v>575971</v>
      </c>
      <c r="F117" s="29">
        <v>543599</v>
      </c>
      <c r="G117" s="15">
        <v>0</v>
      </c>
      <c r="H117" s="15">
        <v>1048</v>
      </c>
      <c r="I117" s="15">
        <v>17</v>
      </c>
      <c r="J117" s="15">
        <f t="shared" si="1"/>
        <v>1065</v>
      </c>
      <c r="K117" s="15">
        <v>0</v>
      </c>
      <c r="L117" s="15">
        <v>0</v>
      </c>
      <c r="M117" s="15">
        <v>0</v>
      </c>
      <c r="N117" s="15">
        <v>0</v>
      </c>
      <c r="O117" s="15">
        <v>0</v>
      </c>
      <c r="P117" s="15">
        <v>0</v>
      </c>
      <c r="Q117" s="15">
        <v>0</v>
      </c>
      <c r="R117" s="35">
        <f>((G117*[1]Sheet3!$K$7)+([1]ghana!I117*[1]Sheet3!$K$13)+(I117*[1]Sheet3!$K$13)+([1]ghana!L117*[1]Sheet3!$K$3)+([1]ghana!M117*'[1]Cal p gram'!$U$24)+([1]ghana!O117*'[1]Cal p gram'!$U$23))/1000</f>
        <v>240.84931774969633</v>
      </c>
      <c r="S117" s="15">
        <v>0</v>
      </c>
      <c r="T117" s="39">
        <f>(R117/[1]Sheet3!$B$21)*10000</f>
        <v>13812.852335718566</v>
      </c>
    </row>
    <row r="118" spans="1:20" x14ac:dyDescent="0.25">
      <c r="A118" s="32">
        <v>39465</v>
      </c>
      <c r="B118" s="15">
        <v>116</v>
      </c>
      <c r="C118" s="33">
        <v>0.67152777777777772</v>
      </c>
      <c r="D118" s="15">
        <v>-2</v>
      </c>
      <c r="E118" s="29">
        <v>576054</v>
      </c>
      <c r="F118" s="29">
        <v>543562</v>
      </c>
      <c r="J118" s="15">
        <f t="shared" si="1"/>
        <v>0</v>
      </c>
      <c r="R118" s="35">
        <f>((G118*[1]Sheet3!$K$7)+([1]ghana!I118*[1]Sheet3!$K$13)+(I118*[1]Sheet3!$K$13)+([1]ghana!L118*[1]Sheet3!$K$3)+([1]ghana!M118*'[1]Cal p gram'!$U$24)+([1]ghana!O118*'[1]Cal p gram'!$U$23))/1000</f>
        <v>0</v>
      </c>
      <c r="T118" s="39">
        <f>(R118/[1]Sheet3!$B$21)*10000</f>
        <v>0</v>
      </c>
    </row>
    <row r="119" spans="1:20" x14ac:dyDescent="0.25">
      <c r="A119" s="32">
        <v>39465</v>
      </c>
      <c r="B119" s="15">
        <v>117</v>
      </c>
      <c r="C119" s="33">
        <v>0.67430555555555549</v>
      </c>
      <c r="D119" s="15">
        <v>-2</v>
      </c>
      <c r="E119" s="29">
        <v>576140</v>
      </c>
      <c r="F119" s="29">
        <v>543525</v>
      </c>
      <c r="G119" s="15">
        <v>6</v>
      </c>
      <c r="H119" s="15">
        <v>669</v>
      </c>
      <c r="I119" s="15">
        <v>0</v>
      </c>
      <c r="J119" s="15">
        <f t="shared" si="1"/>
        <v>675</v>
      </c>
      <c r="K119" s="15">
        <v>0</v>
      </c>
      <c r="L119" s="15">
        <v>0</v>
      </c>
      <c r="M119" s="15">
        <v>0</v>
      </c>
      <c r="N119" s="15">
        <v>0</v>
      </c>
      <c r="O119" s="15">
        <v>0</v>
      </c>
      <c r="P119" s="15">
        <v>0</v>
      </c>
      <c r="Q119" s="15">
        <v>0</v>
      </c>
      <c r="R119" s="35">
        <f>((G119*[1]Sheet3!$K$7)+([1]ghana!I119*[1]Sheet3!$K$13)+(I119*[1]Sheet3!$K$13)+([1]ghana!L119*[1]Sheet3!$K$3)+([1]ghana!M119*'[1]Cal p gram'!$U$24)+([1]ghana!O119*'[1]Cal p gram'!$U$23))/1000</f>
        <v>151.35581144501847</v>
      </c>
      <c r="S119" s="15">
        <v>0</v>
      </c>
      <c r="T119" s="39">
        <f>(R119/[1]Sheet3!$B$21)*10000</f>
        <v>8680.3462562249169</v>
      </c>
    </row>
    <row r="120" spans="1:20" x14ac:dyDescent="0.25">
      <c r="A120" s="32">
        <v>39465</v>
      </c>
      <c r="B120" s="15">
        <v>118</v>
      </c>
      <c r="C120" s="33">
        <v>0.67847222222222214</v>
      </c>
      <c r="D120" s="15">
        <v>-2</v>
      </c>
      <c r="E120" s="29">
        <v>576220</v>
      </c>
      <c r="F120" s="29">
        <v>543475</v>
      </c>
      <c r="G120" s="15">
        <v>6</v>
      </c>
      <c r="H120" s="15">
        <v>1</v>
      </c>
      <c r="I120" s="15">
        <v>0</v>
      </c>
      <c r="J120" s="15">
        <f t="shared" si="1"/>
        <v>7</v>
      </c>
      <c r="K120" s="15">
        <v>0</v>
      </c>
      <c r="L120" s="15">
        <v>0</v>
      </c>
      <c r="M120" s="15">
        <v>0</v>
      </c>
      <c r="N120" s="15">
        <v>0</v>
      </c>
      <c r="O120" s="15">
        <v>0</v>
      </c>
      <c r="P120" s="15">
        <v>0</v>
      </c>
      <c r="Q120" s="15">
        <v>0</v>
      </c>
      <c r="R120" s="35">
        <f>((G120*[1]Sheet3!$K$7)+([1]ghana!I120*[1]Sheet3!$K$13)+(I120*[1]Sheet3!$K$13)+([1]ghana!L120*[1]Sheet3!$K$3)+([1]ghana!M120*'[1]Cal p gram'!$U$24)+([1]ghana!O120*'[1]Cal p gram'!$U$23))/1000</f>
        <v>0.28788256539675977</v>
      </c>
      <c r="S120" s="15">
        <v>0</v>
      </c>
      <c r="T120" s="39">
        <f>(R120/[1]Sheet3!$B$21)*10000</f>
        <v>16.510237201443346</v>
      </c>
    </row>
    <row r="121" spans="1:20" x14ac:dyDescent="0.25">
      <c r="A121" s="32">
        <v>39465</v>
      </c>
      <c r="B121" s="15">
        <v>119</v>
      </c>
      <c r="C121" s="33">
        <v>0.68125000000000002</v>
      </c>
      <c r="D121" s="15">
        <v>-2</v>
      </c>
      <c r="E121" s="29">
        <v>576306</v>
      </c>
      <c r="F121" s="29">
        <v>543443</v>
      </c>
      <c r="G121" s="15">
        <v>0</v>
      </c>
      <c r="H121" s="15">
        <v>0</v>
      </c>
      <c r="I121" s="15">
        <v>0</v>
      </c>
      <c r="J121" s="15">
        <f t="shared" si="1"/>
        <v>0</v>
      </c>
      <c r="K121" s="15">
        <v>0</v>
      </c>
      <c r="L121" s="15">
        <v>1</v>
      </c>
      <c r="M121" s="15">
        <v>1</v>
      </c>
      <c r="N121" s="15">
        <v>0</v>
      </c>
      <c r="O121" s="15">
        <v>0</v>
      </c>
      <c r="P121" s="15">
        <v>0</v>
      </c>
      <c r="Q121" s="15">
        <v>0</v>
      </c>
      <c r="R121" s="35">
        <f>((G121*[1]Sheet3!$K$7)+([1]ghana!I121*[1]Sheet3!$K$13)+(I121*[1]Sheet3!$K$13)+([1]ghana!L121*[1]Sheet3!$K$3)+([1]ghana!M121*'[1]Cal p gram'!$U$24)+([1]ghana!O121*'[1]Cal p gram'!$U$23))/1000</f>
        <v>0</v>
      </c>
      <c r="S121" s="15" t="s">
        <v>482</v>
      </c>
      <c r="T121" s="39">
        <f>(R121/[1]Sheet3!$B$21)*10000</f>
        <v>0</v>
      </c>
    </row>
    <row r="122" spans="1:20" x14ac:dyDescent="0.25">
      <c r="A122" s="32">
        <v>39465</v>
      </c>
      <c r="B122" s="15">
        <v>120</v>
      </c>
      <c r="C122" s="33">
        <v>0.68541666666666667</v>
      </c>
      <c r="D122" s="15">
        <v>-2</v>
      </c>
      <c r="E122" s="29">
        <v>576395</v>
      </c>
      <c r="F122" s="29">
        <v>543411</v>
      </c>
      <c r="G122" s="15">
        <v>0</v>
      </c>
      <c r="H122" s="15">
        <v>0</v>
      </c>
      <c r="I122" s="15">
        <v>0</v>
      </c>
      <c r="J122" s="15">
        <f t="shared" si="1"/>
        <v>0</v>
      </c>
      <c r="K122" s="15">
        <v>0</v>
      </c>
      <c r="L122" s="15">
        <v>1</v>
      </c>
      <c r="M122" s="15" t="s">
        <v>480</v>
      </c>
      <c r="N122" s="15">
        <v>0</v>
      </c>
      <c r="O122" s="15">
        <v>0</v>
      </c>
      <c r="P122" s="15">
        <v>0</v>
      </c>
      <c r="Q122" s="15">
        <v>0</v>
      </c>
      <c r="R122" s="35">
        <f>((G122*[1]Sheet3!$K$7)+([1]ghana!I122*[1]Sheet3!$K$13)+(I122*[1]Sheet3!$K$13)+([1]ghana!L122*[1]Sheet3!$K$3)+([1]ghana!M122*'[1]Cal p gram'!$U$24)+([1]ghana!O122*'[1]Cal p gram'!$U$23))/1000</f>
        <v>0</v>
      </c>
      <c r="S122" s="15" t="s">
        <v>491</v>
      </c>
      <c r="T122" s="39">
        <f>(R122/[1]Sheet3!$B$21)*10000</f>
        <v>0</v>
      </c>
    </row>
    <row r="123" spans="1:20" x14ac:dyDescent="0.25">
      <c r="A123" s="32">
        <v>39465</v>
      </c>
      <c r="B123" s="15">
        <v>121</v>
      </c>
      <c r="C123" s="33">
        <v>0.68958333333333333</v>
      </c>
      <c r="D123" s="15">
        <v>-2</v>
      </c>
      <c r="E123" s="29">
        <v>576477</v>
      </c>
      <c r="F123" s="29">
        <v>543379</v>
      </c>
      <c r="G123" s="15">
        <v>17</v>
      </c>
      <c r="H123" s="15">
        <v>483</v>
      </c>
      <c r="I123" s="15">
        <v>5</v>
      </c>
      <c r="J123" s="15">
        <f t="shared" si="1"/>
        <v>505</v>
      </c>
      <c r="K123" s="15">
        <v>0</v>
      </c>
      <c r="L123" s="15">
        <v>0</v>
      </c>
      <c r="M123" s="15">
        <v>0</v>
      </c>
      <c r="N123" s="15">
        <v>0</v>
      </c>
      <c r="O123" s="15">
        <v>0</v>
      </c>
      <c r="P123" s="15">
        <v>0</v>
      </c>
      <c r="Q123" s="15">
        <v>0</v>
      </c>
      <c r="R123" s="35">
        <f>((G123*[1]Sheet3!$K$7)+([1]ghana!I123*[1]Sheet3!$K$13)+(I123*[1]Sheet3!$K$13)+([1]ghana!L123*[1]Sheet3!$K$3)+([1]ghana!M123*'[1]Cal p gram'!$U$24)+([1]ghana!O123*'[1]Cal p gram'!$U$23))/1000</f>
        <v>110.53591202126357</v>
      </c>
      <c r="S123" s="15">
        <v>0</v>
      </c>
      <c r="T123" s="39">
        <f>(R123/[1]Sheet3!$B$21)*10000</f>
        <v>6339.3006250092121</v>
      </c>
    </row>
    <row r="124" spans="1:20" x14ac:dyDescent="0.25">
      <c r="A124" s="32">
        <v>39465</v>
      </c>
      <c r="B124" s="15">
        <v>122</v>
      </c>
      <c r="C124" s="33">
        <v>0.69236111111111109</v>
      </c>
      <c r="D124" s="15">
        <v>-2</v>
      </c>
      <c r="E124" s="29">
        <v>576575</v>
      </c>
      <c r="F124" s="29">
        <v>543339</v>
      </c>
      <c r="G124" s="15">
        <v>2</v>
      </c>
      <c r="H124" s="15">
        <v>106</v>
      </c>
      <c r="I124" s="15">
        <v>0</v>
      </c>
      <c r="J124" s="15">
        <f t="shared" si="1"/>
        <v>108</v>
      </c>
      <c r="K124" s="15">
        <v>0</v>
      </c>
      <c r="L124" s="15">
        <v>0</v>
      </c>
      <c r="M124" s="15">
        <v>0</v>
      </c>
      <c r="N124" s="15">
        <v>0</v>
      </c>
      <c r="O124" s="15">
        <v>0</v>
      </c>
      <c r="P124" s="15">
        <v>0</v>
      </c>
      <c r="Q124" s="15">
        <v>0</v>
      </c>
      <c r="R124" s="35">
        <f>((G124*[1]Sheet3!$K$7)+([1]ghana!I124*[1]Sheet3!$K$13)+(I124*[1]Sheet3!$K$13)+([1]ghana!L124*[1]Sheet3!$K$3)+([1]ghana!M124*'[1]Cal p gram'!$U$24)+([1]ghana!O124*'[1]Cal p gram'!$U$23))/1000</f>
        <v>23.992434634992573</v>
      </c>
      <c r="S124" s="15">
        <v>0</v>
      </c>
      <c r="T124" s="39">
        <f>(R124/[1]Sheet3!$B$21)*10000</f>
        <v>1375.9804673058909</v>
      </c>
    </row>
    <row r="125" spans="1:20" x14ac:dyDescent="0.25">
      <c r="A125" s="32">
        <v>39465</v>
      </c>
      <c r="B125" s="15">
        <v>123</v>
      </c>
      <c r="C125" s="33">
        <v>0.69444444444444442</v>
      </c>
      <c r="D125" s="15">
        <v>-2</v>
      </c>
      <c r="E125" s="29">
        <v>576655</v>
      </c>
      <c r="F125" s="29">
        <v>543303</v>
      </c>
      <c r="G125" s="15">
        <v>0</v>
      </c>
      <c r="H125" s="15">
        <v>0</v>
      </c>
      <c r="I125" s="15">
        <v>2</v>
      </c>
      <c r="J125" s="15">
        <f t="shared" si="1"/>
        <v>2</v>
      </c>
      <c r="K125" s="15">
        <v>0</v>
      </c>
      <c r="L125" s="15">
        <v>0</v>
      </c>
      <c r="M125" s="15">
        <v>0</v>
      </c>
      <c r="N125" s="15">
        <v>0</v>
      </c>
      <c r="O125" s="15">
        <v>0</v>
      </c>
      <c r="P125" s="15">
        <v>0</v>
      </c>
      <c r="Q125" s="15">
        <v>0</v>
      </c>
      <c r="R125" s="35">
        <f>((G125*[1]Sheet3!$K$7)+([1]ghana!I125*[1]Sheet3!$K$13)+(I125*[1]Sheet3!$K$13)+([1]ghana!L125*[1]Sheet3!$K$3)+([1]ghana!M125*'[1]Cal p gram'!$U$24)+([1]ghana!O125*'[1]Cal p gram'!$U$23))/1000</f>
        <v>0.45229918826234045</v>
      </c>
      <c r="S125" s="15">
        <v>0</v>
      </c>
      <c r="T125" s="39">
        <f>(R125/[1]Sheet3!$B$21)*10000</f>
        <v>25.939628799471482</v>
      </c>
    </row>
    <row r="126" spans="1:20" x14ac:dyDescent="0.25">
      <c r="A126" s="32">
        <v>39465</v>
      </c>
      <c r="B126" s="15">
        <v>124</v>
      </c>
      <c r="C126" s="33">
        <v>0.69722222222222219</v>
      </c>
      <c r="D126" s="15">
        <v>-2</v>
      </c>
      <c r="E126" s="29">
        <v>576741</v>
      </c>
      <c r="F126" s="29">
        <v>543270</v>
      </c>
      <c r="G126" s="15">
        <v>0</v>
      </c>
      <c r="H126" s="15">
        <v>0</v>
      </c>
      <c r="I126" s="15">
        <v>0</v>
      </c>
      <c r="J126" s="15">
        <f t="shared" si="1"/>
        <v>0</v>
      </c>
      <c r="K126" s="15">
        <v>0</v>
      </c>
      <c r="L126" s="15">
        <v>0</v>
      </c>
      <c r="M126" s="15">
        <v>0</v>
      </c>
      <c r="N126" s="15">
        <v>0</v>
      </c>
      <c r="O126" s="15">
        <v>0</v>
      </c>
      <c r="P126" s="15" t="s">
        <v>492</v>
      </c>
      <c r="Q126" s="15">
        <v>1</v>
      </c>
      <c r="R126" s="35">
        <f>((G126*[1]Sheet3!$K$7)+([1]ghana!I126*[1]Sheet3!$K$13)+(I126*[1]Sheet3!$K$13)+([1]ghana!L126*[1]Sheet3!$K$3)+([1]ghana!M126*'[1]Cal p gram'!$U$24)+([1]ghana!O126*'[1]Cal p gram'!$U$23))/1000</f>
        <v>0</v>
      </c>
      <c r="S126" s="15">
        <v>0</v>
      </c>
      <c r="T126" s="39">
        <f>(R126/[1]Sheet3!$B$21)*10000</f>
        <v>0</v>
      </c>
    </row>
    <row r="127" spans="1:20" x14ac:dyDescent="0.25">
      <c r="A127" s="32">
        <v>39465</v>
      </c>
      <c r="B127" s="15">
        <v>125</v>
      </c>
      <c r="C127" s="33">
        <v>0.70138888888888884</v>
      </c>
      <c r="D127" s="15">
        <v>-1</v>
      </c>
      <c r="E127" s="29">
        <v>576836</v>
      </c>
      <c r="F127" s="29">
        <v>543235</v>
      </c>
      <c r="G127" s="15">
        <v>0</v>
      </c>
      <c r="H127" s="15">
        <v>0</v>
      </c>
      <c r="I127" s="15">
        <v>0</v>
      </c>
      <c r="J127" s="15">
        <f t="shared" si="1"/>
        <v>0</v>
      </c>
      <c r="K127" s="15">
        <v>0</v>
      </c>
      <c r="L127" s="15">
        <v>0</v>
      </c>
      <c r="M127" s="15">
        <v>0</v>
      </c>
      <c r="N127" s="15">
        <v>1</v>
      </c>
      <c r="O127" s="15">
        <v>1.5</v>
      </c>
      <c r="R127" s="35">
        <f>((G127*[1]Sheet3!$K$7)+([1]ghana!I127*[1]Sheet3!$K$13)+(I127*[1]Sheet3!$K$13)+([1]ghana!L127*[1]Sheet3!$K$3)+([1]ghana!M127*'[1]Cal p gram'!$U$24)+([1]ghana!O127*'[1]Cal p gram'!$U$23))/1000</f>
        <v>0</v>
      </c>
      <c r="S127" s="15">
        <v>0</v>
      </c>
      <c r="T127" s="39">
        <f>(R127/[1]Sheet3!$B$21)*10000</f>
        <v>0</v>
      </c>
    </row>
    <row r="128" spans="1:20" x14ac:dyDescent="0.25">
      <c r="A128" s="32">
        <v>39465</v>
      </c>
      <c r="B128" s="15">
        <v>126</v>
      </c>
      <c r="C128" s="33">
        <v>0.70416666666666661</v>
      </c>
      <c r="D128" s="15">
        <v>-1</v>
      </c>
      <c r="E128" s="29">
        <v>576930</v>
      </c>
      <c r="F128" s="29">
        <v>543208</v>
      </c>
      <c r="G128" s="15">
        <v>0</v>
      </c>
      <c r="H128" s="15">
        <v>0</v>
      </c>
      <c r="I128" s="15">
        <v>0</v>
      </c>
      <c r="J128" s="15">
        <f t="shared" si="1"/>
        <v>0</v>
      </c>
      <c r="K128" s="15">
        <v>0</v>
      </c>
      <c r="L128" s="15">
        <v>0</v>
      </c>
      <c r="M128" s="15">
        <v>0</v>
      </c>
      <c r="N128" s="15">
        <v>0</v>
      </c>
      <c r="O128" s="15">
        <v>0</v>
      </c>
      <c r="P128" s="15" t="s">
        <v>492</v>
      </c>
      <c r="Q128" s="15">
        <v>1.2</v>
      </c>
      <c r="R128" s="35">
        <f>((G128*[1]Sheet3!$K$7)+([1]ghana!I128*[1]Sheet3!$K$13)+(I128*[1]Sheet3!$K$13)+([1]ghana!L128*[1]Sheet3!$K$3)+([1]ghana!M128*'[1]Cal p gram'!$U$24)+([1]ghana!O128*'[1]Cal p gram'!$U$23))/1000</f>
        <v>0</v>
      </c>
      <c r="S128" s="15">
        <v>0</v>
      </c>
      <c r="T128" s="39">
        <f>(R128/[1]Sheet3!$B$21)*10000</f>
        <v>0</v>
      </c>
    </row>
    <row r="129" spans="1:20" x14ac:dyDescent="0.25">
      <c r="A129" s="32">
        <v>39465</v>
      </c>
      <c r="B129" s="15">
        <v>127</v>
      </c>
      <c r="C129" s="33">
        <v>0.70694444444444438</v>
      </c>
      <c r="D129" s="15">
        <v>-1</v>
      </c>
      <c r="E129" s="29">
        <v>577030</v>
      </c>
      <c r="F129" s="29">
        <v>543165</v>
      </c>
      <c r="G129" s="15">
        <v>0</v>
      </c>
      <c r="H129" s="15">
        <v>18</v>
      </c>
      <c r="I129" s="15">
        <v>1</v>
      </c>
      <c r="J129" s="15">
        <f t="shared" si="1"/>
        <v>19</v>
      </c>
      <c r="K129" s="15">
        <v>0</v>
      </c>
      <c r="L129" s="15">
        <v>0</v>
      </c>
      <c r="M129" s="15">
        <v>0</v>
      </c>
      <c r="N129" s="15">
        <v>0</v>
      </c>
      <c r="O129" s="15">
        <v>0</v>
      </c>
      <c r="P129" s="15">
        <v>0</v>
      </c>
      <c r="Q129" s="15">
        <v>0</v>
      </c>
      <c r="R129" s="35">
        <f>((G129*[1]Sheet3!$K$7)+([1]ghana!I129*[1]Sheet3!$K$13)+(I129*[1]Sheet3!$K$13)+([1]ghana!L129*[1]Sheet3!$K$3)+([1]ghana!M129*'[1]Cal p gram'!$U$24)+([1]ghana!O129*'[1]Cal p gram'!$U$23))/1000</f>
        <v>4.2968422884922344</v>
      </c>
      <c r="S129" s="15">
        <v>0</v>
      </c>
      <c r="T129" s="39">
        <f>(R129/[1]Sheet3!$B$21)*10000</f>
        <v>246.42647359497909</v>
      </c>
    </row>
    <row r="130" spans="1:20" x14ac:dyDescent="0.25">
      <c r="A130" s="32">
        <v>39465</v>
      </c>
      <c r="B130" s="15">
        <v>128</v>
      </c>
      <c r="C130" s="33">
        <v>0.71111111111111103</v>
      </c>
      <c r="D130" s="15">
        <v>-1</v>
      </c>
      <c r="E130" s="29">
        <v>577124</v>
      </c>
      <c r="F130" s="29">
        <v>543132</v>
      </c>
      <c r="G130" s="15">
        <v>0</v>
      </c>
      <c r="H130" s="15">
        <v>0</v>
      </c>
      <c r="I130" s="15">
        <v>0</v>
      </c>
      <c r="J130" s="15">
        <f t="shared" si="1"/>
        <v>0</v>
      </c>
      <c r="K130" s="15">
        <v>0</v>
      </c>
      <c r="L130" s="15">
        <v>0</v>
      </c>
      <c r="M130" s="15">
        <v>0</v>
      </c>
      <c r="N130" s="15">
        <v>0</v>
      </c>
      <c r="O130" s="15">
        <v>0</v>
      </c>
      <c r="P130" s="15">
        <v>0</v>
      </c>
      <c r="Q130" s="15">
        <v>0</v>
      </c>
      <c r="R130" s="35">
        <f>((G130*[1]Sheet3!$K$7)+([1]ghana!I130*[1]Sheet3!$K$13)+(I130*[1]Sheet3!$K$13)+([1]ghana!L130*[1]Sheet3!$K$3)+([1]ghana!M130*'[1]Cal p gram'!$U$24)+([1]ghana!O130*'[1]Cal p gram'!$U$23))/1000</f>
        <v>0</v>
      </c>
      <c r="S130" s="15">
        <v>0</v>
      </c>
      <c r="T130" s="39">
        <f>(R130/[1]Sheet3!$B$21)*10000</f>
        <v>0</v>
      </c>
    </row>
    <row r="131" spans="1:20" x14ac:dyDescent="0.25">
      <c r="A131" s="32">
        <v>39465</v>
      </c>
      <c r="B131" s="15">
        <v>129</v>
      </c>
      <c r="C131" s="33">
        <v>0.71388888888888891</v>
      </c>
      <c r="D131" s="15">
        <v>-1</v>
      </c>
      <c r="E131" s="29">
        <v>577216</v>
      </c>
      <c r="F131" s="29">
        <v>543094</v>
      </c>
      <c r="G131" s="15">
        <v>0</v>
      </c>
      <c r="H131" s="15">
        <v>0</v>
      </c>
      <c r="I131" s="15">
        <v>0</v>
      </c>
      <c r="J131" s="15">
        <f t="shared" si="1"/>
        <v>0</v>
      </c>
      <c r="K131" s="15">
        <v>0</v>
      </c>
      <c r="L131" s="15">
        <v>0</v>
      </c>
      <c r="M131" s="15">
        <v>0</v>
      </c>
      <c r="N131" s="15">
        <v>0</v>
      </c>
      <c r="O131" s="15">
        <v>0</v>
      </c>
      <c r="P131" s="15">
        <v>0</v>
      </c>
      <c r="Q131" s="15">
        <v>0</v>
      </c>
      <c r="R131" s="35">
        <f>((G131*[1]Sheet3!$K$7)+([1]ghana!I131*[1]Sheet3!$K$13)+(I131*[1]Sheet3!$K$13)+([1]ghana!L131*[1]Sheet3!$K$3)+([1]ghana!M131*'[1]Cal p gram'!$U$24)+([1]ghana!O131*'[1]Cal p gram'!$U$23))/1000</f>
        <v>0</v>
      </c>
      <c r="S131" s="15">
        <v>0</v>
      </c>
      <c r="T131" s="39">
        <f>(R131/[1]Sheet3!$B$21)*10000</f>
        <v>0</v>
      </c>
    </row>
    <row r="132" spans="1:20" x14ac:dyDescent="0.25">
      <c r="A132" s="32">
        <v>39465</v>
      </c>
      <c r="B132" s="15">
        <v>130</v>
      </c>
      <c r="C132" s="33">
        <v>0.71666666666666667</v>
      </c>
      <c r="D132" s="15">
        <v>-1</v>
      </c>
      <c r="E132" s="29">
        <v>577308</v>
      </c>
      <c r="F132" s="29">
        <v>543058</v>
      </c>
      <c r="J132" s="15">
        <f t="shared" ref="J132:J195" si="2">SUM(G132:I132)</f>
        <v>0</v>
      </c>
      <c r="R132" s="35">
        <f>((G132*[1]Sheet3!$K$7)+([1]ghana!I132*[1]Sheet3!$K$13)+(I132*[1]Sheet3!$K$13)+([1]ghana!L132*[1]Sheet3!$K$3)+([1]ghana!M132*'[1]Cal p gram'!$U$24)+([1]ghana!O132*'[1]Cal p gram'!$U$23))/1000</f>
        <v>0</v>
      </c>
      <c r="T132" s="39">
        <f>(R132/[1]Sheet3!$B$21)*10000</f>
        <v>0</v>
      </c>
    </row>
    <row r="133" spans="1:20" x14ac:dyDescent="0.25">
      <c r="A133" s="32">
        <v>39465</v>
      </c>
      <c r="B133" s="15">
        <v>131</v>
      </c>
      <c r="C133" s="33">
        <v>0.71944444444444444</v>
      </c>
      <c r="D133" s="15">
        <v>-1</v>
      </c>
      <c r="E133" s="29">
        <v>577414</v>
      </c>
      <c r="F133" s="29">
        <v>543002</v>
      </c>
      <c r="G133" s="15">
        <v>1</v>
      </c>
      <c r="H133" s="15">
        <v>2</v>
      </c>
      <c r="I133" s="15">
        <v>0</v>
      </c>
      <c r="J133" s="15">
        <f t="shared" si="2"/>
        <v>3</v>
      </c>
      <c r="K133" s="15">
        <v>1</v>
      </c>
      <c r="L133" s="15">
        <v>0</v>
      </c>
      <c r="M133" s="15">
        <v>0</v>
      </c>
      <c r="N133" s="15">
        <v>0</v>
      </c>
      <c r="O133" s="15">
        <v>0</v>
      </c>
      <c r="P133" s="15">
        <v>0</v>
      </c>
      <c r="Q133" s="15">
        <v>0</v>
      </c>
      <c r="R133" s="35">
        <f>((G133*[1]Sheet3!$K$7)+([1]ghana!I133*[1]Sheet3!$K$13)+(I133*[1]Sheet3!$K$13)+([1]ghana!L133*[1]Sheet3!$K$3)+([1]ghana!M133*'[1]Cal p gram'!$U$24)+([1]ghana!O133*'[1]Cal p gram'!$U$23))/1000</f>
        <v>0.46657028802413553</v>
      </c>
      <c r="S133" s="15">
        <v>0</v>
      </c>
      <c r="T133" s="39">
        <f>(R133/[1]Sheet3!$B$21)*10000</f>
        <v>26.758084901069601</v>
      </c>
    </row>
    <row r="134" spans="1:20" x14ac:dyDescent="0.25">
      <c r="A134" s="32">
        <v>39466</v>
      </c>
      <c r="B134" s="15">
        <v>132</v>
      </c>
      <c r="C134" s="33">
        <v>0.34722222222222221</v>
      </c>
      <c r="D134" s="15">
        <v>1</v>
      </c>
      <c r="E134" s="29">
        <v>577479</v>
      </c>
      <c r="F134" s="29">
        <v>542944</v>
      </c>
      <c r="G134" s="15">
        <v>0</v>
      </c>
      <c r="H134" s="15">
        <v>0</v>
      </c>
      <c r="I134" s="15">
        <v>0</v>
      </c>
      <c r="J134" s="15">
        <f t="shared" si="2"/>
        <v>0</v>
      </c>
      <c r="K134" s="15">
        <v>1</v>
      </c>
      <c r="L134" s="15">
        <v>0</v>
      </c>
      <c r="M134" s="15">
        <v>0</v>
      </c>
      <c r="N134" s="15">
        <v>0</v>
      </c>
      <c r="O134" s="15">
        <v>0</v>
      </c>
      <c r="P134" s="15">
        <v>0</v>
      </c>
      <c r="Q134" s="15">
        <v>0</v>
      </c>
      <c r="R134" s="35">
        <f>((G134*[1]Sheet3!$K$7)+([1]ghana!I134*[1]Sheet3!$K$13)+(I134*[1]Sheet3!$K$13)+([1]ghana!L134*[1]Sheet3!$K$3)+([1]ghana!M134*'[1]Cal p gram'!$U$24)+([1]ghana!O134*'[1]Cal p gram'!$U$23))/1000</f>
        <v>3.9822712175301535E-3</v>
      </c>
      <c r="S134" s="15">
        <v>0</v>
      </c>
      <c r="T134" s="39">
        <f>(R134/[1]Sheet3!$B$21)*10000</f>
        <v>0.22838563464685399</v>
      </c>
    </row>
    <row r="135" spans="1:20" x14ac:dyDescent="0.25">
      <c r="A135" s="32">
        <v>39466</v>
      </c>
      <c r="B135" s="15">
        <v>133</v>
      </c>
      <c r="C135" s="33">
        <v>0.35486111111111107</v>
      </c>
      <c r="D135" s="15">
        <v>1</v>
      </c>
      <c r="E135" s="29">
        <v>577563</v>
      </c>
      <c r="F135" s="29">
        <v>542917</v>
      </c>
      <c r="G135" s="15">
        <v>0</v>
      </c>
      <c r="H135" s="15">
        <v>0</v>
      </c>
      <c r="I135" s="15">
        <v>0</v>
      </c>
      <c r="J135" s="15">
        <f t="shared" si="2"/>
        <v>0</v>
      </c>
      <c r="K135" s="15">
        <v>1</v>
      </c>
      <c r="L135" s="15">
        <v>0</v>
      </c>
      <c r="M135" s="15">
        <v>0</v>
      </c>
      <c r="N135" s="15">
        <v>0</v>
      </c>
      <c r="O135" s="15">
        <v>0</v>
      </c>
      <c r="P135" s="15">
        <v>0</v>
      </c>
      <c r="Q135" s="15">
        <v>0</v>
      </c>
      <c r="R135" s="35">
        <f>((G135*[1]Sheet3!$K$7)+([1]ghana!I135*[1]Sheet3!$K$13)+(I135*[1]Sheet3!$K$13)+([1]ghana!L135*[1]Sheet3!$K$3)+([1]ghana!M135*'[1]Cal p gram'!$U$24)+([1]ghana!O135*'[1]Cal p gram'!$U$23))/1000</f>
        <v>3.9822712175301535E-3</v>
      </c>
      <c r="S135" s="15">
        <v>0</v>
      </c>
      <c r="T135" s="39">
        <f>(R135/[1]Sheet3!$B$21)*10000</f>
        <v>0.22838563464685399</v>
      </c>
    </row>
    <row r="136" spans="1:20" x14ac:dyDescent="0.25">
      <c r="A136" s="32">
        <v>39466</v>
      </c>
      <c r="B136" s="15">
        <v>134</v>
      </c>
      <c r="C136" s="33">
        <v>0.36180555555555555</v>
      </c>
      <c r="D136" s="15">
        <v>1</v>
      </c>
      <c r="E136" s="29">
        <v>577648</v>
      </c>
      <c r="F136" s="29">
        <v>542872</v>
      </c>
      <c r="G136" s="15">
        <v>0</v>
      </c>
      <c r="H136" s="15">
        <v>0</v>
      </c>
      <c r="I136" s="15">
        <v>0</v>
      </c>
      <c r="J136" s="15">
        <f t="shared" si="2"/>
        <v>0</v>
      </c>
      <c r="K136" s="15">
        <v>2</v>
      </c>
      <c r="L136" s="15">
        <v>0</v>
      </c>
      <c r="M136" s="15">
        <v>0</v>
      </c>
      <c r="N136" s="15">
        <v>0</v>
      </c>
      <c r="O136" s="15">
        <v>0</v>
      </c>
      <c r="P136" s="15">
        <v>0</v>
      </c>
      <c r="Q136" s="15">
        <v>0</v>
      </c>
      <c r="R136" s="35">
        <f>((G136*[1]Sheet3!$K$7)+([1]ghana!I136*[1]Sheet3!$K$13)+(I136*[1]Sheet3!$K$13)+([1]ghana!L136*[1]Sheet3!$K$3)+([1]ghana!M136*'[1]Cal p gram'!$U$24)+([1]ghana!O136*'[1]Cal p gram'!$U$23))/1000</f>
        <v>7.964542435060307E-3</v>
      </c>
      <c r="S136" s="15">
        <v>0</v>
      </c>
      <c r="T136" s="39">
        <f>(R136/[1]Sheet3!$B$21)*10000</f>
        <v>0.45677126929370798</v>
      </c>
    </row>
    <row r="137" spans="1:20" x14ac:dyDescent="0.25">
      <c r="A137" s="32">
        <v>39466</v>
      </c>
      <c r="B137" s="15">
        <v>135</v>
      </c>
      <c r="C137" s="33">
        <v>0.36944444444444441</v>
      </c>
      <c r="D137" s="15">
        <v>1</v>
      </c>
      <c r="E137" s="29">
        <v>577746</v>
      </c>
      <c r="F137" s="29">
        <v>542852</v>
      </c>
      <c r="G137" s="15">
        <v>0</v>
      </c>
      <c r="H137" s="15">
        <v>0</v>
      </c>
      <c r="I137" s="15">
        <v>0</v>
      </c>
      <c r="J137" s="15">
        <f t="shared" si="2"/>
        <v>0</v>
      </c>
      <c r="K137" s="15">
        <v>5</v>
      </c>
      <c r="L137" s="15">
        <v>1</v>
      </c>
      <c r="M137" s="15">
        <v>3</v>
      </c>
      <c r="N137" s="15">
        <v>0</v>
      </c>
      <c r="O137" s="15">
        <v>0</v>
      </c>
      <c r="P137" s="15">
        <v>0</v>
      </c>
      <c r="Q137" s="15">
        <v>0</v>
      </c>
      <c r="R137" s="35">
        <f>((G137*[1]Sheet3!$K$7)+([1]ghana!I137*[1]Sheet3!$K$13)+(I137*[1]Sheet3!$K$13)+([1]ghana!L137*[1]Sheet3!$K$3)+([1]ghana!M137*'[1]Cal p gram'!$U$24)+([1]ghana!O137*'[1]Cal p gram'!$U$23))/1000</f>
        <v>1.991135608765077E-2</v>
      </c>
      <c r="S137" s="15" t="s">
        <v>493</v>
      </c>
      <c r="T137" s="39">
        <f>(R137/[1]Sheet3!$B$21)*10000</f>
        <v>1.1419281732342701</v>
      </c>
    </row>
    <row r="138" spans="1:20" x14ac:dyDescent="0.25">
      <c r="A138" s="32">
        <v>39466</v>
      </c>
      <c r="B138" s="15">
        <v>136</v>
      </c>
      <c r="C138" s="33">
        <v>0.37708333333333333</v>
      </c>
      <c r="D138" s="15">
        <v>2</v>
      </c>
      <c r="E138" s="29">
        <v>577833</v>
      </c>
      <c r="F138" s="29">
        <v>542810</v>
      </c>
      <c r="G138" s="15">
        <v>0</v>
      </c>
      <c r="H138" s="15">
        <v>0</v>
      </c>
      <c r="I138" s="15">
        <v>0</v>
      </c>
      <c r="J138" s="15">
        <f t="shared" si="2"/>
        <v>0</v>
      </c>
      <c r="K138" s="15">
        <v>15</v>
      </c>
      <c r="L138" s="15">
        <v>0</v>
      </c>
      <c r="M138" s="15">
        <v>0</v>
      </c>
      <c r="N138" s="15">
        <v>0</v>
      </c>
      <c r="O138" s="15">
        <v>0</v>
      </c>
      <c r="P138" s="15" t="s">
        <v>492</v>
      </c>
      <c r="Q138" s="15">
        <v>0.6</v>
      </c>
      <c r="R138" s="35">
        <f>((G138*[1]Sheet3!$K$7)+([1]ghana!I138*[1]Sheet3!$K$13)+(I138*[1]Sheet3!$K$13)+([1]ghana!L138*[1]Sheet3!$K$3)+([1]ghana!M138*'[1]Cal p gram'!$U$24)+([1]ghana!O138*'[1]Cal p gram'!$U$23))/1000</f>
        <v>5.9734068262952307E-2</v>
      </c>
      <c r="S138" s="15">
        <v>0</v>
      </c>
      <c r="T138" s="39">
        <f>(R138/[1]Sheet3!$B$21)*10000</f>
        <v>3.4257845197028103</v>
      </c>
    </row>
    <row r="139" spans="1:20" x14ac:dyDescent="0.25">
      <c r="A139" s="32">
        <v>39466</v>
      </c>
      <c r="B139" s="15">
        <v>137</v>
      </c>
      <c r="C139" s="33">
        <v>0.3833333333333333</v>
      </c>
      <c r="D139" s="15">
        <v>2</v>
      </c>
      <c r="E139" s="29">
        <v>577926</v>
      </c>
      <c r="F139" s="29">
        <v>542782</v>
      </c>
      <c r="G139" s="15">
        <v>0</v>
      </c>
      <c r="H139" s="15">
        <v>0</v>
      </c>
      <c r="I139" s="15">
        <v>0</v>
      </c>
      <c r="J139" s="15">
        <f t="shared" si="2"/>
        <v>0</v>
      </c>
      <c r="K139" s="15">
        <v>33</v>
      </c>
      <c r="L139" s="15">
        <v>0</v>
      </c>
      <c r="M139" s="15">
        <v>0</v>
      </c>
      <c r="N139" s="15">
        <v>0</v>
      </c>
      <c r="O139" s="15">
        <v>0</v>
      </c>
      <c r="P139" s="15">
        <v>0</v>
      </c>
      <c r="Q139" s="15">
        <v>0</v>
      </c>
      <c r="R139" s="35">
        <f>((G139*[1]Sheet3!$K$7)+([1]ghana!I139*[1]Sheet3!$K$13)+(I139*[1]Sheet3!$K$13)+([1]ghana!L139*[1]Sheet3!$K$3)+([1]ghana!M139*'[1]Cal p gram'!$U$24)+([1]ghana!O139*'[1]Cal p gram'!$U$23))/1000</f>
        <v>0.13141495017849508</v>
      </c>
      <c r="S139" s="15">
        <v>0</v>
      </c>
      <c r="T139" s="39">
        <f>(R139/[1]Sheet3!$B$21)*10000</f>
        <v>7.5367259433461831</v>
      </c>
    </row>
    <row r="140" spans="1:20" x14ac:dyDescent="0.25">
      <c r="A140" s="32">
        <v>39466</v>
      </c>
      <c r="B140" s="15">
        <v>138</v>
      </c>
      <c r="C140" s="33">
        <v>0.39583333333333331</v>
      </c>
      <c r="D140" s="15">
        <v>2</v>
      </c>
      <c r="E140" s="29">
        <v>578013</v>
      </c>
      <c r="F140" s="29">
        <v>542744</v>
      </c>
      <c r="G140" s="15">
        <v>0</v>
      </c>
      <c r="H140" s="15">
        <v>0</v>
      </c>
      <c r="I140" s="15">
        <v>0</v>
      </c>
      <c r="J140" s="15">
        <f t="shared" si="2"/>
        <v>0</v>
      </c>
      <c r="K140" s="15">
        <v>19</v>
      </c>
      <c r="L140" s="15">
        <v>0</v>
      </c>
      <c r="M140" s="15">
        <v>0</v>
      </c>
      <c r="N140" s="15">
        <v>0</v>
      </c>
      <c r="O140" s="15">
        <v>0</v>
      </c>
      <c r="P140" s="15">
        <v>0</v>
      </c>
      <c r="Q140" s="15">
        <v>0</v>
      </c>
      <c r="R140" s="35">
        <f>((G140*[1]Sheet3!$K$7)+([1]ghana!I140*[1]Sheet3!$K$13)+(I140*[1]Sheet3!$K$13)+([1]ghana!L140*[1]Sheet3!$K$3)+([1]ghana!M140*'[1]Cal p gram'!$U$24)+([1]ghana!O140*'[1]Cal p gram'!$U$23))/1000</f>
        <v>7.5663153133072925E-2</v>
      </c>
      <c r="S140" s="15">
        <v>0</v>
      </c>
      <c r="T140" s="39">
        <f>(R140/[1]Sheet3!$B$21)*10000</f>
        <v>4.3393270582902268</v>
      </c>
    </row>
    <row r="141" spans="1:20" x14ac:dyDescent="0.25">
      <c r="A141" s="32">
        <v>39466</v>
      </c>
      <c r="B141" s="15">
        <v>139</v>
      </c>
      <c r="C141" s="33">
        <v>0.40347222222222218</v>
      </c>
      <c r="D141" s="15">
        <v>2</v>
      </c>
      <c r="E141" s="29">
        <v>578097</v>
      </c>
      <c r="F141" s="29">
        <v>542725</v>
      </c>
      <c r="G141" s="15">
        <v>0</v>
      </c>
      <c r="H141" s="15">
        <v>0</v>
      </c>
      <c r="I141" s="15">
        <v>0</v>
      </c>
      <c r="J141" s="15">
        <f t="shared" si="2"/>
        <v>0</v>
      </c>
      <c r="K141" s="15">
        <v>39</v>
      </c>
      <c r="L141" s="15">
        <v>0</v>
      </c>
      <c r="M141" s="15">
        <v>0</v>
      </c>
      <c r="N141" s="15">
        <v>0</v>
      </c>
      <c r="O141" s="15">
        <v>0</v>
      </c>
      <c r="P141" s="15" t="s">
        <v>492</v>
      </c>
      <c r="Q141" s="15">
        <v>0.5</v>
      </c>
      <c r="R141" s="35">
        <f>((G141*[1]Sheet3!$K$7)+([1]ghana!I141*[1]Sheet3!$K$13)+(I141*[1]Sheet3!$K$13)+([1]ghana!L141*[1]Sheet3!$K$3)+([1]ghana!M141*'[1]Cal p gram'!$U$24)+([1]ghana!O141*'[1]Cal p gram'!$U$23))/1000</f>
        <v>0.15530857748367599</v>
      </c>
      <c r="S141" s="15">
        <v>0</v>
      </c>
      <c r="T141" s="39">
        <f>(R141/[1]Sheet3!$B$21)*10000</f>
        <v>8.9070397512273072</v>
      </c>
    </row>
    <row r="142" spans="1:20" x14ac:dyDescent="0.25">
      <c r="A142" s="32">
        <v>39466</v>
      </c>
      <c r="B142" s="15">
        <v>140</v>
      </c>
      <c r="C142" s="33">
        <v>0.4145833333333333</v>
      </c>
      <c r="D142" s="15">
        <v>3</v>
      </c>
      <c r="E142" s="29">
        <v>578182</v>
      </c>
      <c r="F142" s="29">
        <v>542700</v>
      </c>
      <c r="G142" s="15">
        <v>15</v>
      </c>
      <c r="H142" s="15">
        <v>925</v>
      </c>
      <c r="I142" s="15">
        <v>6</v>
      </c>
      <c r="J142" s="15">
        <f t="shared" si="2"/>
        <v>946</v>
      </c>
      <c r="K142" s="15">
        <v>1</v>
      </c>
      <c r="L142" s="15">
        <v>0</v>
      </c>
      <c r="M142" s="15">
        <v>0</v>
      </c>
      <c r="N142" s="15">
        <v>0</v>
      </c>
      <c r="O142" s="15">
        <v>0</v>
      </c>
      <c r="P142" s="15">
        <v>0</v>
      </c>
      <c r="Q142" s="15">
        <v>0</v>
      </c>
      <c r="R142" s="35">
        <f>((G142*[1]Sheet3!$K$7)+([1]ghana!I142*[1]Sheet3!$K$13)+(I142*[1]Sheet3!$K$13)+([1]ghana!L142*[1]Sheet3!$K$3)+([1]ghana!M142*'[1]Cal p gram'!$U$24)+([1]ghana!O142*'[1]Cal p gram'!$U$23))/1000</f>
        <v>210.703586835501</v>
      </c>
      <c r="S142" s="15">
        <v>0</v>
      </c>
      <c r="T142" s="39">
        <f>(R142/[1]Sheet3!$B$21)*10000</f>
        <v>12083.976648792892</v>
      </c>
    </row>
    <row r="143" spans="1:20" x14ac:dyDescent="0.25">
      <c r="A143" s="32">
        <v>39466</v>
      </c>
      <c r="B143" s="15">
        <v>141</v>
      </c>
      <c r="C143" s="33">
        <v>0.41805555555555551</v>
      </c>
      <c r="D143" s="15">
        <v>3</v>
      </c>
      <c r="E143" s="29">
        <v>578258</v>
      </c>
      <c r="F143" s="29">
        <v>542668</v>
      </c>
      <c r="G143" s="15">
        <v>0</v>
      </c>
      <c r="H143" s="15">
        <v>0</v>
      </c>
      <c r="I143" s="15">
        <v>0</v>
      </c>
      <c r="J143" s="15">
        <f t="shared" si="2"/>
        <v>0</v>
      </c>
      <c r="K143" s="15">
        <v>0</v>
      </c>
      <c r="L143" s="15">
        <v>0</v>
      </c>
      <c r="M143" s="15">
        <v>0</v>
      </c>
      <c r="N143" s="15">
        <v>0</v>
      </c>
      <c r="O143" s="15">
        <v>0</v>
      </c>
      <c r="P143" s="15">
        <v>0</v>
      </c>
      <c r="Q143" s="15">
        <v>0</v>
      </c>
      <c r="R143" s="35">
        <f>((G143*[1]Sheet3!$K$7)+([1]ghana!I143*[1]Sheet3!$K$13)+(I143*[1]Sheet3!$K$13)+([1]ghana!L143*[1]Sheet3!$K$3)+([1]ghana!M143*'[1]Cal p gram'!$U$24)+([1]ghana!O143*'[1]Cal p gram'!$U$23))/1000</f>
        <v>0</v>
      </c>
      <c r="S143" s="15">
        <v>0</v>
      </c>
      <c r="T143" s="39">
        <f>(R143/[1]Sheet3!$B$21)*10000</f>
        <v>0</v>
      </c>
    </row>
    <row r="144" spans="1:20" x14ac:dyDescent="0.25">
      <c r="A144" s="32">
        <v>39466</v>
      </c>
      <c r="B144" s="15">
        <v>142</v>
      </c>
      <c r="C144" s="33">
        <v>0.4236111111111111</v>
      </c>
      <c r="D144" s="15">
        <v>3</v>
      </c>
      <c r="E144" s="29">
        <v>578348</v>
      </c>
      <c r="F144" s="29">
        <v>542621</v>
      </c>
      <c r="G144" s="15">
        <v>0</v>
      </c>
      <c r="H144" s="15">
        <v>0</v>
      </c>
      <c r="I144" s="15">
        <v>0</v>
      </c>
      <c r="J144" s="15">
        <f t="shared" si="2"/>
        <v>0</v>
      </c>
      <c r="K144" s="15">
        <v>2</v>
      </c>
      <c r="L144" s="15">
        <v>0</v>
      </c>
      <c r="M144" s="15">
        <v>0</v>
      </c>
      <c r="N144" s="15">
        <v>0</v>
      </c>
      <c r="O144" s="15">
        <v>0</v>
      </c>
      <c r="P144" s="15">
        <v>0</v>
      </c>
      <c r="Q144" s="15">
        <v>0</v>
      </c>
      <c r="R144" s="35">
        <f>((G144*[1]Sheet3!$K$7)+([1]ghana!I144*[1]Sheet3!$K$13)+(I144*[1]Sheet3!$K$13)+([1]ghana!L144*[1]Sheet3!$K$3)+([1]ghana!M144*'[1]Cal p gram'!$U$24)+([1]ghana!O144*'[1]Cal p gram'!$U$23))/1000</f>
        <v>7.964542435060307E-3</v>
      </c>
      <c r="S144" s="15">
        <v>0</v>
      </c>
      <c r="T144" s="39">
        <f>(R144/[1]Sheet3!$B$21)*10000</f>
        <v>0.45677126929370798</v>
      </c>
    </row>
    <row r="145" spans="1:20" x14ac:dyDescent="0.25">
      <c r="A145" s="32">
        <v>39466</v>
      </c>
      <c r="B145" s="15">
        <v>143</v>
      </c>
      <c r="C145" s="33">
        <v>0.4284722222222222</v>
      </c>
      <c r="D145" s="15">
        <v>3</v>
      </c>
      <c r="E145" s="29">
        <v>578440</v>
      </c>
      <c r="F145" s="29">
        <v>542577</v>
      </c>
      <c r="G145" s="15">
        <v>0</v>
      </c>
      <c r="H145" s="15">
        <v>0</v>
      </c>
      <c r="I145" s="15">
        <v>0</v>
      </c>
      <c r="J145" s="15">
        <f t="shared" si="2"/>
        <v>0</v>
      </c>
      <c r="K145" s="15">
        <v>1</v>
      </c>
      <c r="L145" s="15">
        <v>0</v>
      </c>
      <c r="M145" s="15">
        <v>0</v>
      </c>
      <c r="N145" s="15">
        <v>0</v>
      </c>
      <c r="O145" s="15">
        <v>0</v>
      </c>
      <c r="P145" s="15">
        <v>0</v>
      </c>
      <c r="Q145" s="15">
        <v>0</v>
      </c>
      <c r="R145" s="35">
        <f>((G145*[1]Sheet3!$K$7)+([1]ghana!I145*[1]Sheet3!$K$13)+(I145*[1]Sheet3!$K$13)+([1]ghana!L145*[1]Sheet3!$K$3)+([1]ghana!M145*'[1]Cal p gram'!$U$24)+([1]ghana!O145*'[1]Cal p gram'!$U$23))/1000</f>
        <v>3.9822712175301535E-3</v>
      </c>
      <c r="S145" s="15">
        <v>0</v>
      </c>
      <c r="T145" s="39">
        <f>(R145/[1]Sheet3!$B$21)*10000</f>
        <v>0.22838563464685399</v>
      </c>
    </row>
    <row r="146" spans="1:20" x14ac:dyDescent="0.25">
      <c r="A146" s="32">
        <v>39466</v>
      </c>
      <c r="B146" s="15">
        <v>144</v>
      </c>
      <c r="C146" s="33">
        <v>0.43333333333333329</v>
      </c>
      <c r="D146" s="15">
        <v>3</v>
      </c>
      <c r="E146" s="29">
        <v>578545</v>
      </c>
      <c r="F146" s="29">
        <v>542536</v>
      </c>
      <c r="G146" s="15">
        <v>0</v>
      </c>
      <c r="H146" s="15">
        <v>0</v>
      </c>
      <c r="I146" s="15">
        <v>0</v>
      </c>
      <c r="J146" s="15">
        <f t="shared" si="2"/>
        <v>0</v>
      </c>
      <c r="K146" s="15">
        <v>1</v>
      </c>
      <c r="L146" s="15">
        <v>0</v>
      </c>
      <c r="M146" s="15">
        <v>0</v>
      </c>
      <c r="N146" s="15">
        <v>0</v>
      </c>
      <c r="O146" s="15">
        <v>0</v>
      </c>
      <c r="P146" s="15">
        <v>0</v>
      </c>
      <c r="Q146" s="15">
        <v>0</v>
      </c>
      <c r="R146" s="35">
        <f>((G146*[1]Sheet3!$K$7)+([1]ghana!I146*[1]Sheet3!$K$13)+(I146*[1]Sheet3!$K$13)+([1]ghana!L146*[1]Sheet3!$K$3)+([1]ghana!M146*'[1]Cal p gram'!$U$24)+([1]ghana!O146*'[1]Cal p gram'!$U$23))/1000</f>
        <v>3.9822712175301535E-3</v>
      </c>
      <c r="S146" s="15">
        <v>0</v>
      </c>
      <c r="T146" s="39">
        <f>(R146/[1]Sheet3!$B$21)*10000</f>
        <v>0.22838563464685399</v>
      </c>
    </row>
    <row r="147" spans="1:20" x14ac:dyDescent="0.25">
      <c r="A147" s="32">
        <v>39466</v>
      </c>
      <c r="B147" s="15">
        <v>145</v>
      </c>
      <c r="C147" s="33">
        <v>0.43819444444444444</v>
      </c>
      <c r="D147" s="15">
        <v>3</v>
      </c>
      <c r="E147" s="29">
        <v>578634</v>
      </c>
      <c r="F147" s="29">
        <v>542507</v>
      </c>
      <c r="G147" s="15">
        <v>0</v>
      </c>
      <c r="H147" s="15">
        <v>0</v>
      </c>
      <c r="I147" s="15">
        <v>0</v>
      </c>
      <c r="J147" s="15">
        <f t="shared" si="2"/>
        <v>0</v>
      </c>
      <c r="K147" s="15">
        <v>0</v>
      </c>
      <c r="L147" s="15">
        <v>0</v>
      </c>
      <c r="M147" s="15">
        <v>0</v>
      </c>
      <c r="N147" s="15">
        <v>0</v>
      </c>
      <c r="O147" s="15">
        <v>0</v>
      </c>
      <c r="P147" s="15">
        <v>0</v>
      </c>
      <c r="Q147" s="15">
        <v>0</v>
      </c>
      <c r="R147" s="35">
        <f>((G147*[1]Sheet3!$K$7)+([1]ghana!I147*[1]Sheet3!$K$13)+(I147*[1]Sheet3!$K$13)+([1]ghana!L147*[1]Sheet3!$K$3)+([1]ghana!M147*'[1]Cal p gram'!$U$24)+([1]ghana!O147*'[1]Cal p gram'!$U$23))/1000</f>
        <v>0</v>
      </c>
      <c r="S147" s="15">
        <v>0</v>
      </c>
      <c r="T147" s="39">
        <f>(R147/[1]Sheet3!$B$21)*10000</f>
        <v>0</v>
      </c>
    </row>
    <row r="148" spans="1:20" x14ac:dyDescent="0.25">
      <c r="A148" s="32">
        <v>39466</v>
      </c>
      <c r="B148" s="15">
        <v>146</v>
      </c>
      <c r="C148" s="33">
        <v>0.44027777777777777</v>
      </c>
      <c r="D148" s="15">
        <v>3</v>
      </c>
      <c r="E148" s="29">
        <v>578733</v>
      </c>
      <c r="F148" s="29">
        <v>542485</v>
      </c>
      <c r="G148" s="15">
        <v>0</v>
      </c>
      <c r="H148" s="15">
        <v>0</v>
      </c>
      <c r="I148" s="15">
        <v>0</v>
      </c>
      <c r="J148" s="15">
        <f t="shared" si="2"/>
        <v>0</v>
      </c>
      <c r="K148" s="15">
        <v>0</v>
      </c>
      <c r="L148" s="15">
        <v>0</v>
      </c>
      <c r="M148" s="15">
        <v>0</v>
      </c>
      <c r="N148" s="15">
        <v>0</v>
      </c>
      <c r="O148" s="15">
        <v>0</v>
      </c>
      <c r="P148" s="15">
        <v>0</v>
      </c>
      <c r="Q148" s="15">
        <v>0</v>
      </c>
      <c r="R148" s="35">
        <f>((G148*[1]Sheet3!$K$7)+([1]ghana!I148*[1]Sheet3!$K$13)+(I148*[1]Sheet3!$K$13)+([1]ghana!L148*[1]Sheet3!$K$3)+([1]ghana!M148*'[1]Cal p gram'!$U$24)+([1]ghana!O148*'[1]Cal p gram'!$U$23))/1000</f>
        <v>0</v>
      </c>
      <c r="S148" s="15">
        <v>0</v>
      </c>
      <c r="T148" s="39">
        <f>(R148/[1]Sheet3!$B$21)*10000</f>
        <v>0</v>
      </c>
    </row>
    <row r="149" spans="1:20" x14ac:dyDescent="0.25">
      <c r="A149" s="32">
        <v>39466</v>
      </c>
      <c r="B149" s="15">
        <v>147</v>
      </c>
      <c r="C149" s="33">
        <v>0.44374999999999998</v>
      </c>
      <c r="D149" s="15">
        <v>3</v>
      </c>
      <c r="E149" s="29">
        <v>578817</v>
      </c>
      <c r="F149" s="29">
        <v>542437</v>
      </c>
      <c r="G149" s="15">
        <v>0</v>
      </c>
      <c r="H149" s="15">
        <v>0</v>
      </c>
      <c r="I149" s="15">
        <v>0</v>
      </c>
      <c r="J149" s="15">
        <f t="shared" si="2"/>
        <v>0</v>
      </c>
      <c r="K149" s="15">
        <v>0</v>
      </c>
      <c r="L149" s="15">
        <v>1</v>
      </c>
      <c r="M149" s="15" t="s">
        <v>480</v>
      </c>
      <c r="N149" s="15">
        <v>0</v>
      </c>
      <c r="O149" s="15">
        <v>0</v>
      </c>
      <c r="P149" s="15">
        <v>0</v>
      </c>
      <c r="Q149" s="15">
        <v>0</v>
      </c>
      <c r="R149" s="35">
        <f>((G149*[1]Sheet3!$K$7)+([1]ghana!I149*[1]Sheet3!$K$13)+(I149*[1]Sheet3!$K$13)+([1]ghana!L149*[1]Sheet3!$K$3)+([1]ghana!M149*'[1]Cal p gram'!$U$24)+([1]ghana!O149*'[1]Cal p gram'!$U$23))/1000</f>
        <v>0</v>
      </c>
      <c r="S149" s="15" t="s">
        <v>491</v>
      </c>
      <c r="T149" s="39">
        <f>(R149/[1]Sheet3!$B$21)*10000</f>
        <v>0</v>
      </c>
    </row>
    <row r="150" spans="1:20" x14ac:dyDescent="0.25">
      <c r="A150" s="32">
        <v>39466</v>
      </c>
      <c r="B150" s="15">
        <v>148</v>
      </c>
      <c r="C150" s="33">
        <v>0.44652777777777775</v>
      </c>
      <c r="D150" s="15">
        <v>3</v>
      </c>
      <c r="E150" s="29">
        <v>578914</v>
      </c>
      <c r="F150" s="29">
        <v>542392</v>
      </c>
      <c r="G150" s="15">
        <v>0</v>
      </c>
      <c r="H150" s="15">
        <v>0</v>
      </c>
      <c r="I150" s="15">
        <v>0</v>
      </c>
      <c r="J150" s="15">
        <f t="shared" si="2"/>
        <v>0</v>
      </c>
      <c r="K150" s="15">
        <v>2</v>
      </c>
      <c r="L150" s="15">
        <v>0</v>
      </c>
      <c r="M150" s="15">
        <v>0</v>
      </c>
      <c r="N150" s="15">
        <v>0</v>
      </c>
      <c r="O150" s="15">
        <v>0</v>
      </c>
      <c r="P150" s="15">
        <v>0</v>
      </c>
      <c r="Q150" s="15">
        <v>0</v>
      </c>
      <c r="R150" s="35">
        <f>((G150*[1]Sheet3!$K$7)+([1]ghana!I150*[1]Sheet3!$K$13)+(I150*[1]Sheet3!$K$13)+([1]ghana!L150*[1]Sheet3!$K$3)+([1]ghana!M150*'[1]Cal p gram'!$U$24)+([1]ghana!O150*'[1]Cal p gram'!$U$23))/1000</f>
        <v>7.964542435060307E-3</v>
      </c>
      <c r="S150" s="15">
        <v>0</v>
      </c>
      <c r="T150" s="39">
        <f>(R150/[1]Sheet3!$B$21)*10000</f>
        <v>0.45677126929370798</v>
      </c>
    </row>
    <row r="151" spans="1:20" x14ac:dyDescent="0.25">
      <c r="A151" s="32">
        <v>39466</v>
      </c>
      <c r="B151" s="15">
        <v>149</v>
      </c>
      <c r="C151" s="33">
        <v>0.4506944444444444</v>
      </c>
      <c r="D151" s="15">
        <v>3</v>
      </c>
      <c r="E151" s="29">
        <v>579004</v>
      </c>
      <c r="F151" s="29">
        <v>542360</v>
      </c>
      <c r="G151" s="15">
        <v>0</v>
      </c>
      <c r="H151" s="15">
        <v>0</v>
      </c>
      <c r="I151" s="15">
        <v>0</v>
      </c>
      <c r="J151" s="15">
        <f t="shared" si="2"/>
        <v>0</v>
      </c>
      <c r="K151" s="15">
        <v>0</v>
      </c>
      <c r="L151" s="15">
        <v>1</v>
      </c>
      <c r="M151" s="15">
        <v>1.7</v>
      </c>
      <c r="N151" s="15">
        <v>0</v>
      </c>
      <c r="O151" s="15">
        <v>0</v>
      </c>
      <c r="P151" s="15">
        <v>0</v>
      </c>
      <c r="Q151" s="15">
        <v>0</v>
      </c>
      <c r="R151" s="35">
        <f>((G151*[1]Sheet3!$K$7)+([1]ghana!I151*[1]Sheet3!$K$13)+(I151*[1]Sheet3!$K$13)+([1]ghana!L151*[1]Sheet3!$K$3)+([1]ghana!M151*'[1]Cal p gram'!$U$24)+([1]ghana!O151*'[1]Cal p gram'!$U$23))/1000</f>
        <v>0</v>
      </c>
      <c r="S151" s="15" t="s">
        <v>482</v>
      </c>
      <c r="T151" s="39">
        <f>(R151/[1]Sheet3!$B$21)*10000</f>
        <v>0</v>
      </c>
    </row>
    <row r="152" spans="1:20" x14ac:dyDescent="0.25">
      <c r="A152" s="32">
        <v>39466</v>
      </c>
      <c r="B152" s="15">
        <v>150</v>
      </c>
      <c r="C152" s="33">
        <v>0.45347222222222222</v>
      </c>
      <c r="D152" s="15">
        <v>3</v>
      </c>
      <c r="E152" s="29">
        <v>579096</v>
      </c>
      <c r="F152" s="29">
        <v>542308</v>
      </c>
      <c r="G152" s="15">
        <v>0</v>
      </c>
      <c r="H152" s="15">
        <v>0</v>
      </c>
      <c r="I152" s="15">
        <v>0</v>
      </c>
      <c r="J152" s="15">
        <f t="shared" si="2"/>
        <v>0</v>
      </c>
      <c r="K152" s="15">
        <v>0</v>
      </c>
      <c r="L152" s="15">
        <v>1</v>
      </c>
      <c r="M152" s="15">
        <v>1.2</v>
      </c>
      <c r="N152" s="15">
        <v>0</v>
      </c>
      <c r="O152" s="15">
        <v>0</v>
      </c>
      <c r="P152" s="15">
        <v>0</v>
      </c>
      <c r="Q152" s="15">
        <v>0</v>
      </c>
      <c r="R152" s="35">
        <f>((G152*[1]Sheet3!$K$7)+([1]ghana!I152*[1]Sheet3!$K$13)+(I152*[1]Sheet3!$K$13)+([1]ghana!L152*[1]Sheet3!$K$3)+([1]ghana!M152*'[1]Cal p gram'!$U$24)+([1]ghana!O152*'[1]Cal p gram'!$U$23))/1000</f>
        <v>0</v>
      </c>
      <c r="S152" s="15" t="s">
        <v>494</v>
      </c>
      <c r="T152" s="39">
        <f>(R152/[1]Sheet3!$B$21)*10000</f>
        <v>0</v>
      </c>
    </row>
    <row r="153" spans="1:20" x14ac:dyDescent="0.25">
      <c r="A153" s="32">
        <v>39466</v>
      </c>
      <c r="B153" s="15">
        <v>151</v>
      </c>
      <c r="C153" s="33">
        <v>0.45763888888888887</v>
      </c>
      <c r="D153" s="15">
        <v>4</v>
      </c>
      <c r="E153" s="29">
        <v>579163</v>
      </c>
      <c r="F153" s="29">
        <v>542282</v>
      </c>
      <c r="G153" s="15">
        <v>0</v>
      </c>
      <c r="H153" s="15">
        <v>0</v>
      </c>
      <c r="I153" s="15">
        <v>0</v>
      </c>
      <c r="J153" s="15">
        <f t="shared" si="2"/>
        <v>0</v>
      </c>
      <c r="K153" s="15">
        <v>0</v>
      </c>
      <c r="L153" s="15">
        <v>0</v>
      </c>
      <c r="M153" s="15">
        <v>0</v>
      </c>
      <c r="N153" s="15">
        <v>0</v>
      </c>
      <c r="O153" s="15">
        <v>0</v>
      </c>
      <c r="P153" s="15">
        <v>0</v>
      </c>
      <c r="Q153" s="15">
        <v>0</v>
      </c>
      <c r="R153" s="35">
        <f>((G153*[1]Sheet3!$K$7)+([1]ghana!I153*[1]Sheet3!$K$13)+(I153*[1]Sheet3!$K$13)+([1]ghana!L153*[1]Sheet3!$K$3)+([1]ghana!M153*'[1]Cal p gram'!$U$24)+([1]ghana!O153*'[1]Cal p gram'!$U$23))/1000</f>
        <v>0</v>
      </c>
      <c r="S153" s="15">
        <v>0</v>
      </c>
      <c r="T153" s="39">
        <f>(R153/[1]Sheet3!$B$21)*10000</f>
        <v>0</v>
      </c>
    </row>
    <row r="154" spans="1:20" x14ac:dyDescent="0.25">
      <c r="A154" s="32">
        <v>39466</v>
      </c>
      <c r="B154" s="15">
        <v>152</v>
      </c>
      <c r="C154" s="33">
        <v>0.4597222222222222</v>
      </c>
      <c r="D154" s="15">
        <v>4</v>
      </c>
      <c r="E154" s="29">
        <v>579257</v>
      </c>
      <c r="F154" s="29">
        <v>542252</v>
      </c>
      <c r="G154" s="15">
        <v>0</v>
      </c>
      <c r="H154" s="15">
        <v>0</v>
      </c>
      <c r="I154" s="15">
        <v>0</v>
      </c>
      <c r="J154" s="15">
        <f t="shared" si="2"/>
        <v>0</v>
      </c>
      <c r="K154" s="15">
        <v>0</v>
      </c>
      <c r="L154" s="15">
        <v>0</v>
      </c>
      <c r="M154" s="15">
        <v>0</v>
      </c>
      <c r="N154" s="15">
        <v>0</v>
      </c>
      <c r="O154" s="15">
        <v>0</v>
      </c>
      <c r="P154" s="15">
        <v>0</v>
      </c>
      <c r="Q154" s="15">
        <v>0</v>
      </c>
      <c r="R154" s="35">
        <f>((G154*[1]Sheet3!$K$7)+([1]ghana!I154*[1]Sheet3!$K$13)+(I154*[1]Sheet3!$K$13)+([1]ghana!L154*[1]Sheet3!$K$3)+([1]ghana!M154*'[1]Cal p gram'!$U$24)+([1]ghana!O154*'[1]Cal p gram'!$U$23))/1000</f>
        <v>0</v>
      </c>
      <c r="S154" s="15">
        <v>0</v>
      </c>
      <c r="T154" s="39">
        <f>(R154/[1]Sheet3!$B$21)*10000</f>
        <v>0</v>
      </c>
    </row>
    <row r="155" spans="1:20" x14ac:dyDescent="0.25">
      <c r="A155" s="32">
        <v>39466</v>
      </c>
      <c r="B155" s="15">
        <v>153</v>
      </c>
      <c r="C155" s="33">
        <v>0.47013888888888888</v>
      </c>
      <c r="D155" s="15">
        <v>4</v>
      </c>
      <c r="E155" s="29">
        <v>579366</v>
      </c>
      <c r="F155" s="29">
        <v>542216</v>
      </c>
      <c r="G155" s="15">
        <v>0</v>
      </c>
      <c r="H155" s="15">
        <v>0</v>
      </c>
      <c r="I155" s="15">
        <v>0</v>
      </c>
      <c r="J155" s="15">
        <f t="shared" si="2"/>
        <v>0</v>
      </c>
      <c r="K155" s="15">
        <v>0</v>
      </c>
      <c r="L155" s="15">
        <v>0</v>
      </c>
      <c r="M155" s="15">
        <v>0</v>
      </c>
      <c r="N155" s="15">
        <v>0</v>
      </c>
      <c r="O155" s="15">
        <v>0</v>
      </c>
      <c r="P155" s="15">
        <v>0</v>
      </c>
      <c r="Q155" s="15">
        <v>0</v>
      </c>
      <c r="R155" s="35">
        <f>((G155*[1]Sheet3!$K$7)+([1]ghana!I155*[1]Sheet3!$K$13)+(I155*[1]Sheet3!$K$13)+([1]ghana!L155*[1]Sheet3!$K$3)+([1]ghana!M155*'[1]Cal p gram'!$U$24)+([1]ghana!O155*'[1]Cal p gram'!$U$23))/1000</f>
        <v>0</v>
      </c>
      <c r="S155" s="15">
        <v>0</v>
      </c>
      <c r="T155" s="39">
        <f>(R155/[1]Sheet3!$B$21)*10000</f>
        <v>0</v>
      </c>
    </row>
    <row r="156" spans="1:20" x14ac:dyDescent="0.25">
      <c r="A156" s="32">
        <v>39466</v>
      </c>
      <c r="B156" s="15">
        <v>154</v>
      </c>
      <c r="C156" s="33">
        <v>0.47569444444444442</v>
      </c>
      <c r="D156" s="15">
        <v>4</v>
      </c>
      <c r="E156" s="29">
        <v>579529</v>
      </c>
      <c r="F156" s="29">
        <v>542134</v>
      </c>
      <c r="G156" s="15">
        <v>0</v>
      </c>
      <c r="H156" s="15">
        <v>0</v>
      </c>
      <c r="I156" s="15">
        <v>0</v>
      </c>
      <c r="J156" s="15">
        <f t="shared" si="2"/>
        <v>0</v>
      </c>
      <c r="K156" s="15">
        <v>0</v>
      </c>
      <c r="L156" s="15">
        <v>1</v>
      </c>
      <c r="M156" s="15">
        <v>1.6</v>
      </c>
      <c r="N156" s="15">
        <v>0</v>
      </c>
      <c r="O156" s="15">
        <v>0</v>
      </c>
      <c r="P156" s="15">
        <v>0</v>
      </c>
      <c r="Q156" s="15">
        <v>0</v>
      </c>
      <c r="R156" s="35">
        <f>((G156*[1]Sheet3!$K$7)+([1]ghana!I156*[1]Sheet3!$K$13)+(I156*[1]Sheet3!$K$13)+([1]ghana!L156*[1]Sheet3!$K$3)+([1]ghana!M156*'[1]Cal p gram'!$U$24)+([1]ghana!O156*'[1]Cal p gram'!$U$23))/1000</f>
        <v>0</v>
      </c>
      <c r="S156" s="15" t="s">
        <v>487</v>
      </c>
      <c r="T156" s="39">
        <f>(R156/[1]Sheet3!$B$21)*10000</f>
        <v>0</v>
      </c>
    </row>
    <row r="157" spans="1:20" x14ac:dyDescent="0.25">
      <c r="A157" s="32"/>
      <c r="B157" s="15">
        <v>155</v>
      </c>
      <c r="C157" s="33"/>
      <c r="G157" s="15">
        <v>0</v>
      </c>
      <c r="H157" s="15">
        <v>0</v>
      </c>
      <c r="I157" s="15">
        <v>0</v>
      </c>
      <c r="J157" s="15">
        <f t="shared" si="2"/>
        <v>0</v>
      </c>
      <c r="K157" s="15">
        <v>0</v>
      </c>
      <c r="L157" s="15">
        <v>1</v>
      </c>
      <c r="M157" s="15">
        <v>0.9</v>
      </c>
      <c r="N157" s="15">
        <v>1</v>
      </c>
      <c r="O157" s="15">
        <v>0.8</v>
      </c>
      <c r="P157" s="15">
        <v>0</v>
      </c>
      <c r="Q157" s="15">
        <v>0</v>
      </c>
      <c r="R157" s="35">
        <f>((G157*[1]Sheet3!$K$7)+([1]ghana!I157*[1]Sheet3!$K$13)+(I157*[1]Sheet3!$K$13)+([1]ghana!L157*[1]Sheet3!$K$3)+([1]ghana!M157*'[1]Cal p gram'!$U$24)+([1]ghana!O157*'[1]Cal p gram'!$U$23))/1000</f>
        <v>0</v>
      </c>
      <c r="S157" s="15" t="s">
        <v>482</v>
      </c>
      <c r="T157" s="39">
        <f>(R157/[1]Sheet3!$B$21)*10000</f>
        <v>0</v>
      </c>
    </row>
    <row r="158" spans="1:20" x14ac:dyDescent="0.25">
      <c r="A158" s="32">
        <v>39466</v>
      </c>
      <c r="B158" s="15">
        <v>156</v>
      </c>
      <c r="C158" s="33">
        <v>0.47916666666666663</v>
      </c>
      <c r="D158" s="15">
        <v>4</v>
      </c>
      <c r="E158" s="29">
        <v>579613</v>
      </c>
      <c r="F158" s="29">
        <v>542092</v>
      </c>
      <c r="G158" s="15">
        <v>0</v>
      </c>
      <c r="H158" s="15">
        <v>0</v>
      </c>
      <c r="I158" s="15">
        <v>0</v>
      </c>
      <c r="J158" s="15">
        <f t="shared" si="2"/>
        <v>0</v>
      </c>
      <c r="K158" s="15">
        <v>0</v>
      </c>
      <c r="L158" s="15">
        <v>0</v>
      </c>
      <c r="M158" s="15">
        <v>0</v>
      </c>
      <c r="N158" s="15">
        <v>1</v>
      </c>
      <c r="O158" s="15">
        <v>1.2</v>
      </c>
      <c r="P158" s="15">
        <v>0</v>
      </c>
      <c r="Q158" s="15">
        <v>0</v>
      </c>
      <c r="R158" s="35">
        <f>((G158*[1]Sheet3!$K$7)+([1]ghana!I158*[1]Sheet3!$K$13)+(I158*[1]Sheet3!$K$13)+([1]ghana!L158*[1]Sheet3!$K$3)+([1]ghana!M158*'[1]Cal p gram'!$U$24)+([1]ghana!O158*'[1]Cal p gram'!$U$23))/1000</f>
        <v>0</v>
      </c>
      <c r="S158" s="15">
        <v>0</v>
      </c>
      <c r="T158" s="39">
        <f>(R158/[1]Sheet3!$B$21)*10000</f>
        <v>0</v>
      </c>
    </row>
    <row r="159" spans="1:20" x14ac:dyDescent="0.25">
      <c r="A159" s="32">
        <v>39466</v>
      </c>
      <c r="B159" s="15">
        <v>157</v>
      </c>
      <c r="C159" s="33">
        <v>0.48263888888888884</v>
      </c>
      <c r="D159" s="15">
        <v>4</v>
      </c>
      <c r="E159" s="29">
        <v>579695</v>
      </c>
      <c r="F159" s="29">
        <v>542062</v>
      </c>
      <c r="G159" s="15">
        <v>0</v>
      </c>
      <c r="H159" s="15">
        <v>0</v>
      </c>
      <c r="I159" s="15">
        <v>0</v>
      </c>
      <c r="J159" s="15">
        <f t="shared" si="2"/>
        <v>0</v>
      </c>
      <c r="K159" s="15">
        <v>0</v>
      </c>
      <c r="L159" s="15">
        <v>1</v>
      </c>
      <c r="M159" s="15">
        <v>3.3</v>
      </c>
      <c r="N159" s="15">
        <v>0</v>
      </c>
      <c r="O159" s="15">
        <v>0</v>
      </c>
      <c r="P159" s="15">
        <v>0</v>
      </c>
      <c r="Q159" s="15">
        <v>0</v>
      </c>
      <c r="R159" s="35">
        <f>((G159*[1]Sheet3!$K$7)+([1]ghana!I159*[1]Sheet3!$K$13)+(I159*[1]Sheet3!$K$13)+([1]ghana!L159*[1]Sheet3!$K$3)+([1]ghana!M159*'[1]Cal p gram'!$U$24)+([1]ghana!O159*'[1]Cal p gram'!$U$23))/1000</f>
        <v>0</v>
      </c>
      <c r="S159" s="15" t="s">
        <v>482</v>
      </c>
      <c r="T159" s="39">
        <f>(R159/[1]Sheet3!$B$21)*10000</f>
        <v>0</v>
      </c>
    </row>
    <row r="160" spans="1:20" x14ac:dyDescent="0.25">
      <c r="A160" s="32">
        <v>39466</v>
      </c>
      <c r="B160" s="15">
        <v>158</v>
      </c>
      <c r="C160" s="33">
        <v>0.48541666666666666</v>
      </c>
      <c r="D160" s="15">
        <v>4</v>
      </c>
      <c r="E160" s="29">
        <v>579788</v>
      </c>
      <c r="F160" s="29">
        <v>542018</v>
      </c>
      <c r="G160" s="15">
        <v>0</v>
      </c>
      <c r="H160" s="15">
        <v>1</v>
      </c>
      <c r="I160" s="15">
        <v>0</v>
      </c>
      <c r="J160" s="15">
        <f t="shared" si="2"/>
        <v>1</v>
      </c>
      <c r="K160" s="15">
        <v>0</v>
      </c>
      <c r="L160" s="15">
        <v>0</v>
      </c>
      <c r="M160" s="15">
        <v>0</v>
      </c>
      <c r="N160" s="15">
        <v>0</v>
      </c>
      <c r="O160" s="15">
        <v>0</v>
      </c>
      <c r="P160" s="15">
        <v>0</v>
      </c>
      <c r="Q160" s="15">
        <v>0</v>
      </c>
      <c r="R160" s="35">
        <f>((G160*[1]Sheet3!$K$7)+([1]ghana!I160*[1]Sheet3!$K$13)+(I160*[1]Sheet3!$K$13)+([1]ghana!L160*[1]Sheet3!$K$3)+([1]ghana!M160*'[1]Cal p gram'!$U$24)+([1]ghana!O160*'[1]Cal p gram'!$U$23))/1000</f>
        <v>0.22614959413117022</v>
      </c>
      <c r="S160" s="15">
        <v>0</v>
      </c>
      <c r="T160" s="39">
        <f>(R160/[1]Sheet3!$B$21)*10000</f>
        <v>12.969814399735741</v>
      </c>
    </row>
    <row r="161" spans="1:20" x14ac:dyDescent="0.25">
      <c r="A161" s="32">
        <v>39466</v>
      </c>
      <c r="B161" s="15">
        <v>159</v>
      </c>
      <c r="C161" s="33">
        <v>0.48888888888888887</v>
      </c>
      <c r="D161" s="15">
        <v>4</v>
      </c>
      <c r="E161" s="29">
        <v>579886</v>
      </c>
      <c r="F161" s="29">
        <v>541965</v>
      </c>
      <c r="G161" s="15">
        <v>0</v>
      </c>
      <c r="H161" s="15">
        <v>0</v>
      </c>
      <c r="I161" s="15">
        <v>0</v>
      </c>
      <c r="J161" s="15">
        <f t="shared" si="2"/>
        <v>0</v>
      </c>
      <c r="K161" s="15">
        <v>0</v>
      </c>
      <c r="L161" s="15">
        <v>0</v>
      </c>
      <c r="M161" s="15">
        <v>0</v>
      </c>
      <c r="N161" s="15">
        <v>0</v>
      </c>
      <c r="O161" s="15">
        <v>0</v>
      </c>
      <c r="P161" s="15">
        <v>0</v>
      </c>
      <c r="Q161" s="15">
        <v>0</v>
      </c>
      <c r="R161" s="35">
        <f>((G161*[1]Sheet3!$K$7)+([1]ghana!I161*[1]Sheet3!$K$13)+(I161*[1]Sheet3!$K$13)+([1]ghana!L161*[1]Sheet3!$K$3)+([1]ghana!M161*'[1]Cal p gram'!$U$24)+([1]ghana!O161*'[1]Cal p gram'!$U$23))/1000</f>
        <v>0</v>
      </c>
      <c r="S161" s="15">
        <v>0</v>
      </c>
      <c r="T161" s="39">
        <f>(R161/[1]Sheet3!$B$21)*10000</f>
        <v>0</v>
      </c>
    </row>
    <row r="162" spans="1:20" x14ac:dyDescent="0.25">
      <c r="A162" s="32">
        <v>39466</v>
      </c>
      <c r="B162" s="15">
        <v>160</v>
      </c>
      <c r="C162" s="33">
        <v>0.49236111111111108</v>
      </c>
      <c r="D162" s="15">
        <v>4</v>
      </c>
      <c r="E162" s="29">
        <v>579971</v>
      </c>
      <c r="F162" s="29">
        <v>541937</v>
      </c>
      <c r="G162" s="15">
        <v>0</v>
      </c>
      <c r="H162" s="15">
        <v>0</v>
      </c>
      <c r="I162" s="15">
        <v>0</v>
      </c>
      <c r="J162" s="15">
        <f t="shared" si="2"/>
        <v>0</v>
      </c>
      <c r="K162" s="15">
        <v>0</v>
      </c>
      <c r="L162" s="15">
        <v>0</v>
      </c>
      <c r="M162" s="15">
        <v>0</v>
      </c>
      <c r="N162" s="15">
        <v>0</v>
      </c>
      <c r="O162" s="15">
        <v>0</v>
      </c>
      <c r="P162" s="15">
        <v>0</v>
      </c>
      <c r="Q162" s="15">
        <v>0</v>
      </c>
      <c r="R162" s="35">
        <f>((G162*[1]Sheet3!$K$7)+([1]ghana!I162*[1]Sheet3!$K$13)+(I162*[1]Sheet3!$K$13)+([1]ghana!L162*[1]Sheet3!$K$3)+([1]ghana!M162*'[1]Cal p gram'!$U$24)+([1]ghana!O162*'[1]Cal p gram'!$U$23))/1000</f>
        <v>0</v>
      </c>
      <c r="S162" s="15">
        <v>0</v>
      </c>
      <c r="T162" s="39">
        <f>(R162/[1]Sheet3!$B$21)*10000</f>
        <v>0</v>
      </c>
    </row>
    <row r="163" spans="1:20" x14ac:dyDescent="0.25">
      <c r="A163" s="32">
        <v>39466</v>
      </c>
      <c r="B163" s="15">
        <v>161</v>
      </c>
      <c r="C163" s="33">
        <v>0.49444444444444441</v>
      </c>
      <c r="D163" s="15">
        <v>4</v>
      </c>
      <c r="E163" s="29">
        <v>580072</v>
      </c>
      <c r="F163" s="29">
        <v>541892</v>
      </c>
      <c r="G163" s="15">
        <v>0</v>
      </c>
      <c r="H163" s="15">
        <v>1</v>
      </c>
      <c r="I163" s="15">
        <v>0</v>
      </c>
      <c r="J163" s="15">
        <f t="shared" si="2"/>
        <v>1</v>
      </c>
      <c r="K163" s="15">
        <v>0</v>
      </c>
      <c r="L163" s="15">
        <v>0</v>
      </c>
      <c r="M163" s="15">
        <v>0</v>
      </c>
      <c r="N163" s="15">
        <v>0</v>
      </c>
      <c r="O163" s="15">
        <v>0</v>
      </c>
      <c r="P163" s="15">
        <v>0</v>
      </c>
      <c r="Q163" s="15">
        <v>0</v>
      </c>
      <c r="R163" s="35">
        <f>((G163*[1]Sheet3!$K$7)+([1]ghana!I163*[1]Sheet3!$K$13)+(I163*[1]Sheet3!$K$13)+([1]ghana!L163*[1]Sheet3!$K$3)+([1]ghana!M163*'[1]Cal p gram'!$U$24)+([1]ghana!O163*'[1]Cal p gram'!$U$23))/1000</f>
        <v>0.22614959413117022</v>
      </c>
      <c r="S163" s="15">
        <v>0</v>
      </c>
      <c r="T163" s="39">
        <f>(R163/[1]Sheet3!$B$21)*10000</f>
        <v>12.969814399735741</v>
      </c>
    </row>
    <row r="164" spans="1:20" x14ac:dyDescent="0.25">
      <c r="A164" s="32">
        <v>39466</v>
      </c>
      <c r="B164" s="15">
        <v>162</v>
      </c>
      <c r="C164" s="33">
        <v>0.49791666666666662</v>
      </c>
      <c r="D164" s="15">
        <v>5</v>
      </c>
      <c r="E164" s="29">
        <v>580130</v>
      </c>
      <c r="F164" s="29">
        <v>541835</v>
      </c>
      <c r="G164" s="15">
        <v>0</v>
      </c>
      <c r="H164" s="15">
        <v>0</v>
      </c>
      <c r="I164" s="15">
        <v>0</v>
      </c>
      <c r="J164" s="15">
        <f t="shared" si="2"/>
        <v>0</v>
      </c>
      <c r="K164" s="15">
        <v>0</v>
      </c>
      <c r="L164" s="15">
        <v>0</v>
      </c>
      <c r="M164" s="15">
        <v>0</v>
      </c>
      <c r="N164" s="15">
        <v>0</v>
      </c>
      <c r="O164" s="15">
        <v>0</v>
      </c>
      <c r="P164" s="15">
        <v>0</v>
      </c>
      <c r="Q164" s="15">
        <v>0</v>
      </c>
      <c r="R164" s="35">
        <f>((G164*[1]Sheet3!$K$7)+([1]ghana!I164*[1]Sheet3!$K$13)+(I164*[1]Sheet3!$K$13)+([1]ghana!L164*[1]Sheet3!$K$3)+([1]ghana!M164*'[1]Cal p gram'!$U$24)+([1]ghana!O164*'[1]Cal p gram'!$U$23))/1000</f>
        <v>0</v>
      </c>
      <c r="S164" s="15">
        <v>0</v>
      </c>
      <c r="T164" s="39">
        <f>(R164/[1]Sheet3!$B$21)*10000</f>
        <v>0</v>
      </c>
    </row>
    <row r="165" spans="1:20" x14ac:dyDescent="0.25">
      <c r="A165" s="32">
        <v>39466</v>
      </c>
      <c r="B165" s="15">
        <v>163</v>
      </c>
      <c r="C165" s="33">
        <v>0.50138888888888888</v>
      </c>
      <c r="D165" s="15">
        <v>5</v>
      </c>
      <c r="E165" s="29">
        <v>580214</v>
      </c>
      <c r="F165" s="29">
        <v>541792</v>
      </c>
      <c r="G165" s="15">
        <v>0</v>
      </c>
      <c r="H165" s="15">
        <v>0</v>
      </c>
      <c r="I165" s="15">
        <v>0</v>
      </c>
      <c r="J165" s="15">
        <f t="shared" si="2"/>
        <v>0</v>
      </c>
      <c r="K165" s="15">
        <v>0</v>
      </c>
      <c r="L165" s="15">
        <v>0</v>
      </c>
      <c r="M165" s="15">
        <v>0</v>
      </c>
      <c r="N165" s="15">
        <v>0</v>
      </c>
      <c r="O165" s="15">
        <v>0</v>
      </c>
      <c r="P165" s="15">
        <v>0</v>
      </c>
      <c r="Q165" s="15">
        <v>0</v>
      </c>
      <c r="R165" s="35">
        <f>((G165*[1]Sheet3!$K$7)+([1]ghana!I165*[1]Sheet3!$K$13)+(I165*[1]Sheet3!$K$13)+([1]ghana!L165*[1]Sheet3!$K$3)+([1]ghana!M165*'[1]Cal p gram'!$U$24)+([1]ghana!O165*'[1]Cal p gram'!$U$23))/1000</f>
        <v>0</v>
      </c>
      <c r="S165" s="15">
        <v>0</v>
      </c>
      <c r="T165" s="39">
        <f>(R165/[1]Sheet3!$B$21)*10000</f>
        <v>0</v>
      </c>
    </row>
    <row r="166" spans="1:20" x14ac:dyDescent="0.25">
      <c r="A166" s="32">
        <v>39466</v>
      </c>
      <c r="B166" s="15">
        <v>164</v>
      </c>
      <c r="C166" s="33">
        <v>0.50416666666666665</v>
      </c>
      <c r="D166" s="15">
        <v>5</v>
      </c>
      <c r="E166" s="29">
        <v>580288</v>
      </c>
      <c r="F166" s="29">
        <v>541737</v>
      </c>
      <c r="G166" s="15">
        <v>0</v>
      </c>
      <c r="H166" s="15">
        <v>0</v>
      </c>
      <c r="I166" s="15">
        <v>0</v>
      </c>
      <c r="J166" s="15">
        <f t="shared" si="2"/>
        <v>0</v>
      </c>
      <c r="K166" s="15">
        <v>2</v>
      </c>
      <c r="L166" s="15">
        <v>0</v>
      </c>
      <c r="M166" s="15">
        <v>0</v>
      </c>
      <c r="N166" s="15">
        <v>1</v>
      </c>
      <c r="O166" s="15">
        <v>1.2</v>
      </c>
      <c r="P166" s="15">
        <v>0</v>
      </c>
      <c r="Q166" s="15">
        <v>0</v>
      </c>
      <c r="R166" s="35">
        <f>((G166*[1]Sheet3!$K$7)+([1]ghana!I166*[1]Sheet3!$K$13)+(I166*[1]Sheet3!$K$13)+([1]ghana!L166*[1]Sheet3!$K$3)+([1]ghana!M166*'[1]Cal p gram'!$U$24)+([1]ghana!O166*'[1]Cal p gram'!$U$23))/1000</f>
        <v>7.964542435060307E-3</v>
      </c>
      <c r="S166" s="15">
        <v>0</v>
      </c>
      <c r="T166" s="39">
        <f>(R166/[1]Sheet3!$B$21)*10000</f>
        <v>0.45677126929370798</v>
      </c>
    </row>
    <row r="167" spans="1:20" x14ac:dyDescent="0.25">
      <c r="A167" s="32">
        <v>39466</v>
      </c>
      <c r="B167" s="15">
        <v>165</v>
      </c>
      <c r="C167" s="33">
        <v>0.5083333333333333</v>
      </c>
      <c r="D167" s="15">
        <v>5</v>
      </c>
      <c r="E167" s="34">
        <v>580293</v>
      </c>
      <c r="F167" s="34">
        <v>541744</v>
      </c>
      <c r="G167" s="15">
        <v>0</v>
      </c>
      <c r="H167" s="15">
        <v>0</v>
      </c>
      <c r="I167" s="15">
        <v>0</v>
      </c>
      <c r="J167" s="15">
        <f t="shared" si="2"/>
        <v>0</v>
      </c>
      <c r="K167" s="15">
        <v>0</v>
      </c>
      <c r="L167" s="15">
        <v>5</v>
      </c>
      <c r="M167" s="15" t="s">
        <v>495</v>
      </c>
      <c r="N167" s="15">
        <v>0</v>
      </c>
      <c r="O167" s="15">
        <v>0</v>
      </c>
      <c r="P167" s="15">
        <v>0</v>
      </c>
      <c r="Q167" s="15">
        <v>0</v>
      </c>
      <c r="R167" s="35">
        <f>((G167*[1]Sheet3!$K$7)+([1]ghana!I167*[1]Sheet3!$K$13)+(I167*[1]Sheet3!$K$13)+([1]ghana!L167*[1]Sheet3!$K$3)+([1]ghana!M167*'[1]Cal p gram'!$U$24)+([1]ghana!O167*'[1]Cal p gram'!$U$23))/1000</f>
        <v>0</v>
      </c>
      <c r="S167" s="15" t="s">
        <v>496</v>
      </c>
      <c r="T167" s="39">
        <f>(R167/[1]Sheet3!$B$21)*10000</f>
        <v>0</v>
      </c>
    </row>
    <row r="168" spans="1:20" x14ac:dyDescent="0.25">
      <c r="A168" s="32">
        <v>39466</v>
      </c>
      <c r="B168" s="15">
        <v>166</v>
      </c>
      <c r="C168" s="33">
        <v>0.51180555555555551</v>
      </c>
      <c r="D168" s="15">
        <v>5</v>
      </c>
      <c r="E168" s="34">
        <v>580452</v>
      </c>
      <c r="F168" s="34">
        <v>541632</v>
      </c>
      <c r="G168" s="15">
        <v>0</v>
      </c>
      <c r="H168" s="15">
        <v>0</v>
      </c>
      <c r="I168" s="15">
        <v>0</v>
      </c>
      <c r="J168" s="15">
        <f t="shared" si="2"/>
        <v>0</v>
      </c>
      <c r="K168" s="15">
        <v>0</v>
      </c>
      <c r="L168" s="15">
        <v>2</v>
      </c>
      <c r="M168" s="15" t="s">
        <v>497</v>
      </c>
      <c r="N168" s="15">
        <v>0</v>
      </c>
      <c r="O168" s="15">
        <v>0</v>
      </c>
      <c r="P168" s="15">
        <v>0</v>
      </c>
      <c r="Q168" s="15">
        <v>0</v>
      </c>
      <c r="R168" s="35">
        <f>((G168*[1]Sheet3!$K$7)+([1]ghana!I168*[1]Sheet3!$K$13)+(I168*[1]Sheet3!$K$13)+([1]ghana!L168*[1]Sheet3!$K$3)+([1]ghana!M168*'[1]Cal p gram'!$U$24)+([1]ghana!O168*'[1]Cal p gram'!$U$23))/1000</f>
        <v>0</v>
      </c>
      <c r="S168" s="15" t="s">
        <v>489</v>
      </c>
      <c r="T168" s="39">
        <f>(R168/[1]Sheet3!$B$21)*10000</f>
        <v>0</v>
      </c>
    </row>
    <row r="169" spans="1:20" x14ac:dyDescent="0.25">
      <c r="A169" s="32">
        <v>39466</v>
      </c>
      <c r="B169" s="15">
        <v>167</v>
      </c>
      <c r="C169" s="33">
        <v>0.52638888888888891</v>
      </c>
      <c r="D169" s="15">
        <v>5</v>
      </c>
      <c r="E169" s="29">
        <v>580362</v>
      </c>
      <c r="F169" s="29">
        <v>541699</v>
      </c>
      <c r="G169" s="15">
        <v>0</v>
      </c>
      <c r="H169" s="15">
        <v>0</v>
      </c>
      <c r="I169" s="15">
        <v>0</v>
      </c>
      <c r="J169" s="15">
        <f t="shared" si="2"/>
        <v>0</v>
      </c>
      <c r="K169" s="15">
        <v>0</v>
      </c>
      <c r="L169" s="15">
        <v>0</v>
      </c>
      <c r="M169" s="15">
        <v>0</v>
      </c>
      <c r="N169" s="15">
        <v>0</v>
      </c>
      <c r="O169" s="15">
        <v>0</v>
      </c>
      <c r="P169" s="15">
        <v>0</v>
      </c>
      <c r="Q169" s="15">
        <v>0</v>
      </c>
      <c r="R169" s="35">
        <f>((G169*[1]Sheet3!$K$7)+([1]ghana!I169*[1]Sheet3!$K$13)+(I169*[1]Sheet3!$K$13)+([1]ghana!L169*[1]Sheet3!$K$3)+([1]ghana!M169*'[1]Cal p gram'!$U$24)+([1]ghana!O169*'[1]Cal p gram'!$U$23))/1000</f>
        <v>0</v>
      </c>
      <c r="S169" s="15">
        <v>0</v>
      </c>
      <c r="T169" s="39">
        <f>(R169/[1]Sheet3!$B$21)*10000</f>
        <v>0</v>
      </c>
    </row>
    <row r="170" spans="1:20" x14ac:dyDescent="0.25">
      <c r="A170" s="32">
        <v>39466</v>
      </c>
      <c r="B170" s="15">
        <v>168</v>
      </c>
      <c r="C170" s="33">
        <v>0.53125</v>
      </c>
      <c r="D170" s="15">
        <v>5</v>
      </c>
      <c r="E170" s="29">
        <v>580277</v>
      </c>
      <c r="F170" s="29">
        <v>541747</v>
      </c>
      <c r="J170" s="15">
        <f t="shared" si="2"/>
        <v>0</v>
      </c>
      <c r="R170" s="35">
        <f>((G170*[1]Sheet3!$K$7)+([1]ghana!I170*[1]Sheet3!$K$13)+(I170*[1]Sheet3!$K$13)+([1]ghana!L170*[1]Sheet3!$K$3)+([1]ghana!M170*'[1]Cal p gram'!$U$24)+([1]ghana!O170*'[1]Cal p gram'!$U$23))/1000</f>
        <v>0</v>
      </c>
      <c r="T170" s="39">
        <f>(R170/[1]Sheet3!$B$21)*10000</f>
        <v>0</v>
      </c>
    </row>
    <row r="171" spans="1:20" x14ac:dyDescent="0.25">
      <c r="A171" s="32">
        <v>39466</v>
      </c>
      <c r="B171" s="15">
        <v>169</v>
      </c>
      <c r="C171" s="33">
        <v>0.53680555555555554</v>
      </c>
      <c r="D171" s="15">
        <v>5</v>
      </c>
      <c r="E171" s="29">
        <v>580208</v>
      </c>
      <c r="F171" s="29">
        <v>541804</v>
      </c>
      <c r="G171" s="15">
        <v>2</v>
      </c>
      <c r="H171" s="15">
        <v>0</v>
      </c>
      <c r="I171" s="15">
        <v>0</v>
      </c>
      <c r="J171" s="15">
        <f t="shared" si="2"/>
        <v>2</v>
      </c>
      <c r="K171" s="15">
        <v>0</v>
      </c>
      <c r="L171" s="15">
        <v>0</v>
      </c>
      <c r="M171" s="15">
        <v>0</v>
      </c>
      <c r="N171" s="15">
        <v>0</v>
      </c>
      <c r="O171" s="15">
        <v>0</v>
      </c>
      <c r="P171" s="15">
        <v>0</v>
      </c>
      <c r="Q171" s="15">
        <v>0</v>
      </c>
      <c r="R171" s="35">
        <f>((G171*[1]Sheet3!$K$7)+([1]ghana!I171*[1]Sheet3!$K$13)+(I171*[1]Sheet3!$K$13)+([1]ghana!L171*[1]Sheet3!$K$3)+([1]ghana!M171*'[1]Cal p gram'!$U$24)+([1]ghana!O171*'[1]Cal p gram'!$U$23))/1000</f>
        <v>2.057765708852986E-2</v>
      </c>
      <c r="S171" s="15">
        <v>0</v>
      </c>
      <c r="T171" s="39">
        <f>(R171/[1]Sheet3!$B$21)*10000</f>
        <v>1.1801409339025364</v>
      </c>
    </row>
    <row r="172" spans="1:20" x14ac:dyDescent="0.25">
      <c r="A172" s="32">
        <v>39466</v>
      </c>
      <c r="B172" s="15">
        <v>170</v>
      </c>
      <c r="C172" s="33">
        <v>0.54166666666666663</v>
      </c>
      <c r="D172" s="15">
        <v>6</v>
      </c>
      <c r="E172" s="29">
        <v>580131</v>
      </c>
      <c r="F172" s="29">
        <v>541851</v>
      </c>
      <c r="J172" s="15">
        <f t="shared" si="2"/>
        <v>0</v>
      </c>
      <c r="R172" s="35">
        <f>((G172*[1]Sheet3!$K$7)+([1]ghana!I172*[1]Sheet3!$K$13)+(I172*[1]Sheet3!$K$13)+([1]ghana!L172*[1]Sheet3!$K$3)+([1]ghana!M172*'[1]Cal p gram'!$U$24)+([1]ghana!O172*'[1]Cal p gram'!$U$23))/1000</f>
        <v>0</v>
      </c>
      <c r="T172" s="39">
        <f>(R172/[1]Sheet3!$B$21)*10000</f>
        <v>0</v>
      </c>
    </row>
    <row r="173" spans="1:20" x14ac:dyDescent="0.25">
      <c r="A173" s="32">
        <v>39466</v>
      </c>
      <c r="B173" s="15">
        <v>171</v>
      </c>
      <c r="C173" s="33">
        <v>0.5444444444444444</v>
      </c>
      <c r="D173" s="15">
        <v>6</v>
      </c>
      <c r="E173" s="29">
        <v>580051</v>
      </c>
      <c r="F173" s="29">
        <v>541898</v>
      </c>
      <c r="G173" s="15">
        <v>0</v>
      </c>
      <c r="H173" s="15">
        <v>1</v>
      </c>
      <c r="I173" s="15">
        <v>0</v>
      </c>
      <c r="J173" s="15">
        <f t="shared" si="2"/>
        <v>1</v>
      </c>
      <c r="K173" s="15">
        <v>0</v>
      </c>
      <c r="L173" s="15">
        <v>0</v>
      </c>
      <c r="M173" s="15">
        <v>0</v>
      </c>
      <c r="N173" s="15">
        <v>0</v>
      </c>
      <c r="O173" s="15">
        <v>0</v>
      </c>
      <c r="P173" s="15">
        <v>0</v>
      </c>
      <c r="Q173" s="15">
        <v>0</v>
      </c>
      <c r="R173" s="35">
        <f>((G173*[1]Sheet3!$K$7)+([1]ghana!I173*[1]Sheet3!$K$13)+(I173*[1]Sheet3!$K$13)+([1]ghana!L173*[1]Sheet3!$K$3)+([1]ghana!M173*'[1]Cal p gram'!$U$24)+([1]ghana!O173*'[1]Cal p gram'!$U$23))/1000</f>
        <v>0.22614959413117022</v>
      </c>
      <c r="S173" s="15">
        <v>0</v>
      </c>
      <c r="T173" s="39">
        <f>(R173/[1]Sheet3!$B$21)*10000</f>
        <v>12.969814399735741</v>
      </c>
    </row>
    <row r="174" spans="1:20" x14ac:dyDescent="0.25">
      <c r="A174" s="32">
        <v>39466</v>
      </c>
      <c r="B174" s="15">
        <v>172</v>
      </c>
      <c r="C174" s="33">
        <v>0.54861111111111105</v>
      </c>
      <c r="D174" s="15">
        <v>6</v>
      </c>
      <c r="E174" s="29">
        <v>579972</v>
      </c>
      <c r="F174" s="29">
        <v>541943</v>
      </c>
      <c r="G174" s="15">
        <v>0</v>
      </c>
      <c r="H174" s="15">
        <v>0</v>
      </c>
      <c r="I174" s="15">
        <v>0</v>
      </c>
      <c r="J174" s="15">
        <f t="shared" si="2"/>
        <v>0</v>
      </c>
      <c r="K174" s="15">
        <v>0</v>
      </c>
      <c r="L174" s="15">
        <v>2</v>
      </c>
      <c r="M174" s="15" t="s">
        <v>498</v>
      </c>
      <c r="N174" s="15">
        <v>0</v>
      </c>
      <c r="O174" s="15">
        <v>0</v>
      </c>
      <c r="P174" s="15">
        <v>0</v>
      </c>
      <c r="Q174" s="15">
        <v>0</v>
      </c>
      <c r="R174" s="35">
        <f>((G174*[1]Sheet3!$K$7)+([1]ghana!I174*[1]Sheet3!$K$13)+(I174*[1]Sheet3!$K$13)+([1]ghana!L174*[1]Sheet3!$K$3)+([1]ghana!M174*'[1]Cal p gram'!$U$24)+([1]ghana!O174*'[1]Cal p gram'!$U$23))/1000</f>
        <v>0</v>
      </c>
      <c r="S174" s="15" t="s">
        <v>499</v>
      </c>
      <c r="T174" s="39">
        <f>(R174/[1]Sheet3!$B$21)*10000</f>
        <v>0</v>
      </c>
    </row>
    <row r="175" spans="1:20" x14ac:dyDescent="0.25">
      <c r="A175" s="32">
        <v>39466</v>
      </c>
      <c r="B175" s="15">
        <v>173</v>
      </c>
      <c r="C175" s="33">
        <v>0.55208333333333326</v>
      </c>
      <c r="D175" s="15">
        <v>6</v>
      </c>
      <c r="E175" s="29">
        <v>579888</v>
      </c>
      <c r="F175" s="29">
        <v>541979</v>
      </c>
      <c r="G175" s="15">
        <v>1</v>
      </c>
      <c r="H175" s="15">
        <v>0</v>
      </c>
      <c r="I175" s="15">
        <v>0</v>
      </c>
      <c r="J175" s="15">
        <f t="shared" si="2"/>
        <v>1</v>
      </c>
      <c r="K175" s="15">
        <v>0</v>
      </c>
      <c r="L175" s="15">
        <v>0</v>
      </c>
      <c r="M175" s="15">
        <v>0</v>
      </c>
      <c r="N175" s="15">
        <v>0</v>
      </c>
      <c r="O175" s="15">
        <v>0</v>
      </c>
      <c r="P175" s="15">
        <v>0</v>
      </c>
      <c r="Q175" s="15">
        <v>0</v>
      </c>
      <c r="R175" s="35">
        <f>((G175*[1]Sheet3!$K$7)+([1]ghana!I175*[1]Sheet3!$K$13)+(I175*[1]Sheet3!$K$13)+([1]ghana!L175*[1]Sheet3!$K$3)+([1]ghana!M175*'[1]Cal p gram'!$U$24)+([1]ghana!O175*'[1]Cal p gram'!$U$23))/1000</f>
        <v>1.028882854426493E-2</v>
      </c>
      <c r="S175" s="15">
        <v>0</v>
      </c>
      <c r="T175" s="39">
        <f>(R175/[1]Sheet3!$B$21)*10000</f>
        <v>0.59007046695126819</v>
      </c>
    </row>
    <row r="176" spans="1:20" x14ac:dyDescent="0.25">
      <c r="A176" s="32">
        <v>39466</v>
      </c>
      <c r="B176" s="15">
        <v>174</v>
      </c>
      <c r="C176" s="33">
        <v>0.55833333333333335</v>
      </c>
      <c r="D176" s="15">
        <v>6</v>
      </c>
      <c r="E176" s="29">
        <v>579799</v>
      </c>
      <c r="F176" s="29">
        <v>542025</v>
      </c>
      <c r="G176" s="15">
        <v>3</v>
      </c>
      <c r="H176" s="15">
        <v>2</v>
      </c>
      <c r="I176" s="15">
        <v>0</v>
      </c>
      <c r="J176" s="15">
        <f t="shared" si="2"/>
        <v>5</v>
      </c>
      <c r="K176" s="15">
        <v>0</v>
      </c>
      <c r="L176" s="15">
        <v>1</v>
      </c>
      <c r="M176" s="15">
        <v>1.4</v>
      </c>
      <c r="N176" s="15">
        <v>0</v>
      </c>
      <c r="O176" s="15">
        <v>0</v>
      </c>
      <c r="P176" s="15">
        <v>0</v>
      </c>
      <c r="Q176" s="15">
        <v>0</v>
      </c>
      <c r="R176" s="35">
        <f>((G176*[1]Sheet3!$K$7)+([1]ghana!I176*[1]Sheet3!$K$13)+(I176*[1]Sheet3!$K$13)+([1]ghana!L176*[1]Sheet3!$K$3)+([1]ghana!M176*'[1]Cal p gram'!$U$24)+([1]ghana!O176*'[1]Cal p gram'!$U$23))/1000</f>
        <v>0.48316567389513521</v>
      </c>
      <c r="S176" s="15" t="s">
        <v>482</v>
      </c>
      <c r="T176" s="39">
        <f>(R176/[1]Sheet3!$B$21)*10000</f>
        <v>27.709840200325285</v>
      </c>
    </row>
    <row r="177" spans="1:20" x14ac:dyDescent="0.25">
      <c r="A177" s="32">
        <v>39466</v>
      </c>
      <c r="B177" s="15">
        <v>175</v>
      </c>
      <c r="C177" s="33">
        <v>0.56180555555555556</v>
      </c>
      <c r="D177" s="15">
        <v>6</v>
      </c>
      <c r="E177" s="29">
        <v>579701</v>
      </c>
      <c r="F177" s="29">
        <v>542055</v>
      </c>
      <c r="G177" s="15">
        <v>0</v>
      </c>
      <c r="H177" s="15">
        <v>1</v>
      </c>
      <c r="I177" s="15">
        <v>0</v>
      </c>
      <c r="J177" s="15">
        <f t="shared" si="2"/>
        <v>1</v>
      </c>
      <c r="K177" s="15">
        <v>0</v>
      </c>
      <c r="L177" s="15">
        <v>0</v>
      </c>
      <c r="M177" s="15">
        <v>0</v>
      </c>
      <c r="N177" s="15">
        <v>0</v>
      </c>
      <c r="O177" s="15">
        <v>0</v>
      </c>
      <c r="P177" s="15">
        <v>0</v>
      </c>
      <c r="Q177" s="15">
        <v>0</v>
      </c>
      <c r="R177" s="35">
        <f>((G177*[1]Sheet3!$K$7)+([1]ghana!I177*[1]Sheet3!$K$13)+(I177*[1]Sheet3!$K$13)+([1]ghana!L177*[1]Sheet3!$K$3)+([1]ghana!M177*'[1]Cal p gram'!$U$24)+([1]ghana!O177*'[1]Cal p gram'!$U$23))/1000</f>
        <v>0.22614959413117022</v>
      </c>
      <c r="S177" s="15">
        <v>0</v>
      </c>
      <c r="T177" s="39">
        <f>(R177/[1]Sheet3!$B$21)*10000</f>
        <v>12.969814399735741</v>
      </c>
    </row>
    <row r="178" spans="1:20" x14ac:dyDescent="0.25">
      <c r="A178" s="32">
        <v>39466</v>
      </c>
      <c r="B178" s="15">
        <v>176</v>
      </c>
      <c r="C178" s="33">
        <v>0.57430555555555551</v>
      </c>
      <c r="D178" s="15">
        <v>6</v>
      </c>
      <c r="E178" s="29">
        <v>579632</v>
      </c>
      <c r="F178" s="29">
        <v>542100</v>
      </c>
      <c r="G178" s="15">
        <v>0</v>
      </c>
      <c r="H178" s="15">
        <v>0</v>
      </c>
      <c r="I178" s="15">
        <v>0</v>
      </c>
      <c r="J178" s="15">
        <f t="shared" si="2"/>
        <v>0</v>
      </c>
      <c r="K178" s="15">
        <v>0</v>
      </c>
      <c r="L178" s="15">
        <v>0</v>
      </c>
      <c r="M178" s="15">
        <v>0</v>
      </c>
      <c r="N178" s="15">
        <v>0</v>
      </c>
      <c r="O178" s="15">
        <v>0</v>
      </c>
      <c r="P178" s="15">
        <v>0</v>
      </c>
      <c r="Q178" s="15">
        <v>0</v>
      </c>
      <c r="R178" s="35">
        <f>((G178*[1]Sheet3!$K$7)+([1]ghana!I178*[1]Sheet3!$K$13)+(I178*[1]Sheet3!$K$13)+([1]ghana!L178*[1]Sheet3!$K$3)+([1]ghana!M178*'[1]Cal p gram'!$U$24)+([1]ghana!O178*'[1]Cal p gram'!$U$23))/1000</f>
        <v>0</v>
      </c>
      <c r="S178" s="15">
        <v>0</v>
      </c>
      <c r="T178" s="39">
        <f>(R178/[1]Sheet3!$B$21)*10000</f>
        <v>0</v>
      </c>
    </row>
    <row r="179" spans="1:20" x14ac:dyDescent="0.25">
      <c r="A179" s="32">
        <v>39466</v>
      </c>
      <c r="B179" s="15">
        <v>177</v>
      </c>
      <c r="C179" s="33">
        <v>0.57777777777777772</v>
      </c>
      <c r="D179" s="15">
        <v>6</v>
      </c>
      <c r="E179" s="29">
        <v>579555</v>
      </c>
      <c r="F179" s="29">
        <v>542148</v>
      </c>
      <c r="G179" s="15">
        <v>0</v>
      </c>
      <c r="H179" s="15">
        <v>0</v>
      </c>
      <c r="I179" s="15">
        <v>0</v>
      </c>
      <c r="J179" s="15">
        <f t="shared" si="2"/>
        <v>0</v>
      </c>
      <c r="K179" s="15">
        <v>0</v>
      </c>
      <c r="L179" s="15">
        <v>0</v>
      </c>
      <c r="M179" s="15">
        <v>0</v>
      </c>
      <c r="N179" s="15">
        <v>0</v>
      </c>
      <c r="O179" s="15">
        <v>0</v>
      </c>
      <c r="P179" s="15">
        <v>0</v>
      </c>
      <c r="Q179" s="15">
        <v>0</v>
      </c>
      <c r="R179" s="35">
        <f>((G179*[1]Sheet3!$K$7)+([1]ghana!I179*[1]Sheet3!$K$13)+(I179*[1]Sheet3!$K$13)+([1]ghana!L179*[1]Sheet3!$K$3)+([1]ghana!M179*'[1]Cal p gram'!$U$24)+([1]ghana!O179*'[1]Cal p gram'!$U$23))/1000</f>
        <v>0</v>
      </c>
      <c r="S179" s="15">
        <v>0</v>
      </c>
      <c r="T179" s="39">
        <f>(R179/[1]Sheet3!$B$21)*10000</f>
        <v>0</v>
      </c>
    </row>
    <row r="180" spans="1:20" x14ac:dyDescent="0.25">
      <c r="A180" s="32">
        <v>39466</v>
      </c>
      <c r="B180" s="15">
        <v>178</v>
      </c>
      <c r="C180" s="33">
        <v>0.58055555555555549</v>
      </c>
      <c r="D180" s="15">
        <v>-6</v>
      </c>
      <c r="E180" s="29">
        <v>579461</v>
      </c>
      <c r="F180" s="29">
        <v>542183</v>
      </c>
      <c r="G180" s="15">
        <v>0</v>
      </c>
      <c r="H180" s="15">
        <v>0</v>
      </c>
      <c r="I180" s="15">
        <v>0</v>
      </c>
      <c r="J180" s="15">
        <f t="shared" si="2"/>
        <v>0</v>
      </c>
      <c r="K180" s="15">
        <v>0</v>
      </c>
      <c r="L180" s="15">
        <v>0</v>
      </c>
      <c r="M180" s="15">
        <v>0</v>
      </c>
      <c r="N180" s="15">
        <v>0</v>
      </c>
      <c r="O180" s="15">
        <v>0</v>
      </c>
      <c r="P180" s="15">
        <v>0</v>
      </c>
      <c r="Q180" s="15">
        <v>0</v>
      </c>
      <c r="R180" s="35">
        <f>((G180*[1]Sheet3!$K$7)+([1]ghana!I180*[1]Sheet3!$K$13)+(I180*[1]Sheet3!$K$13)+([1]ghana!L180*[1]Sheet3!$K$3)+([1]ghana!M180*'[1]Cal p gram'!$U$24)+([1]ghana!O180*'[1]Cal p gram'!$U$23))/1000</f>
        <v>0</v>
      </c>
      <c r="S180" s="15">
        <v>0</v>
      </c>
      <c r="T180" s="39">
        <f>(R180/[1]Sheet3!$B$21)*10000</f>
        <v>0</v>
      </c>
    </row>
    <row r="181" spans="1:20" x14ac:dyDescent="0.25">
      <c r="A181" s="32">
        <v>39466</v>
      </c>
      <c r="B181" s="15">
        <v>179</v>
      </c>
      <c r="C181" s="33">
        <v>0.58333333333333326</v>
      </c>
      <c r="D181" s="15">
        <v>-6</v>
      </c>
      <c r="E181" s="29">
        <v>579372</v>
      </c>
      <c r="F181" s="29">
        <v>542224</v>
      </c>
      <c r="G181" s="15">
        <v>0</v>
      </c>
      <c r="H181" s="15">
        <v>0</v>
      </c>
      <c r="I181" s="15">
        <v>0</v>
      </c>
      <c r="J181" s="15">
        <f t="shared" si="2"/>
        <v>0</v>
      </c>
      <c r="K181" s="15">
        <v>0</v>
      </c>
      <c r="L181" s="15">
        <v>0</v>
      </c>
      <c r="M181" s="15">
        <v>0</v>
      </c>
      <c r="N181" s="15">
        <v>0</v>
      </c>
      <c r="O181" s="15">
        <v>0</v>
      </c>
      <c r="P181" s="15">
        <v>0</v>
      </c>
      <c r="Q181" s="15">
        <v>0</v>
      </c>
      <c r="R181" s="35">
        <f>((G181*[1]Sheet3!$K$7)+([1]ghana!I181*[1]Sheet3!$K$13)+(I181*[1]Sheet3!$K$13)+([1]ghana!L181*[1]Sheet3!$K$3)+([1]ghana!M181*'[1]Cal p gram'!$U$24)+([1]ghana!O181*'[1]Cal p gram'!$U$23))/1000</f>
        <v>0</v>
      </c>
      <c r="S181" s="15">
        <v>0</v>
      </c>
      <c r="T181" s="39">
        <f>(R181/[1]Sheet3!$B$21)*10000</f>
        <v>0</v>
      </c>
    </row>
    <row r="182" spans="1:20" x14ac:dyDescent="0.25">
      <c r="A182" s="32">
        <v>39466</v>
      </c>
      <c r="B182" s="15">
        <v>181</v>
      </c>
      <c r="C182" s="33">
        <v>0.58680555555555558</v>
      </c>
      <c r="D182" s="15">
        <v>-6</v>
      </c>
      <c r="E182" s="29">
        <v>579280</v>
      </c>
      <c r="F182" s="29">
        <v>542257</v>
      </c>
      <c r="J182" s="15">
        <f t="shared" si="2"/>
        <v>0</v>
      </c>
      <c r="R182" s="35">
        <f>((G182*[1]Sheet3!$K$7)+([1]ghana!I182*[1]Sheet3!$K$13)+(I182*[1]Sheet3!$K$13)+([1]ghana!L182*[1]Sheet3!$K$3)+([1]ghana!M182*'[1]Cal p gram'!$U$24)+([1]ghana!O182*'[1]Cal p gram'!$U$23))/1000</f>
        <v>0</v>
      </c>
      <c r="T182" s="39">
        <f>(R182/[1]Sheet3!$B$21)*10000</f>
        <v>0</v>
      </c>
    </row>
    <row r="183" spans="1:20" x14ac:dyDescent="0.25">
      <c r="A183" s="32">
        <v>39466</v>
      </c>
      <c r="B183" s="15">
        <v>182</v>
      </c>
      <c r="C183" s="33">
        <v>0.59375</v>
      </c>
      <c r="D183" s="15">
        <v>-6</v>
      </c>
      <c r="E183" s="29">
        <v>579190</v>
      </c>
      <c r="F183" s="29">
        <v>542297</v>
      </c>
      <c r="G183" s="15">
        <v>0</v>
      </c>
      <c r="H183" s="15">
        <v>0</v>
      </c>
      <c r="I183" s="15">
        <v>0</v>
      </c>
      <c r="J183" s="15">
        <f t="shared" si="2"/>
        <v>0</v>
      </c>
      <c r="K183" s="15">
        <v>0</v>
      </c>
      <c r="L183" s="15">
        <v>0</v>
      </c>
      <c r="M183" s="15">
        <v>0</v>
      </c>
      <c r="N183" s="15">
        <v>0</v>
      </c>
      <c r="O183" s="15">
        <v>0</v>
      </c>
      <c r="P183" s="15">
        <v>0</v>
      </c>
      <c r="Q183" s="15">
        <v>0</v>
      </c>
      <c r="R183" s="35">
        <f>((G183*[1]Sheet3!$K$7)+([1]ghana!I183*[1]Sheet3!$K$13)+(I183*[1]Sheet3!$K$13)+([1]ghana!L183*[1]Sheet3!$K$3)+([1]ghana!M183*'[1]Cal p gram'!$U$24)+([1]ghana!O183*'[1]Cal p gram'!$U$23))/1000</f>
        <v>0</v>
      </c>
      <c r="S183" s="15">
        <v>0</v>
      </c>
      <c r="T183" s="39">
        <f>(R183/[1]Sheet3!$B$21)*10000</f>
        <v>0</v>
      </c>
    </row>
    <row r="184" spans="1:20" x14ac:dyDescent="0.25">
      <c r="A184" s="32">
        <v>39466</v>
      </c>
      <c r="B184" s="15">
        <v>183</v>
      </c>
      <c r="C184" s="33">
        <v>0.59791666666666665</v>
      </c>
      <c r="D184" s="15">
        <v>-6</v>
      </c>
      <c r="E184" s="29">
        <v>579096</v>
      </c>
      <c r="F184" s="29">
        <v>542341</v>
      </c>
      <c r="G184" s="15">
        <v>16</v>
      </c>
      <c r="H184" s="15">
        <v>400</v>
      </c>
      <c r="I184" s="15">
        <v>0</v>
      </c>
      <c r="J184" s="15">
        <f t="shared" si="2"/>
        <v>416</v>
      </c>
      <c r="K184" s="15">
        <v>0</v>
      </c>
      <c r="L184" s="15">
        <v>0</v>
      </c>
      <c r="M184" s="15">
        <v>0</v>
      </c>
      <c r="N184" s="15">
        <v>0</v>
      </c>
      <c r="O184" s="15">
        <v>0</v>
      </c>
      <c r="P184" s="15">
        <v>0</v>
      </c>
      <c r="Q184" s="15">
        <v>0</v>
      </c>
      <c r="R184" s="35">
        <f>((G184*[1]Sheet3!$K$7)+([1]ghana!I184*[1]Sheet3!$K$13)+(I184*[1]Sheet3!$K$13)+([1]ghana!L184*[1]Sheet3!$K$3)+([1]ghana!M184*'[1]Cal p gram'!$U$24)+([1]ghana!O184*'[1]Cal p gram'!$U$23))/1000</f>
        <v>90.62445890917634</v>
      </c>
      <c r="S184" s="15">
        <v>0</v>
      </c>
      <c r="T184" s="39">
        <f>(R184/[1]Sheet3!$B$21)*10000</f>
        <v>5197.366887365517</v>
      </c>
    </row>
    <row r="185" spans="1:20" x14ac:dyDescent="0.25">
      <c r="A185" s="32">
        <v>39466</v>
      </c>
      <c r="B185" s="15">
        <v>184</v>
      </c>
      <c r="C185" s="33">
        <v>0.6020833333333333</v>
      </c>
      <c r="D185" s="15">
        <v>-6</v>
      </c>
      <c r="E185" s="29">
        <v>579016</v>
      </c>
      <c r="F185" s="29">
        <v>542371</v>
      </c>
      <c r="G185" s="15">
        <v>0</v>
      </c>
      <c r="H185" s="15">
        <v>2</v>
      </c>
      <c r="I185" s="15">
        <v>0</v>
      </c>
      <c r="J185" s="15">
        <f t="shared" si="2"/>
        <v>2</v>
      </c>
      <c r="K185" s="15">
        <v>0</v>
      </c>
      <c r="L185" s="15">
        <v>0</v>
      </c>
      <c r="M185" s="15">
        <v>0</v>
      </c>
      <c r="N185" s="15">
        <v>0</v>
      </c>
      <c r="O185" s="15">
        <v>0</v>
      </c>
      <c r="P185" s="15">
        <v>0</v>
      </c>
      <c r="Q185" s="15">
        <v>0</v>
      </c>
      <c r="R185" s="35">
        <f>((G185*[1]Sheet3!$K$7)+([1]ghana!I185*[1]Sheet3!$K$13)+(I185*[1]Sheet3!$K$13)+([1]ghana!L185*[1]Sheet3!$K$3)+([1]ghana!M185*'[1]Cal p gram'!$U$24)+([1]ghana!O185*'[1]Cal p gram'!$U$23))/1000</f>
        <v>0.45229918826234045</v>
      </c>
      <c r="S185" s="15">
        <v>0</v>
      </c>
      <c r="T185" s="39">
        <f>(R185/[1]Sheet3!$B$21)*10000</f>
        <v>25.939628799471482</v>
      </c>
    </row>
    <row r="186" spans="1:20" x14ac:dyDescent="0.25">
      <c r="A186" s="32">
        <v>39466</v>
      </c>
      <c r="B186" s="15">
        <v>185</v>
      </c>
      <c r="C186" s="33">
        <v>0.60486111111111107</v>
      </c>
      <c r="D186" s="15">
        <v>-6</v>
      </c>
      <c r="E186" s="29">
        <v>578935</v>
      </c>
      <c r="F186" s="29">
        <v>542407</v>
      </c>
      <c r="G186" s="15">
        <v>0</v>
      </c>
      <c r="H186" s="15">
        <v>1</v>
      </c>
      <c r="I186" s="15">
        <v>0</v>
      </c>
      <c r="J186" s="15">
        <f t="shared" si="2"/>
        <v>1</v>
      </c>
      <c r="K186" s="15">
        <v>0</v>
      </c>
      <c r="L186" s="15">
        <v>0</v>
      </c>
      <c r="M186" s="15">
        <v>0</v>
      </c>
      <c r="N186" s="15">
        <v>0</v>
      </c>
      <c r="O186" s="15">
        <v>0</v>
      </c>
      <c r="P186" s="15">
        <v>0</v>
      </c>
      <c r="Q186" s="15">
        <v>0</v>
      </c>
      <c r="R186" s="35">
        <f>((G186*[1]Sheet3!$K$7)+([1]ghana!I186*[1]Sheet3!$K$13)+(I186*[1]Sheet3!$K$13)+([1]ghana!L186*[1]Sheet3!$K$3)+([1]ghana!M186*'[1]Cal p gram'!$U$24)+([1]ghana!O186*'[1]Cal p gram'!$U$23))/1000</f>
        <v>0.22614959413117022</v>
      </c>
      <c r="S186" s="15">
        <v>0</v>
      </c>
      <c r="T186" s="39">
        <f>(R186/[1]Sheet3!$B$21)*10000</f>
        <v>12.969814399735741</v>
      </c>
    </row>
    <row r="187" spans="1:20" x14ac:dyDescent="0.25">
      <c r="A187" s="32">
        <v>39466</v>
      </c>
      <c r="B187" s="15">
        <v>186</v>
      </c>
      <c r="C187" s="33">
        <v>0.61250000000000004</v>
      </c>
      <c r="D187" s="15">
        <v>-6</v>
      </c>
      <c r="E187" s="29">
        <v>578848</v>
      </c>
      <c r="F187" s="29">
        <v>542435</v>
      </c>
      <c r="G187" s="15">
        <v>5</v>
      </c>
      <c r="H187" s="15">
        <v>17</v>
      </c>
      <c r="I187" s="15">
        <v>2</v>
      </c>
      <c r="J187" s="15">
        <f t="shared" si="2"/>
        <v>24</v>
      </c>
      <c r="K187" s="15">
        <v>0</v>
      </c>
      <c r="L187" s="15">
        <v>0</v>
      </c>
      <c r="M187" s="15">
        <v>0</v>
      </c>
      <c r="N187" s="15">
        <v>0</v>
      </c>
      <c r="O187" s="15">
        <v>0</v>
      </c>
      <c r="P187" s="15">
        <v>0</v>
      </c>
      <c r="Q187" s="15">
        <v>0</v>
      </c>
      <c r="R187" s="35">
        <f>((G187*[1]Sheet3!$K$7)+([1]ghana!I187*[1]Sheet3!$K$13)+(I187*[1]Sheet3!$K$13)+([1]ghana!L187*[1]Sheet3!$K$3)+([1]ghana!M187*'[1]Cal p gram'!$U$24)+([1]ghana!O187*'[1]Cal p gram'!$U$23))/1000</f>
        <v>4.348286431213559</v>
      </c>
      <c r="S187" s="15">
        <v>0</v>
      </c>
      <c r="T187" s="39">
        <f>(R187/[1]Sheet3!$B$21)*10000</f>
        <v>249.37682592973542</v>
      </c>
    </row>
    <row r="188" spans="1:20" x14ac:dyDescent="0.25">
      <c r="A188" s="32">
        <v>39466</v>
      </c>
      <c r="B188" s="15">
        <v>187</v>
      </c>
      <c r="C188" s="33">
        <v>0.61736111111111103</v>
      </c>
      <c r="D188" s="15">
        <v>-6</v>
      </c>
      <c r="E188" s="29">
        <v>578762</v>
      </c>
      <c r="F188" s="29">
        <v>542485</v>
      </c>
      <c r="G188" s="15">
        <v>5</v>
      </c>
      <c r="H188" s="15">
        <v>82</v>
      </c>
      <c r="I188" s="15">
        <v>5</v>
      </c>
      <c r="J188" s="15">
        <f t="shared" si="2"/>
        <v>92</v>
      </c>
      <c r="K188" s="15">
        <v>0</v>
      </c>
      <c r="L188" s="15">
        <v>0</v>
      </c>
      <c r="M188" s="15">
        <v>0</v>
      </c>
      <c r="N188" s="15">
        <v>0</v>
      </c>
      <c r="O188" s="15">
        <v>0</v>
      </c>
      <c r="P188" s="15">
        <v>0</v>
      </c>
      <c r="Q188" s="15">
        <v>0</v>
      </c>
      <c r="R188" s="35">
        <f>((G188*[1]Sheet3!$K$7)+([1]ghana!I188*[1]Sheet3!$K$13)+(I188*[1]Sheet3!$K$13)+([1]ghana!L188*[1]Sheet3!$K$3)+([1]ghana!M188*'[1]Cal p gram'!$U$24)+([1]ghana!O188*'[1]Cal p gram'!$U$23))/1000</f>
        <v>19.726458832133137</v>
      </c>
      <c r="S188" s="15">
        <v>0</v>
      </c>
      <c r="T188" s="39">
        <f>(R188/[1]Sheet3!$B$21)*10000</f>
        <v>1131.3242051117659</v>
      </c>
    </row>
    <row r="189" spans="1:20" x14ac:dyDescent="0.25">
      <c r="A189" s="32">
        <v>39466</v>
      </c>
      <c r="B189" s="15">
        <v>188</v>
      </c>
      <c r="C189" s="33">
        <v>0.62152777777777779</v>
      </c>
      <c r="D189" s="15">
        <v>-5</v>
      </c>
      <c r="E189" s="29">
        <v>578680</v>
      </c>
      <c r="F189" s="29">
        <v>542524</v>
      </c>
      <c r="G189" s="15">
        <v>0</v>
      </c>
      <c r="H189" s="15">
        <v>2</v>
      </c>
      <c r="I189" s="15">
        <v>0</v>
      </c>
      <c r="J189" s="15">
        <f t="shared" si="2"/>
        <v>2</v>
      </c>
      <c r="K189" s="15">
        <v>0</v>
      </c>
      <c r="L189" s="15">
        <v>2</v>
      </c>
      <c r="M189" s="15" t="s">
        <v>498</v>
      </c>
      <c r="N189" s="15">
        <v>0</v>
      </c>
      <c r="O189" s="15">
        <v>0</v>
      </c>
      <c r="P189" s="15">
        <v>0</v>
      </c>
      <c r="Q189" s="15">
        <v>0</v>
      </c>
      <c r="R189" s="35">
        <f>((G189*[1]Sheet3!$K$7)+([1]ghana!I189*[1]Sheet3!$K$13)+(I189*[1]Sheet3!$K$13)+([1]ghana!L189*[1]Sheet3!$K$3)+([1]ghana!M189*'[1]Cal p gram'!$U$24)+([1]ghana!O189*'[1]Cal p gram'!$U$23))/1000</f>
        <v>0.45229918826234045</v>
      </c>
      <c r="S189" s="15" t="s">
        <v>499</v>
      </c>
      <c r="T189" s="39">
        <f>(R189/[1]Sheet3!$B$21)*10000</f>
        <v>25.939628799471482</v>
      </c>
    </row>
    <row r="190" spans="1:20" x14ac:dyDescent="0.25">
      <c r="A190" s="32">
        <v>39466</v>
      </c>
      <c r="B190" s="15">
        <v>189</v>
      </c>
      <c r="C190" s="33">
        <v>0.62430555555555556</v>
      </c>
      <c r="D190" s="15">
        <v>-5</v>
      </c>
      <c r="E190" s="29">
        <v>578593</v>
      </c>
      <c r="F190" s="29">
        <v>542562</v>
      </c>
      <c r="G190" s="15">
        <v>0</v>
      </c>
      <c r="H190" s="15">
        <v>2</v>
      </c>
      <c r="I190" s="15">
        <v>2</v>
      </c>
      <c r="J190" s="15">
        <f t="shared" si="2"/>
        <v>4</v>
      </c>
      <c r="K190" s="15">
        <v>0</v>
      </c>
      <c r="L190" s="15">
        <v>0</v>
      </c>
      <c r="M190" s="15">
        <v>0</v>
      </c>
      <c r="N190" s="15">
        <v>0</v>
      </c>
      <c r="O190" s="15">
        <v>0</v>
      </c>
      <c r="P190" s="15">
        <v>0</v>
      </c>
      <c r="Q190" s="15">
        <v>0</v>
      </c>
      <c r="R190" s="35">
        <f>((G190*[1]Sheet3!$K$7)+([1]ghana!I190*[1]Sheet3!$K$13)+(I190*[1]Sheet3!$K$13)+([1]ghana!L190*[1]Sheet3!$K$3)+([1]ghana!M190*'[1]Cal p gram'!$U$24)+([1]ghana!O190*'[1]Cal p gram'!$U$23))/1000</f>
        <v>0.90459837652468089</v>
      </c>
      <c r="S190" s="15">
        <v>0</v>
      </c>
      <c r="T190" s="39">
        <f>(R190/[1]Sheet3!$B$21)*10000</f>
        <v>51.879257598942964</v>
      </c>
    </row>
    <row r="191" spans="1:20" x14ac:dyDescent="0.25">
      <c r="A191" s="32">
        <v>39466</v>
      </c>
      <c r="B191" s="15">
        <v>190</v>
      </c>
      <c r="C191" s="33">
        <v>0.62847222222222221</v>
      </c>
      <c r="D191" s="15">
        <v>-5</v>
      </c>
      <c r="E191" s="29">
        <v>578500</v>
      </c>
      <c r="F191" s="29">
        <v>542594</v>
      </c>
      <c r="G191" s="15">
        <v>2</v>
      </c>
      <c r="H191" s="15">
        <v>810</v>
      </c>
      <c r="I191" s="15">
        <v>21</v>
      </c>
      <c r="J191" s="15">
        <f t="shared" si="2"/>
        <v>833</v>
      </c>
      <c r="K191" s="15">
        <v>0</v>
      </c>
      <c r="L191" s="15">
        <v>0</v>
      </c>
      <c r="M191" s="15">
        <v>0</v>
      </c>
      <c r="N191" s="15">
        <v>0</v>
      </c>
      <c r="O191" s="15">
        <v>0</v>
      </c>
      <c r="P191" s="15">
        <v>0</v>
      </c>
      <c r="Q191" s="15">
        <v>0</v>
      </c>
      <c r="R191" s="35">
        <f>((G191*[1]Sheet3!$K$7)+([1]ghana!I191*[1]Sheet3!$K$13)+(I191*[1]Sheet3!$K$13)+([1]ghana!L191*[1]Sheet3!$K$3)+([1]ghana!M191*'[1]Cal p gram'!$U$24)+([1]ghana!O191*'[1]Cal p gram'!$U$23))/1000</f>
        <v>187.95089038009098</v>
      </c>
      <c r="S191" s="15">
        <v>0</v>
      </c>
      <c r="T191" s="39">
        <f>(R191/[1]Sheet3!$B$21)*10000</f>
        <v>10779.095907114302</v>
      </c>
    </row>
    <row r="192" spans="1:20" x14ac:dyDescent="0.25">
      <c r="A192" s="32">
        <v>39466</v>
      </c>
      <c r="B192" s="15">
        <v>191</v>
      </c>
      <c r="C192" s="33">
        <v>0.63194444444444442</v>
      </c>
      <c r="D192" s="15">
        <v>-5</v>
      </c>
      <c r="E192" s="29">
        <v>578414</v>
      </c>
      <c r="F192" s="29">
        <v>542632</v>
      </c>
      <c r="J192" s="15">
        <f t="shared" si="2"/>
        <v>0</v>
      </c>
      <c r="R192" s="35">
        <f>((G192*[1]Sheet3!$K$7)+([1]ghana!I192*[1]Sheet3!$K$13)+(I192*[1]Sheet3!$K$13)+([1]ghana!L192*[1]Sheet3!$K$3)+([1]ghana!M192*'[1]Cal p gram'!$U$24)+([1]ghana!O192*'[1]Cal p gram'!$U$23))/1000</f>
        <v>0</v>
      </c>
      <c r="T192" s="39">
        <f>(R192/[1]Sheet3!$B$21)*10000</f>
        <v>0</v>
      </c>
    </row>
    <row r="193" spans="1:20" x14ac:dyDescent="0.25">
      <c r="A193" s="32">
        <v>39466</v>
      </c>
      <c r="B193" s="15">
        <v>192</v>
      </c>
      <c r="C193" s="33">
        <v>0.63541666666666663</v>
      </c>
      <c r="D193" s="15">
        <v>-5</v>
      </c>
      <c r="E193" s="29">
        <v>578324</v>
      </c>
      <c r="F193" s="29">
        <v>542671</v>
      </c>
      <c r="G193" s="15">
        <v>0</v>
      </c>
      <c r="H193" s="15">
        <v>105</v>
      </c>
      <c r="I193" s="15">
        <v>0</v>
      </c>
      <c r="J193" s="15">
        <f t="shared" si="2"/>
        <v>105</v>
      </c>
      <c r="K193" s="15">
        <v>0</v>
      </c>
      <c r="L193" s="15">
        <v>0</v>
      </c>
      <c r="M193" s="15">
        <v>0</v>
      </c>
      <c r="N193" s="15">
        <v>0</v>
      </c>
      <c r="O193" s="15">
        <v>0</v>
      </c>
      <c r="P193" s="15">
        <v>0</v>
      </c>
      <c r="Q193" s="15">
        <v>0</v>
      </c>
      <c r="R193" s="35">
        <f>((G193*[1]Sheet3!$K$7)+([1]ghana!I193*[1]Sheet3!$K$13)+(I193*[1]Sheet3!$K$13)+([1]ghana!L193*[1]Sheet3!$K$3)+([1]ghana!M193*'[1]Cal p gram'!$U$24)+([1]ghana!O193*'[1]Cal p gram'!$U$23))/1000</f>
        <v>23.745707383772874</v>
      </c>
      <c r="S193" s="15">
        <v>0</v>
      </c>
      <c r="T193" s="39">
        <f>(R193/[1]Sheet3!$B$21)*10000</f>
        <v>1361.8305119722527</v>
      </c>
    </row>
    <row r="194" spans="1:20" x14ac:dyDescent="0.25">
      <c r="A194" s="32">
        <v>39466</v>
      </c>
      <c r="B194" s="15">
        <v>193</v>
      </c>
      <c r="C194" s="33">
        <v>0.63958333333333328</v>
      </c>
      <c r="D194" s="15">
        <v>-5</v>
      </c>
      <c r="E194" s="29">
        <v>578238</v>
      </c>
      <c r="F194" s="29">
        <v>542701</v>
      </c>
      <c r="G194" s="15">
        <v>0</v>
      </c>
      <c r="H194" s="15">
        <v>0</v>
      </c>
      <c r="I194" s="15">
        <v>0</v>
      </c>
      <c r="J194" s="15">
        <f t="shared" si="2"/>
        <v>0</v>
      </c>
      <c r="K194" s="15">
        <v>0</v>
      </c>
      <c r="L194" s="15">
        <v>0</v>
      </c>
      <c r="M194" s="15">
        <v>0</v>
      </c>
      <c r="N194" s="15">
        <v>0</v>
      </c>
      <c r="O194" s="15">
        <v>0</v>
      </c>
      <c r="P194" s="15">
        <v>0</v>
      </c>
      <c r="Q194" s="15">
        <v>0</v>
      </c>
      <c r="R194" s="35">
        <f>((G194*[1]Sheet3!$K$7)+([1]ghana!I194*[1]Sheet3!$K$13)+(I194*[1]Sheet3!$K$13)+([1]ghana!L194*[1]Sheet3!$K$3)+([1]ghana!M194*'[1]Cal p gram'!$U$24)+([1]ghana!O194*'[1]Cal p gram'!$U$23))/1000</f>
        <v>0</v>
      </c>
      <c r="S194" s="15">
        <v>0</v>
      </c>
      <c r="T194" s="39">
        <f>(R194/[1]Sheet3!$B$21)*10000</f>
        <v>0</v>
      </c>
    </row>
    <row r="195" spans="1:20" x14ac:dyDescent="0.25">
      <c r="A195" s="32">
        <v>39466</v>
      </c>
      <c r="B195" s="15">
        <v>194</v>
      </c>
      <c r="C195" s="33">
        <v>0.64861111111111103</v>
      </c>
      <c r="D195" s="15">
        <v>-5</v>
      </c>
      <c r="E195" s="29">
        <v>578154</v>
      </c>
      <c r="F195" s="29">
        <v>542735</v>
      </c>
      <c r="G195" s="15">
        <v>0</v>
      </c>
      <c r="H195" s="15">
        <v>34</v>
      </c>
      <c r="I195" s="15">
        <v>0</v>
      </c>
      <c r="J195" s="15">
        <f t="shared" si="2"/>
        <v>34</v>
      </c>
      <c r="K195" s="15">
        <v>0</v>
      </c>
      <c r="L195" s="15">
        <v>0</v>
      </c>
      <c r="M195" s="15">
        <v>0</v>
      </c>
      <c r="N195" s="15">
        <v>0</v>
      </c>
      <c r="O195" s="15">
        <v>0</v>
      </c>
      <c r="P195" s="15">
        <v>0</v>
      </c>
      <c r="Q195" s="15">
        <v>0</v>
      </c>
      <c r="R195" s="35">
        <f>((G195*[1]Sheet3!$K$7)+([1]ghana!I195*[1]Sheet3!$K$13)+(I195*[1]Sheet3!$K$13)+([1]ghana!L195*[1]Sheet3!$K$3)+([1]ghana!M195*'[1]Cal p gram'!$U$24)+([1]ghana!O195*'[1]Cal p gram'!$U$23))/1000</f>
        <v>7.6890862004597871</v>
      </c>
      <c r="S195" s="15">
        <v>0</v>
      </c>
      <c r="T195" s="39">
        <f>(R195/[1]Sheet3!$B$21)*10000</f>
        <v>440.9736895910151</v>
      </c>
    </row>
    <row r="196" spans="1:20" x14ac:dyDescent="0.25">
      <c r="A196" s="32">
        <v>39466</v>
      </c>
      <c r="B196" s="15">
        <v>195</v>
      </c>
      <c r="C196" s="33">
        <v>0.64583333333333326</v>
      </c>
      <c r="D196" s="15">
        <v>-5</v>
      </c>
      <c r="E196" s="29">
        <v>578068</v>
      </c>
      <c r="F196" s="29">
        <v>542770</v>
      </c>
      <c r="G196" s="15">
        <v>2</v>
      </c>
      <c r="H196" s="15">
        <v>0</v>
      </c>
      <c r="I196" s="15">
        <v>0</v>
      </c>
      <c r="J196" s="15">
        <f t="shared" ref="J196:J259" si="3">SUM(G196:I196)</f>
        <v>2</v>
      </c>
      <c r="K196" s="15">
        <v>0</v>
      </c>
      <c r="L196" s="15">
        <v>0</v>
      </c>
      <c r="M196" s="15">
        <v>0</v>
      </c>
      <c r="N196" s="15">
        <v>0</v>
      </c>
      <c r="O196" s="15">
        <v>0</v>
      </c>
      <c r="P196" s="15">
        <v>0</v>
      </c>
      <c r="Q196" s="15">
        <v>0</v>
      </c>
      <c r="R196" s="35">
        <f>((G196*[1]Sheet3!$K$7)+([1]ghana!I196*[1]Sheet3!$K$13)+(I196*[1]Sheet3!$K$13)+([1]ghana!L196*[1]Sheet3!$K$3)+([1]ghana!M196*'[1]Cal p gram'!$U$24)+([1]ghana!O196*'[1]Cal p gram'!$U$23))/1000</f>
        <v>2.057765708852986E-2</v>
      </c>
      <c r="S196" s="15">
        <v>0</v>
      </c>
      <c r="T196" s="39">
        <f>(R196/[1]Sheet3!$B$21)*10000</f>
        <v>1.1801409339025364</v>
      </c>
    </row>
    <row r="197" spans="1:20" x14ac:dyDescent="0.25">
      <c r="A197" s="32">
        <v>39466</v>
      </c>
      <c r="B197" s="15">
        <v>196</v>
      </c>
      <c r="C197" s="33">
        <v>0.64861111111111103</v>
      </c>
      <c r="D197" s="15">
        <v>-5</v>
      </c>
      <c r="E197" s="29">
        <v>577988</v>
      </c>
      <c r="F197" s="29">
        <v>542804</v>
      </c>
      <c r="G197" s="15">
        <v>0</v>
      </c>
      <c r="H197" s="15">
        <v>26</v>
      </c>
      <c r="I197" s="15">
        <v>5</v>
      </c>
      <c r="J197" s="15">
        <f t="shared" si="3"/>
        <v>31</v>
      </c>
      <c r="K197" s="15">
        <v>0</v>
      </c>
      <c r="L197" s="15">
        <v>0</v>
      </c>
      <c r="M197" s="15">
        <v>0</v>
      </c>
      <c r="N197" s="15">
        <v>0</v>
      </c>
      <c r="O197" s="15">
        <v>0</v>
      </c>
      <c r="P197" s="15">
        <v>0</v>
      </c>
      <c r="Q197" s="15">
        <v>0</v>
      </c>
      <c r="R197" s="35">
        <f>((G197*[1]Sheet3!$K$7)+([1]ghana!I197*[1]Sheet3!$K$13)+(I197*[1]Sheet3!$K$13)+([1]ghana!L197*[1]Sheet3!$K$3)+([1]ghana!M197*'[1]Cal p gram'!$U$24)+([1]ghana!O197*'[1]Cal p gram'!$U$23))/1000</f>
        <v>7.0106374180662767</v>
      </c>
      <c r="S197" s="15">
        <v>0</v>
      </c>
      <c r="T197" s="39">
        <f>(R197/[1]Sheet3!$B$21)*10000</f>
        <v>402.0642463918079</v>
      </c>
    </row>
    <row r="198" spans="1:20" x14ac:dyDescent="0.25">
      <c r="A198" s="32">
        <v>39466</v>
      </c>
      <c r="B198" s="15">
        <v>197</v>
      </c>
      <c r="C198" s="33">
        <v>0.65208333333333335</v>
      </c>
      <c r="D198" s="15">
        <v>-5</v>
      </c>
      <c r="E198" s="29">
        <v>577902</v>
      </c>
      <c r="F198" s="29">
        <v>542829</v>
      </c>
      <c r="G198" s="15">
        <v>0</v>
      </c>
      <c r="H198" s="15">
        <v>2</v>
      </c>
      <c r="I198" s="15">
        <v>0</v>
      </c>
      <c r="J198" s="15">
        <f t="shared" si="3"/>
        <v>2</v>
      </c>
      <c r="K198" s="15">
        <v>0</v>
      </c>
      <c r="L198" s="15">
        <v>0</v>
      </c>
      <c r="M198" s="15">
        <v>0</v>
      </c>
      <c r="N198" s="15">
        <v>0</v>
      </c>
      <c r="O198" s="15">
        <v>0</v>
      </c>
      <c r="P198" s="15">
        <v>0</v>
      </c>
      <c r="Q198" s="15">
        <v>0</v>
      </c>
      <c r="R198" s="35">
        <f>((G198*[1]Sheet3!$K$7)+([1]ghana!I198*[1]Sheet3!$K$13)+(I198*[1]Sheet3!$K$13)+([1]ghana!L198*[1]Sheet3!$K$3)+([1]ghana!M198*'[1]Cal p gram'!$U$24)+([1]ghana!O198*'[1]Cal p gram'!$U$23))/1000</f>
        <v>0.45229918826234045</v>
      </c>
      <c r="S198" s="15">
        <v>0</v>
      </c>
      <c r="T198" s="39">
        <f>(R198/[1]Sheet3!$B$21)*10000</f>
        <v>25.939628799471482</v>
      </c>
    </row>
    <row r="199" spans="1:20" x14ac:dyDescent="0.25">
      <c r="A199" s="32">
        <v>39466</v>
      </c>
      <c r="B199" s="15">
        <v>198</v>
      </c>
      <c r="C199" s="33">
        <v>0.65694444444444444</v>
      </c>
      <c r="D199" s="15">
        <v>-5</v>
      </c>
      <c r="E199" s="29">
        <v>577817</v>
      </c>
      <c r="F199" s="29">
        <v>542864</v>
      </c>
      <c r="G199" s="15">
        <v>0</v>
      </c>
      <c r="H199" s="15">
        <v>1</v>
      </c>
      <c r="I199" s="15">
        <v>0</v>
      </c>
      <c r="J199" s="15">
        <f t="shared" si="3"/>
        <v>1</v>
      </c>
      <c r="K199" s="15">
        <v>0</v>
      </c>
      <c r="L199" s="15">
        <v>0</v>
      </c>
      <c r="M199" s="15">
        <v>0</v>
      </c>
      <c r="N199" s="15">
        <v>0</v>
      </c>
      <c r="O199" s="15">
        <v>0</v>
      </c>
      <c r="P199" s="15" t="s">
        <v>492</v>
      </c>
      <c r="Q199" s="15">
        <v>0.7</v>
      </c>
      <c r="R199" s="35">
        <f>((G199*[1]Sheet3!$K$7)+([1]ghana!I199*[1]Sheet3!$K$13)+(I199*[1]Sheet3!$K$13)+([1]ghana!L199*[1]Sheet3!$K$3)+([1]ghana!M199*'[1]Cal p gram'!$U$24)+([1]ghana!O199*'[1]Cal p gram'!$U$23))/1000</f>
        <v>0.22614959413117022</v>
      </c>
      <c r="S199" s="15">
        <v>0</v>
      </c>
      <c r="T199" s="39">
        <f>(R199/[1]Sheet3!$B$21)*10000</f>
        <v>12.969814399735741</v>
      </c>
    </row>
    <row r="200" spans="1:20" x14ac:dyDescent="0.25">
      <c r="A200" s="32">
        <v>39466</v>
      </c>
      <c r="B200" s="15">
        <v>199</v>
      </c>
      <c r="C200" s="33">
        <v>0.66249999999999998</v>
      </c>
      <c r="D200" s="15">
        <v>-5</v>
      </c>
      <c r="E200" s="29">
        <v>577727</v>
      </c>
      <c r="F200" s="29">
        <v>542894</v>
      </c>
      <c r="G200" s="15">
        <v>0</v>
      </c>
      <c r="H200" s="15">
        <v>1</v>
      </c>
      <c r="I200" s="15">
        <v>1</v>
      </c>
      <c r="J200" s="15">
        <f t="shared" si="3"/>
        <v>2</v>
      </c>
      <c r="K200" s="15">
        <v>0</v>
      </c>
      <c r="L200" s="15">
        <v>0</v>
      </c>
      <c r="M200" s="15">
        <v>0</v>
      </c>
      <c r="N200" s="15">
        <v>0</v>
      </c>
      <c r="O200" s="15">
        <v>0</v>
      </c>
      <c r="P200" s="15" t="s">
        <v>492</v>
      </c>
      <c r="Q200" s="15">
        <v>0.8</v>
      </c>
      <c r="R200" s="35">
        <f>((G200*[1]Sheet3!$K$7)+([1]ghana!I200*[1]Sheet3!$K$13)+(I200*[1]Sheet3!$K$13)+([1]ghana!L200*[1]Sheet3!$K$3)+([1]ghana!M200*'[1]Cal p gram'!$U$24)+([1]ghana!O200*'[1]Cal p gram'!$U$23))/1000</f>
        <v>0.45229918826234045</v>
      </c>
      <c r="S200" s="15">
        <v>0</v>
      </c>
      <c r="T200" s="39">
        <f>(R200/[1]Sheet3!$B$21)*10000</f>
        <v>25.939628799471482</v>
      </c>
    </row>
    <row r="201" spans="1:20" x14ac:dyDescent="0.25">
      <c r="A201" s="32">
        <v>39466</v>
      </c>
      <c r="B201" s="15">
        <v>200</v>
      </c>
      <c r="C201" s="33">
        <v>0.66666666666666663</v>
      </c>
      <c r="D201" s="15">
        <v>-4</v>
      </c>
      <c r="E201" s="29">
        <v>577644</v>
      </c>
      <c r="F201" s="29">
        <v>542933</v>
      </c>
      <c r="G201" s="15">
        <v>0</v>
      </c>
      <c r="H201" s="15">
        <v>0</v>
      </c>
      <c r="I201" s="15">
        <v>0</v>
      </c>
      <c r="J201" s="15">
        <f t="shared" si="3"/>
        <v>0</v>
      </c>
      <c r="K201" s="15">
        <v>0</v>
      </c>
      <c r="L201" s="15">
        <v>1</v>
      </c>
      <c r="M201" s="15" t="s">
        <v>480</v>
      </c>
      <c r="N201" s="15">
        <v>0</v>
      </c>
      <c r="O201" s="15">
        <v>0</v>
      </c>
      <c r="P201" s="15">
        <v>0</v>
      </c>
      <c r="Q201" s="15">
        <v>0</v>
      </c>
      <c r="R201" s="35">
        <f>((G201*[1]Sheet3!$K$7)+([1]ghana!I201*[1]Sheet3!$K$13)+(I201*[1]Sheet3!$K$13)+([1]ghana!L201*[1]Sheet3!$K$3)+([1]ghana!M201*'[1]Cal p gram'!$U$24)+([1]ghana!O201*'[1]Cal p gram'!$U$23))/1000</f>
        <v>0</v>
      </c>
      <c r="S201" s="15" t="s">
        <v>493</v>
      </c>
      <c r="T201" s="39">
        <f>(R201/[1]Sheet3!$B$21)*10000</f>
        <v>0</v>
      </c>
    </row>
    <row r="202" spans="1:20" x14ac:dyDescent="0.25">
      <c r="A202" s="32">
        <v>39466</v>
      </c>
      <c r="B202" s="15">
        <v>201</v>
      </c>
      <c r="C202" s="33">
        <v>0.67152777777777772</v>
      </c>
      <c r="D202" s="15">
        <v>-4</v>
      </c>
      <c r="E202" s="29">
        <v>577559</v>
      </c>
      <c r="F202" s="29">
        <v>542972</v>
      </c>
      <c r="J202" s="15">
        <f t="shared" si="3"/>
        <v>0</v>
      </c>
      <c r="R202" s="35">
        <f>((G202*[1]Sheet3!$K$7)+([1]ghana!I202*[1]Sheet3!$K$13)+(I202*[1]Sheet3!$K$13)+([1]ghana!L202*[1]Sheet3!$K$3)+([1]ghana!M202*'[1]Cal p gram'!$U$24)+([1]ghana!O202*'[1]Cal p gram'!$U$23))/1000</f>
        <v>0</v>
      </c>
      <c r="T202" s="39">
        <f>(R202/[1]Sheet3!$B$21)*10000</f>
        <v>0</v>
      </c>
    </row>
    <row r="203" spans="1:20" x14ac:dyDescent="0.25">
      <c r="A203" s="32">
        <v>39466</v>
      </c>
      <c r="B203" s="15">
        <v>202</v>
      </c>
      <c r="C203" s="33">
        <v>0.67569444444444438</v>
      </c>
      <c r="D203" s="15">
        <v>-4</v>
      </c>
      <c r="E203" s="29">
        <v>577468</v>
      </c>
      <c r="F203" s="29">
        <v>543008</v>
      </c>
      <c r="G203" s="15">
        <v>0</v>
      </c>
      <c r="H203" s="15">
        <v>0</v>
      </c>
      <c r="I203" s="15">
        <v>0</v>
      </c>
      <c r="J203" s="15">
        <f t="shared" si="3"/>
        <v>0</v>
      </c>
      <c r="K203" s="15">
        <v>0</v>
      </c>
      <c r="L203" s="15">
        <v>1</v>
      </c>
      <c r="M203" s="15" t="s">
        <v>480</v>
      </c>
      <c r="N203" s="15">
        <v>0</v>
      </c>
      <c r="O203" s="15">
        <v>0</v>
      </c>
      <c r="P203" s="15">
        <v>0</v>
      </c>
      <c r="Q203" s="15">
        <v>0</v>
      </c>
      <c r="R203" s="35">
        <f>((G203*[1]Sheet3!$K$7)+([1]ghana!I203*[1]Sheet3!$K$13)+(I203*[1]Sheet3!$K$13)+([1]ghana!L203*[1]Sheet3!$K$3)+([1]ghana!M203*'[1]Cal p gram'!$U$24)+([1]ghana!O203*'[1]Cal p gram'!$U$23))/1000</f>
        <v>0</v>
      </c>
      <c r="S203" s="15" t="s">
        <v>493</v>
      </c>
      <c r="T203" s="39">
        <f>(R203/[1]Sheet3!$B$21)*10000</f>
        <v>0</v>
      </c>
    </row>
    <row r="204" spans="1:20" x14ac:dyDescent="0.25">
      <c r="A204" s="32">
        <v>39466</v>
      </c>
      <c r="B204" s="15">
        <v>202</v>
      </c>
      <c r="C204" s="33">
        <v>0.6777777777777777</v>
      </c>
      <c r="D204" s="15">
        <v>-4</v>
      </c>
      <c r="E204" s="34">
        <v>577465</v>
      </c>
      <c r="F204" s="34">
        <v>543008</v>
      </c>
      <c r="J204" s="15">
        <f t="shared" si="3"/>
        <v>0</v>
      </c>
      <c r="R204" s="35">
        <f>((G204*[1]Sheet3!$K$7)+([1]ghana!I204*[1]Sheet3!$K$13)+(I204*[1]Sheet3!$K$13)+([1]ghana!L204*[1]Sheet3!$K$3)+([1]ghana!M204*'[1]Cal p gram'!$U$24)+([1]ghana!O204*'[1]Cal p gram'!$U$23))/1000</f>
        <v>0</v>
      </c>
      <c r="T204" s="39">
        <f>(R204/[1]Sheet3!$B$21)*10000</f>
        <v>0</v>
      </c>
    </row>
    <row r="205" spans="1:20" x14ac:dyDescent="0.25">
      <c r="A205" s="32">
        <v>39466</v>
      </c>
      <c r="B205" s="15">
        <v>203</v>
      </c>
      <c r="C205" s="33">
        <v>0.68125000000000002</v>
      </c>
      <c r="D205" s="15">
        <v>-4</v>
      </c>
      <c r="E205" s="34">
        <v>577373</v>
      </c>
      <c r="F205" s="34">
        <v>543041</v>
      </c>
      <c r="J205" s="15">
        <f t="shared" si="3"/>
        <v>0</v>
      </c>
      <c r="R205" s="35">
        <f>((G205*[1]Sheet3!$K$7)+([1]ghana!I205*[1]Sheet3!$K$13)+(I205*[1]Sheet3!$K$13)+([1]ghana!L205*[1]Sheet3!$K$3)+([1]ghana!M205*'[1]Cal p gram'!$U$24)+([1]ghana!O205*'[1]Cal p gram'!$U$23))/1000</f>
        <v>0</v>
      </c>
      <c r="T205" s="39">
        <f>(R205/[1]Sheet3!$B$21)*10000</f>
        <v>0</v>
      </c>
    </row>
    <row r="206" spans="1:20" x14ac:dyDescent="0.25">
      <c r="A206" s="32">
        <v>39466</v>
      </c>
      <c r="B206" s="15">
        <v>204</v>
      </c>
      <c r="C206" s="33">
        <v>0.68680555555555556</v>
      </c>
      <c r="D206" s="15">
        <v>-4</v>
      </c>
      <c r="E206" s="29">
        <v>577300</v>
      </c>
      <c r="F206" s="29">
        <v>543079</v>
      </c>
      <c r="G206" s="15">
        <v>0</v>
      </c>
      <c r="H206" s="15">
        <v>0</v>
      </c>
      <c r="I206" s="15">
        <v>0</v>
      </c>
      <c r="J206" s="15">
        <f t="shared" si="3"/>
        <v>0</v>
      </c>
      <c r="K206" s="15">
        <v>0</v>
      </c>
      <c r="L206" s="15">
        <v>2</v>
      </c>
      <c r="M206" s="15" t="s">
        <v>480</v>
      </c>
      <c r="N206" s="15">
        <v>0</v>
      </c>
      <c r="O206" s="15">
        <v>0</v>
      </c>
      <c r="P206" s="15" t="s">
        <v>492</v>
      </c>
      <c r="Q206" s="15">
        <v>0.4</v>
      </c>
      <c r="R206" s="35">
        <f>((G206*[1]Sheet3!$K$7)+([1]ghana!I206*[1]Sheet3!$K$13)+(I206*[1]Sheet3!$K$13)+([1]ghana!L206*[1]Sheet3!$K$3)+([1]ghana!M206*'[1]Cal p gram'!$U$24)+([1]ghana!O206*'[1]Cal p gram'!$U$23))/1000</f>
        <v>0</v>
      </c>
      <c r="S206" s="15" t="s">
        <v>499</v>
      </c>
      <c r="T206" s="39">
        <f>(R206/[1]Sheet3!$B$21)*10000</f>
        <v>0</v>
      </c>
    </row>
    <row r="207" spans="1:20" x14ac:dyDescent="0.25">
      <c r="A207" s="32">
        <v>39468</v>
      </c>
      <c r="B207" s="15">
        <v>205</v>
      </c>
      <c r="C207" s="33">
        <v>0.34444444444444444</v>
      </c>
      <c r="D207" s="15">
        <v>-2</v>
      </c>
      <c r="E207" s="29">
        <v>577187</v>
      </c>
      <c r="F207" s="29">
        <v>543061</v>
      </c>
      <c r="G207" s="15">
        <v>0</v>
      </c>
      <c r="H207" s="15">
        <v>0</v>
      </c>
      <c r="I207" s="15">
        <v>0</v>
      </c>
      <c r="J207" s="15">
        <f t="shared" si="3"/>
        <v>0</v>
      </c>
      <c r="K207" s="15">
        <v>41</v>
      </c>
      <c r="L207" s="15">
        <v>0</v>
      </c>
      <c r="M207" s="15">
        <v>0</v>
      </c>
      <c r="N207" s="15">
        <v>0</v>
      </c>
      <c r="O207" s="15">
        <v>0</v>
      </c>
      <c r="P207" s="15">
        <v>0</v>
      </c>
      <c r="Q207" s="15">
        <v>0</v>
      </c>
      <c r="R207" s="35">
        <f>((G207*[1]Sheet3!$K$7)+([1]ghana!I207*[1]Sheet3!$K$13)+(I207*[1]Sheet3!$K$13)+([1]ghana!L207*[1]Sheet3!$K$3)+([1]ghana!M207*'[1]Cal p gram'!$U$24)+([1]ghana!O207*'[1]Cal p gram'!$U$23))/1000</f>
        <v>0.1632731199187363</v>
      </c>
      <c r="S207" s="15">
        <v>0</v>
      </c>
      <c r="T207" s="39">
        <f>(R207/[1]Sheet3!$B$21)*10000</f>
        <v>9.3638110205210143</v>
      </c>
    </row>
    <row r="208" spans="1:20" x14ac:dyDescent="0.25">
      <c r="A208" s="32">
        <v>39468</v>
      </c>
      <c r="B208" s="15">
        <v>206</v>
      </c>
      <c r="C208" s="33">
        <v>0.3520833333333333</v>
      </c>
      <c r="D208" s="15">
        <v>-2</v>
      </c>
      <c r="E208" s="29">
        <v>577100</v>
      </c>
      <c r="F208" s="29">
        <v>543100</v>
      </c>
      <c r="G208" s="15">
        <v>0</v>
      </c>
      <c r="H208" s="15">
        <v>0</v>
      </c>
      <c r="I208" s="15">
        <v>0</v>
      </c>
      <c r="J208" s="15">
        <f t="shared" si="3"/>
        <v>0</v>
      </c>
      <c r="K208" s="15">
        <v>62</v>
      </c>
      <c r="L208" s="15">
        <v>0</v>
      </c>
      <c r="M208" s="15">
        <v>0</v>
      </c>
      <c r="N208" s="15">
        <v>0</v>
      </c>
      <c r="O208" s="15">
        <v>0</v>
      </c>
      <c r="P208" s="15">
        <v>0</v>
      </c>
      <c r="Q208" s="15">
        <v>0</v>
      </c>
      <c r="R208" s="35">
        <f>((G208*[1]Sheet3!$K$7)+([1]ghana!I208*[1]Sheet3!$K$13)+(I208*[1]Sheet3!$K$13)+([1]ghana!L208*[1]Sheet3!$K$3)+([1]ghana!M208*'[1]Cal p gram'!$U$24)+([1]ghana!O208*'[1]Cal p gram'!$U$23))/1000</f>
        <v>0.24690081548686954</v>
      </c>
      <c r="S208" s="15">
        <v>0</v>
      </c>
      <c r="T208" s="39">
        <f>(R208/[1]Sheet3!$B$21)*10000</f>
        <v>14.15990934810495</v>
      </c>
    </row>
    <row r="209" spans="1:20" x14ac:dyDescent="0.25">
      <c r="A209" s="32">
        <v>39468</v>
      </c>
      <c r="B209" s="15">
        <v>207</v>
      </c>
      <c r="C209" s="33">
        <v>0.36527777777777776</v>
      </c>
      <c r="D209" s="15">
        <v>-1</v>
      </c>
      <c r="E209" s="29">
        <v>577002</v>
      </c>
      <c r="F209" s="29">
        <v>543126</v>
      </c>
      <c r="G209" s="15">
        <v>0</v>
      </c>
      <c r="H209" s="15">
        <v>0</v>
      </c>
      <c r="I209" s="15">
        <v>0</v>
      </c>
      <c r="J209" s="15">
        <f t="shared" si="3"/>
        <v>0</v>
      </c>
      <c r="K209" s="15">
        <v>108</v>
      </c>
      <c r="L209" s="15">
        <v>0</v>
      </c>
      <c r="M209" s="15">
        <v>0</v>
      </c>
      <c r="N209" s="15">
        <v>0</v>
      </c>
      <c r="O209" s="15">
        <v>0</v>
      </c>
      <c r="P209" s="15">
        <v>0</v>
      </c>
      <c r="Q209" s="15">
        <v>0</v>
      </c>
      <c r="R209" s="35">
        <f>((G209*[1]Sheet3!$K$7)+([1]ghana!I209*[1]Sheet3!$K$13)+(I209*[1]Sheet3!$K$13)+([1]ghana!L209*[1]Sheet3!$K$3)+([1]ghana!M209*'[1]Cal p gram'!$U$24)+([1]ghana!O209*'[1]Cal p gram'!$U$23))/1000</f>
        <v>0.43008529149325658</v>
      </c>
      <c r="S209" s="15">
        <v>0</v>
      </c>
      <c r="T209" s="39">
        <f>(R209/[1]Sheet3!$B$21)*10000</f>
        <v>24.665648541860232</v>
      </c>
    </row>
    <row r="210" spans="1:20" x14ac:dyDescent="0.25">
      <c r="A210" s="32">
        <v>39468</v>
      </c>
      <c r="B210" s="15">
        <v>208</v>
      </c>
      <c r="C210" s="33">
        <v>0.38055555555555554</v>
      </c>
      <c r="D210" s="15">
        <v>-1</v>
      </c>
      <c r="E210" s="29">
        <v>576903</v>
      </c>
      <c r="F210" s="29">
        <v>543163</v>
      </c>
      <c r="G210" s="15">
        <v>0</v>
      </c>
      <c r="H210" s="15">
        <v>1</v>
      </c>
      <c r="I210" s="15">
        <v>0</v>
      </c>
      <c r="J210" s="15">
        <f t="shared" si="3"/>
        <v>1</v>
      </c>
      <c r="K210" s="15">
        <v>50</v>
      </c>
      <c r="L210" s="15">
        <v>0</v>
      </c>
      <c r="M210" s="15">
        <v>0</v>
      </c>
      <c r="N210" s="15">
        <v>0</v>
      </c>
      <c r="O210" s="15">
        <v>0</v>
      </c>
      <c r="P210" s="15">
        <v>0</v>
      </c>
      <c r="Q210" s="15">
        <v>0</v>
      </c>
      <c r="R210" s="35">
        <f>((G210*[1]Sheet3!$K$7)+([1]ghana!I210*[1]Sheet3!$K$13)+(I210*[1]Sheet3!$K$13)+([1]ghana!L210*[1]Sheet3!$K$3)+([1]ghana!M210*'[1]Cal p gram'!$U$24)+([1]ghana!O210*'[1]Cal p gram'!$U$23))/1000</f>
        <v>0.42526315500767792</v>
      </c>
      <c r="S210" s="15">
        <v>0</v>
      </c>
      <c r="T210" s="39">
        <f>(R210/[1]Sheet3!$B$21)*10000</f>
        <v>24.389096132078443</v>
      </c>
    </row>
    <row r="211" spans="1:20" x14ac:dyDescent="0.25">
      <c r="A211" s="32">
        <v>39468</v>
      </c>
      <c r="B211" s="15">
        <v>209</v>
      </c>
      <c r="C211" s="33">
        <v>0.3881944444444444</v>
      </c>
      <c r="D211" s="15">
        <v>-1</v>
      </c>
      <c r="E211" s="29">
        <v>576812</v>
      </c>
      <c r="F211" s="29">
        <v>543205</v>
      </c>
      <c r="G211" s="15">
        <v>0</v>
      </c>
      <c r="H211" s="15">
        <v>0</v>
      </c>
      <c r="I211" s="15">
        <v>0</v>
      </c>
      <c r="J211" s="15">
        <f t="shared" si="3"/>
        <v>0</v>
      </c>
      <c r="K211" s="15">
        <v>278</v>
      </c>
      <c r="L211" s="15">
        <v>0</v>
      </c>
      <c r="M211" s="15">
        <v>0</v>
      </c>
      <c r="N211" s="15">
        <v>0</v>
      </c>
      <c r="O211" s="15">
        <v>0</v>
      </c>
      <c r="P211" s="15">
        <v>0</v>
      </c>
      <c r="Q211" s="15">
        <v>0</v>
      </c>
      <c r="R211" s="35">
        <f>((G211*[1]Sheet3!$K$7)+([1]ghana!I211*[1]Sheet3!$K$13)+(I211*[1]Sheet3!$K$13)+([1]ghana!L211*[1]Sheet3!$K$3)+([1]ghana!M211*'[1]Cal p gram'!$U$24)+([1]ghana!O211*'[1]Cal p gram'!$U$23))/1000</f>
        <v>1.1070713984733827</v>
      </c>
      <c r="S211" s="15">
        <v>0</v>
      </c>
      <c r="T211" s="39">
        <f>(R211/[1]Sheet3!$B$21)*10000</f>
        <v>63.491206431825411</v>
      </c>
    </row>
    <row r="212" spans="1:20" x14ac:dyDescent="0.25">
      <c r="A212" s="32">
        <v>39468</v>
      </c>
      <c r="B212" s="15">
        <v>210</v>
      </c>
      <c r="C212" s="33">
        <v>0.42708333333333331</v>
      </c>
      <c r="D212" s="15">
        <v>1</v>
      </c>
      <c r="E212" s="29">
        <v>576713</v>
      </c>
      <c r="F212" s="29">
        <v>543240</v>
      </c>
      <c r="G212" s="15">
        <v>0</v>
      </c>
      <c r="H212" s="15">
        <v>250</v>
      </c>
      <c r="I212" s="15">
        <v>8</v>
      </c>
      <c r="J212" s="15">
        <f t="shared" si="3"/>
        <v>258</v>
      </c>
      <c r="K212" s="15">
        <v>20</v>
      </c>
      <c r="L212" s="15">
        <v>0</v>
      </c>
      <c r="M212" s="15">
        <v>0</v>
      </c>
      <c r="N212" s="15">
        <v>0</v>
      </c>
      <c r="O212" s="15">
        <v>0</v>
      </c>
      <c r="P212" s="15">
        <v>0</v>
      </c>
      <c r="Q212" s="15">
        <v>0</v>
      </c>
      <c r="R212" s="35">
        <f>((G212*[1]Sheet3!$K$7)+([1]ghana!I212*[1]Sheet3!$K$13)+(I212*[1]Sheet3!$K$13)+([1]ghana!L212*[1]Sheet3!$K$3)+([1]ghana!M212*'[1]Cal p gram'!$U$24)+([1]ghana!O212*'[1]Cal p gram'!$U$23))/1000</f>
        <v>58.426240710192523</v>
      </c>
      <c r="S212" s="15">
        <v>0</v>
      </c>
      <c r="T212" s="39">
        <f>(R212/[1]Sheet3!$B$21)*10000</f>
        <v>3350.7798278247578</v>
      </c>
    </row>
    <row r="213" spans="1:20" x14ac:dyDescent="0.25">
      <c r="A213" s="32">
        <v>39468</v>
      </c>
      <c r="B213" s="15">
        <v>211</v>
      </c>
      <c r="C213" s="33">
        <v>0.43263888888888885</v>
      </c>
      <c r="D213" s="15">
        <v>1</v>
      </c>
      <c r="E213" s="29">
        <v>576612</v>
      </c>
      <c r="F213" s="29">
        <v>543270</v>
      </c>
      <c r="G213" s="15">
        <v>1</v>
      </c>
      <c r="H213" s="15">
        <v>1</v>
      </c>
      <c r="I213" s="15">
        <v>0</v>
      </c>
      <c r="J213" s="15">
        <f t="shared" si="3"/>
        <v>2</v>
      </c>
      <c r="K213" s="15">
        <v>102</v>
      </c>
      <c r="L213" s="15">
        <v>0</v>
      </c>
      <c r="M213" s="15">
        <v>0</v>
      </c>
      <c r="N213" s="15">
        <v>0</v>
      </c>
      <c r="O213" s="15">
        <v>0</v>
      </c>
      <c r="P213" s="15">
        <v>0</v>
      </c>
      <c r="Q213" s="15">
        <v>0</v>
      </c>
      <c r="R213" s="35">
        <f>((G213*[1]Sheet3!$K$7)+([1]ghana!I213*[1]Sheet3!$K$13)+(I213*[1]Sheet3!$K$13)+([1]ghana!L213*[1]Sheet3!$K$3)+([1]ghana!M213*'[1]Cal p gram'!$U$24)+([1]ghana!O213*'[1]Cal p gram'!$U$23))/1000</f>
        <v>0.64263008686351075</v>
      </c>
      <c r="S213" s="15">
        <v>0</v>
      </c>
      <c r="T213" s="39">
        <f>(R213/[1]Sheet3!$B$21)*10000</f>
        <v>36.855219600666118</v>
      </c>
    </row>
    <row r="214" spans="1:20" x14ac:dyDescent="0.25">
      <c r="A214" s="32">
        <v>39468</v>
      </c>
      <c r="B214" s="15">
        <v>212</v>
      </c>
      <c r="C214" s="33">
        <v>0.44861111111111107</v>
      </c>
      <c r="D214" s="15">
        <v>2</v>
      </c>
      <c r="E214" s="29">
        <v>576530</v>
      </c>
      <c r="F214" s="29">
        <v>543313</v>
      </c>
      <c r="G214" s="15">
        <v>0</v>
      </c>
      <c r="H214" s="15">
        <v>0</v>
      </c>
      <c r="I214" s="15">
        <v>0</v>
      </c>
      <c r="J214" s="15">
        <f t="shared" si="3"/>
        <v>0</v>
      </c>
      <c r="K214" s="15">
        <v>94</v>
      </c>
      <c r="L214" s="15">
        <v>0</v>
      </c>
      <c r="M214" s="15">
        <v>0</v>
      </c>
      <c r="N214" s="15">
        <v>0</v>
      </c>
      <c r="O214" s="15">
        <v>0</v>
      </c>
      <c r="P214" s="15">
        <v>0</v>
      </c>
      <c r="Q214" s="15">
        <v>0</v>
      </c>
      <c r="R214" s="35">
        <f>((G214*[1]Sheet3!$K$7)+([1]ghana!I214*[1]Sheet3!$K$13)+(I214*[1]Sheet3!$K$13)+([1]ghana!L214*[1]Sheet3!$K$3)+([1]ghana!M214*'[1]Cal p gram'!$U$24)+([1]ghana!O214*'[1]Cal p gram'!$U$23))/1000</f>
        <v>0.37433349444783448</v>
      </c>
      <c r="S214" s="15">
        <v>0</v>
      </c>
      <c r="T214" s="39">
        <f>(R214/[1]Sheet3!$B$21)*10000</f>
        <v>21.468249656804279</v>
      </c>
    </row>
    <row r="215" spans="1:20" x14ac:dyDescent="0.25">
      <c r="A215" s="32">
        <v>39468</v>
      </c>
      <c r="B215" s="15">
        <v>213</v>
      </c>
      <c r="C215" s="33">
        <v>0.46111111111111108</v>
      </c>
      <c r="D215" s="15">
        <v>2</v>
      </c>
      <c r="E215" s="29">
        <v>576468</v>
      </c>
      <c r="F215" s="29">
        <v>543347</v>
      </c>
      <c r="G215" s="15">
        <v>18</v>
      </c>
      <c r="H215" s="15">
        <v>309</v>
      </c>
      <c r="I215" s="15">
        <v>4</v>
      </c>
      <c r="J215" s="15">
        <f t="shared" si="3"/>
        <v>331</v>
      </c>
      <c r="K215" s="15">
        <v>36</v>
      </c>
      <c r="L215" s="15">
        <v>0</v>
      </c>
      <c r="M215" s="15">
        <v>0</v>
      </c>
      <c r="N215" s="15">
        <v>0</v>
      </c>
      <c r="O215" s="15">
        <v>0</v>
      </c>
      <c r="P215" s="15">
        <v>0</v>
      </c>
      <c r="Q215" s="15">
        <v>0</v>
      </c>
      <c r="R215" s="35">
        <f>((G215*[1]Sheet3!$K$7)+([1]ghana!I215*[1]Sheet3!$K$13)+(I215*[1]Sheet3!$K$13)+([1]ghana!L215*[1]Sheet3!$K$3)+([1]ghana!M215*'[1]Cal p gram'!$U$24)+([1]ghana!O215*'[1]Cal p gram'!$U$23))/1000</f>
        <v>71.113383640684148</v>
      </c>
      <c r="S215" s="15">
        <v>0</v>
      </c>
      <c r="T215" s="39">
        <f>(R215/[1]Sheet3!$B$21)*10000</f>
        <v>4078.3950583696969</v>
      </c>
    </row>
    <row r="216" spans="1:20" x14ac:dyDescent="0.25">
      <c r="A216" s="32">
        <v>39468</v>
      </c>
      <c r="B216" s="15">
        <v>214</v>
      </c>
      <c r="C216" s="33">
        <v>0.46944444444444444</v>
      </c>
      <c r="D216" s="15">
        <v>2</v>
      </c>
      <c r="E216" s="29">
        <v>576363</v>
      </c>
      <c r="F216" s="29">
        <v>543394</v>
      </c>
      <c r="G216" s="15">
        <v>20</v>
      </c>
      <c r="H216" s="15">
        <v>512</v>
      </c>
      <c r="I216" s="15">
        <v>6</v>
      </c>
      <c r="J216" s="15">
        <f t="shared" si="3"/>
        <v>538</v>
      </c>
      <c r="K216" s="15">
        <v>2</v>
      </c>
      <c r="L216" s="15">
        <v>0</v>
      </c>
      <c r="M216" s="15">
        <v>0</v>
      </c>
      <c r="N216" s="15">
        <v>0</v>
      </c>
      <c r="O216" s="15">
        <v>0</v>
      </c>
      <c r="P216" s="15">
        <v>0</v>
      </c>
      <c r="Q216" s="15">
        <v>0</v>
      </c>
      <c r="R216" s="35">
        <f>((G216*[1]Sheet3!$K$7)+([1]ghana!I216*[1]Sheet3!$K$13)+(I216*[1]Sheet3!$K$13)+([1]ghana!L216*[1]Sheet3!$K$3)+([1]ghana!M216*'[1]Cal p gram'!$U$24)+([1]ghana!O216*'[1]Cal p gram'!$U$23))/1000</f>
        <v>117.35923087326654</v>
      </c>
      <c r="S216" s="15">
        <v>0</v>
      </c>
      <c r="T216" s="39">
        <f>(R216/[1]Sheet3!$B$21)*10000</f>
        <v>6730.6220396714325</v>
      </c>
    </row>
    <row r="217" spans="1:20" x14ac:dyDescent="0.25">
      <c r="A217" s="32">
        <v>39468</v>
      </c>
      <c r="B217" s="15">
        <v>215</v>
      </c>
      <c r="C217" s="33">
        <v>0.47499999999999998</v>
      </c>
      <c r="D217" s="15">
        <v>2</v>
      </c>
      <c r="E217" s="29">
        <v>576292</v>
      </c>
      <c r="F217" s="29">
        <v>543432</v>
      </c>
      <c r="G217" s="15">
        <v>12</v>
      </c>
      <c r="H217" s="15">
        <v>143</v>
      </c>
      <c r="I217" s="15">
        <v>0</v>
      </c>
      <c r="J217" s="15">
        <f t="shared" si="3"/>
        <v>155</v>
      </c>
      <c r="K217" s="15">
        <v>16</v>
      </c>
      <c r="L217" s="15">
        <v>0</v>
      </c>
      <c r="M217" s="15">
        <v>0</v>
      </c>
      <c r="N217" s="15">
        <v>0</v>
      </c>
      <c r="O217" s="15">
        <v>0</v>
      </c>
      <c r="P217" s="15">
        <v>0</v>
      </c>
      <c r="Q217" s="15">
        <v>0</v>
      </c>
      <c r="R217" s="35">
        <f>((G217*[1]Sheet3!$K$7)+([1]ghana!I217*[1]Sheet3!$K$13)+(I217*[1]Sheet3!$K$13)+([1]ghana!L217*[1]Sheet3!$K$3)+([1]ghana!M217*'[1]Cal p gram'!$U$24)+([1]ghana!O217*'[1]Cal p gram'!$U$23))/1000</f>
        <v>32.526574242769009</v>
      </c>
      <c r="S217" s="15">
        <v>0</v>
      </c>
      <c r="T217" s="39">
        <f>(R217/[1]Sheet3!$B$21)*10000</f>
        <v>1865.418474919976</v>
      </c>
    </row>
    <row r="218" spans="1:20" x14ac:dyDescent="0.25">
      <c r="A218" s="32">
        <v>39468</v>
      </c>
      <c r="B218" s="15">
        <v>216</v>
      </c>
      <c r="C218" s="33">
        <v>0.48541666666666666</v>
      </c>
      <c r="D218" s="15">
        <v>3</v>
      </c>
      <c r="E218" s="29">
        <v>576013</v>
      </c>
      <c r="F218" s="29">
        <v>543461</v>
      </c>
      <c r="G218" s="15">
        <v>5</v>
      </c>
      <c r="H218" s="15">
        <v>2</v>
      </c>
      <c r="I218" s="15">
        <v>0</v>
      </c>
      <c r="J218" s="15">
        <f t="shared" si="3"/>
        <v>7</v>
      </c>
      <c r="K218" s="15">
        <v>127</v>
      </c>
      <c r="L218" s="15">
        <v>0</v>
      </c>
      <c r="M218" s="15">
        <v>0</v>
      </c>
      <c r="N218" s="15">
        <v>0</v>
      </c>
      <c r="O218" s="15">
        <v>0</v>
      </c>
      <c r="P218" s="15">
        <v>0</v>
      </c>
      <c r="Q218" s="15">
        <v>0</v>
      </c>
      <c r="R218" s="35">
        <f>((G218*[1]Sheet3!$K$7)+([1]ghana!I218*[1]Sheet3!$K$13)+(I218*[1]Sheet3!$K$13)+([1]ghana!L218*[1]Sheet3!$K$3)+([1]ghana!M218*'[1]Cal p gram'!$U$24)+([1]ghana!O218*'[1]Cal p gram'!$U$23))/1000</f>
        <v>1.0094917756099946</v>
      </c>
      <c r="S218" s="15">
        <v>0</v>
      </c>
      <c r="T218" s="39">
        <f>(R218/[1]Sheet3!$B$21)*10000</f>
        <v>57.894956734378276</v>
      </c>
    </row>
    <row r="219" spans="1:20" x14ac:dyDescent="0.25">
      <c r="A219" s="32">
        <v>39468</v>
      </c>
      <c r="B219" s="15">
        <v>217</v>
      </c>
      <c r="C219" s="33">
        <v>0.49930555555555556</v>
      </c>
      <c r="D219" s="15">
        <v>3</v>
      </c>
      <c r="E219" s="29">
        <v>576130</v>
      </c>
      <c r="F219" s="29">
        <v>543514</v>
      </c>
      <c r="G219" s="15">
        <v>24</v>
      </c>
      <c r="H219" s="15">
        <v>177</v>
      </c>
      <c r="I219" s="15">
        <v>6</v>
      </c>
      <c r="J219" s="15">
        <f t="shared" si="3"/>
        <v>207</v>
      </c>
      <c r="K219" s="15">
        <v>1</v>
      </c>
      <c r="L219" s="15">
        <v>0</v>
      </c>
      <c r="M219" s="15">
        <v>0</v>
      </c>
      <c r="N219" s="15">
        <v>0</v>
      </c>
      <c r="O219" s="15">
        <v>0</v>
      </c>
      <c r="P219" s="15">
        <v>0</v>
      </c>
      <c r="Q219" s="15">
        <v>0</v>
      </c>
      <c r="R219" s="35">
        <f>((G219*[1]Sheet3!$K$7)+([1]ghana!I219*[1]Sheet3!$K$13)+(I219*[1]Sheet3!$K$13)+([1]ghana!L219*[1]Sheet3!$K$3)+([1]ghana!M219*'[1]Cal p gram'!$U$24)+([1]ghana!O219*'[1]Cal p gram'!$U$23))/1000</f>
        <v>41.636289882284046</v>
      </c>
      <c r="S219" s="15">
        <v>0</v>
      </c>
      <c r="T219" s="39">
        <f>(R219/[1]Sheet3!$B$21)*10000</f>
        <v>2387.866111993118</v>
      </c>
    </row>
    <row r="220" spans="1:20" x14ac:dyDescent="0.25">
      <c r="A220" s="32">
        <v>39468</v>
      </c>
      <c r="B220" s="15">
        <v>218</v>
      </c>
      <c r="C220" s="33">
        <v>0.52222222222222214</v>
      </c>
      <c r="D220" s="15">
        <v>3</v>
      </c>
      <c r="E220" s="29">
        <v>576043</v>
      </c>
      <c r="F220" s="29">
        <v>543565</v>
      </c>
      <c r="G220" s="15">
        <v>0</v>
      </c>
      <c r="H220" s="15">
        <v>4</v>
      </c>
      <c r="I220" s="15">
        <v>1</v>
      </c>
      <c r="J220" s="15">
        <f t="shared" si="3"/>
        <v>5</v>
      </c>
      <c r="K220" s="15">
        <v>4</v>
      </c>
      <c r="L220" s="15">
        <v>0</v>
      </c>
      <c r="M220" s="15">
        <v>0</v>
      </c>
      <c r="N220" s="15">
        <v>0</v>
      </c>
      <c r="O220" s="15">
        <v>0</v>
      </c>
      <c r="P220" s="15">
        <v>0</v>
      </c>
      <c r="Q220" s="15">
        <v>0</v>
      </c>
      <c r="R220" s="35">
        <f>((G220*[1]Sheet3!$K$7)+([1]ghana!I220*[1]Sheet3!$K$13)+(I220*[1]Sheet3!$K$13)+([1]ghana!L220*[1]Sheet3!$K$3)+([1]ghana!M220*'[1]Cal p gram'!$U$24)+([1]ghana!O220*'[1]Cal p gram'!$U$23))/1000</f>
        <v>1.1466770555259715</v>
      </c>
      <c r="S220" s="15">
        <v>0</v>
      </c>
      <c r="T220" s="39">
        <f>(R220/[1]Sheet3!$B$21)*10000</f>
        <v>65.762614537266103</v>
      </c>
    </row>
    <row r="221" spans="1:20" x14ac:dyDescent="0.25">
      <c r="A221" s="32">
        <v>39468</v>
      </c>
      <c r="B221" s="15">
        <v>219</v>
      </c>
      <c r="C221" s="33">
        <v>0.52638888888888891</v>
      </c>
      <c r="D221" s="15">
        <v>4</v>
      </c>
      <c r="E221" s="29">
        <v>575961</v>
      </c>
      <c r="F221" s="29">
        <v>543618</v>
      </c>
      <c r="G221" s="15">
        <v>1</v>
      </c>
      <c r="H221" s="15">
        <v>5</v>
      </c>
      <c r="I221" s="15">
        <v>0</v>
      </c>
      <c r="J221" s="15">
        <f t="shared" si="3"/>
        <v>6</v>
      </c>
      <c r="K221" s="15">
        <v>2</v>
      </c>
      <c r="L221" s="15">
        <v>1</v>
      </c>
      <c r="M221" s="15">
        <v>2.9</v>
      </c>
      <c r="N221" s="15">
        <v>0</v>
      </c>
      <c r="O221" s="15">
        <v>0</v>
      </c>
      <c r="P221" s="15" t="s">
        <v>492</v>
      </c>
      <c r="Q221" s="15">
        <v>0.9</v>
      </c>
      <c r="R221" s="35">
        <f>((G221*[1]Sheet3!$K$7)+([1]ghana!I221*[1]Sheet3!$K$13)+(I221*[1]Sheet3!$K$13)+([1]ghana!L221*[1]Sheet3!$K$3)+([1]ghana!M221*'[1]Cal p gram'!$U$24)+([1]ghana!O221*'[1]Cal p gram'!$U$23))/1000</f>
        <v>1.1490013416351765</v>
      </c>
      <c r="S221" s="15" t="s">
        <v>482</v>
      </c>
      <c r="T221" s="39">
        <f>(R221/[1]Sheet3!$B$21)*10000</f>
        <v>65.895913734923681</v>
      </c>
    </row>
    <row r="222" spans="1:20" x14ac:dyDescent="0.25">
      <c r="A222" s="32">
        <v>39468</v>
      </c>
      <c r="B222" s="15">
        <v>220</v>
      </c>
      <c r="C222" s="33">
        <v>0.53125</v>
      </c>
      <c r="D222" s="15">
        <v>4</v>
      </c>
      <c r="E222" s="29">
        <v>575878</v>
      </c>
      <c r="F222" s="29">
        <v>543659</v>
      </c>
      <c r="G222" s="15">
        <v>0</v>
      </c>
      <c r="H222" s="15">
        <v>18</v>
      </c>
      <c r="I222" s="15">
        <v>1</v>
      </c>
      <c r="J222" s="15">
        <f t="shared" si="3"/>
        <v>19</v>
      </c>
      <c r="K222" s="15">
        <v>0</v>
      </c>
      <c r="L222" s="15">
        <v>1</v>
      </c>
      <c r="M222" s="15">
        <v>6.7</v>
      </c>
      <c r="N222" s="15">
        <v>0</v>
      </c>
      <c r="O222" s="15">
        <v>0</v>
      </c>
      <c r="P222" s="15">
        <v>0</v>
      </c>
      <c r="Q222" s="15">
        <v>0</v>
      </c>
      <c r="R222" s="35">
        <f>((G222*[1]Sheet3!$K$7)+([1]ghana!I222*[1]Sheet3!$K$13)+(I222*[1]Sheet3!$K$13)+([1]ghana!L222*[1]Sheet3!$K$3)+([1]ghana!M222*'[1]Cal p gram'!$U$24)+([1]ghana!O222*'[1]Cal p gram'!$U$23))/1000</f>
        <v>4.2968422884922344</v>
      </c>
      <c r="S222" s="15" t="s">
        <v>487</v>
      </c>
      <c r="T222" s="39">
        <f>(R222/[1]Sheet3!$B$21)*10000</f>
        <v>246.42647359497909</v>
      </c>
    </row>
    <row r="223" spans="1:20" x14ac:dyDescent="0.25">
      <c r="A223" s="32">
        <v>39468</v>
      </c>
      <c r="B223" s="15">
        <v>221</v>
      </c>
      <c r="C223" s="33">
        <v>0.53611111111111109</v>
      </c>
      <c r="D223" s="15">
        <v>4</v>
      </c>
      <c r="E223" s="29">
        <v>575795</v>
      </c>
      <c r="F223" s="29">
        <v>543695</v>
      </c>
      <c r="G223" s="15">
        <v>0</v>
      </c>
      <c r="H223" s="15">
        <v>294</v>
      </c>
      <c r="I223" s="15">
        <v>14</v>
      </c>
      <c r="J223" s="15">
        <f t="shared" si="3"/>
        <v>308</v>
      </c>
      <c r="K223" s="15">
        <v>0</v>
      </c>
      <c r="L223" s="15">
        <v>2</v>
      </c>
      <c r="M223" s="15" t="s">
        <v>501</v>
      </c>
      <c r="N223" s="15">
        <v>0</v>
      </c>
      <c r="O223" s="15">
        <v>0</v>
      </c>
      <c r="P223" s="15">
        <v>0</v>
      </c>
      <c r="Q223" s="15">
        <v>0</v>
      </c>
      <c r="R223" s="35">
        <f>((G223*[1]Sheet3!$K$7)+([1]ghana!I223*[1]Sheet3!$K$13)+(I223*[1]Sheet3!$K$13)+([1]ghana!L223*[1]Sheet3!$K$3)+([1]ghana!M223*'[1]Cal p gram'!$U$24)+([1]ghana!O223*'[1]Cal p gram'!$U$23))/1000</f>
        <v>69.654074992400439</v>
      </c>
      <c r="S223" s="15" t="s">
        <v>502</v>
      </c>
      <c r="T223" s="39">
        <f>(R223/[1]Sheet3!$B$21)*10000</f>
        <v>3994.7028351186086</v>
      </c>
    </row>
    <row r="224" spans="1:20" x14ac:dyDescent="0.25">
      <c r="A224" s="32">
        <v>39468</v>
      </c>
      <c r="B224" s="15">
        <v>222</v>
      </c>
      <c r="C224" s="33">
        <v>0.54930555555555549</v>
      </c>
      <c r="D224" s="15">
        <v>4</v>
      </c>
      <c r="E224" s="29">
        <v>575706</v>
      </c>
      <c r="F224" s="29">
        <v>543731</v>
      </c>
      <c r="G224" s="15">
        <v>5</v>
      </c>
      <c r="H224" s="15">
        <v>10</v>
      </c>
      <c r="I224" s="15">
        <v>0</v>
      </c>
      <c r="J224" s="15">
        <f t="shared" si="3"/>
        <v>15</v>
      </c>
      <c r="K224" s="15">
        <v>0</v>
      </c>
      <c r="L224" s="15">
        <v>1</v>
      </c>
      <c r="M224" s="15">
        <v>10.4</v>
      </c>
      <c r="N224" s="15">
        <v>0</v>
      </c>
      <c r="O224" s="15">
        <v>0</v>
      </c>
      <c r="P224" s="15">
        <v>0</v>
      </c>
      <c r="Q224" s="15">
        <v>0</v>
      </c>
      <c r="R224" s="35">
        <f>((G224*[1]Sheet3!$K$7)+([1]ghana!I224*[1]Sheet3!$K$13)+(I224*[1]Sheet3!$K$13)+([1]ghana!L224*[1]Sheet3!$K$3)+([1]ghana!M224*'[1]Cal p gram'!$U$24)+([1]ghana!O224*'[1]Cal p gram'!$U$23))/1000</f>
        <v>2.312940084033027</v>
      </c>
      <c r="S224" s="15" t="s">
        <v>482</v>
      </c>
      <c r="T224" s="39">
        <f>(R224/[1]Sheet3!$B$21)*10000</f>
        <v>132.64849633211375</v>
      </c>
    </row>
    <row r="225" spans="1:20" x14ac:dyDescent="0.25">
      <c r="A225" s="32">
        <v>39468</v>
      </c>
      <c r="B225" s="15">
        <v>223</v>
      </c>
      <c r="C225" s="33">
        <v>0.5527777777777777</v>
      </c>
      <c r="D225" s="15">
        <v>4</v>
      </c>
      <c r="E225" s="29">
        <v>575625</v>
      </c>
      <c r="F225" s="29">
        <v>543777</v>
      </c>
      <c r="G225" s="15">
        <v>0</v>
      </c>
      <c r="H225" s="15">
        <v>4</v>
      </c>
      <c r="I225" s="15">
        <v>0</v>
      </c>
      <c r="J225" s="15">
        <f t="shared" si="3"/>
        <v>4</v>
      </c>
      <c r="K225" s="15">
        <v>0</v>
      </c>
      <c r="L225" s="15">
        <v>0</v>
      </c>
      <c r="M225" s="15">
        <v>0</v>
      </c>
      <c r="N225" s="15">
        <v>0</v>
      </c>
      <c r="O225" s="15">
        <v>0</v>
      </c>
      <c r="P225" s="15">
        <v>0</v>
      </c>
      <c r="Q225" s="15">
        <v>0</v>
      </c>
      <c r="R225" s="35">
        <f>((G225*[1]Sheet3!$K$7)+([1]ghana!I225*[1]Sheet3!$K$13)+(I225*[1]Sheet3!$K$13)+([1]ghana!L225*[1]Sheet3!$K$3)+([1]ghana!M225*'[1]Cal p gram'!$U$24)+([1]ghana!O225*'[1]Cal p gram'!$U$23))/1000</f>
        <v>0.90459837652468089</v>
      </c>
      <c r="S225" s="15">
        <v>0</v>
      </c>
      <c r="T225" s="39">
        <f>(R225/[1]Sheet3!$B$21)*10000</f>
        <v>51.879257598942964</v>
      </c>
    </row>
    <row r="226" spans="1:20" x14ac:dyDescent="0.25">
      <c r="A226" s="32">
        <v>39468</v>
      </c>
      <c r="B226" s="15">
        <v>224</v>
      </c>
      <c r="C226" s="33">
        <v>0.55763888888888891</v>
      </c>
      <c r="D226" s="15">
        <v>4</v>
      </c>
      <c r="E226" s="29">
        <v>575537</v>
      </c>
      <c r="F226" s="29">
        <v>543819</v>
      </c>
      <c r="G226" s="15">
        <v>0</v>
      </c>
      <c r="H226" s="15">
        <v>0</v>
      </c>
      <c r="I226" s="15">
        <v>0</v>
      </c>
      <c r="J226" s="15">
        <f t="shared" si="3"/>
        <v>0</v>
      </c>
      <c r="K226" s="15">
        <v>0</v>
      </c>
      <c r="L226" s="15">
        <v>1</v>
      </c>
      <c r="M226" s="15">
        <v>2.8</v>
      </c>
      <c r="N226" s="15">
        <v>0</v>
      </c>
      <c r="O226" s="15">
        <v>0</v>
      </c>
      <c r="P226" s="15">
        <v>0</v>
      </c>
      <c r="Q226" s="15">
        <v>0</v>
      </c>
      <c r="R226" s="35">
        <f>((G226*[1]Sheet3!$K$7)+([1]ghana!I226*[1]Sheet3!$K$13)+(I226*[1]Sheet3!$K$13)+([1]ghana!L226*[1]Sheet3!$K$3)+([1]ghana!M226*'[1]Cal p gram'!$U$24)+([1]ghana!O226*'[1]Cal p gram'!$U$23))/1000</f>
        <v>0</v>
      </c>
      <c r="S226" s="15" t="s">
        <v>503</v>
      </c>
      <c r="T226" s="39">
        <f>(R226/[1]Sheet3!$B$21)*10000</f>
        <v>0</v>
      </c>
    </row>
    <row r="227" spans="1:20" x14ac:dyDescent="0.25">
      <c r="A227" s="32">
        <v>39468</v>
      </c>
      <c r="B227" s="15">
        <v>225</v>
      </c>
      <c r="C227" s="33">
        <v>0.56111111111111112</v>
      </c>
      <c r="D227" s="15">
        <v>4</v>
      </c>
      <c r="E227" s="29">
        <v>575454</v>
      </c>
      <c r="F227" s="29">
        <v>543856</v>
      </c>
      <c r="G227" s="15">
        <v>0</v>
      </c>
      <c r="H227" s="15">
        <v>1</v>
      </c>
      <c r="I227" s="15">
        <v>0</v>
      </c>
      <c r="J227" s="15">
        <f t="shared" si="3"/>
        <v>1</v>
      </c>
      <c r="K227" s="15">
        <v>0</v>
      </c>
      <c r="L227" s="15">
        <v>0</v>
      </c>
      <c r="M227" s="15">
        <v>0</v>
      </c>
      <c r="N227" s="15">
        <v>0</v>
      </c>
      <c r="O227" s="15">
        <v>0</v>
      </c>
      <c r="P227" s="15">
        <v>0</v>
      </c>
      <c r="Q227" s="15">
        <v>0</v>
      </c>
      <c r="R227" s="35">
        <f>((G227*[1]Sheet3!$K$7)+([1]ghana!I227*[1]Sheet3!$K$13)+(I227*[1]Sheet3!$K$13)+([1]ghana!L227*[1]Sheet3!$K$3)+([1]ghana!M227*'[1]Cal p gram'!$U$24)+([1]ghana!O227*'[1]Cal p gram'!$U$23))/1000</f>
        <v>0.22614959413117022</v>
      </c>
      <c r="S227" s="15">
        <v>0</v>
      </c>
      <c r="T227" s="39">
        <f>(R227/[1]Sheet3!$B$21)*10000</f>
        <v>12.969814399735741</v>
      </c>
    </row>
    <row r="228" spans="1:20" x14ac:dyDescent="0.25">
      <c r="A228" s="32">
        <v>39468</v>
      </c>
      <c r="B228" s="15">
        <v>226</v>
      </c>
      <c r="C228" s="33">
        <v>0.56388888888888888</v>
      </c>
      <c r="D228" s="15">
        <v>4</v>
      </c>
      <c r="E228" s="29">
        <v>575364</v>
      </c>
      <c r="F228" s="29">
        <v>543888</v>
      </c>
      <c r="G228" s="15">
        <v>1</v>
      </c>
      <c r="H228" s="15">
        <v>3</v>
      </c>
      <c r="I228" s="15">
        <v>0</v>
      </c>
      <c r="J228" s="15">
        <f t="shared" si="3"/>
        <v>4</v>
      </c>
      <c r="K228" s="15">
        <v>0</v>
      </c>
      <c r="L228" s="15">
        <v>0</v>
      </c>
      <c r="M228" s="15">
        <v>0</v>
      </c>
      <c r="N228" s="15">
        <v>0</v>
      </c>
      <c r="O228" s="15">
        <v>0</v>
      </c>
      <c r="P228" s="15">
        <v>0</v>
      </c>
      <c r="Q228" s="15">
        <v>0</v>
      </c>
      <c r="R228" s="35">
        <f>((G228*[1]Sheet3!$K$7)+([1]ghana!I228*[1]Sheet3!$K$13)+(I228*[1]Sheet3!$K$13)+([1]ghana!L228*[1]Sheet3!$K$3)+([1]ghana!M228*'[1]Cal p gram'!$U$24)+([1]ghana!O228*'[1]Cal p gram'!$U$23))/1000</f>
        <v>0.68873761093777552</v>
      </c>
      <c r="S228" s="15">
        <v>0</v>
      </c>
      <c r="T228" s="39">
        <f>(R228/[1]Sheet3!$B$21)*10000</f>
        <v>39.499513666158478</v>
      </c>
    </row>
    <row r="229" spans="1:20" x14ac:dyDescent="0.25">
      <c r="A229" s="32">
        <v>39468</v>
      </c>
      <c r="B229" s="15">
        <v>227</v>
      </c>
      <c r="C229" s="33">
        <v>0.56736111111111109</v>
      </c>
      <c r="D229" s="15">
        <v>4</v>
      </c>
      <c r="E229" s="29">
        <v>575273</v>
      </c>
      <c r="F229" s="29">
        <v>543927</v>
      </c>
      <c r="G229" s="15">
        <v>0</v>
      </c>
      <c r="H229" s="15">
        <v>0</v>
      </c>
      <c r="I229" s="15">
        <v>0</v>
      </c>
      <c r="J229" s="15">
        <f t="shared" si="3"/>
        <v>0</v>
      </c>
      <c r="K229" s="15">
        <v>0</v>
      </c>
      <c r="L229" s="15">
        <v>4</v>
      </c>
      <c r="M229" s="15" t="s">
        <v>504</v>
      </c>
      <c r="N229" s="15">
        <v>0</v>
      </c>
      <c r="O229" s="15">
        <v>0</v>
      </c>
      <c r="P229" s="15">
        <v>0</v>
      </c>
      <c r="Q229" s="15">
        <v>0</v>
      </c>
      <c r="R229" s="35">
        <f>((G229*[1]Sheet3!$K$7)+([1]ghana!I229*[1]Sheet3!$K$13)+(I229*[1]Sheet3!$K$13)+([1]ghana!L229*[1]Sheet3!$K$3)+([1]ghana!M229*'[1]Cal p gram'!$U$24)+([1]ghana!O229*'[1]Cal p gram'!$U$23))/1000</f>
        <v>0</v>
      </c>
      <c r="S229" s="15" t="s">
        <v>505</v>
      </c>
      <c r="T229" s="39">
        <f>(R229/[1]Sheet3!$B$21)*10000</f>
        <v>0</v>
      </c>
    </row>
    <row r="230" spans="1:20" x14ac:dyDescent="0.25">
      <c r="A230" s="32">
        <v>39468</v>
      </c>
      <c r="B230" s="15">
        <v>228</v>
      </c>
      <c r="C230" s="33">
        <v>0.5708333333333333</v>
      </c>
      <c r="D230" s="15">
        <v>5</v>
      </c>
      <c r="E230" s="29">
        <v>575185</v>
      </c>
      <c r="F230" s="29">
        <v>543959</v>
      </c>
      <c r="G230" s="15">
        <v>52</v>
      </c>
      <c r="H230" s="15">
        <v>20</v>
      </c>
      <c r="I230" s="15">
        <v>0</v>
      </c>
      <c r="J230" s="15">
        <f t="shared" si="3"/>
        <v>72</v>
      </c>
      <c r="K230" s="15">
        <v>0</v>
      </c>
      <c r="L230" s="15">
        <v>3</v>
      </c>
      <c r="M230" s="15" t="s">
        <v>506</v>
      </c>
      <c r="N230" s="15">
        <v>0</v>
      </c>
      <c r="O230" s="15">
        <v>0</v>
      </c>
      <c r="P230" s="15">
        <v>0</v>
      </c>
      <c r="Q230" s="15">
        <v>0</v>
      </c>
      <c r="R230" s="35">
        <f>((G230*[1]Sheet3!$K$7)+([1]ghana!I230*[1]Sheet3!$K$13)+(I230*[1]Sheet3!$K$13)+([1]ghana!L230*[1]Sheet3!$K$3)+([1]ghana!M230*'[1]Cal p gram'!$U$24)+([1]ghana!O230*'[1]Cal p gram'!$U$23))/1000</f>
        <v>5.0580109669251803</v>
      </c>
      <c r="S230" s="15" t="s">
        <v>507</v>
      </c>
      <c r="T230" s="39">
        <f>(R230/[1]Sheet3!$B$21)*10000</f>
        <v>290.07995227618073</v>
      </c>
    </row>
    <row r="231" spans="1:20" x14ac:dyDescent="0.25">
      <c r="A231" s="32">
        <v>39468</v>
      </c>
      <c r="B231" s="15">
        <v>229</v>
      </c>
      <c r="C231" s="33">
        <v>0.5756944444444444</v>
      </c>
      <c r="D231" s="15">
        <v>5</v>
      </c>
      <c r="E231" s="34">
        <v>575185</v>
      </c>
      <c r="F231" s="34">
        <v>543959</v>
      </c>
      <c r="G231" s="15">
        <v>0</v>
      </c>
      <c r="H231" s="15">
        <v>1</v>
      </c>
      <c r="I231" s="15">
        <v>0</v>
      </c>
      <c r="J231" s="15">
        <f t="shared" si="3"/>
        <v>1</v>
      </c>
      <c r="K231" s="15">
        <v>0</v>
      </c>
      <c r="L231" s="15">
        <v>0</v>
      </c>
      <c r="M231" s="15">
        <v>0</v>
      </c>
      <c r="N231" s="15">
        <v>0</v>
      </c>
      <c r="O231" s="15">
        <v>0</v>
      </c>
      <c r="P231" s="15">
        <v>0</v>
      </c>
      <c r="Q231" s="15">
        <v>0</v>
      </c>
      <c r="R231" s="35">
        <f>((G231*[1]Sheet3!$K$7)+([1]ghana!I231*[1]Sheet3!$K$13)+(I231*[1]Sheet3!$K$13)+([1]ghana!L231*[1]Sheet3!$K$3)+([1]ghana!M231*'[1]Cal p gram'!$U$24)+([1]ghana!O231*'[1]Cal p gram'!$U$23))/1000</f>
        <v>0.22614959413117022</v>
      </c>
      <c r="S231" s="15">
        <v>0</v>
      </c>
      <c r="T231" s="39">
        <f>(R231/[1]Sheet3!$B$21)*10000</f>
        <v>12.969814399735741</v>
      </c>
    </row>
    <row r="232" spans="1:20" x14ac:dyDescent="0.25">
      <c r="A232" s="32">
        <v>39468</v>
      </c>
      <c r="B232" s="15">
        <v>230</v>
      </c>
      <c r="C232" s="33">
        <v>0.57916666666666661</v>
      </c>
      <c r="D232" s="15">
        <v>5</v>
      </c>
      <c r="E232" s="34">
        <v>575002</v>
      </c>
      <c r="F232" s="34">
        <v>544035</v>
      </c>
      <c r="G232" s="15">
        <v>0</v>
      </c>
      <c r="H232" s="15">
        <v>3</v>
      </c>
      <c r="I232" s="15">
        <v>0</v>
      </c>
      <c r="J232" s="15">
        <f t="shared" si="3"/>
        <v>3</v>
      </c>
      <c r="K232" s="15">
        <v>0</v>
      </c>
      <c r="L232" s="15">
        <v>0</v>
      </c>
      <c r="M232" s="15">
        <v>0</v>
      </c>
      <c r="N232" s="15">
        <v>1</v>
      </c>
      <c r="O232" s="15">
        <v>2.4</v>
      </c>
      <c r="P232" s="15">
        <v>0</v>
      </c>
      <c r="Q232" s="15">
        <v>0</v>
      </c>
      <c r="R232" s="35">
        <f>((G232*[1]Sheet3!$K$7)+([1]ghana!I232*[1]Sheet3!$K$13)+(I232*[1]Sheet3!$K$13)+([1]ghana!L232*[1]Sheet3!$K$3)+([1]ghana!M232*'[1]Cal p gram'!$U$24)+([1]ghana!O232*'[1]Cal p gram'!$U$23))/1000</f>
        <v>0.6784487823935107</v>
      </c>
      <c r="S232" s="15">
        <v>0</v>
      </c>
      <c r="T232" s="39">
        <f>(R232/[1]Sheet3!$B$21)*10000</f>
        <v>38.909443199207224</v>
      </c>
    </row>
    <row r="233" spans="1:20" x14ac:dyDescent="0.25">
      <c r="A233" s="32">
        <v>39468</v>
      </c>
      <c r="B233" s="15">
        <v>231</v>
      </c>
      <c r="C233" s="33">
        <v>0.5840277777777777</v>
      </c>
      <c r="D233" s="15">
        <v>5</v>
      </c>
      <c r="E233" s="29">
        <v>574914</v>
      </c>
      <c r="F233" s="29">
        <v>544076</v>
      </c>
      <c r="G233" s="15">
        <v>0</v>
      </c>
      <c r="H233" s="15">
        <v>1</v>
      </c>
      <c r="I233" s="15">
        <v>0</v>
      </c>
      <c r="J233" s="15">
        <f t="shared" si="3"/>
        <v>1</v>
      </c>
      <c r="K233" s="15">
        <v>0</v>
      </c>
      <c r="L233" s="15">
        <v>1</v>
      </c>
      <c r="M233" s="15">
        <v>8.5</v>
      </c>
      <c r="N233" s="15">
        <v>0</v>
      </c>
      <c r="O233" s="15">
        <v>0</v>
      </c>
      <c r="P233" s="15" t="s">
        <v>492</v>
      </c>
      <c r="Q233" s="15">
        <v>0.5</v>
      </c>
      <c r="R233" s="35">
        <f>((G233*[1]Sheet3!$K$7)+([1]ghana!I233*[1]Sheet3!$K$13)+(I233*[1]Sheet3!$K$13)+([1]ghana!L233*[1]Sheet3!$K$3)+([1]ghana!M233*'[1]Cal p gram'!$U$24)+([1]ghana!O233*'[1]Cal p gram'!$U$23))/1000</f>
        <v>0.22614959413117022</v>
      </c>
      <c r="S233" s="15" t="s">
        <v>482</v>
      </c>
      <c r="T233" s="39">
        <f>(R233/[1]Sheet3!$B$21)*10000</f>
        <v>12.969814399735741</v>
      </c>
    </row>
    <row r="234" spans="1:20" x14ac:dyDescent="0.25">
      <c r="A234" s="32">
        <v>39468</v>
      </c>
      <c r="B234" s="15">
        <v>232</v>
      </c>
      <c r="C234" s="33">
        <v>0.58750000000000002</v>
      </c>
      <c r="D234" s="15">
        <v>5</v>
      </c>
      <c r="E234" s="29">
        <v>574848</v>
      </c>
      <c r="F234" s="29">
        <v>544102</v>
      </c>
      <c r="G234" s="15">
        <v>0</v>
      </c>
      <c r="H234" s="15">
        <v>0</v>
      </c>
      <c r="I234" s="15">
        <v>0</v>
      </c>
      <c r="J234" s="15">
        <f t="shared" si="3"/>
        <v>0</v>
      </c>
      <c r="K234" s="15">
        <v>0</v>
      </c>
      <c r="L234" s="15">
        <v>1</v>
      </c>
      <c r="M234" s="15" t="s">
        <v>495</v>
      </c>
      <c r="N234" s="15">
        <v>0</v>
      </c>
      <c r="O234" s="15">
        <v>0</v>
      </c>
      <c r="P234" s="15">
        <v>0</v>
      </c>
      <c r="Q234" s="15">
        <v>0</v>
      </c>
      <c r="R234" s="35">
        <f>((G234*[1]Sheet3!$K$7)+([1]ghana!I234*[1]Sheet3!$K$13)+(I234*[1]Sheet3!$K$13)+([1]ghana!L234*[1]Sheet3!$K$3)+([1]ghana!M234*'[1]Cal p gram'!$U$24)+([1]ghana!O234*'[1]Cal p gram'!$U$23))/1000</f>
        <v>0</v>
      </c>
      <c r="S234" s="15" t="s">
        <v>493</v>
      </c>
      <c r="T234" s="39">
        <f>(R234/[1]Sheet3!$B$21)*10000</f>
        <v>0</v>
      </c>
    </row>
    <row r="235" spans="1:20" x14ac:dyDescent="0.25">
      <c r="A235" s="32">
        <v>39468</v>
      </c>
      <c r="B235" s="15">
        <v>233</v>
      </c>
      <c r="C235" s="33">
        <v>0.59444444444444444</v>
      </c>
      <c r="D235" s="15">
        <v>5</v>
      </c>
      <c r="E235" s="29">
        <v>574756</v>
      </c>
      <c r="F235" s="29">
        <v>544147</v>
      </c>
      <c r="G235" s="15">
        <v>0</v>
      </c>
      <c r="H235" s="15">
        <v>0</v>
      </c>
      <c r="I235" s="15">
        <v>0</v>
      </c>
      <c r="J235" s="15">
        <f t="shared" si="3"/>
        <v>0</v>
      </c>
      <c r="K235" s="15">
        <v>0</v>
      </c>
      <c r="L235" s="15">
        <v>0</v>
      </c>
      <c r="M235" s="15">
        <v>0</v>
      </c>
      <c r="N235" s="15">
        <v>0</v>
      </c>
      <c r="O235" s="15">
        <v>0</v>
      </c>
      <c r="P235" s="15">
        <v>0</v>
      </c>
      <c r="Q235" s="15">
        <v>0</v>
      </c>
      <c r="R235" s="35">
        <f>((G235*[1]Sheet3!$K$7)+([1]ghana!I235*[1]Sheet3!$K$13)+(I235*[1]Sheet3!$K$13)+([1]ghana!L235*[1]Sheet3!$K$3)+([1]ghana!M235*'[1]Cal p gram'!$U$24)+([1]ghana!O235*'[1]Cal p gram'!$U$23))/1000</f>
        <v>0</v>
      </c>
      <c r="S235" s="15">
        <v>0</v>
      </c>
      <c r="T235" s="39">
        <f>(R235/[1]Sheet3!$B$21)*10000</f>
        <v>0</v>
      </c>
    </row>
    <row r="236" spans="1:20" x14ac:dyDescent="0.25">
      <c r="A236" s="32">
        <v>39468</v>
      </c>
      <c r="B236" s="15">
        <v>234</v>
      </c>
      <c r="C236" s="33">
        <v>0.59861111111111109</v>
      </c>
      <c r="D236" s="15">
        <v>5</v>
      </c>
      <c r="E236" s="29">
        <v>574669</v>
      </c>
      <c r="F236" s="29">
        <v>544174</v>
      </c>
      <c r="G236" s="15">
        <v>1</v>
      </c>
      <c r="H236" s="15">
        <v>3</v>
      </c>
      <c r="I236" s="15">
        <v>0</v>
      </c>
      <c r="J236" s="15">
        <f t="shared" si="3"/>
        <v>4</v>
      </c>
      <c r="K236" s="15">
        <v>1</v>
      </c>
      <c r="L236" s="15">
        <v>0</v>
      </c>
      <c r="M236" s="15">
        <v>0</v>
      </c>
      <c r="N236" s="15">
        <v>1</v>
      </c>
      <c r="O236" s="15">
        <v>2.1</v>
      </c>
      <c r="P236" s="15">
        <v>0</v>
      </c>
      <c r="Q236" s="15">
        <v>0</v>
      </c>
      <c r="R236" s="35">
        <f>((G236*[1]Sheet3!$K$7)+([1]ghana!I236*[1]Sheet3!$K$13)+(I236*[1]Sheet3!$K$13)+([1]ghana!L236*[1]Sheet3!$K$3)+([1]ghana!M236*'[1]Cal p gram'!$U$24)+([1]ghana!O236*'[1]Cal p gram'!$U$23))/1000</f>
        <v>0.69271988215530578</v>
      </c>
      <c r="S236" s="15">
        <v>0</v>
      </c>
      <c r="T236" s="39">
        <f>(R236/[1]Sheet3!$B$21)*10000</f>
        <v>39.72789930080534</v>
      </c>
    </row>
    <row r="237" spans="1:20" x14ac:dyDescent="0.25">
      <c r="A237" s="32">
        <v>39468</v>
      </c>
      <c r="B237" s="15">
        <v>235</v>
      </c>
      <c r="C237" s="33">
        <v>0.60902777777777772</v>
      </c>
      <c r="D237" s="15">
        <v>5</v>
      </c>
      <c r="E237" s="29">
        <v>574567</v>
      </c>
      <c r="F237" s="29">
        <v>544213</v>
      </c>
      <c r="G237" s="15">
        <v>0</v>
      </c>
      <c r="H237" s="15">
        <v>3</v>
      </c>
      <c r="I237" s="15">
        <v>0</v>
      </c>
      <c r="J237" s="15">
        <f t="shared" si="3"/>
        <v>3</v>
      </c>
      <c r="K237" s="15">
        <v>0</v>
      </c>
      <c r="L237" s="15">
        <v>2</v>
      </c>
      <c r="M237" s="15" t="s">
        <v>508</v>
      </c>
      <c r="N237" s="15">
        <v>0</v>
      </c>
      <c r="O237" s="15">
        <v>0</v>
      </c>
      <c r="P237" s="15">
        <v>0</v>
      </c>
      <c r="Q237" s="15">
        <v>0</v>
      </c>
      <c r="R237" s="35">
        <f>((G237*[1]Sheet3!$K$7)+([1]ghana!I237*[1]Sheet3!$K$13)+(I237*[1]Sheet3!$K$13)+([1]ghana!L237*[1]Sheet3!$K$3)+([1]ghana!M237*'[1]Cal p gram'!$U$24)+([1]ghana!O237*'[1]Cal p gram'!$U$23))/1000</f>
        <v>0.6784487823935107</v>
      </c>
      <c r="S237" s="15" t="s">
        <v>489</v>
      </c>
      <c r="T237" s="39">
        <f>(R237/[1]Sheet3!$B$21)*10000</f>
        <v>38.909443199207224</v>
      </c>
    </row>
    <row r="238" spans="1:20" x14ac:dyDescent="0.25">
      <c r="A238" s="32">
        <v>39468</v>
      </c>
      <c r="B238" s="15">
        <v>236</v>
      </c>
      <c r="C238" s="33">
        <v>0.61458333333333326</v>
      </c>
      <c r="D238" s="15">
        <v>6</v>
      </c>
      <c r="E238" s="29">
        <v>574471</v>
      </c>
      <c r="F238" s="29">
        <v>544258</v>
      </c>
      <c r="G238" s="15">
        <v>21</v>
      </c>
      <c r="H238" s="15">
        <v>4</v>
      </c>
      <c r="I238" s="15">
        <v>0</v>
      </c>
      <c r="J238" s="15">
        <f t="shared" si="3"/>
        <v>25</v>
      </c>
      <c r="K238" s="15">
        <v>0</v>
      </c>
      <c r="L238" s="15">
        <v>0</v>
      </c>
      <c r="M238" s="15">
        <v>0</v>
      </c>
      <c r="N238" s="15">
        <v>1</v>
      </c>
      <c r="O238" s="15">
        <v>0.8</v>
      </c>
      <c r="P238" s="15">
        <v>0</v>
      </c>
      <c r="Q238" s="15">
        <v>0</v>
      </c>
      <c r="R238" s="35">
        <f>((G238*[1]Sheet3!$K$7)+([1]ghana!I238*[1]Sheet3!$K$13)+(I238*[1]Sheet3!$K$13)+([1]ghana!L238*[1]Sheet3!$K$3)+([1]ghana!M238*'[1]Cal p gram'!$U$24)+([1]ghana!O238*'[1]Cal p gram'!$U$23))/1000</f>
        <v>1.1206637759542446</v>
      </c>
      <c r="S238" s="15">
        <v>0</v>
      </c>
      <c r="T238" s="39">
        <f>(R238/[1]Sheet3!$B$21)*10000</f>
        <v>64.270737404919601</v>
      </c>
    </row>
    <row r="239" spans="1:20" x14ac:dyDescent="0.25">
      <c r="A239" s="32">
        <v>39468</v>
      </c>
      <c r="B239" s="15">
        <v>237</v>
      </c>
      <c r="C239" s="33">
        <v>0.61805555555555558</v>
      </c>
      <c r="D239" s="15">
        <v>6</v>
      </c>
      <c r="E239" s="29">
        <v>574395</v>
      </c>
      <c r="F239" s="29">
        <v>544289</v>
      </c>
      <c r="G239" s="15">
        <v>0</v>
      </c>
      <c r="H239" s="15">
        <v>0</v>
      </c>
      <c r="I239" s="15">
        <v>0</v>
      </c>
      <c r="J239" s="15">
        <f t="shared" si="3"/>
        <v>0</v>
      </c>
      <c r="K239" s="15">
        <v>0</v>
      </c>
      <c r="L239" s="15">
        <v>0</v>
      </c>
      <c r="M239" s="15">
        <v>0</v>
      </c>
      <c r="N239" s="15">
        <v>0</v>
      </c>
      <c r="O239" s="15">
        <v>0</v>
      </c>
      <c r="P239" s="15">
        <v>0</v>
      </c>
      <c r="Q239" s="15">
        <v>0</v>
      </c>
      <c r="R239" s="35">
        <f>((G239*[1]Sheet3!$K$7)+([1]ghana!I239*[1]Sheet3!$K$13)+(I239*[1]Sheet3!$K$13)+([1]ghana!L239*[1]Sheet3!$K$3)+([1]ghana!M239*'[1]Cal p gram'!$U$24)+([1]ghana!O239*'[1]Cal p gram'!$U$23))/1000</f>
        <v>0</v>
      </c>
      <c r="S239" s="15">
        <v>0</v>
      </c>
      <c r="T239" s="39">
        <f>(R239/[1]Sheet3!$B$21)*10000</f>
        <v>0</v>
      </c>
    </row>
    <row r="240" spans="1:20" x14ac:dyDescent="0.25">
      <c r="A240" s="32">
        <v>39468</v>
      </c>
      <c r="B240" s="15">
        <v>238</v>
      </c>
      <c r="C240" s="33">
        <v>0.62222222222222223</v>
      </c>
      <c r="D240" s="15">
        <v>6</v>
      </c>
      <c r="E240" s="29">
        <v>574301</v>
      </c>
      <c r="F240" s="29">
        <v>544313</v>
      </c>
      <c r="G240" s="15">
        <v>0</v>
      </c>
      <c r="H240" s="15">
        <v>0</v>
      </c>
      <c r="I240" s="15">
        <v>0</v>
      </c>
      <c r="J240" s="15">
        <f t="shared" si="3"/>
        <v>0</v>
      </c>
      <c r="K240" s="15">
        <v>0</v>
      </c>
      <c r="L240" s="15">
        <v>1</v>
      </c>
      <c r="M240" s="15">
        <v>4.8</v>
      </c>
      <c r="N240" s="15">
        <v>0</v>
      </c>
      <c r="O240" s="15">
        <v>0</v>
      </c>
      <c r="P240" s="15">
        <v>0</v>
      </c>
      <c r="Q240" s="15">
        <v>0</v>
      </c>
      <c r="R240" s="35">
        <f>((G240*[1]Sheet3!$K$7)+([1]ghana!I240*[1]Sheet3!$K$13)+(I240*[1]Sheet3!$K$13)+([1]ghana!L240*[1]Sheet3!$K$3)+([1]ghana!M240*'[1]Cal p gram'!$U$24)+([1]ghana!O240*'[1]Cal p gram'!$U$23))/1000</f>
        <v>0</v>
      </c>
      <c r="S240" s="15" t="s">
        <v>482</v>
      </c>
      <c r="T240" s="39">
        <f>(R240/[1]Sheet3!$B$21)*10000</f>
        <v>0</v>
      </c>
    </row>
    <row r="241" spans="1:20" x14ac:dyDescent="0.25">
      <c r="A241" s="32">
        <v>39468</v>
      </c>
      <c r="B241" s="15">
        <v>239</v>
      </c>
      <c r="C241" s="33">
        <v>0.62569444444444444</v>
      </c>
      <c r="D241" s="15">
        <v>6</v>
      </c>
      <c r="E241" s="29">
        <v>574207</v>
      </c>
      <c r="F241" s="29">
        <v>544342</v>
      </c>
      <c r="G241" s="15">
        <v>0</v>
      </c>
      <c r="H241" s="15">
        <v>1</v>
      </c>
      <c r="I241" s="15">
        <v>0</v>
      </c>
      <c r="J241" s="15">
        <f t="shared" si="3"/>
        <v>1</v>
      </c>
      <c r="K241" s="15">
        <v>0</v>
      </c>
      <c r="L241" s="15">
        <v>0</v>
      </c>
      <c r="M241" s="15">
        <v>0</v>
      </c>
      <c r="N241" s="15">
        <v>0</v>
      </c>
      <c r="O241" s="15">
        <v>0</v>
      </c>
      <c r="P241" s="15">
        <v>0</v>
      </c>
      <c r="Q241" s="15">
        <v>0</v>
      </c>
      <c r="R241" s="35">
        <f>((G241*[1]Sheet3!$K$7)+([1]ghana!I241*[1]Sheet3!$K$13)+(I241*[1]Sheet3!$K$13)+([1]ghana!L241*[1]Sheet3!$K$3)+([1]ghana!M241*'[1]Cal p gram'!$U$24)+([1]ghana!O241*'[1]Cal p gram'!$U$23))/1000</f>
        <v>0.22614959413117022</v>
      </c>
      <c r="S241" s="15">
        <v>0</v>
      </c>
      <c r="T241" s="39">
        <f>(R241/[1]Sheet3!$B$21)*10000</f>
        <v>12.969814399735741</v>
      </c>
    </row>
    <row r="242" spans="1:20" x14ac:dyDescent="0.25">
      <c r="A242" s="32">
        <v>39468</v>
      </c>
      <c r="B242" s="15">
        <v>240</v>
      </c>
      <c r="C242" s="33">
        <v>0.62916666666666665</v>
      </c>
      <c r="D242" s="15">
        <v>6</v>
      </c>
      <c r="E242" s="29">
        <v>574110</v>
      </c>
      <c r="F242" s="29">
        <v>544369</v>
      </c>
      <c r="G242" s="15">
        <v>0</v>
      </c>
      <c r="H242" s="15">
        <v>0</v>
      </c>
      <c r="I242" s="15">
        <v>0</v>
      </c>
      <c r="J242" s="15">
        <f t="shared" si="3"/>
        <v>0</v>
      </c>
      <c r="K242" s="15">
        <v>0</v>
      </c>
      <c r="L242" s="15">
        <v>1</v>
      </c>
      <c r="M242" s="15">
        <v>2</v>
      </c>
      <c r="N242" s="15">
        <v>0</v>
      </c>
      <c r="O242" s="15">
        <v>0</v>
      </c>
      <c r="P242" s="15">
        <v>0</v>
      </c>
      <c r="Q242" s="15">
        <v>0</v>
      </c>
      <c r="R242" s="35">
        <f>((G242*[1]Sheet3!$K$7)+([1]ghana!I242*[1]Sheet3!$K$13)+(I242*[1]Sheet3!$K$13)+([1]ghana!L242*[1]Sheet3!$K$3)+([1]ghana!M242*'[1]Cal p gram'!$U$24)+([1]ghana!O242*'[1]Cal p gram'!$U$23))/1000</f>
        <v>0</v>
      </c>
      <c r="S242" s="15" t="s">
        <v>494</v>
      </c>
      <c r="T242" s="39">
        <f>(R242/[1]Sheet3!$B$21)*10000</f>
        <v>0</v>
      </c>
    </row>
    <row r="243" spans="1:20" x14ac:dyDescent="0.25">
      <c r="A243" s="32">
        <v>39468</v>
      </c>
      <c r="B243" s="15">
        <v>241</v>
      </c>
      <c r="C243" s="33">
        <v>0.6333333333333333</v>
      </c>
      <c r="D243" s="15">
        <v>6</v>
      </c>
      <c r="E243" s="40">
        <v>574025</v>
      </c>
      <c r="F243" s="40">
        <v>544394</v>
      </c>
      <c r="J243" s="15">
        <f t="shared" si="3"/>
        <v>0</v>
      </c>
      <c r="R243" s="35">
        <f>((G243*[1]Sheet3!$K$7)+([1]ghana!I243*[1]Sheet3!$K$13)+(I243*[1]Sheet3!$K$13)+([1]ghana!L243*[1]Sheet3!$K$3)+([1]ghana!M243*'[1]Cal p gram'!$U$24)+([1]ghana!O243*'[1]Cal p gram'!$U$23))/1000</f>
        <v>0</v>
      </c>
      <c r="T243" s="39">
        <f>(R243/[1]Sheet3!$B$21)*10000</f>
        <v>0</v>
      </c>
    </row>
    <row r="244" spans="1:20" x14ac:dyDescent="0.25">
      <c r="A244" s="32">
        <v>39468</v>
      </c>
      <c r="B244" s="15">
        <v>242</v>
      </c>
      <c r="C244" s="33">
        <v>0.63680555555555551</v>
      </c>
      <c r="D244" s="15">
        <v>6</v>
      </c>
      <c r="E244" s="29">
        <v>573938</v>
      </c>
      <c r="F244" s="29">
        <v>544428</v>
      </c>
      <c r="G244" s="15">
        <v>1</v>
      </c>
      <c r="H244" s="15">
        <v>3</v>
      </c>
      <c r="I244" s="15">
        <v>0</v>
      </c>
      <c r="J244" s="15">
        <f t="shared" si="3"/>
        <v>4</v>
      </c>
      <c r="K244" s="15">
        <v>0</v>
      </c>
      <c r="L244" s="15">
        <v>0</v>
      </c>
      <c r="M244" s="15">
        <v>0</v>
      </c>
      <c r="N244" s="15">
        <v>0</v>
      </c>
      <c r="O244" s="15">
        <v>0</v>
      </c>
      <c r="P244" s="15">
        <v>0</v>
      </c>
      <c r="Q244" s="15">
        <v>0</v>
      </c>
      <c r="R244" s="35">
        <f>((G244*[1]Sheet3!$K$7)+([1]ghana!I244*[1]Sheet3!$K$13)+(I244*[1]Sheet3!$K$13)+([1]ghana!L244*[1]Sheet3!$K$3)+([1]ghana!M244*'[1]Cal p gram'!$U$24)+([1]ghana!O244*'[1]Cal p gram'!$U$23))/1000</f>
        <v>0.68873761093777552</v>
      </c>
      <c r="S244" s="15">
        <v>0</v>
      </c>
      <c r="T244" s="39">
        <f>(R244/[1]Sheet3!$B$21)*10000</f>
        <v>39.499513666158478</v>
      </c>
    </row>
    <row r="245" spans="1:20" x14ac:dyDescent="0.25">
      <c r="A245" s="32">
        <v>39468</v>
      </c>
      <c r="B245" s="15">
        <v>243</v>
      </c>
      <c r="C245" s="33">
        <v>0.64166666666666661</v>
      </c>
      <c r="D245" s="15">
        <v>6</v>
      </c>
      <c r="E245" s="29">
        <v>573859</v>
      </c>
      <c r="F245" s="29">
        <v>544469</v>
      </c>
      <c r="G245" s="15">
        <v>0</v>
      </c>
      <c r="H245" s="15">
        <v>4</v>
      </c>
      <c r="I245" s="15">
        <v>0</v>
      </c>
      <c r="J245" s="15">
        <f t="shared" si="3"/>
        <v>4</v>
      </c>
      <c r="K245" s="15">
        <v>0</v>
      </c>
      <c r="L245" s="15">
        <v>2</v>
      </c>
      <c r="M245" s="15" t="s">
        <v>509</v>
      </c>
      <c r="N245" s="15">
        <v>0</v>
      </c>
      <c r="O245" s="15">
        <v>0</v>
      </c>
      <c r="P245" s="15">
        <v>0</v>
      </c>
      <c r="Q245" s="15">
        <v>0</v>
      </c>
      <c r="R245" s="35">
        <f>((G245*[1]Sheet3!$K$7)+([1]ghana!I245*[1]Sheet3!$K$13)+(I245*[1]Sheet3!$K$13)+([1]ghana!L245*[1]Sheet3!$K$3)+([1]ghana!M245*'[1]Cal p gram'!$U$24)+([1]ghana!O245*'[1]Cal p gram'!$U$23))/1000</f>
        <v>0.90459837652468089</v>
      </c>
      <c r="S245" s="15" t="s">
        <v>510</v>
      </c>
      <c r="T245" s="39">
        <f>(R245/[1]Sheet3!$B$21)*10000</f>
        <v>51.879257598942964</v>
      </c>
    </row>
    <row r="246" spans="1:20" x14ac:dyDescent="0.25">
      <c r="A246" s="32">
        <v>39468</v>
      </c>
      <c r="B246" s="15">
        <v>244</v>
      </c>
      <c r="C246" s="33">
        <v>0.64513888888888882</v>
      </c>
      <c r="D246" s="15">
        <v>6</v>
      </c>
      <c r="E246" s="29">
        <v>573769</v>
      </c>
      <c r="F246" s="29">
        <v>544513</v>
      </c>
      <c r="G246" s="15">
        <v>0</v>
      </c>
      <c r="H246" s="15">
        <v>0</v>
      </c>
      <c r="I246" s="15">
        <v>0</v>
      </c>
      <c r="J246" s="15">
        <f t="shared" si="3"/>
        <v>0</v>
      </c>
      <c r="K246" s="15">
        <v>0</v>
      </c>
      <c r="L246" s="15">
        <v>1</v>
      </c>
      <c r="M246" s="15">
        <v>4</v>
      </c>
      <c r="N246" s="15">
        <v>1</v>
      </c>
      <c r="O246" s="15">
        <v>0.8</v>
      </c>
      <c r="P246" s="15">
        <v>0</v>
      </c>
      <c r="Q246" s="15">
        <v>0</v>
      </c>
      <c r="R246" s="35">
        <f>((G246*[1]Sheet3!$K$7)+([1]ghana!I246*[1]Sheet3!$K$13)+(I246*[1]Sheet3!$K$13)+([1]ghana!L246*[1]Sheet3!$K$3)+([1]ghana!M246*'[1]Cal p gram'!$U$24)+([1]ghana!O246*'[1]Cal p gram'!$U$23))/1000</f>
        <v>0</v>
      </c>
      <c r="S246" s="15" t="s">
        <v>482</v>
      </c>
      <c r="T246" s="39">
        <f>(R246/[1]Sheet3!$B$21)*10000</f>
        <v>0</v>
      </c>
    </row>
    <row r="247" spans="1:20" x14ac:dyDescent="0.25">
      <c r="A247" s="32">
        <v>39468</v>
      </c>
      <c r="B247" s="15">
        <v>245</v>
      </c>
      <c r="C247" s="33">
        <v>0.64930555555555547</v>
      </c>
      <c r="D247" s="15">
        <v>6</v>
      </c>
      <c r="E247" s="29">
        <v>573677</v>
      </c>
      <c r="F247" s="29">
        <v>544550</v>
      </c>
      <c r="G247" s="15">
        <v>0</v>
      </c>
      <c r="H247" s="15">
        <v>1</v>
      </c>
      <c r="I247" s="15">
        <v>1</v>
      </c>
      <c r="J247" s="15">
        <f t="shared" si="3"/>
        <v>2</v>
      </c>
      <c r="K247" s="15">
        <v>0</v>
      </c>
      <c r="L247" s="15">
        <v>0</v>
      </c>
      <c r="M247" s="15">
        <v>0</v>
      </c>
      <c r="N247" s="15">
        <v>0</v>
      </c>
      <c r="O247" s="15">
        <v>0</v>
      </c>
      <c r="P247" s="15">
        <v>0</v>
      </c>
      <c r="Q247" s="15">
        <v>0</v>
      </c>
      <c r="R247" s="35">
        <f>((G247*[1]Sheet3!$K$7)+([1]ghana!I247*[1]Sheet3!$K$13)+(I247*[1]Sheet3!$K$13)+([1]ghana!L247*[1]Sheet3!$K$3)+([1]ghana!M247*'[1]Cal p gram'!$U$24)+([1]ghana!O247*'[1]Cal p gram'!$U$23))/1000</f>
        <v>0.45229918826234045</v>
      </c>
      <c r="S247" s="15">
        <v>0</v>
      </c>
      <c r="T247" s="39">
        <f>(R247/[1]Sheet3!$B$21)*10000</f>
        <v>25.939628799471482</v>
      </c>
    </row>
    <row r="248" spans="1:20" x14ac:dyDescent="0.25">
      <c r="A248" s="32">
        <v>39468</v>
      </c>
      <c r="B248" s="15">
        <v>246</v>
      </c>
      <c r="C248" s="33">
        <v>0.65277777777777779</v>
      </c>
      <c r="D248" s="15">
        <v>-6</v>
      </c>
      <c r="E248" s="29">
        <v>573594</v>
      </c>
      <c r="F248" s="29">
        <v>544584</v>
      </c>
      <c r="J248" s="15">
        <f t="shared" si="3"/>
        <v>0</v>
      </c>
      <c r="R248" s="35">
        <f>((G248*[1]Sheet3!$K$7)+([1]ghana!I248*[1]Sheet3!$K$13)+(I248*[1]Sheet3!$K$13)+([1]ghana!L248*[1]Sheet3!$K$3)+([1]ghana!M248*'[1]Cal p gram'!$U$24)+([1]ghana!O248*'[1]Cal p gram'!$U$23))/1000</f>
        <v>0</v>
      </c>
      <c r="T248" s="39">
        <f>(R248/[1]Sheet3!$B$21)*10000</f>
        <v>0</v>
      </c>
    </row>
    <row r="249" spans="1:20" x14ac:dyDescent="0.25">
      <c r="A249" s="32">
        <v>39468</v>
      </c>
      <c r="B249" s="15">
        <v>247</v>
      </c>
      <c r="C249" s="33">
        <v>0.65555555555555556</v>
      </c>
      <c r="D249" s="15">
        <v>-6</v>
      </c>
      <c r="E249" s="29">
        <v>573512</v>
      </c>
      <c r="F249" s="29">
        <v>544609</v>
      </c>
      <c r="G249" s="15">
        <v>0</v>
      </c>
      <c r="H249" s="15">
        <v>0</v>
      </c>
      <c r="I249" s="15">
        <v>0</v>
      </c>
      <c r="J249" s="15">
        <f t="shared" si="3"/>
        <v>0</v>
      </c>
      <c r="K249" s="15">
        <v>0</v>
      </c>
      <c r="L249" s="15">
        <v>1</v>
      </c>
      <c r="M249" s="15">
        <v>3.6</v>
      </c>
      <c r="N249" s="15">
        <v>0</v>
      </c>
      <c r="O249" s="15">
        <v>0</v>
      </c>
      <c r="P249" s="15">
        <v>0</v>
      </c>
      <c r="Q249" s="15">
        <v>0</v>
      </c>
      <c r="R249" s="35">
        <f>((G249*[1]Sheet3!$K$7)+([1]ghana!I249*[1]Sheet3!$K$13)+(I249*[1]Sheet3!$K$13)+([1]ghana!L249*[1]Sheet3!$K$3)+([1]ghana!M249*'[1]Cal p gram'!$U$24)+([1]ghana!O249*'[1]Cal p gram'!$U$23))/1000</f>
        <v>0</v>
      </c>
      <c r="S249" s="15" t="s">
        <v>482</v>
      </c>
      <c r="T249" s="39">
        <f>(R249/[1]Sheet3!$B$21)*10000</f>
        <v>0</v>
      </c>
    </row>
    <row r="250" spans="1:20" x14ac:dyDescent="0.25">
      <c r="A250" s="32">
        <v>39468</v>
      </c>
      <c r="B250" s="15">
        <v>248</v>
      </c>
      <c r="C250" s="33">
        <v>0.65833333333333333</v>
      </c>
      <c r="D250" s="15">
        <v>-6</v>
      </c>
      <c r="E250" s="29">
        <v>573427</v>
      </c>
      <c r="F250" s="29">
        <v>544655</v>
      </c>
      <c r="G250" s="15">
        <v>0</v>
      </c>
      <c r="H250" s="15">
        <v>0</v>
      </c>
      <c r="I250" s="15">
        <v>0</v>
      </c>
      <c r="J250" s="15">
        <f t="shared" si="3"/>
        <v>0</v>
      </c>
      <c r="K250" s="15">
        <v>0</v>
      </c>
      <c r="L250" s="15">
        <v>0</v>
      </c>
      <c r="M250" s="15">
        <v>0</v>
      </c>
      <c r="N250" s="15">
        <v>0</v>
      </c>
      <c r="O250" s="15">
        <v>0</v>
      </c>
      <c r="P250" s="15">
        <v>0</v>
      </c>
      <c r="Q250" s="15">
        <v>0</v>
      </c>
      <c r="R250" s="35">
        <f>((G250*[1]Sheet3!$K$7)+([1]ghana!I250*[1]Sheet3!$K$13)+(I250*[1]Sheet3!$K$13)+([1]ghana!L250*[1]Sheet3!$K$3)+([1]ghana!M250*'[1]Cal p gram'!$U$24)+([1]ghana!O250*'[1]Cal p gram'!$U$23))/1000</f>
        <v>0</v>
      </c>
      <c r="S250" s="15">
        <v>0</v>
      </c>
      <c r="T250" s="39">
        <f>(R250/[1]Sheet3!$B$21)*10000</f>
        <v>0</v>
      </c>
    </row>
    <row r="251" spans="1:20" x14ac:dyDescent="0.25">
      <c r="A251" s="32">
        <v>39468</v>
      </c>
      <c r="B251" s="15">
        <v>249</v>
      </c>
      <c r="C251" s="33">
        <v>0.66180555555555554</v>
      </c>
      <c r="D251" s="15">
        <v>-6</v>
      </c>
      <c r="E251" s="29">
        <v>573336</v>
      </c>
      <c r="F251" s="29">
        <v>544667</v>
      </c>
      <c r="G251" s="15">
        <v>0</v>
      </c>
      <c r="H251" s="15">
        <v>0</v>
      </c>
      <c r="I251" s="15">
        <v>0</v>
      </c>
      <c r="J251" s="15">
        <f t="shared" si="3"/>
        <v>0</v>
      </c>
      <c r="K251" s="15">
        <v>0</v>
      </c>
      <c r="L251" s="15">
        <v>1</v>
      </c>
      <c r="M251" s="15">
        <v>2.4</v>
      </c>
      <c r="N251" s="15">
        <v>0</v>
      </c>
      <c r="O251" s="15">
        <v>0</v>
      </c>
      <c r="P251" s="15">
        <v>0</v>
      </c>
      <c r="Q251" s="15">
        <v>0</v>
      </c>
      <c r="R251" s="35">
        <f>((G251*[1]Sheet3!$K$7)+([1]ghana!I251*[1]Sheet3!$K$13)+(I251*[1]Sheet3!$K$13)+([1]ghana!L251*[1]Sheet3!$K$3)+([1]ghana!M251*'[1]Cal p gram'!$U$24)+([1]ghana!O251*'[1]Cal p gram'!$U$23))/1000</f>
        <v>0</v>
      </c>
      <c r="S251" s="15" t="s">
        <v>482</v>
      </c>
      <c r="T251" s="39">
        <f>(R251/[1]Sheet3!$B$21)*10000</f>
        <v>0</v>
      </c>
    </row>
    <row r="252" spans="1:20" x14ac:dyDescent="0.25">
      <c r="A252" s="32"/>
      <c r="B252" s="15" t="s">
        <v>511</v>
      </c>
      <c r="C252" s="33"/>
      <c r="G252" s="15">
        <v>0</v>
      </c>
      <c r="H252" s="15">
        <v>0</v>
      </c>
      <c r="I252" s="15">
        <v>0</v>
      </c>
      <c r="J252" s="15">
        <f t="shared" si="3"/>
        <v>0</v>
      </c>
      <c r="K252" s="15">
        <v>0</v>
      </c>
      <c r="L252" s="15">
        <v>1</v>
      </c>
      <c r="M252" s="15">
        <v>3.1</v>
      </c>
      <c r="N252" s="15">
        <v>0</v>
      </c>
      <c r="O252" s="15">
        <v>0</v>
      </c>
      <c r="P252" s="15">
        <v>0</v>
      </c>
      <c r="Q252" s="15">
        <v>0</v>
      </c>
      <c r="R252" s="35">
        <f>((G252*[1]Sheet3!$K$7)+([1]ghana!I252*[1]Sheet3!$K$13)+(I252*[1]Sheet3!$K$13)+([1]ghana!L252*[1]Sheet3!$K$3)+([1]ghana!M252*'[1]Cal p gram'!$U$24)+([1]ghana!O252*'[1]Cal p gram'!$U$23))/1000</f>
        <v>0</v>
      </c>
      <c r="S252" s="15" t="s">
        <v>481</v>
      </c>
      <c r="T252" s="39">
        <f>(R252/[1]Sheet3!$B$21)*10000</f>
        <v>0</v>
      </c>
    </row>
    <row r="253" spans="1:20" x14ac:dyDescent="0.25">
      <c r="A253" s="32">
        <v>39468</v>
      </c>
      <c r="B253" s="15">
        <v>250</v>
      </c>
      <c r="C253" s="33">
        <v>0.66736111111111107</v>
      </c>
      <c r="D253" s="15">
        <v>-6</v>
      </c>
      <c r="E253" s="29">
        <v>573240</v>
      </c>
      <c r="F253" s="29">
        <v>544703</v>
      </c>
      <c r="G253" s="15">
        <v>0</v>
      </c>
      <c r="H253" s="15">
        <v>0</v>
      </c>
      <c r="I253" s="15">
        <v>0</v>
      </c>
      <c r="J253" s="15">
        <f t="shared" si="3"/>
        <v>0</v>
      </c>
      <c r="K253" s="15">
        <v>0</v>
      </c>
      <c r="L253" s="15">
        <v>2</v>
      </c>
      <c r="M253" s="15" t="s">
        <v>512</v>
      </c>
      <c r="N253" s="15">
        <v>0</v>
      </c>
      <c r="O253" s="15">
        <v>0</v>
      </c>
      <c r="P253" s="15">
        <v>0</v>
      </c>
      <c r="Q253" s="15">
        <v>0</v>
      </c>
      <c r="R253" s="35">
        <f>((G253*[1]Sheet3!$K$7)+([1]ghana!I253*[1]Sheet3!$K$13)+(I253*[1]Sheet3!$K$13)+([1]ghana!L253*[1]Sheet3!$K$3)+([1]ghana!M253*'[1]Cal p gram'!$U$24)+([1]ghana!O253*'[1]Cal p gram'!$U$23))/1000</f>
        <v>0</v>
      </c>
      <c r="S253" s="15" t="s">
        <v>489</v>
      </c>
      <c r="T253" s="39">
        <f>(R253/[1]Sheet3!$B$21)*10000</f>
        <v>0</v>
      </c>
    </row>
    <row r="254" spans="1:20" x14ac:dyDescent="0.25">
      <c r="A254" s="32">
        <v>39468</v>
      </c>
      <c r="B254" s="15">
        <v>251</v>
      </c>
      <c r="C254" s="33">
        <v>0.67013888888888884</v>
      </c>
      <c r="D254" s="15">
        <v>-6</v>
      </c>
      <c r="E254" s="29">
        <v>573154</v>
      </c>
      <c r="F254" s="29">
        <v>544732</v>
      </c>
      <c r="G254" s="15">
        <v>0</v>
      </c>
      <c r="H254" s="15">
        <v>4</v>
      </c>
      <c r="I254" s="15">
        <v>0</v>
      </c>
      <c r="J254" s="15">
        <f t="shared" si="3"/>
        <v>4</v>
      </c>
      <c r="K254" s="15">
        <v>0</v>
      </c>
      <c r="L254" s="15">
        <v>2</v>
      </c>
      <c r="M254" s="15" t="s">
        <v>513</v>
      </c>
      <c r="N254" s="15">
        <v>0</v>
      </c>
      <c r="O254" s="15">
        <v>0</v>
      </c>
      <c r="P254" s="15">
        <v>0</v>
      </c>
      <c r="Q254" s="15">
        <v>0</v>
      </c>
      <c r="R254" s="35">
        <f>((G254*[1]Sheet3!$K$7)+([1]ghana!I254*[1]Sheet3!$K$13)+(I254*[1]Sheet3!$K$13)+([1]ghana!L254*[1]Sheet3!$K$3)+([1]ghana!M254*'[1]Cal p gram'!$U$24)+([1]ghana!O254*'[1]Cal p gram'!$U$23))/1000</f>
        <v>0.90459837652468089</v>
      </c>
      <c r="S254" s="15" t="s">
        <v>489</v>
      </c>
      <c r="T254" s="39">
        <f>(R254/[1]Sheet3!$B$21)*10000</f>
        <v>51.879257598942964</v>
      </c>
    </row>
    <row r="255" spans="1:20" x14ac:dyDescent="0.25">
      <c r="A255" s="32">
        <v>39468</v>
      </c>
      <c r="B255" s="15">
        <v>252</v>
      </c>
      <c r="C255" s="33">
        <v>0.67430555555555549</v>
      </c>
      <c r="D255" s="15">
        <v>-6</v>
      </c>
      <c r="E255" s="29">
        <v>573065</v>
      </c>
      <c r="F255" s="29">
        <v>544760</v>
      </c>
      <c r="G255" s="15">
        <v>0</v>
      </c>
      <c r="H255" s="15">
        <v>0</v>
      </c>
      <c r="I255" s="15">
        <v>0</v>
      </c>
      <c r="J255" s="15">
        <f t="shared" si="3"/>
        <v>0</v>
      </c>
      <c r="K255" s="15">
        <v>0</v>
      </c>
      <c r="L255" s="15">
        <v>1</v>
      </c>
      <c r="M255" s="15">
        <v>7.8</v>
      </c>
      <c r="N255" s="15">
        <v>0</v>
      </c>
      <c r="O255" s="15">
        <v>0</v>
      </c>
      <c r="P255" s="15">
        <v>0</v>
      </c>
      <c r="Q255" s="15">
        <v>0</v>
      </c>
      <c r="R255" s="35">
        <f>((G255*[1]Sheet3!$K$7)+([1]ghana!I255*[1]Sheet3!$K$13)+(I255*[1]Sheet3!$K$13)+([1]ghana!L255*[1]Sheet3!$K$3)+([1]ghana!M255*'[1]Cal p gram'!$U$24)+([1]ghana!O255*'[1]Cal p gram'!$U$23))/1000</f>
        <v>0</v>
      </c>
      <c r="S255" s="15" t="s">
        <v>482</v>
      </c>
      <c r="T255" s="39">
        <f>(R255/[1]Sheet3!$B$21)*10000</f>
        <v>0</v>
      </c>
    </row>
    <row r="256" spans="1:20" x14ac:dyDescent="0.25">
      <c r="A256" s="32">
        <v>39468</v>
      </c>
      <c r="B256" s="15">
        <v>253</v>
      </c>
      <c r="C256" s="33">
        <v>0.67916666666666659</v>
      </c>
      <c r="D256" s="15">
        <v>-6</v>
      </c>
      <c r="E256" s="29">
        <v>572967</v>
      </c>
      <c r="F256" s="29">
        <v>544787</v>
      </c>
      <c r="G256" s="15">
        <v>0</v>
      </c>
      <c r="H256" s="15">
        <v>6</v>
      </c>
      <c r="I256" s="15">
        <v>0</v>
      </c>
      <c r="J256" s="15">
        <f t="shared" si="3"/>
        <v>6</v>
      </c>
      <c r="K256" s="15">
        <v>0</v>
      </c>
      <c r="L256" s="15">
        <v>0</v>
      </c>
      <c r="M256" s="15">
        <v>0</v>
      </c>
      <c r="N256" s="15">
        <v>0</v>
      </c>
      <c r="O256" s="15">
        <v>0</v>
      </c>
      <c r="P256" s="15">
        <v>0</v>
      </c>
      <c r="Q256" s="15">
        <v>0</v>
      </c>
      <c r="R256" s="35">
        <f>((G256*[1]Sheet3!$K$7)+([1]ghana!I256*[1]Sheet3!$K$13)+(I256*[1]Sheet3!$K$13)+([1]ghana!L256*[1]Sheet3!$K$3)+([1]ghana!M256*'[1]Cal p gram'!$U$24)+([1]ghana!O256*'[1]Cal p gram'!$U$23))/1000</f>
        <v>1.3568975647870214</v>
      </c>
      <c r="S256" s="15">
        <v>0</v>
      </c>
      <c r="T256" s="39">
        <f>(R256/[1]Sheet3!$B$21)*10000</f>
        <v>77.818886398414449</v>
      </c>
    </row>
    <row r="257" spans="1:20" x14ac:dyDescent="0.25">
      <c r="A257" s="32">
        <v>39468</v>
      </c>
      <c r="B257" s="15">
        <v>254</v>
      </c>
      <c r="C257" s="33">
        <v>0.68333333333333335</v>
      </c>
      <c r="D257" s="15">
        <v>-6</v>
      </c>
      <c r="E257" s="29">
        <v>572883</v>
      </c>
      <c r="F257" s="29">
        <v>544824</v>
      </c>
      <c r="G257" s="15">
        <v>0</v>
      </c>
      <c r="H257" s="15">
        <v>2</v>
      </c>
      <c r="I257" s="15">
        <v>0</v>
      </c>
      <c r="J257" s="15">
        <f t="shared" si="3"/>
        <v>2</v>
      </c>
      <c r="K257" s="15">
        <v>0</v>
      </c>
      <c r="L257" s="15">
        <v>3</v>
      </c>
      <c r="M257" s="15" t="s">
        <v>514</v>
      </c>
      <c r="N257" s="15">
        <v>0</v>
      </c>
      <c r="O257" s="15">
        <v>0</v>
      </c>
      <c r="P257" s="15">
        <v>0</v>
      </c>
      <c r="Q257" s="15">
        <v>0</v>
      </c>
      <c r="R257" s="35">
        <f>((G257*[1]Sheet3!$K$7)+([1]ghana!I257*[1]Sheet3!$K$13)+(I257*[1]Sheet3!$K$13)+([1]ghana!L257*[1]Sheet3!$K$3)+([1]ghana!M257*'[1]Cal p gram'!$U$24)+([1]ghana!O257*'[1]Cal p gram'!$U$23))/1000</f>
        <v>0.45229918826234045</v>
      </c>
      <c r="S257" s="15" t="s">
        <v>515</v>
      </c>
      <c r="T257" s="39">
        <f>(R257/[1]Sheet3!$B$21)*10000</f>
        <v>25.939628799471482</v>
      </c>
    </row>
    <row r="258" spans="1:20" x14ac:dyDescent="0.25">
      <c r="A258" s="32">
        <v>39468</v>
      </c>
      <c r="B258" s="15">
        <v>255</v>
      </c>
      <c r="C258" s="33">
        <v>0.68680555555555556</v>
      </c>
      <c r="D258" s="15">
        <v>-6</v>
      </c>
      <c r="E258" s="29">
        <v>572807</v>
      </c>
      <c r="F258" s="29">
        <v>544841</v>
      </c>
      <c r="G258" s="15">
        <v>0</v>
      </c>
      <c r="H258" s="15">
        <v>6</v>
      </c>
      <c r="I258" s="15">
        <v>0</v>
      </c>
      <c r="J258" s="15">
        <f t="shared" si="3"/>
        <v>6</v>
      </c>
      <c r="K258" s="15">
        <v>0</v>
      </c>
      <c r="L258" s="15">
        <v>0</v>
      </c>
      <c r="M258" s="15">
        <v>0</v>
      </c>
      <c r="N258" s="15">
        <v>0</v>
      </c>
      <c r="O258" s="15">
        <v>0</v>
      </c>
      <c r="P258" s="15">
        <v>0</v>
      </c>
      <c r="Q258" s="15">
        <v>0</v>
      </c>
      <c r="R258" s="35">
        <f>((G258*[1]Sheet3!$K$7)+([1]ghana!I258*[1]Sheet3!$K$13)+(I258*[1]Sheet3!$K$13)+([1]ghana!L258*[1]Sheet3!$K$3)+([1]ghana!M258*'[1]Cal p gram'!$U$24)+([1]ghana!O258*'[1]Cal p gram'!$U$23))/1000</f>
        <v>1.3568975647870214</v>
      </c>
      <c r="S258" s="15">
        <v>0</v>
      </c>
      <c r="T258" s="39">
        <f>(R258/[1]Sheet3!$B$21)*10000</f>
        <v>77.818886398414449</v>
      </c>
    </row>
    <row r="259" spans="1:20" x14ac:dyDescent="0.25">
      <c r="A259" s="32">
        <v>39468</v>
      </c>
      <c r="B259" s="15">
        <v>256</v>
      </c>
      <c r="C259" s="33">
        <v>0.69652777777777775</v>
      </c>
      <c r="D259" s="15">
        <v>-5</v>
      </c>
      <c r="E259" s="29">
        <v>572712</v>
      </c>
      <c r="F259" s="29">
        <v>544872</v>
      </c>
      <c r="G259" s="15">
        <v>0</v>
      </c>
      <c r="H259" s="15">
        <v>2</v>
      </c>
      <c r="I259" s="15">
        <v>0</v>
      </c>
      <c r="J259" s="15">
        <f t="shared" si="3"/>
        <v>2</v>
      </c>
      <c r="K259" s="15">
        <v>0</v>
      </c>
      <c r="L259" s="15">
        <v>3</v>
      </c>
      <c r="M259" s="15" t="s">
        <v>516</v>
      </c>
      <c r="N259" s="15">
        <v>0</v>
      </c>
      <c r="O259" s="15">
        <v>0</v>
      </c>
      <c r="P259" s="15">
        <v>0</v>
      </c>
      <c r="Q259" s="15">
        <v>0</v>
      </c>
      <c r="R259" s="35">
        <f>((G259*[1]Sheet3!$K$7)+([1]ghana!I259*[1]Sheet3!$K$13)+(I259*[1]Sheet3!$K$13)+([1]ghana!L259*[1]Sheet3!$K$3)+([1]ghana!M259*'[1]Cal p gram'!$U$24)+([1]ghana!O259*'[1]Cal p gram'!$U$23))/1000</f>
        <v>0.45229918826234045</v>
      </c>
      <c r="S259" s="15" t="s">
        <v>517</v>
      </c>
      <c r="T259" s="39">
        <f>(R259/[1]Sheet3!$B$21)*10000</f>
        <v>25.939628799471482</v>
      </c>
    </row>
    <row r="260" spans="1:20" x14ac:dyDescent="0.25">
      <c r="A260" s="32">
        <v>39468</v>
      </c>
      <c r="B260" s="15">
        <v>257</v>
      </c>
      <c r="C260" s="33">
        <v>0.69930555555555551</v>
      </c>
      <c r="D260" s="15">
        <v>-5</v>
      </c>
      <c r="E260" s="29">
        <v>572623</v>
      </c>
      <c r="F260" s="29">
        <v>544905</v>
      </c>
      <c r="G260" s="15">
        <v>0</v>
      </c>
      <c r="H260" s="15">
        <v>2</v>
      </c>
      <c r="I260" s="15">
        <v>0</v>
      </c>
      <c r="J260" s="15">
        <f t="shared" ref="J260:J323" si="4">SUM(G260:I260)</f>
        <v>2</v>
      </c>
      <c r="K260" s="15">
        <v>0</v>
      </c>
      <c r="L260" s="15">
        <v>1</v>
      </c>
      <c r="M260" s="15">
        <v>8.4</v>
      </c>
      <c r="N260" s="15">
        <v>0</v>
      </c>
      <c r="O260" s="15">
        <v>0</v>
      </c>
      <c r="P260" s="15">
        <v>0</v>
      </c>
      <c r="Q260" s="15">
        <v>0</v>
      </c>
      <c r="R260" s="35">
        <f>((G260*[1]Sheet3!$K$7)+([1]ghana!I260*[1]Sheet3!$K$13)+(I260*[1]Sheet3!$K$13)+([1]ghana!L260*[1]Sheet3!$K$3)+([1]ghana!M260*'[1]Cal p gram'!$U$24)+([1]ghana!O260*'[1]Cal p gram'!$U$23))/1000</f>
        <v>0.45229918826234045</v>
      </c>
      <c r="S260" s="15" t="s">
        <v>518</v>
      </c>
      <c r="T260" s="39">
        <f>(R260/[1]Sheet3!$B$21)*10000</f>
        <v>25.939628799471482</v>
      </c>
    </row>
    <row r="261" spans="1:20" x14ac:dyDescent="0.25">
      <c r="A261" s="32">
        <v>39468</v>
      </c>
      <c r="B261" s="15">
        <v>258</v>
      </c>
      <c r="C261" s="33">
        <v>0.70277777777777772</v>
      </c>
      <c r="D261" s="15">
        <v>-5</v>
      </c>
      <c r="E261" s="29">
        <v>572527</v>
      </c>
      <c r="F261" s="29">
        <v>544930</v>
      </c>
      <c r="G261" s="15">
        <v>0</v>
      </c>
      <c r="H261" s="15">
        <v>0</v>
      </c>
      <c r="I261" s="15">
        <v>0</v>
      </c>
      <c r="J261" s="15">
        <f t="shared" si="4"/>
        <v>0</v>
      </c>
      <c r="K261" s="15">
        <v>0</v>
      </c>
      <c r="L261" s="15">
        <v>1</v>
      </c>
      <c r="M261" s="15">
        <v>10.8</v>
      </c>
      <c r="N261" s="15">
        <v>0</v>
      </c>
      <c r="O261" s="15">
        <v>0</v>
      </c>
      <c r="P261" s="15">
        <v>0</v>
      </c>
      <c r="Q261" s="15">
        <v>0</v>
      </c>
      <c r="R261" s="35">
        <f>((G261*[1]Sheet3!$K$7)+([1]ghana!I261*[1]Sheet3!$K$13)+(I261*[1]Sheet3!$K$13)+([1]ghana!L261*[1]Sheet3!$K$3)+([1]ghana!M261*'[1]Cal p gram'!$U$24)+([1]ghana!O261*'[1]Cal p gram'!$U$23))/1000</f>
        <v>0</v>
      </c>
      <c r="S261" s="15" t="s">
        <v>482</v>
      </c>
      <c r="T261" s="39">
        <f>(R261/[1]Sheet3!$B$21)*10000</f>
        <v>0</v>
      </c>
    </row>
    <row r="262" spans="1:20" x14ac:dyDescent="0.25">
      <c r="A262" s="32">
        <v>39468</v>
      </c>
      <c r="B262" s="15">
        <v>259</v>
      </c>
      <c r="C262" s="33">
        <v>0.70625000000000004</v>
      </c>
      <c r="D262" s="15">
        <v>-5</v>
      </c>
      <c r="E262" s="29">
        <v>572448</v>
      </c>
      <c r="F262" s="29">
        <v>544949</v>
      </c>
      <c r="G262" s="15">
        <v>0</v>
      </c>
      <c r="H262" s="15">
        <v>3</v>
      </c>
      <c r="I262" s="15">
        <v>1</v>
      </c>
      <c r="J262" s="15">
        <f t="shared" si="4"/>
        <v>4</v>
      </c>
      <c r="K262" s="15">
        <v>0</v>
      </c>
      <c r="L262" s="15">
        <v>0</v>
      </c>
      <c r="M262" s="15">
        <v>0</v>
      </c>
      <c r="N262" s="15">
        <v>0</v>
      </c>
      <c r="O262" s="15">
        <v>0</v>
      </c>
      <c r="P262" s="15">
        <v>0</v>
      </c>
      <c r="Q262" s="15">
        <v>0</v>
      </c>
      <c r="R262" s="35">
        <f>((G262*[1]Sheet3!$K$7)+([1]ghana!I262*[1]Sheet3!$K$13)+(I262*[1]Sheet3!$K$13)+([1]ghana!L262*[1]Sheet3!$K$3)+([1]ghana!M262*'[1]Cal p gram'!$U$24)+([1]ghana!O262*'[1]Cal p gram'!$U$23))/1000</f>
        <v>0.90459837652468089</v>
      </c>
      <c r="S262" s="15">
        <v>0</v>
      </c>
      <c r="T262" s="39">
        <f>(R262/[1]Sheet3!$B$21)*10000</f>
        <v>51.879257598942964</v>
      </c>
    </row>
    <row r="263" spans="1:20" x14ac:dyDescent="0.25">
      <c r="A263" s="32">
        <v>39468</v>
      </c>
      <c r="B263" s="15">
        <v>260</v>
      </c>
      <c r="C263" s="33">
        <v>0.70972222222222214</v>
      </c>
      <c r="D263" s="15">
        <v>-5</v>
      </c>
      <c r="E263" s="29">
        <v>572358</v>
      </c>
      <c r="F263" s="29">
        <v>544977</v>
      </c>
      <c r="G263" s="15">
        <v>0</v>
      </c>
      <c r="H263" s="15">
        <v>4</v>
      </c>
      <c r="I263" s="15">
        <v>0</v>
      </c>
      <c r="J263" s="15">
        <f t="shared" si="4"/>
        <v>4</v>
      </c>
      <c r="K263" s="15">
        <v>0</v>
      </c>
      <c r="L263" s="15">
        <v>1</v>
      </c>
      <c r="M263" s="15">
        <v>3.9</v>
      </c>
      <c r="N263" s="15">
        <v>1</v>
      </c>
      <c r="O263" s="15">
        <v>1.5</v>
      </c>
      <c r="P263" s="15">
        <v>0</v>
      </c>
      <c r="Q263" s="15">
        <v>0</v>
      </c>
      <c r="R263" s="35">
        <f>((G263*[1]Sheet3!$K$7)+([1]ghana!I263*[1]Sheet3!$K$13)+(I263*[1]Sheet3!$K$13)+([1]ghana!L263*[1]Sheet3!$K$3)+([1]ghana!M263*'[1]Cal p gram'!$U$24)+([1]ghana!O263*'[1]Cal p gram'!$U$23))/1000</f>
        <v>0.90459837652468089</v>
      </c>
      <c r="S263" s="15" t="s">
        <v>487</v>
      </c>
      <c r="T263" s="39">
        <f>(R263/[1]Sheet3!$B$21)*10000</f>
        <v>51.879257598942964</v>
      </c>
    </row>
    <row r="264" spans="1:20" x14ac:dyDescent="0.25">
      <c r="A264" s="32">
        <v>39468</v>
      </c>
      <c r="B264" s="15">
        <v>261</v>
      </c>
      <c r="C264" s="33">
        <v>0.71388888888888891</v>
      </c>
      <c r="D264" s="15">
        <v>-5</v>
      </c>
      <c r="E264" s="29">
        <v>572265</v>
      </c>
      <c r="F264" s="29">
        <v>545011</v>
      </c>
      <c r="G264" s="15">
        <v>0</v>
      </c>
      <c r="H264" s="15">
        <v>5</v>
      </c>
      <c r="I264" s="15">
        <v>0</v>
      </c>
      <c r="J264" s="15">
        <f t="shared" si="4"/>
        <v>5</v>
      </c>
      <c r="K264" s="15">
        <v>0</v>
      </c>
      <c r="L264" s="15">
        <v>0</v>
      </c>
      <c r="M264" s="15">
        <v>0</v>
      </c>
      <c r="N264" s="15">
        <v>0</v>
      </c>
      <c r="O264" s="15">
        <v>0</v>
      </c>
      <c r="P264" s="15">
        <v>0</v>
      </c>
      <c r="Q264" s="15">
        <v>0</v>
      </c>
      <c r="R264" s="35">
        <f>((G264*[1]Sheet3!$K$7)+([1]ghana!I264*[1]Sheet3!$K$13)+(I264*[1]Sheet3!$K$13)+([1]ghana!L264*[1]Sheet3!$K$3)+([1]ghana!M264*'[1]Cal p gram'!$U$24)+([1]ghana!O264*'[1]Cal p gram'!$U$23))/1000</f>
        <v>1.130747970655851</v>
      </c>
      <c r="S264" s="15">
        <v>0</v>
      </c>
      <c r="T264" s="39">
        <f>(R264/[1]Sheet3!$B$21)*10000</f>
        <v>64.849071998678696</v>
      </c>
    </row>
    <row r="265" spans="1:20" x14ac:dyDescent="0.25">
      <c r="A265" s="32">
        <v>39468</v>
      </c>
      <c r="B265" s="15">
        <v>262</v>
      </c>
      <c r="C265" s="33">
        <v>0.71805555555555556</v>
      </c>
      <c r="D265" s="15">
        <v>-5</v>
      </c>
      <c r="E265" s="29">
        <v>572174</v>
      </c>
      <c r="F265" s="29">
        <v>545040</v>
      </c>
      <c r="G265" s="15">
        <v>0</v>
      </c>
      <c r="H265" s="15">
        <v>4</v>
      </c>
      <c r="I265" s="15">
        <v>0</v>
      </c>
      <c r="J265" s="15">
        <f t="shared" si="4"/>
        <v>4</v>
      </c>
      <c r="K265" s="15">
        <v>0</v>
      </c>
      <c r="L265" s="15">
        <v>0</v>
      </c>
      <c r="M265" s="15">
        <v>0</v>
      </c>
      <c r="N265" s="15">
        <v>1</v>
      </c>
      <c r="O265" s="15">
        <v>1</v>
      </c>
      <c r="P265" s="15">
        <v>0</v>
      </c>
      <c r="Q265" s="15">
        <v>0</v>
      </c>
      <c r="R265" s="35">
        <f>((G265*[1]Sheet3!$K$7)+([1]ghana!I265*[1]Sheet3!$K$13)+(I265*[1]Sheet3!$K$13)+([1]ghana!L265*[1]Sheet3!$K$3)+([1]ghana!M265*'[1]Cal p gram'!$U$24)+([1]ghana!O265*'[1]Cal p gram'!$U$23))/1000</f>
        <v>0.90459837652468089</v>
      </c>
      <c r="S265" s="15">
        <v>0</v>
      </c>
      <c r="T265" s="39">
        <f>(R265/[1]Sheet3!$B$21)*10000</f>
        <v>51.879257598942964</v>
      </c>
    </row>
    <row r="266" spans="1:20" x14ac:dyDescent="0.25">
      <c r="A266" s="32">
        <v>39468</v>
      </c>
      <c r="B266" s="15">
        <v>263</v>
      </c>
      <c r="C266" s="33">
        <v>0.72152777777777777</v>
      </c>
      <c r="D266" s="15">
        <v>-5</v>
      </c>
      <c r="E266" s="29">
        <v>572087</v>
      </c>
      <c r="F266" s="29">
        <v>545072</v>
      </c>
      <c r="G266" s="15">
        <v>0</v>
      </c>
      <c r="H266" s="15">
        <v>5</v>
      </c>
      <c r="I266" s="15">
        <v>0</v>
      </c>
      <c r="J266" s="15">
        <f t="shared" si="4"/>
        <v>5</v>
      </c>
      <c r="K266" s="15">
        <v>0</v>
      </c>
      <c r="L266" s="15">
        <v>2</v>
      </c>
      <c r="M266" s="15" t="s">
        <v>519</v>
      </c>
      <c r="N266" s="15">
        <v>1</v>
      </c>
      <c r="O266" s="15">
        <v>1.4</v>
      </c>
      <c r="P266" s="15">
        <v>0</v>
      </c>
      <c r="Q266" s="15">
        <v>0</v>
      </c>
      <c r="R266" s="35">
        <f>((G266*[1]Sheet3!$K$7)+([1]ghana!I266*[1]Sheet3!$K$13)+(I266*[1]Sheet3!$K$13)+([1]ghana!L266*[1]Sheet3!$K$3)+([1]ghana!M266*'[1]Cal p gram'!$U$24)+([1]ghana!O266*'[1]Cal p gram'!$U$23))/1000</f>
        <v>1.130747970655851</v>
      </c>
      <c r="S266" s="15" t="s">
        <v>489</v>
      </c>
      <c r="T266" s="39">
        <f>(R266/[1]Sheet3!$B$21)*10000</f>
        <v>64.849071998678696</v>
      </c>
    </row>
    <row r="267" spans="1:20" x14ac:dyDescent="0.25">
      <c r="A267" s="32">
        <v>39468</v>
      </c>
      <c r="B267" s="15">
        <v>264</v>
      </c>
      <c r="C267" s="33">
        <v>0.72499999999999998</v>
      </c>
      <c r="D267" s="15">
        <v>-5</v>
      </c>
      <c r="E267" s="29">
        <v>571994</v>
      </c>
      <c r="F267" s="29">
        <v>545110</v>
      </c>
      <c r="G267" s="15">
        <v>0</v>
      </c>
      <c r="H267" s="15">
        <v>4</v>
      </c>
      <c r="I267" s="15">
        <v>0</v>
      </c>
      <c r="J267" s="15">
        <f t="shared" si="4"/>
        <v>4</v>
      </c>
      <c r="K267" s="15">
        <v>0</v>
      </c>
      <c r="L267" s="15">
        <v>1</v>
      </c>
      <c r="M267" s="15">
        <v>6.5</v>
      </c>
      <c r="N267" s="15">
        <v>0</v>
      </c>
      <c r="O267" s="15">
        <v>0</v>
      </c>
      <c r="P267" s="15">
        <v>0</v>
      </c>
      <c r="Q267" s="15">
        <v>0</v>
      </c>
      <c r="R267" s="35">
        <f>((G267*[1]Sheet3!$K$7)+([1]ghana!I267*[1]Sheet3!$K$13)+(I267*[1]Sheet3!$K$13)+([1]ghana!L267*[1]Sheet3!$K$3)+([1]ghana!M267*'[1]Cal p gram'!$U$24)+([1]ghana!O267*'[1]Cal p gram'!$U$23))/1000</f>
        <v>0.90459837652468089</v>
      </c>
      <c r="S267" s="15" t="s">
        <v>520</v>
      </c>
      <c r="T267" s="39">
        <f>(R267/[1]Sheet3!$B$21)*10000</f>
        <v>51.879257598942964</v>
      </c>
    </row>
    <row r="268" spans="1:20" x14ac:dyDescent="0.25">
      <c r="A268" s="32">
        <v>39468</v>
      </c>
      <c r="B268" s="15">
        <v>265</v>
      </c>
      <c r="C268" s="33">
        <v>0.72847222222222219</v>
      </c>
      <c r="D268" s="15">
        <v>-5</v>
      </c>
      <c r="E268" s="29">
        <v>571903</v>
      </c>
      <c r="F268" s="29">
        <v>545136</v>
      </c>
      <c r="G268" s="15">
        <v>4</v>
      </c>
      <c r="H268" s="15">
        <v>326</v>
      </c>
      <c r="I268" s="15">
        <v>20</v>
      </c>
      <c r="J268" s="15">
        <f t="shared" si="4"/>
        <v>350</v>
      </c>
      <c r="K268" s="15">
        <v>1</v>
      </c>
      <c r="L268" s="15">
        <v>0</v>
      </c>
      <c r="M268" s="15">
        <v>0</v>
      </c>
      <c r="N268" s="15">
        <v>0</v>
      </c>
      <c r="O268" s="15">
        <v>0</v>
      </c>
      <c r="P268" s="15">
        <v>0</v>
      </c>
      <c r="Q268" s="15">
        <v>0</v>
      </c>
      <c r="R268" s="35">
        <f>((G268*[1]Sheet3!$K$7)+([1]ghana!I268*[1]Sheet3!$K$13)+(I268*[1]Sheet3!$K$13)+([1]ghana!L268*[1]Sheet3!$K$3)+([1]ghana!M268*'[1]Cal p gram'!$U$24)+([1]ghana!O268*'[1]Cal p gram'!$U$23))/1000</f>
        <v>78.292897154779496</v>
      </c>
      <c r="S268" s="15">
        <v>0</v>
      </c>
      <c r="T268" s="39">
        <f>(R268/[1]Sheet3!$B$21)*10000</f>
        <v>4490.1444498110186</v>
      </c>
    </row>
    <row r="269" spans="1:20" x14ac:dyDescent="0.25">
      <c r="A269" s="32">
        <v>39468</v>
      </c>
      <c r="B269" s="15">
        <v>266</v>
      </c>
      <c r="C269" s="33">
        <v>0.73333333333333328</v>
      </c>
      <c r="D269" s="15">
        <v>-5</v>
      </c>
      <c r="E269" s="29">
        <v>571817</v>
      </c>
      <c r="F269" s="29">
        <v>545169</v>
      </c>
      <c r="G269" s="15">
        <v>0</v>
      </c>
      <c r="H269" s="15">
        <v>711</v>
      </c>
      <c r="I269" s="15">
        <v>9</v>
      </c>
      <c r="J269" s="15">
        <f t="shared" si="4"/>
        <v>720</v>
      </c>
      <c r="K269" s="15">
        <v>0</v>
      </c>
      <c r="L269" s="15">
        <v>0</v>
      </c>
      <c r="M269" s="15">
        <v>0</v>
      </c>
      <c r="N269" s="15">
        <v>0</v>
      </c>
      <c r="O269" s="15">
        <v>0</v>
      </c>
      <c r="P269" s="15">
        <v>0</v>
      </c>
      <c r="Q269" s="15">
        <v>0</v>
      </c>
      <c r="R269" s="35">
        <f>((G269*[1]Sheet3!$K$7)+([1]ghana!I269*[1]Sheet3!$K$13)+(I269*[1]Sheet3!$K$13)+([1]ghana!L269*[1]Sheet3!$K$3)+([1]ghana!M269*'[1]Cal p gram'!$U$24)+([1]ghana!O269*'[1]Cal p gram'!$U$23))/1000</f>
        <v>162.82770777444259</v>
      </c>
      <c r="S269" s="15">
        <v>0</v>
      </c>
      <c r="T269" s="39">
        <f>(R269/[1]Sheet3!$B$21)*10000</f>
        <v>9338.2663678097342</v>
      </c>
    </row>
    <row r="270" spans="1:20" x14ac:dyDescent="0.25">
      <c r="A270" s="32">
        <v>39468</v>
      </c>
      <c r="B270" s="15">
        <v>267</v>
      </c>
      <c r="C270" s="33">
        <v>0.73750000000000004</v>
      </c>
      <c r="D270" s="15">
        <v>-4</v>
      </c>
      <c r="E270" s="29">
        <v>571717</v>
      </c>
      <c r="F270" s="29">
        <v>545191</v>
      </c>
      <c r="G270" s="15">
        <v>0</v>
      </c>
      <c r="H270" s="15">
        <v>30</v>
      </c>
      <c r="I270" s="15">
        <v>0</v>
      </c>
      <c r="J270" s="15">
        <f t="shared" si="4"/>
        <v>30</v>
      </c>
      <c r="K270" s="15">
        <v>0</v>
      </c>
      <c r="L270" s="15">
        <v>1</v>
      </c>
      <c r="M270" s="15">
        <v>4</v>
      </c>
      <c r="N270" s="15">
        <v>1</v>
      </c>
      <c r="O270" s="15">
        <v>1.3</v>
      </c>
      <c r="P270" s="15">
        <v>0</v>
      </c>
      <c r="Q270" s="15">
        <v>0</v>
      </c>
      <c r="R270" s="35">
        <f>((G270*[1]Sheet3!$K$7)+([1]ghana!I270*[1]Sheet3!$K$13)+(I270*[1]Sheet3!$K$13)+([1]ghana!L270*[1]Sheet3!$K$3)+([1]ghana!M270*'[1]Cal p gram'!$U$24)+([1]ghana!O270*'[1]Cal p gram'!$U$23))/1000</f>
        <v>6.7844878239351072</v>
      </c>
      <c r="S270" s="15" t="s">
        <v>481</v>
      </c>
      <c r="T270" s="39">
        <f>(R270/[1]Sheet3!$B$21)*10000</f>
        <v>389.0944319920722</v>
      </c>
    </row>
    <row r="271" spans="1:20" x14ac:dyDescent="0.25">
      <c r="A271" s="32">
        <v>39468</v>
      </c>
      <c r="B271" s="15">
        <v>268</v>
      </c>
      <c r="C271" s="33">
        <v>0.74166666666666659</v>
      </c>
      <c r="D271" s="15">
        <v>-4</v>
      </c>
      <c r="E271" s="29">
        <v>571641</v>
      </c>
      <c r="F271" s="29">
        <v>545218</v>
      </c>
      <c r="G271" s="15">
        <v>0</v>
      </c>
      <c r="H271" s="15">
        <v>1169</v>
      </c>
      <c r="I271" s="15">
        <v>20</v>
      </c>
      <c r="J271" s="15">
        <f t="shared" si="4"/>
        <v>1189</v>
      </c>
      <c r="K271" s="15">
        <v>1</v>
      </c>
      <c r="L271" s="15">
        <v>0</v>
      </c>
      <c r="M271" s="15">
        <v>0</v>
      </c>
      <c r="N271" s="15">
        <v>0</v>
      </c>
      <c r="O271" s="15">
        <v>0</v>
      </c>
      <c r="P271" s="15">
        <v>0</v>
      </c>
      <c r="Q271" s="15">
        <v>0</v>
      </c>
      <c r="R271" s="35">
        <f>((G271*[1]Sheet3!$K$7)+([1]ghana!I271*[1]Sheet3!$K$13)+(I271*[1]Sheet3!$K$13)+([1]ghana!L271*[1]Sheet3!$K$3)+([1]ghana!M271*'[1]Cal p gram'!$U$24)+([1]ghana!O271*'[1]Cal p gram'!$U$23))/1000</f>
        <v>268.89584969317889</v>
      </c>
      <c r="S271" s="15">
        <v>0</v>
      </c>
      <c r="T271" s="39">
        <f>(R271/[1]Sheet3!$B$21)*10000</f>
        <v>15421.33770692044</v>
      </c>
    </row>
    <row r="272" spans="1:20" x14ac:dyDescent="0.25">
      <c r="A272" s="32">
        <v>39469</v>
      </c>
      <c r="B272" s="15">
        <v>269</v>
      </c>
      <c r="C272" s="33">
        <v>0.3347222222222222</v>
      </c>
      <c r="D272" s="15">
        <v>-3</v>
      </c>
      <c r="E272" s="29">
        <v>571503</v>
      </c>
      <c r="F272" s="29">
        <v>545215</v>
      </c>
      <c r="G272" s="15">
        <v>0</v>
      </c>
      <c r="H272" s="15">
        <v>145</v>
      </c>
      <c r="I272" s="15">
        <v>27</v>
      </c>
      <c r="J272" s="15">
        <f t="shared" si="4"/>
        <v>172</v>
      </c>
      <c r="K272" s="15">
        <v>4</v>
      </c>
      <c r="L272" s="15">
        <v>0</v>
      </c>
      <c r="M272" s="15">
        <v>0</v>
      </c>
      <c r="N272" s="15">
        <v>0</v>
      </c>
      <c r="O272" s="15">
        <v>0</v>
      </c>
      <c r="P272" s="15">
        <v>0</v>
      </c>
      <c r="Q272" s="15">
        <v>0</v>
      </c>
      <c r="R272" s="35">
        <f>((G272*[1]Sheet3!$K$7)+([1]ghana!I272*[1]Sheet3!$K$13)+(I272*[1]Sheet3!$K$13)+([1]ghana!L272*[1]Sheet3!$K$3)+([1]ghana!M272*'[1]Cal p gram'!$U$24)+([1]ghana!O272*'[1]Cal p gram'!$U$23))/1000</f>
        <v>38.913659275431407</v>
      </c>
      <c r="S272" s="15">
        <v>0</v>
      </c>
      <c r="T272" s="39">
        <f>(R272/[1]Sheet3!$B$21)*10000</f>
        <v>2231.7216192931351</v>
      </c>
    </row>
    <row r="273" spans="1:20" x14ac:dyDescent="0.25">
      <c r="A273" s="32">
        <v>39469</v>
      </c>
      <c r="B273" s="15">
        <v>270</v>
      </c>
      <c r="C273" s="33">
        <v>0.34722222222222221</v>
      </c>
      <c r="D273" s="15">
        <v>-2</v>
      </c>
      <c r="E273" s="29">
        <v>571407</v>
      </c>
      <c r="F273" s="29">
        <v>545233</v>
      </c>
      <c r="G273" s="15">
        <v>20</v>
      </c>
      <c r="H273" s="15">
        <v>42</v>
      </c>
      <c r="I273" s="15">
        <v>19</v>
      </c>
      <c r="J273" s="15">
        <f t="shared" si="4"/>
        <v>81</v>
      </c>
      <c r="K273" s="15">
        <v>0</v>
      </c>
      <c r="L273" s="15">
        <v>0</v>
      </c>
      <c r="M273" s="15">
        <v>0</v>
      </c>
      <c r="N273" s="15">
        <v>0</v>
      </c>
      <c r="O273" s="15">
        <v>0</v>
      </c>
      <c r="P273" s="15">
        <v>0</v>
      </c>
      <c r="Q273" s="15">
        <v>0</v>
      </c>
      <c r="R273" s="35">
        <f>((G273*[1]Sheet3!$K$7)+([1]ghana!I273*[1]Sheet3!$K$13)+(I273*[1]Sheet3!$K$13)+([1]ghana!L273*[1]Sheet3!$K$3)+([1]ghana!M273*'[1]Cal p gram'!$U$24)+([1]ghana!O273*'[1]Cal p gram'!$U$23))/1000</f>
        <v>14.000901812886683</v>
      </c>
      <c r="S273" s="15">
        <v>0</v>
      </c>
      <c r="T273" s="39">
        <f>(R273/[1]Sheet3!$B$21)*10000</f>
        <v>802.96008772290554</v>
      </c>
    </row>
    <row r="274" spans="1:20" x14ac:dyDescent="0.25">
      <c r="A274" s="32">
        <v>39469</v>
      </c>
      <c r="B274" s="15">
        <v>271</v>
      </c>
      <c r="C274" s="33">
        <v>0.35694444444444445</v>
      </c>
      <c r="D274" s="15">
        <v>-2</v>
      </c>
      <c r="E274" s="29">
        <v>571314</v>
      </c>
      <c r="F274" s="29">
        <v>545266</v>
      </c>
      <c r="G274" s="15">
        <v>0</v>
      </c>
      <c r="H274" s="15">
        <v>2</v>
      </c>
      <c r="I274" s="15">
        <v>1</v>
      </c>
      <c r="J274" s="15">
        <f t="shared" si="4"/>
        <v>3</v>
      </c>
      <c r="K274" s="15">
        <v>0</v>
      </c>
      <c r="L274" s="15">
        <v>0</v>
      </c>
      <c r="M274" s="15">
        <v>0</v>
      </c>
      <c r="N274" s="15">
        <v>0</v>
      </c>
      <c r="O274" s="15">
        <v>0</v>
      </c>
      <c r="P274" s="15">
        <v>0</v>
      </c>
      <c r="Q274" s="15">
        <v>0</v>
      </c>
      <c r="R274" s="35">
        <f>((G274*[1]Sheet3!$K$7)+([1]ghana!I274*[1]Sheet3!$K$13)+(I274*[1]Sheet3!$K$13)+([1]ghana!L274*[1]Sheet3!$K$3)+([1]ghana!M274*'[1]Cal p gram'!$U$24)+([1]ghana!O274*'[1]Cal p gram'!$U$23))/1000</f>
        <v>0.6784487823935107</v>
      </c>
      <c r="S274" s="15">
        <v>0</v>
      </c>
      <c r="T274" s="39">
        <f>(R274/[1]Sheet3!$B$21)*10000</f>
        <v>38.909443199207224</v>
      </c>
    </row>
    <row r="275" spans="1:20" x14ac:dyDescent="0.25">
      <c r="A275" s="32">
        <v>39469</v>
      </c>
      <c r="B275" s="15">
        <v>272</v>
      </c>
      <c r="C275" s="33">
        <v>0.36319444444444443</v>
      </c>
      <c r="D275" s="15">
        <v>-2</v>
      </c>
      <c r="E275" s="29">
        <v>571208</v>
      </c>
      <c r="F275" s="29">
        <v>545282</v>
      </c>
      <c r="G275" s="15">
        <v>0</v>
      </c>
      <c r="H275" s="15">
        <v>2</v>
      </c>
      <c r="I275" s="15">
        <v>0</v>
      </c>
      <c r="J275" s="15">
        <f t="shared" si="4"/>
        <v>2</v>
      </c>
      <c r="K275" s="15">
        <v>2</v>
      </c>
      <c r="L275" s="15">
        <v>0</v>
      </c>
      <c r="M275" s="15">
        <v>0</v>
      </c>
      <c r="N275" s="15">
        <v>0</v>
      </c>
      <c r="O275" s="15">
        <v>0</v>
      </c>
      <c r="P275" s="15">
        <v>0</v>
      </c>
      <c r="Q275" s="15">
        <v>0</v>
      </c>
      <c r="R275" s="35">
        <f>((G275*[1]Sheet3!$K$7)+([1]ghana!I275*[1]Sheet3!$K$13)+(I275*[1]Sheet3!$K$13)+([1]ghana!L275*[1]Sheet3!$K$3)+([1]ghana!M275*'[1]Cal p gram'!$U$24)+([1]ghana!O275*'[1]Cal p gram'!$U$23))/1000</f>
        <v>0.46026373069740079</v>
      </c>
      <c r="S275" s="15">
        <v>0</v>
      </c>
      <c r="T275" s="39">
        <f>(R275/[1]Sheet3!$B$21)*10000</f>
        <v>26.396400068765189</v>
      </c>
    </row>
    <row r="276" spans="1:20" x14ac:dyDescent="0.25">
      <c r="A276" s="32">
        <v>39469</v>
      </c>
      <c r="B276" s="15">
        <v>273</v>
      </c>
      <c r="C276" s="33">
        <v>0.36736111111111108</v>
      </c>
      <c r="D276" s="15">
        <v>-2</v>
      </c>
      <c r="E276" s="29">
        <v>571131</v>
      </c>
      <c r="F276" s="29">
        <v>545318</v>
      </c>
      <c r="G276" s="15">
        <v>0</v>
      </c>
      <c r="H276" s="15">
        <v>2</v>
      </c>
      <c r="I276" s="15">
        <v>0</v>
      </c>
      <c r="J276" s="15">
        <f t="shared" si="4"/>
        <v>2</v>
      </c>
      <c r="K276" s="15">
        <v>6</v>
      </c>
      <c r="L276" s="15">
        <v>0</v>
      </c>
      <c r="M276" s="15">
        <v>0</v>
      </c>
      <c r="N276" s="15">
        <v>0</v>
      </c>
      <c r="O276" s="15">
        <v>0</v>
      </c>
      <c r="P276" s="15" t="s">
        <v>486</v>
      </c>
      <c r="Q276" s="15">
        <v>1.5</v>
      </c>
      <c r="R276" s="35">
        <f>((G276*[1]Sheet3!$K$7)+([1]ghana!I276*[1]Sheet3!$K$13)+(I276*[1]Sheet3!$K$13)+([1]ghana!L276*[1]Sheet3!$K$3)+([1]ghana!M276*'[1]Cal p gram'!$U$24)+([1]ghana!O276*'[1]Cal p gram'!$U$23))/1000</f>
        <v>0.47619281556752141</v>
      </c>
      <c r="S276" s="15">
        <v>0</v>
      </c>
      <c r="T276" s="39">
        <f>(R276/[1]Sheet3!$B$21)*10000</f>
        <v>27.309942607352607</v>
      </c>
    </row>
    <row r="277" spans="1:20" x14ac:dyDescent="0.25">
      <c r="A277" s="32">
        <v>39469</v>
      </c>
      <c r="B277" s="15">
        <v>274</v>
      </c>
      <c r="C277" s="33">
        <v>0.37361111111111112</v>
      </c>
      <c r="D277" s="15">
        <v>-2</v>
      </c>
      <c r="E277" s="29">
        <v>571031</v>
      </c>
      <c r="F277" s="29">
        <v>545346</v>
      </c>
      <c r="G277" s="15">
        <v>0</v>
      </c>
      <c r="H277" s="15">
        <v>1</v>
      </c>
      <c r="I277" s="15">
        <v>0</v>
      </c>
      <c r="J277" s="15">
        <f t="shared" si="4"/>
        <v>1</v>
      </c>
      <c r="K277" s="15">
        <v>7</v>
      </c>
      <c r="L277" s="15">
        <v>0</v>
      </c>
      <c r="M277" s="15">
        <v>0</v>
      </c>
      <c r="N277" s="15">
        <v>1</v>
      </c>
      <c r="O277" s="15">
        <v>0.6</v>
      </c>
      <c r="P277" s="15">
        <v>0</v>
      </c>
      <c r="Q277" s="15">
        <v>0</v>
      </c>
      <c r="R277" s="35">
        <f>((G277*[1]Sheet3!$K$7)+([1]ghana!I277*[1]Sheet3!$K$13)+(I277*[1]Sheet3!$K$13)+([1]ghana!L277*[1]Sheet3!$K$3)+([1]ghana!M277*'[1]Cal p gram'!$U$24)+([1]ghana!O277*'[1]Cal p gram'!$U$23))/1000</f>
        <v>0.2540254926538813</v>
      </c>
      <c r="S277" s="15">
        <v>0</v>
      </c>
      <c r="T277" s="39">
        <f>(R277/[1]Sheet3!$B$21)*10000</f>
        <v>14.568513842263718</v>
      </c>
    </row>
    <row r="278" spans="1:20" x14ac:dyDescent="0.25">
      <c r="A278" s="32">
        <v>39469</v>
      </c>
      <c r="B278" s="15">
        <v>275</v>
      </c>
      <c r="C278" s="33">
        <v>0.38055555555555554</v>
      </c>
      <c r="D278" s="15">
        <v>-2</v>
      </c>
      <c r="E278" s="29">
        <v>570935</v>
      </c>
      <c r="F278" s="29">
        <v>545381</v>
      </c>
      <c r="G278" s="15">
        <v>0</v>
      </c>
      <c r="H278" s="15">
        <v>0</v>
      </c>
      <c r="I278" s="15">
        <v>0</v>
      </c>
      <c r="J278" s="15">
        <f t="shared" si="4"/>
        <v>0</v>
      </c>
      <c r="K278" s="15">
        <v>14</v>
      </c>
      <c r="L278" s="15">
        <v>0</v>
      </c>
      <c r="M278" s="15">
        <v>0</v>
      </c>
      <c r="N278" s="15">
        <v>0</v>
      </c>
      <c r="O278" s="15">
        <v>0</v>
      </c>
      <c r="P278" s="15">
        <v>0</v>
      </c>
      <c r="Q278" s="15">
        <v>0</v>
      </c>
      <c r="R278" s="35">
        <f>((G278*[1]Sheet3!$K$7)+([1]ghana!I278*[1]Sheet3!$K$13)+(I278*[1]Sheet3!$K$13)+([1]ghana!L278*[1]Sheet3!$K$3)+([1]ghana!M278*'[1]Cal p gram'!$U$24)+([1]ghana!O278*'[1]Cal p gram'!$U$23))/1000</f>
        <v>5.5751797045422151E-2</v>
      </c>
      <c r="S278" s="15">
        <v>0</v>
      </c>
      <c r="T278" s="39">
        <f>(R278/[1]Sheet3!$B$21)*10000</f>
        <v>3.1973988850559563</v>
      </c>
    </row>
    <row r="279" spans="1:20" x14ac:dyDescent="0.25">
      <c r="A279" s="32">
        <v>39469</v>
      </c>
      <c r="B279" s="15">
        <v>276</v>
      </c>
      <c r="C279" s="33">
        <v>0.38680555555555551</v>
      </c>
      <c r="D279" s="15">
        <v>-2</v>
      </c>
      <c r="E279" s="29">
        <v>570845</v>
      </c>
      <c r="F279" s="29">
        <v>545402</v>
      </c>
      <c r="G279" s="15">
        <v>2</v>
      </c>
      <c r="H279" s="15">
        <v>0</v>
      </c>
      <c r="I279" s="15">
        <v>0</v>
      </c>
      <c r="J279" s="15">
        <f t="shared" si="4"/>
        <v>2</v>
      </c>
      <c r="K279" s="15">
        <v>7</v>
      </c>
      <c r="L279" s="15">
        <v>0</v>
      </c>
      <c r="M279" s="15">
        <v>0</v>
      </c>
      <c r="N279" s="15">
        <v>0</v>
      </c>
      <c r="O279" s="15">
        <v>0</v>
      </c>
      <c r="P279" s="15">
        <v>0</v>
      </c>
      <c r="Q279" s="15">
        <v>0</v>
      </c>
      <c r="R279" s="35">
        <f>((G279*[1]Sheet3!$K$7)+([1]ghana!I279*[1]Sheet3!$K$13)+(I279*[1]Sheet3!$K$13)+([1]ghana!L279*[1]Sheet3!$K$3)+([1]ghana!M279*'[1]Cal p gram'!$U$24)+([1]ghana!O279*'[1]Cal p gram'!$U$23))/1000</f>
        <v>4.8453555611240935E-2</v>
      </c>
      <c r="S279" s="15">
        <v>0</v>
      </c>
      <c r="T279" s="39">
        <f>(R279/[1]Sheet3!$B$21)*10000</f>
        <v>2.7788403764305145</v>
      </c>
    </row>
    <row r="280" spans="1:20" x14ac:dyDescent="0.25">
      <c r="A280" s="32">
        <v>39469</v>
      </c>
      <c r="B280" s="15">
        <v>277</v>
      </c>
      <c r="C280" s="33">
        <v>0.3923611111111111</v>
      </c>
      <c r="D280" s="15">
        <v>-1</v>
      </c>
      <c r="E280" s="29">
        <v>570754</v>
      </c>
      <c r="F280" s="29">
        <v>545437</v>
      </c>
      <c r="G280" s="15">
        <v>5</v>
      </c>
      <c r="H280" s="15">
        <v>232</v>
      </c>
      <c r="I280" s="15">
        <v>0</v>
      </c>
      <c r="J280" s="15">
        <f t="shared" si="4"/>
        <v>237</v>
      </c>
      <c r="K280" s="15">
        <v>15</v>
      </c>
      <c r="L280" s="15">
        <v>0</v>
      </c>
      <c r="M280" s="15">
        <v>0</v>
      </c>
      <c r="N280" s="15">
        <v>0</v>
      </c>
      <c r="O280" s="15">
        <v>0</v>
      </c>
      <c r="P280" s="15">
        <v>0</v>
      </c>
      <c r="Q280" s="15">
        <v>0</v>
      </c>
      <c r="R280" s="35">
        <f>((G280*[1]Sheet3!$K$7)+([1]ghana!I280*[1]Sheet3!$K$13)+(I280*[1]Sheet3!$K$13)+([1]ghana!L280*[1]Sheet3!$K$3)+([1]ghana!M280*'[1]Cal p gram'!$U$24)+([1]ghana!O280*'[1]Cal p gram'!$U$23))/1000</f>
        <v>52.577884049415772</v>
      </c>
      <c r="S280" s="15">
        <v>0</v>
      </c>
      <c r="T280" s="39">
        <f>(R280/[1]Sheet3!$B$21)*10000</f>
        <v>3015.3730775931508</v>
      </c>
    </row>
    <row r="281" spans="1:20" x14ac:dyDescent="0.25">
      <c r="A281" s="32">
        <v>39469</v>
      </c>
      <c r="B281" s="15">
        <v>278</v>
      </c>
      <c r="C281" s="33">
        <v>0.40347222222222218</v>
      </c>
      <c r="D281" s="15">
        <v>-1</v>
      </c>
      <c r="E281" s="29">
        <v>570657</v>
      </c>
      <c r="F281" s="29">
        <v>545461</v>
      </c>
      <c r="G281" s="15">
        <v>0</v>
      </c>
      <c r="H281" s="15">
        <v>5</v>
      </c>
      <c r="I281" s="15">
        <v>0</v>
      </c>
      <c r="J281" s="15">
        <f t="shared" si="4"/>
        <v>5</v>
      </c>
      <c r="K281" s="15">
        <v>12</v>
      </c>
      <c r="L281" s="15">
        <v>1</v>
      </c>
      <c r="M281" s="15">
        <v>2.5</v>
      </c>
      <c r="N281" s="15">
        <v>0</v>
      </c>
      <c r="O281" s="15">
        <v>0</v>
      </c>
      <c r="P281" s="15">
        <v>0</v>
      </c>
      <c r="Q281" s="15">
        <v>0</v>
      </c>
      <c r="R281" s="35">
        <f>((G281*[1]Sheet3!$K$7)+([1]ghana!I281*[1]Sheet3!$K$13)+(I281*[1]Sheet3!$K$13)+([1]ghana!L281*[1]Sheet3!$K$3)+([1]ghana!M281*'[1]Cal p gram'!$U$24)+([1]ghana!O281*'[1]Cal p gram'!$U$23))/1000</f>
        <v>1.1785352252662129</v>
      </c>
      <c r="S281" s="15" t="s">
        <v>493</v>
      </c>
      <c r="T281" s="39">
        <f>(R281/[1]Sheet3!$B$21)*10000</f>
        <v>67.589699614440946</v>
      </c>
    </row>
    <row r="282" spans="1:20" x14ac:dyDescent="0.25">
      <c r="A282" s="32">
        <v>39469</v>
      </c>
      <c r="B282" s="15">
        <v>279</v>
      </c>
      <c r="C282" s="33">
        <v>0.40902777777777777</v>
      </c>
      <c r="D282" s="15">
        <v>-1</v>
      </c>
      <c r="E282" s="29">
        <v>570582</v>
      </c>
      <c r="F282" s="29">
        <v>545491</v>
      </c>
      <c r="G282" s="15">
        <v>501</v>
      </c>
      <c r="H282" s="15">
        <v>12</v>
      </c>
      <c r="I282" s="15">
        <v>0</v>
      </c>
      <c r="J282" s="15">
        <f t="shared" si="4"/>
        <v>513</v>
      </c>
      <c r="K282" s="15">
        <v>6</v>
      </c>
      <c r="L282" s="15">
        <v>0</v>
      </c>
      <c r="M282" s="15">
        <v>0</v>
      </c>
      <c r="N282" s="15">
        <v>0</v>
      </c>
      <c r="O282" s="15">
        <v>0</v>
      </c>
      <c r="P282" s="15">
        <v>0</v>
      </c>
      <c r="Q282" s="15">
        <v>0</v>
      </c>
      <c r="R282" s="35">
        <f>((G282*[1]Sheet3!$K$7)+([1]ghana!I282*[1]Sheet3!$K$13)+(I282*[1]Sheet3!$K$13)+([1]ghana!L282*[1]Sheet3!$K$3)+([1]ghana!M282*'[1]Cal p gram'!$U$24)+([1]ghana!O282*'[1]Cal p gram'!$U$23))/1000</f>
        <v>7.8923918575559533</v>
      </c>
      <c r="S282" s="15">
        <v>0</v>
      </c>
      <c r="T282" s="39">
        <f>(R282/[1]Sheet3!$B$21)*10000</f>
        <v>452.63339054729533</v>
      </c>
    </row>
    <row r="283" spans="1:20" x14ac:dyDescent="0.25">
      <c r="A283" s="32">
        <v>39469</v>
      </c>
      <c r="B283" s="15">
        <v>280</v>
      </c>
      <c r="C283" s="33">
        <v>0.41597222222222219</v>
      </c>
      <c r="D283" s="15">
        <v>-1</v>
      </c>
      <c r="E283" s="29">
        <v>570484</v>
      </c>
      <c r="F283" s="29">
        <v>545524</v>
      </c>
      <c r="G283" s="15">
        <v>30</v>
      </c>
      <c r="H283" s="15">
        <v>53</v>
      </c>
      <c r="I283" s="15">
        <v>0</v>
      </c>
      <c r="J283" s="15">
        <f t="shared" si="4"/>
        <v>83</v>
      </c>
      <c r="K283" s="15">
        <v>10</v>
      </c>
      <c r="L283" s="15">
        <v>0</v>
      </c>
      <c r="M283" s="15">
        <v>0</v>
      </c>
      <c r="N283" s="15">
        <v>1</v>
      </c>
      <c r="O283" s="15" t="s">
        <v>480</v>
      </c>
      <c r="P283" s="15">
        <v>0</v>
      </c>
      <c r="Q283" s="15">
        <v>0</v>
      </c>
      <c r="R283" s="35">
        <f>((G283*[1]Sheet3!$K$7)+([1]ghana!I283*[1]Sheet3!$K$13)+(I283*[1]Sheet3!$K$13)+([1]ghana!L283*[1]Sheet3!$K$3)+([1]ghana!M283*'[1]Cal p gram'!$U$24)+([1]ghana!O283*'[1]Cal p gram'!$U$23))/1000</f>
        <v>12.334416057455272</v>
      </c>
      <c r="S283" s="15">
        <v>0</v>
      </c>
      <c r="T283" s="39">
        <f>(R283/[1]Sheet3!$B$21)*10000</f>
        <v>707.38613354100085</v>
      </c>
    </row>
    <row r="284" spans="1:20" x14ac:dyDescent="0.25">
      <c r="A284" s="32">
        <v>39469</v>
      </c>
      <c r="B284" s="15">
        <v>281</v>
      </c>
      <c r="C284" s="33">
        <v>0.42291666666666666</v>
      </c>
      <c r="D284" s="15">
        <v>-1</v>
      </c>
      <c r="E284" s="29">
        <v>570403</v>
      </c>
      <c r="F284" s="29">
        <v>545554</v>
      </c>
      <c r="G284" s="15">
        <v>0</v>
      </c>
      <c r="H284" s="15">
        <v>1</v>
      </c>
      <c r="I284" s="15">
        <v>0</v>
      </c>
      <c r="J284" s="15">
        <f t="shared" si="4"/>
        <v>1</v>
      </c>
      <c r="K284" s="15">
        <v>9</v>
      </c>
      <c r="L284" s="15">
        <v>0</v>
      </c>
      <c r="M284" s="15">
        <v>0</v>
      </c>
      <c r="N284" s="15">
        <v>1</v>
      </c>
      <c r="O284" s="15">
        <v>1.4</v>
      </c>
      <c r="P284" s="15">
        <v>0</v>
      </c>
      <c r="Q284" s="15">
        <v>0</v>
      </c>
      <c r="R284" s="35">
        <f>((G284*[1]Sheet3!$K$7)+([1]ghana!I284*[1]Sheet3!$K$13)+(I284*[1]Sheet3!$K$13)+([1]ghana!L284*[1]Sheet3!$K$3)+([1]ghana!M284*'[1]Cal p gram'!$U$24)+([1]ghana!O284*'[1]Cal p gram'!$U$23))/1000</f>
        <v>0.26199003508894164</v>
      </c>
      <c r="S284" s="15">
        <v>0</v>
      </c>
      <c r="T284" s="39">
        <f>(R284/[1]Sheet3!$B$21)*10000</f>
        <v>15.025285111557428</v>
      </c>
    </row>
    <row r="285" spans="1:20" x14ac:dyDescent="0.25">
      <c r="A285" s="32">
        <v>39469</v>
      </c>
      <c r="B285" s="15">
        <v>282</v>
      </c>
      <c r="C285" s="33">
        <v>0.42986111111111108</v>
      </c>
      <c r="D285" s="15">
        <v>-1</v>
      </c>
      <c r="E285" s="29">
        <v>570315</v>
      </c>
      <c r="F285" s="29">
        <v>545580</v>
      </c>
      <c r="G285" s="15">
        <v>0</v>
      </c>
      <c r="H285" s="15">
        <v>1</v>
      </c>
      <c r="I285" s="15">
        <v>0</v>
      </c>
      <c r="J285" s="15">
        <f t="shared" si="4"/>
        <v>1</v>
      </c>
      <c r="K285" s="15">
        <v>28</v>
      </c>
      <c r="L285" s="15">
        <v>0</v>
      </c>
      <c r="M285" s="15">
        <v>0</v>
      </c>
      <c r="N285" s="15">
        <v>1</v>
      </c>
      <c r="O285" s="15">
        <v>0.8</v>
      </c>
      <c r="P285" s="15">
        <v>0</v>
      </c>
      <c r="Q285" s="15">
        <v>0</v>
      </c>
      <c r="R285" s="35">
        <f>((G285*[1]Sheet3!$K$7)+([1]ghana!I285*[1]Sheet3!$K$13)+(I285*[1]Sheet3!$K$13)+([1]ghana!L285*[1]Sheet3!$K$3)+([1]ghana!M285*'[1]Cal p gram'!$U$24)+([1]ghana!O285*'[1]Cal p gram'!$U$23))/1000</f>
        <v>0.33765318822201451</v>
      </c>
      <c r="S285" s="15">
        <v>0</v>
      </c>
      <c r="T285" s="39">
        <f>(R285/[1]Sheet3!$B$21)*10000</f>
        <v>19.364612169847653</v>
      </c>
    </row>
    <row r="286" spans="1:20" x14ac:dyDescent="0.25">
      <c r="A286" s="32">
        <v>39469</v>
      </c>
      <c r="B286" s="15">
        <v>283</v>
      </c>
      <c r="C286" s="33">
        <v>0.44027777777777777</v>
      </c>
      <c r="D286" s="15">
        <v>1</v>
      </c>
      <c r="E286" s="29">
        <v>570212</v>
      </c>
      <c r="F286" s="29">
        <v>545626</v>
      </c>
      <c r="G286" s="15">
        <v>0</v>
      </c>
      <c r="H286" s="15">
        <v>1</v>
      </c>
      <c r="I286" s="15">
        <v>0</v>
      </c>
      <c r="J286" s="15">
        <f t="shared" si="4"/>
        <v>1</v>
      </c>
      <c r="K286" s="15">
        <v>15</v>
      </c>
      <c r="L286" s="15">
        <v>0</v>
      </c>
      <c r="M286" s="15">
        <v>0</v>
      </c>
      <c r="N286" s="15">
        <v>0</v>
      </c>
      <c r="O286" s="15">
        <v>0</v>
      </c>
      <c r="P286" s="15">
        <v>0</v>
      </c>
      <c r="Q286" s="15">
        <v>0</v>
      </c>
      <c r="R286" s="35">
        <f>((G286*[1]Sheet3!$K$7)+([1]ghana!I286*[1]Sheet3!$K$13)+(I286*[1]Sheet3!$K$13)+([1]ghana!L286*[1]Sheet3!$K$3)+([1]ghana!M286*'[1]Cal p gram'!$U$24)+([1]ghana!O286*'[1]Cal p gram'!$U$23))/1000</f>
        <v>0.28588366239412255</v>
      </c>
      <c r="S286" s="15">
        <v>0</v>
      </c>
      <c r="T286" s="39">
        <f>(R286/[1]Sheet3!$B$21)*10000</f>
        <v>16.395598919438552</v>
      </c>
    </row>
    <row r="287" spans="1:20" x14ac:dyDescent="0.25">
      <c r="A287" s="32">
        <v>39469</v>
      </c>
      <c r="B287" s="15">
        <v>284</v>
      </c>
      <c r="C287" s="33">
        <v>0.44722222222222219</v>
      </c>
      <c r="D287" s="15">
        <v>1</v>
      </c>
      <c r="E287" s="29">
        <v>570126</v>
      </c>
      <c r="F287" s="29">
        <v>545662</v>
      </c>
      <c r="G287" s="15">
        <v>1</v>
      </c>
      <c r="H287" s="15">
        <v>38</v>
      </c>
      <c r="I287" s="15">
        <v>4</v>
      </c>
      <c r="J287" s="15">
        <f t="shared" si="4"/>
        <v>43</v>
      </c>
      <c r="K287" s="15">
        <v>8</v>
      </c>
      <c r="L287" s="15">
        <v>0</v>
      </c>
      <c r="M287" s="15">
        <v>0</v>
      </c>
      <c r="N287" s="15">
        <v>0</v>
      </c>
      <c r="O287" s="15">
        <v>0</v>
      </c>
      <c r="P287" s="15">
        <v>0</v>
      </c>
      <c r="Q287" s="15">
        <v>0</v>
      </c>
      <c r="R287" s="35">
        <f>((G287*[1]Sheet3!$K$7)+([1]ghana!I287*[1]Sheet3!$K$13)+(I287*[1]Sheet3!$K$13)+([1]ghana!L287*[1]Sheet3!$K$3)+([1]ghana!M287*'[1]Cal p gram'!$U$24)+([1]ghana!O287*'[1]Cal p gram'!$U$23))/1000</f>
        <v>9.5404299517936551</v>
      </c>
      <c r="S287" s="15">
        <v>0</v>
      </c>
      <c r="T287" s="39">
        <f>(R287/[1]Sheet3!$B$21)*10000</f>
        <v>547.14936033302718</v>
      </c>
    </row>
    <row r="288" spans="1:20" x14ac:dyDescent="0.25">
      <c r="A288" s="32">
        <v>39469</v>
      </c>
      <c r="B288" s="15">
        <v>285</v>
      </c>
      <c r="C288" s="33">
        <v>0.45902777777777776</v>
      </c>
      <c r="D288" s="15">
        <v>1</v>
      </c>
      <c r="E288" s="29">
        <v>570035</v>
      </c>
      <c r="F288" s="29">
        <v>545686</v>
      </c>
      <c r="G288" s="15">
        <v>2</v>
      </c>
      <c r="H288" s="15">
        <v>249</v>
      </c>
      <c r="I288" s="15">
        <v>19</v>
      </c>
      <c r="J288" s="15">
        <f t="shared" si="4"/>
        <v>270</v>
      </c>
      <c r="K288" s="15">
        <v>0</v>
      </c>
      <c r="L288" s="15">
        <v>0</v>
      </c>
      <c r="M288" s="15">
        <v>0</v>
      </c>
      <c r="N288" s="15">
        <v>0</v>
      </c>
      <c r="O288" s="15">
        <v>0</v>
      </c>
      <c r="P288" s="15">
        <v>0</v>
      </c>
      <c r="Q288" s="15">
        <v>0</v>
      </c>
      <c r="R288" s="35">
        <f>((G288*[1]Sheet3!$K$7)+([1]ghana!I288*[1]Sheet3!$K$13)+(I288*[1]Sheet3!$K$13)+([1]ghana!L288*[1]Sheet3!$K$3)+([1]ghana!M288*'[1]Cal p gram'!$U$24)+([1]ghana!O288*'[1]Cal p gram'!$U$23))/1000</f>
        <v>60.628668884242153</v>
      </c>
      <c r="S288" s="15">
        <v>0</v>
      </c>
      <c r="T288" s="39">
        <f>(R288/[1]Sheet3!$B$21)*10000</f>
        <v>3477.0904000630808</v>
      </c>
    </row>
    <row r="289" spans="1:20" x14ac:dyDescent="0.25">
      <c r="A289" s="32">
        <v>39469</v>
      </c>
      <c r="B289" s="15">
        <v>286</v>
      </c>
      <c r="C289" s="33">
        <v>0.47083333333333333</v>
      </c>
      <c r="D289" s="15">
        <v>1</v>
      </c>
      <c r="E289" s="29">
        <v>569948</v>
      </c>
      <c r="F289" s="29">
        <v>545715</v>
      </c>
      <c r="G289" s="15">
        <v>0</v>
      </c>
      <c r="H289" s="15">
        <v>831</v>
      </c>
      <c r="I289" s="15">
        <v>12</v>
      </c>
      <c r="J289" s="15">
        <f t="shared" si="4"/>
        <v>843</v>
      </c>
      <c r="K289" s="15">
        <v>7</v>
      </c>
      <c r="L289" s="15">
        <v>0</v>
      </c>
      <c r="M289" s="15">
        <v>0</v>
      </c>
      <c r="N289" s="15">
        <v>0</v>
      </c>
      <c r="O289" s="15">
        <v>0</v>
      </c>
      <c r="P289" s="15">
        <v>0</v>
      </c>
      <c r="Q289" s="15">
        <v>0</v>
      </c>
      <c r="R289" s="35">
        <f>((G289*[1]Sheet3!$K$7)+([1]ghana!I289*[1]Sheet3!$K$13)+(I289*[1]Sheet3!$K$13)+([1]ghana!L289*[1]Sheet3!$K$3)+([1]ghana!M289*'[1]Cal p gram'!$U$24)+([1]ghana!O289*'[1]Cal p gram'!$U$23))/1000</f>
        <v>190.67198375109922</v>
      </c>
      <c r="S289" s="15">
        <v>0</v>
      </c>
      <c r="T289" s="39">
        <f>(R289/[1]Sheet3!$B$21)*10000</f>
        <v>10935.152238419756</v>
      </c>
    </row>
    <row r="290" spans="1:20" x14ac:dyDescent="0.25">
      <c r="A290" s="32">
        <v>39469</v>
      </c>
      <c r="B290" s="15">
        <v>287</v>
      </c>
      <c r="C290" s="33">
        <v>0.47430555555555554</v>
      </c>
      <c r="D290" s="15">
        <v>2</v>
      </c>
      <c r="E290" s="29">
        <v>569857</v>
      </c>
      <c r="F290" s="29">
        <v>545736</v>
      </c>
      <c r="G290" s="15">
        <v>2</v>
      </c>
      <c r="H290" s="15">
        <v>5</v>
      </c>
      <c r="I290" s="15">
        <v>0</v>
      </c>
      <c r="J290" s="15">
        <f t="shared" si="4"/>
        <v>7</v>
      </c>
      <c r="K290" s="15">
        <v>1</v>
      </c>
      <c r="L290" s="15">
        <v>0</v>
      </c>
      <c r="M290" s="15">
        <v>0</v>
      </c>
      <c r="N290" s="15">
        <v>0</v>
      </c>
      <c r="O290" s="15">
        <v>0</v>
      </c>
      <c r="P290" s="15">
        <v>0</v>
      </c>
      <c r="Q290" s="15">
        <v>0</v>
      </c>
      <c r="R290" s="35">
        <f>((G290*[1]Sheet3!$K$7)+([1]ghana!I290*[1]Sheet3!$K$13)+(I290*[1]Sheet3!$K$13)+([1]ghana!L290*[1]Sheet3!$K$3)+([1]ghana!M290*'[1]Cal p gram'!$U$24)+([1]ghana!O290*'[1]Cal p gram'!$U$23))/1000</f>
        <v>1.155307898961911</v>
      </c>
      <c r="S290" s="15">
        <v>0</v>
      </c>
      <c r="T290" s="39">
        <f>(R290/[1]Sheet3!$B$21)*10000</f>
        <v>66.257598567228086</v>
      </c>
    </row>
    <row r="291" spans="1:20" x14ac:dyDescent="0.25">
      <c r="A291" s="32">
        <v>39469</v>
      </c>
      <c r="B291" s="15">
        <v>288</v>
      </c>
      <c r="C291" s="33">
        <v>0.47986111111111107</v>
      </c>
      <c r="D291" s="15">
        <v>2</v>
      </c>
      <c r="E291" s="29">
        <v>569774</v>
      </c>
      <c r="F291" s="29">
        <v>545763</v>
      </c>
      <c r="G291" s="15">
        <v>0</v>
      </c>
      <c r="H291" s="15">
        <v>1</v>
      </c>
      <c r="I291" s="15">
        <v>0</v>
      </c>
      <c r="J291" s="15">
        <f t="shared" si="4"/>
        <v>1</v>
      </c>
      <c r="K291" s="15">
        <v>3</v>
      </c>
      <c r="L291" s="15">
        <v>0</v>
      </c>
      <c r="M291" s="15">
        <v>0</v>
      </c>
      <c r="N291" s="15">
        <v>0</v>
      </c>
      <c r="O291" s="15">
        <v>0</v>
      </c>
      <c r="P291" s="15">
        <v>0</v>
      </c>
      <c r="Q291" s="15">
        <v>0</v>
      </c>
      <c r="R291" s="35">
        <f>((G291*[1]Sheet3!$K$7)+([1]ghana!I291*[1]Sheet3!$K$13)+(I291*[1]Sheet3!$K$13)+([1]ghana!L291*[1]Sheet3!$K$3)+([1]ghana!M291*'[1]Cal p gram'!$U$24)+([1]ghana!O291*'[1]Cal p gram'!$U$23))/1000</f>
        <v>0.23809640778376071</v>
      </c>
      <c r="S291" s="15">
        <v>0</v>
      </c>
      <c r="T291" s="39">
        <f>(R291/[1]Sheet3!$B$21)*10000</f>
        <v>13.654971303676303</v>
      </c>
    </row>
    <row r="292" spans="1:20" x14ac:dyDescent="0.25">
      <c r="A292" s="32">
        <v>39469</v>
      </c>
      <c r="B292" s="15">
        <v>289</v>
      </c>
      <c r="C292" s="33">
        <v>0.48541666666666666</v>
      </c>
      <c r="D292" s="15">
        <v>2</v>
      </c>
      <c r="E292" s="29">
        <v>569694</v>
      </c>
      <c r="F292" s="29">
        <v>545796</v>
      </c>
      <c r="G292" s="15">
        <v>1</v>
      </c>
      <c r="H292" s="15">
        <v>3</v>
      </c>
      <c r="I292" s="15">
        <v>0</v>
      </c>
      <c r="J292" s="15">
        <f t="shared" si="4"/>
        <v>4</v>
      </c>
      <c r="K292" s="15">
        <v>0</v>
      </c>
      <c r="L292" s="15">
        <v>0</v>
      </c>
      <c r="M292" s="15">
        <v>0</v>
      </c>
      <c r="N292" s="15">
        <v>0</v>
      </c>
      <c r="O292" s="15">
        <v>0</v>
      </c>
      <c r="P292" s="15">
        <v>0</v>
      </c>
      <c r="Q292" s="15">
        <v>0</v>
      </c>
      <c r="R292" s="35">
        <f>((G292*[1]Sheet3!$K$7)+([1]ghana!I292*[1]Sheet3!$K$13)+(I292*[1]Sheet3!$K$13)+([1]ghana!L292*[1]Sheet3!$K$3)+([1]ghana!M292*'[1]Cal p gram'!$U$24)+([1]ghana!O292*'[1]Cal p gram'!$U$23))/1000</f>
        <v>0.68873761093777552</v>
      </c>
      <c r="S292" s="15">
        <v>0</v>
      </c>
      <c r="T292" s="39">
        <f>(R292/[1]Sheet3!$B$21)*10000</f>
        <v>39.499513666158478</v>
      </c>
    </row>
    <row r="293" spans="1:20" x14ac:dyDescent="0.25">
      <c r="A293" s="32">
        <v>39469</v>
      </c>
      <c r="B293" s="15">
        <v>290</v>
      </c>
      <c r="C293" s="33">
        <v>0.48958333333333331</v>
      </c>
      <c r="D293" s="15">
        <v>2</v>
      </c>
      <c r="E293" s="29">
        <v>569604</v>
      </c>
      <c r="F293" s="29">
        <v>545817</v>
      </c>
      <c r="G293" s="15">
        <v>0</v>
      </c>
      <c r="H293" s="15">
        <v>0</v>
      </c>
      <c r="I293" s="15">
        <v>0</v>
      </c>
      <c r="J293" s="15">
        <f t="shared" si="4"/>
        <v>0</v>
      </c>
      <c r="K293" s="15">
        <v>0</v>
      </c>
      <c r="L293" s="15">
        <v>0</v>
      </c>
      <c r="M293" s="15">
        <v>0</v>
      </c>
      <c r="N293" s="15">
        <v>0</v>
      </c>
      <c r="O293" s="15">
        <v>0</v>
      </c>
      <c r="P293" s="15" t="s">
        <v>486</v>
      </c>
      <c r="Q293" s="15">
        <v>1.5</v>
      </c>
      <c r="R293" s="35">
        <f>((G293*[1]Sheet3!$K$7)+([1]ghana!I293*[1]Sheet3!$K$13)+(I293*[1]Sheet3!$K$13)+([1]ghana!L293*[1]Sheet3!$K$3)+([1]ghana!M293*'[1]Cal p gram'!$U$24)+([1]ghana!O293*'[1]Cal p gram'!$U$23))/1000</f>
        <v>0</v>
      </c>
      <c r="S293" s="15">
        <v>0</v>
      </c>
      <c r="T293" s="39">
        <f>(R293/[1]Sheet3!$B$21)*10000</f>
        <v>0</v>
      </c>
    </row>
    <row r="294" spans="1:20" x14ac:dyDescent="0.25">
      <c r="A294" s="32">
        <v>39469</v>
      </c>
      <c r="B294" s="15">
        <v>291</v>
      </c>
      <c r="C294" s="33">
        <v>0.50902777777777775</v>
      </c>
      <c r="D294" s="15">
        <v>2</v>
      </c>
      <c r="E294" s="29">
        <v>569506</v>
      </c>
      <c r="F294" s="29">
        <v>545838</v>
      </c>
      <c r="G294" s="15">
        <v>2</v>
      </c>
      <c r="H294" s="15">
        <v>14</v>
      </c>
      <c r="I294" s="15">
        <v>2</v>
      </c>
      <c r="J294" s="15">
        <f t="shared" si="4"/>
        <v>18</v>
      </c>
      <c r="K294" s="15">
        <v>0</v>
      </c>
      <c r="L294" s="15">
        <v>0</v>
      </c>
      <c r="M294" s="15">
        <v>0</v>
      </c>
      <c r="N294" s="15">
        <v>0</v>
      </c>
      <c r="O294" s="15">
        <v>0</v>
      </c>
      <c r="P294" s="15">
        <v>0</v>
      </c>
      <c r="Q294" s="15">
        <v>0</v>
      </c>
      <c r="R294" s="35">
        <f>((G294*[1]Sheet3!$K$7)+([1]ghana!I294*[1]Sheet3!$K$13)+(I294*[1]Sheet3!$K$13)+([1]ghana!L294*[1]Sheet3!$K$3)+([1]ghana!M294*'[1]Cal p gram'!$U$24)+([1]ghana!O294*'[1]Cal p gram'!$U$23))/1000</f>
        <v>3.6389711631872537</v>
      </c>
      <c r="S294" s="15">
        <v>0</v>
      </c>
      <c r="T294" s="39">
        <f>(R294/[1]Sheet3!$B$21)*10000</f>
        <v>208.69717132967438</v>
      </c>
    </row>
    <row r="295" spans="1:20" x14ac:dyDescent="0.25">
      <c r="A295" s="32">
        <v>39469</v>
      </c>
      <c r="B295" s="15">
        <v>292</v>
      </c>
      <c r="C295" s="33">
        <v>0.5131944444444444</v>
      </c>
      <c r="D295" s="15">
        <v>2</v>
      </c>
      <c r="E295" s="29">
        <v>569418</v>
      </c>
      <c r="F295" s="29">
        <v>545872</v>
      </c>
      <c r="G295" s="15">
        <v>1</v>
      </c>
      <c r="H295" s="15">
        <v>125</v>
      </c>
      <c r="I295" s="15">
        <v>13</v>
      </c>
      <c r="J295" s="15">
        <f t="shared" si="4"/>
        <v>139</v>
      </c>
      <c r="K295" s="15">
        <v>2</v>
      </c>
      <c r="L295" s="15">
        <v>0</v>
      </c>
      <c r="M295" s="15">
        <v>0</v>
      </c>
      <c r="N295" s="15">
        <v>0</v>
      </c>
      <c r="O295" s="15">
        <v>0</v>
      </c>
      <c r="P295" s="15">
        <v>0</v>
      </c>
      <c r="Q295" s="15">
        <v>0</v>
      </c>
      <c r="R295" s="35">
        <f>((G295*[1]Sheet3!$K$7)+([1]ghana!I295*[1]Sheet3!$K$13)+(I295*[1]Sheet3!$K$13)+([1]ghana!L295*[1]Sheet3!$K$3)+([1]ghana!M295*'[1]Cal p gram'!$U$24)+([1]ghana!O295*'[1]Cal p gram'!$U$23))/1000</f>
        <v>31.226897361080812</v>
      </c>
      <c r="S295" s="15">
        <v>0</v>
      </c>
      <c r="T295" s="39">
        <f>(R295/[1]Sheet3!$B$21)*10000</f>
        <v>1790.8812288997769</v>
      </c>
    </row>
    <row r="296" spans="1:20" x14ac:dyDescent="0.25">
      <c r="A296" s="32">
        <v>39469</v>
      </c>
      <c r="B296" s="15">
        <v>293</v>
      </c>
      <c r="C296" s="33">
        <v>0.52361111111111114</v>
      </c>
      <c r="D296" s="15">
        <v>3</v>
      </c>
      <c r="E296" s="29">
        <v>569325</v>
      </c>
      <c r="F296" s="29">
        <v>545892</v>
      </c>
      <c r="G296" s="15">
        <v>0</v>
      </c>
      <c r="H296" s="15">
        <v>422</v>
      </c>
      <c r="I296" s="15">
        <v>93</v>
      </c>
      <c r="J296" s="15">
        <f t="shared" si="4"/>
        <v>515</v>
      </c>
      <c r="K296" s="15">
        <v>5</v>
      </c>
      <c r="L296" s="15">
        <v>0</v>
      </c>
      <c r="M296" s="15">
        <v>0</v>
      </c>
      <c r="N296" s="15">
        <v>0</v>
      </c>
      <c r="O296" s="15">
        <v>0</v>
      </c>
      <c r="P296" s="15">
        <v>0</v>
      </c>
      <c r="Q296" s="15">
        <v>0</v>
      </c>
      <c r="R296" s="35">
        <f>((G296*[1]Sheet3!$K$7)+([1]ghana!I296*[1]Sheet3!$K$13)+(I296*[1]Sheet3!$K$13)+([1]ghana!L296*[1]Sheet3!$K$3)+([1]ghana!M296*'[1]Cal p gram'!$U$24)+([1]ghana!O296*'[1]Cal p gram'!$U$23))/1000</f>
        <v>116.48695233364032</v>
      </c>
      <c r="S296" s="15">
        <v>0</v>
      </c>
      <c r="T296" s="39">
        <f>(R296/[1]Sheet3!$B$21)*10000</f>
        <v>6680.5963440371406</v>
      </c>
    </row>
    <row r="297" spans="1:20" x14ac:dyDescent="0.25">
      <c r="A297" s="32">
        <v>39469</v>
      </c>
      <c r="B297" s="15">
        <v>294</v>
      </c>
      <c r="C297" s="33">
        <v>0.53611111111111109</v>
      </c>
      <c r="D297" s="15">
        <v>3</v>
      </c>
      <c r="E297" s="29">
        <v>569243</v>
      </c>
      <c r="F297" s="29">
        <v>545937</v>
      </c>
      <c r="G297" s="15">
        <v>0</v>
      </c>
      <c r="H297" s="15">
        <v>7</v>
      </c>
      <c r="I297" s="15">
        <v>0</v>
      </c>
      <c r="J297" s="15">
        <f t="shared" si="4"/>
        <v>7</v>
      </c>
      <c r="K297" s="15">
        <v>0</v>
      </c>
      <c r="L297" s="15">
        <v>0</v>
      </c>
      <c r="M297" s="15">
        <v>0</v>
      </c>
      <c r="N297" s="15">
        <v>0</v>
      </c>
      <c r="O297" s="15">
        <v>0</v>
      </c>
      <c r="P297" s="15">
        <v>0</v>
      </c>
      <c r="Q297" s="15">
        <v>0</v>
      </c>
      <c r="R297" s="35">
        <f>((G297*[1]Sheet3!$K$7)+([1]ghana!I297*[1]Sheet3!$K$13)+(I297*[1]Sheet3!$K$13)+([1]ghana!L297*[1]Sheet3!$K$3)+([1]ghana!M297*'[1]Cal p gram'!$U$24)+([1]ghana!O297*'[1]Cal p gram'!$U$23))/1000</f>
        <v>1.5830471589181916</v>
      </c>
      <c r="S297" s="15">
        <v>0</v>
      </c>
      <c r="T297" s="39">
        <f>(R297/[1]Sheet3!$B$21)*10000</f>
        <v>90.788700798150188</v>
      </c>
    </row>
    <row r="298" spans="1:20" x14ac:dyDescent="0.25">
      <c r="A298" s="32">
        <v>39469</v>
      </c>
      <c r="B298" s="15">
        <v>295</v>
      </c>
      <c r="C298" s="33">
        <v>0.54097222222222219</v>
      </c>
      <c r="D298" s="15">
        <v>3</v>
      </c>
      <c r="E298" s="29">
        <v>569129</v>
      </c>
      <c r="F298" s="29">
        <v>545968</v>
      </c>
      <c r="G298" s="15">
        <v>0</v>
      </c>
      <c r="H298" s="15">
        <v>1</v>
      </c>
      <c r="I298" s="15">
        <v>0</v>
      </c>
      <c r="J298" s="15">
        <f t="shared" si="4"/>
        <v>1</v>
      </c>
      <c r="K298" s="15">
        <v>2</v>
      </c>
      <c r="L298" s="15">
        <v>0</v>
      </c>
      <c r="M298" s="15">
        <v>0</v>
      </c>
      <c r="N298" s="15">
        <v>0</v>
      </c>
      <c r="O298" s="15">
        <v>0</v>
      </c>
      <c r="P298" s="15">
        <v>0</v>
      </c>
      <c r="Q298" s="15">
        <v>0</v>
      </c>
      <c r="R298" s="35">
        <f>((G298*[1]Sheet3!$K$7)+([1]ghana!I298*[1]Sheet3!$K$13)+(I298*[1]Sheet3!$K$13)+([1]ghana!L298*[1]Sheet3!$K$3)+([1]ghana!M298*'[1]Cal p gram'!$U$24)+([1]ghana!O298*'[1]Cal p gram'!$U$23))/1000</f>
        <v>0.23411413656623054</v>
      </c>
      <c r="S298" s="15">
        <v>0</v>
      </c>
      <c r="T298" s="39">
        <f>(R298/[1]Sheet3!$B$21)*10000</f>
        <v>13.426585669029448</v>
      </c>
    </row>
    <row r="299" spans="1:20" x14ac:dyDescent="0.25">
      <c r="A299" s="32">
        <v>39469</v>
      </c>
      <c r="B299" s="15">
        <v>296</v>
      </c>
      <c r="C299" s="33">
        <v>0.54513888888888884</v>
      </c>
      <c r="D299" s="15">
        <v>3</v>
      </c>
      <c r="E299" s="29">
        <v>569046</v>
      </c>
      <c r="F299" s="29">
        <v>546011</v>
      </c>
      <c r="G299" s="15">
        <v>0</v>
      </c>
      <c r="H299" s="15">
        <v>5</v>
      </c>
      <c r="I299" s="15">
        <v>68</v>
      </c>
      <c r="J299" s="15">
        <f t="shared" si="4"/>
        <v>73</v>
      </c>
      <c r="K299" s="15">
        <v>1</v>
      </c>
      <c r="L299" s="15">
        <v>0</v>
      </c>
      <c r="M299" s="15">
        <v>0</v>
      </c>
      <c r="N299" s="15">
        <v>0</v>
      </c>
      <c r="O299" s="15">
        <v>0</v>
      </c>
      <c r="P299" s="15">
        <v>0</v>
      </c>
      <c r="Q299" s="15">
        <v>0</v>
      </c>
      <c r="R299" s="35">
        <f>((G299*[1]Sheet3!$K$7)+([1]ghana!I299*[1]Sheet3!$K$13)+(I299*[1]Sheet3!$K$13)+([1]ghana!L299*[1]Sheet3!$K$3)+([1]ghana!M299*'[1]Cal p gram'!$U$24)+([1]ghana!O299*'[1]Cal p gram'!$U$23))/1000</f>
        <v>16.512902642792955</v>
      </c>
      <c r="S299" s="15">
        <v>0</v>
      </c>
      <c r="T299" s="39">
        <f>(R299/[1]Sheet3!$B$21)*10000</f>
        <v>947.0248368153558</v>
      </c>
    </row>
    <row r="300" spans="1:20" x14ac:dyDescent="0.25">
      <c r="A300" s="32">
        <v>39469</v>
      </c>
      <c r="B300" s="15">
        <v>297</v>
      </c>
      <c r="C300" s="33">
        <v>0.5527777777777777</v>
      </c>
      <c r="D300" s="15">
        <v>3</v>
      </c>
      <c r="E300" s="29">
        <v>568959</v>
      </c>
      <c r="F300" s="29">
        <v>546053</v>
      </c>
      <c r="G300" s="15">
        <v>0</v>
      </c>
      <c r="H300" s="15">
        <v>0</v>
      </c>
      <c r="I300" s="15">
        <v>0</v>
      </c>
      <c r="J300" s="15">
        <f t="shared" si="4"/>
        <v>0</v>
      </c>
      <c r="K300" s="15">
        <v>0</v>
      </c>
      <c r="L300" s="15">
        <v>0</v>
      </c>
      <c r="M300" s="15">
        <v>0</v>
      </c>
      <c r="N300" s="15">
        <v>1</v>
      </c>
      <c r="O300" s="15">
        <v>1.1000000000000001</v>
      </c>
      <c r="P300" s="15">
        <v>0</v>
      </c>
      <c r="Q300" s="15">
        <v>0</v>
      </c>
      <c r="R300" s="35">
        <f>((G300*[1]Sheet3!$K$7)+([1]ghana!I300*[1]Sheet3!$K$13)+(I300*[1]Sheet3!$K$13)+([1]ghana!L300*[1]Sheet3!$K$3)+([1]ghana!M300*'[1]Cal p gram'!$U$24)+([1]ghana!O300*'[1]Cal p gram'!$U$23))/1000</f>
        <v>0</v>
      </c>
      <c r="S300" s="15">
        <v>0</v>
      </c>
      <c r="T300" s="39">
        <f>(R300/[1]Sheet3!$B$21)*10000</f>
        <v>0</v>
      </c>
    </row>
    <row r="301" spans="1:20" x14ac:dyDescent="0.25">
      <c r="A301" s="32">
        <v>39469</v>
      </c>
      <c r="B301" s="15">
        <v>298</v>
      </c>
      <c r="C301" s="33">
        <v>0.55555555555555558</v>
      </c>
      <c r="D301" s="15">
        <v>4</v>
      </c>
      <c r="E301" s="29">
        <v>568874</v>
      </c>
      <c r="F301" s="29">
        <v>546078</v>
      </c>
      <c r="G301" s="15">
        <v>0</v>
      </c>
      <c r="H301" s="15">
        <v>8</v>
      </c>
      <c r="I301" s="15">
        <v>0</v>
      </c>
      <c r="J301" s="15">
        <f t="shared" si="4"/>
        <v>8</v>
      </c>
      <c r="K301" s="15">
        <v>0</v>
      </c>
      <c r="L301" s="15">
        <v>0</v>
      </c>
      <c r="M301" s="15">
        <v>0</v>
      </c>
      <c r="N301" s="15">
        <v>0</v>
      </c>
      <c r="O301" s="15">
        <v>0</v>
      </c>
      <c r="P301" s="15">
        <v>0</v>
      </c>
      <c r="Q301" s="15">
        <v>0</v>
      </c>
      <c r="R301" s="35">
        <f>((G301*[1]Sheet3!$K$7)+([1]ghana!I301*[1]Sheet3!$K$13)+(I301*[1]Sheet3!$K$13)+([1]ghana!L301*[1]Sheet3!$K$3)+([1]ghana!M301*'[1]Cal p gram'!$U$24)+([1]ghana!O301*'[1]Cal p gram'!$U$23))/1000</f>
        <v>1.8091967530493618</v>
      </c>
      <c r="S301" s="15">
        <v>0</v>
      </c>
      <c r="T301" s="39">
        <f>(R301/[1]Sheet3!$B$21)*10000</f>
        <v>103.75851519788593</v>
      </c>
    </row>
    <row r="302" spans="1:20" x14ac:dyDescent="0.25">
      <c r="A302" s="32">
        <v>39469</v>
      </c>
      <c r="B302" s="15">
        <v>299</v>
      </c>
      <c r="C302" s="33">
        <v>0.55972222222222223</v>
      </c>
      <c r="D302" s="15">
        <v>4</v>
      </c>
      <c r="E302" s="29">
        <v>568792</v>
      </c>
      <c r="F302" s="29">
        <v>546118</v>
      </c>
      <c r="G302" s="15">
        <v>0</v>
      </c>
      <c r="H302" s="15">
        <v>45</v>
      </c>
      <c r="I302" s="15">
        <v>31</v>
      </c>
      <c r="J302" s="15">
        <f t="shared" si="4"/>
        <v>76</v>
      </c>
      <c r="K302" s="15">
        <v>0</v>
      </c>
      <c r="L302" s="15">
        <v>0</v>
      </c>
      <c r="M302" s="15">
        <v>0</v>
      </c>
      <c r="N302" s="15">
        <v>0</v>
      </c>
      <c r="O302" s="15">
        <v>0</v>
      </c>
      <c r="P302" s="15">
        <v>0</v>
      </c>
      <c r="Q302" s="15">
        <v>0</v>
      </c>
      <c r="R302" s="35">
        <f>((G302*[1]Sheet3!$K$7)+([1]ghana!I302*[1]Sheet3!$K$13)+(I302*[1]Sheet3!$K$13)+([1]ghana!L302*[1]Sheet3!$K$3)+([1]ghana!M302*'[1]Cal p gram'!$U$24)+([1]ghana!O302*'[1]Cal p gram'!$U$23))/1000</f>
        <v>17.187369153968937</v>
      </c>
      <c r="S302" s="15">
        <v>0</v>
      </c>
      <c r="T302" s="39">
        <f>(R302/[1]Sheet3!$B$21)*10000</f>
        <v>985.70589437991634</v>
      </c>
    </row>
    <row r="303" spans="1:20" x14ac:dyDescent="0.25">
      <c r="A303" s="32">
        <v>39469</v>
      </c>
      <c r="B303" s="15">
        <v>300</v>
      </c>
      <c r="C303" s="33">
        <v>0.56597222222222221</v>
      </c>
      <c r="D303" s="15">
        <v>4</v>
      </c>
      <c r="E303" s="29">
        <v>568698</v>
      </c>
      <c r="F303" s="29">
        <v>546154</v>
      </c>
      <c r="J303" s="15">
        <f t="shared" si="4"/>
        <v>0</v>
      </c>
      <c r="R303" s="35">
        <f>((G303*[1]Sheet3!$K$7)+([1]ghana!I303*[1]Sheet3!$K$13)+(I303*[1]Sheet3!$K$13)+([1]ghana!L303*[1]Sheet3!$K$3)+([1]ghana!M303*'[1]Cal p gram'!$U$24)+([1]ghana!O303*'[1]Cal p gram'!$U$23))/1000</f>
        <v>0</v>
      </c>
      <c r="T303" s="39">
        <f>(R303/[1]Sheet3!$B$21)*10000</f>
        <v>0</v>
      </c>
    </row>
    <row r="304" spans="1:20" x14ac:dyDescent="0.25">
      <c r="A304" s="32">
        <v>39469</v>
      </c>
      <c r="B304" s="15">
        <v>301</v>
      </c>
      <c r="C304" s="33">
        <v>0.57013888888888886</v>
      </c>
      <c r="D304" s="15">
        <v>4</v>
      </c>
      <c r="E304" s="29">
        <v>568619</v>
      </c>
      <c r="F304" s="29">
        <v>546192</v>
      </c>
      <c r="G304" s="15">
        <v>0</v>
      </c>
      <c r="H304" s="15">
        <v>5</v>
      </c>
      <c r="I304" s="15">
        <v>0</v>
      </c>
      <c r="J304" s="15">
        <f t="shared" si="4"/>
        <v>5</v>
      </c>
      <c r="K304" s="15">
        <v>0</v>
      </c>
      <c r="L304" s="15">
        <v>1</v>
      </c>
      <c r="M304" s="15">
        <v>1.4</v>
      </c>
      <c r="N304" s="15">
        <v>0</v>
      </c>
      <c r="O304" s="15">
        <v>0</v>
      </c>
      <c r="P304" s="15">
        <v>0</v>
      </c>
      <c r="Q304" s="15">
        <v>0</v>
      </c>
      <c r="R304" s="35">
        <f>((G304*[1]Sheet3!$K$7)+([1]ghana!I304*[1]Sheet3!$K$13)+(I304*[1]Sheet3!$K$13)+([1]ghana!L304*[1]Sheet3!$K$3)+([1]ghana!M304*'[1]Cal p gram'!$U$24)+([1]ghana!O304*'[1]Cal p gram'!$U$23))/1000</f>
        <v>1.130747970655851</v>
      </c>
      <c r="S304" s="15" t="s">
        <v>482</v>
      </c>
      <c r="T304" s="39">
        <f>(R304/[1]Sheet3!$B$21)*10000</f>
        <v>64.849071998678696</v>
      </c>
    </row>
    <row r="305" spans="1:20" x14ac:dyDescent="0.25">
      <c r="A305" s="32">
        <v>39469</v>
      </c>
      <c r="B305" s="15">
        <v>302</v>
      </c>
      <c r="C305" s="33">
        <v>0.57361111111111107</v>
      </c>
      <c r="D305" s="15">
        <v>4</v>
      </c>
      <c r="E305" s="29">
        <v>568529</v>
      </c>
      <c r="F305" s="29">
        <v>546241</v>
      </c>
      <c r="G305" s="15">
        <v>0</v>
      </c>
      <c r="H305" s="15">
        <v>18</v>
      </c>
      <c r="I305" s="15">
        <v>6</v>
      </c>
      <c r="J305" s="15">
        <f t="shared" si="4"/>
        <v>24</v>
      </c>
      <c r="K305" s="15">
        <v>0</v>
      </c>
      <c r="L305" s="15">
        <v>1</v>
      </c>
      <c r="M305" s="15">
        <v>3.4</v>
      </c>
      <c r="N305" s="15">
        <v>0</v>
      </c>
      <c r="O305" s="15">
        <v>0</v>
      </c>
      <c r="P305" s="15">
        <v>0</v>
      </c>
      <c r="Q305" s="15">
        <v>0</v>
      </c>
      <c r="R305" s="35">
        <f>((G305*[1]Sheet3!$K$7)+([1]ghana!I305*[1]Sheet3!$K$13)+(I305*[1]Sheet3!$K$13)+([1]ghana!L305*[1]Sheet3!$K$3)+([1]ghana!M305*'[1]Cal p gram'!$U$24)+([1]ghana!O305*'[1]Cal p gram'!$U$23))/1000</f>
        <v>5.4275902591480856</v>
      </c>
      <c r="S305" s="15" t="s">
        <v>482</v>
      </c>
      <c r="T305" s="39">
        <f>(R305/[1]Sheet3!$B$21)*10000</f>
        <v>311.2755455936578</v>
      </c>
    </row>
    <row r="306" spans="1:20" x14ac:dyDescent="0.25">
      <c r="A306" s="32">
        <v>39469</v>
      </c>
      <c r="B306" s="15">
        <v>303</v>
      </c>
      <c r="C306" s="33">
        <v>0.57777777777777772</v>
      </c>
      <c r="D306" s="15">
        <v>4</v>
      </c>
      <c r="E306" s="29">
        <v>568489</v>
      </c>
      <c r="F306" s="29">
        <v>546300</v>
      </c>
      <c r="G306" s="15">
        <v>0</v>
      </c>
      <c r="H306" s="15">
        <v>13</v>
      </c>
      <c r="I306" s="15">
        <v>0</v>
      </c>
      <c r="J306" s="15">
        <f t="shared" si="4"/>
        <v>13</v>
      </c>
      <c r="K306" s="15">
        <v>0</v>
      </c>
      <c r="L306" s="15">
        <v>0</v>
      </c>
      <c r="M306" s="15">
        <v>0</v>
      </c>
      <c r="N306" s="15">
        <v>0</v>
      </c>
      <c r="O306" s="15">
        <v>0</v>
      </c>
      <c r="P306" s="15">
        <v>0</v>
      </c>
      <c r="Q306" s="15">
        <v>0</v>
      </c>
      <c r="R306" s="35">
        <f>((G306*[1]Sheet3!$K$7)+([1]ghana!I306*[1]Sheet3!$K$13)+(I306*[1]Sheet3!$K$13)+([1]ghana!L306*[1]Sheet3!$K$3)+([1]ghana!M306*'[1]Cal p gram'!$U$24)+([1]ghana!O306*'[1]Cal p gram'!$U$23))/1000</f>
        <v>2.9399447237052132</v>
      </c>
      <c r="S306" s="15">
        <v>0</v>
      </c>
      <c r="T306" s="39">
        <f>(R306/[1]Sheet3!$B$21)*10000</f>
        <v>168.60758719656462</v>
      </c>
    </row>
    <row r="307" spans="1:20" x14ac:dyDescent="0.25">
      <c r="A307" s="32">
        <v>39469</v>
      </c>
      <c r="B307" s="15">
        <v>304</v>
      </c>
      <c r="C307" s="33">
        <v>0.58263888888888882</v>
      </c>
      <c r="D307" s="15">
        <v>4</v>
      </c>
      <c r="E307" s="29">
        <v>568557</v>
      </c>
      <c r="F307" s="29">
        <v>546220</v>
      </c>
      <c r="G307" s="15">
        <v>0</v>
      </c>
      <c r="H307" s="15">
        <v>1</v>
      </c>
      <c r="I307" s="15">
        <v>0</v>
      </c>
      <c r="J307" s="15">
        <f t="shared" si="4"/>
        <v>1</v>
      </c>
      <c r="K307" s="15">
        <v>5</v>
      </c>
      <c r="L307" s="15">
        <v>0</v>
      </c>
      <c r="M307" s="15">
        <v>0</v>
      </c>
      <c r="N307" s="15">
        <v>0</v>
      </c>
      <c r="O307" s="15">
        <v>0</v>
      </c>
      <c r="P307" s="15">
        <v>0</v>
      </c>
      <c r="Q307" s="15">
        <v>0</v>
      </c>
      <c r="R307" s="35">
        <f>((G307*[1]Sheet3!$K$7)+([1]ghana!I307*[1]Sheet3!$K$13)+(I307*[1]Sheet3!$K$13)+([1]ghana!L307*[1]Sheet3!$K$3)+([1]ghana!M307*'[1]Cal p gram'!$U$24)+([1]ghana!O307*'[1]Cal p gram'!$U$23))/1000</f>
        <v>0.24606095021882102</v>
      </c>
      <c r="S307" s="15">
        <v>0</v>
      </c>
      <c r="T307" s="39">
        <f>(R307/[1]Sheet3!$B$21)*10000</f>
        <v>14.111742572970011</v>
      </c>
    </row>
    <row r="308" spans="1:20" x14ac:dyDescent="0.25">
      <c r="A308" s="32">
        <v>39469</v>
      </c>
      <c r="B308" s="15">
        <v>305</v>
      </c>
      <c r="C308" s="33">
        <v>0.59027777777777779</v>
      </c>
      <c r="D308" s="15">
        <v>4</v>
      </c>
      <c r="E308" s="29">
        <v>568644</v>
      </c>
      <c r="F308" s="29">
        <v>546186</v>
      </c>
      <c r="G308" s="15">
        <v>0</v>
      </c>
      <c r="H308" s="15">
        <v>0</v>
      </c>
      <c r="I308" s="15">
        <v>0</v>
      </c>
      <c r="J308" s="15">
        <f t="shared" si="4"/>
        <v>0</v>
      </c>
      <c r="K308" s="15">
        <v>0</v>
      </c>
      <c r="L308" s="15">
        <v>1</v>
      </c>
      <c r="M308" s="15">
        <v>7.2</v>
      </c>
      <c r="N308" s="15">
        <v>1</v>
      </c>
      <c r="O308" s="15">
        <v>1.3</v>
      </c>
      <c r="P308" s="15">
        <v>0</v>
      </c>
      <c r="Q308" s="15">
        <v>0</v>
      </c>
      <c r="R308" s="35">
        <f>((G308*[1]Sheet3!$K$7)+([1]ghana!I308*[1]Sheet3!$K$13)+(I308*[1]Sheet3!$K$13)+([1]ghana!L308*[1]Sheet3!$K$3)+([1]ghana!M308*'[1]Cal p gram'!$U$24)+([1]ghana!O308*'[1]Cal p gram'!$U$23))/1000</f>
        <v>0</v>
      </c>
      <c r="S308" s="15" t="s">
        <v>482</v>
      </c>
      <c r="T308" s="39">
        <f>(R308/[1]Sheet3!$B$21)*10000</f>
        <v>0</v>
      </c>
    </row>
    <row r="309" spans="1:20" x14ac:dyDescent="0.25">
      <c r="A309" s="32">
        <v>39469</v>
      </c>
      <c r="B309" s="15">
        <v>306</v>
      </c>
      <c r="C309" s="33">
        <v>0.59375</v>
      </c>
      <c r="D309" s="15">
        <v>4</v>
      </c>
      <c r="E309" s="29">
        <v>568728</v>
      </c>
      <c r="F309" s="29">
        <v>546147</v>
      </c>
      <c r="G309" s="15">
        <v>0</v>
      </c>
      <c r="H309" s="15">
        <v>10</v>
      </c>
      <c r="I309" s="15">
        <v>6</v>
      </c>
      <c r="J309" s="15">
        <f t="shared" si="4"/>
        <v>16</v>
      </c>
      <c r="K309" s="15">
        <v>0</v>
      </c>
      <c r="L309" s="15">
        <v>0</v>
      </c>
      <c r="M309" s="15">
        <v>0</v>
      </c>
      <c r="N309" s="15">
        <v>1</v>
      </c>
      <c r="O309" s="15">
        <v>1.4</v>
      </c>
      <c r="P309" s="15">
        <v>0</v>
      </c>
      <c r="Q309" s="15">
        <v>0</v>
      </c>
      <c r="R309" s="35">
        <f>((G309*[1]Sheet3!$K$7)+([1]ghana!I309*[1]Sheet3!$K$13)+(I309*[1]Sheet3!$K$13)+([1]ghana!L309*[1]Sheet3!$K$3)+([1]ghana!M309*'[1]Cal p gram'!$U$24)+([1]ghana!O309*'[1]Cal p gram'!$U$23))/1000</f>
        <v>3.6183935060987231</v>
      </c>
      <c r="S309" s="15">
        <v>0</v>
      </c>
      <c r="T309" s="39">
        <f>(R309/[1]Sheet3!$B$21)*10000</f>
        <v>207.51703039577183</v>
      </c>
    </row>
    <row r="310" spans="1:20" x14ac:dyDescent="0.25">
      <c r="A310" s="32">
        <v>39469</v>
      </c>
      <c r="B310" s="15">
        <v>307</v>
      </c>
      <c r="C310" s="33">
        <v>0.59722222222222221</v>
      </c>
      <c r="D310" s="15">
        <v>5</v>
      </c>
      <c r="E310" s="29">
        <v>568811</v>
      </c>
      <c r="F310" s="29">
        <v>546112</v>
      </c>
      <c r="G310" s="15">
        <v>0</v>
      </c>
      <c r="H310" s="15">
        <v>1</v>
      </c>
      <c r="I310" s="15">
        <v>1</v>
      </c>
      <c r="J310" s="15">
        <f t="shared" si="4"/>
        <v>2</v>
      </c>
      <c r="K310" s="15">
        <v>0</v>
      </c>
      <c r="L310" s="15">
        <v>0</v>
      </c>
      <c r="M310" s="15">
        <v>0</v>
      </c>
      <c r="N310" s="15">
        <v>1</v>
      </c>
      <c r="O310" s="15">
        <v>1.9</v>
      </c>
      <c r="P310" s="15">
        <v>0</v>
      </c>
      <c r="Q310" s="15">
        <v>0</v>
      </c>
      <c r="R310" s="35">
        <f>((G310*[1]Sheet3!$K$7)+([1]ghana!I310*[1]Sheet3!$K$13)+(I310*[1]Sheet3!$K$13)+([1]ghana!L310*[1]Sheet3!$K$3)+([1]ghana!M310*'[1]Cal p gram'!$U$24)+([1]ghana!O310*'[1]Cal p gram'!$U$23))/1000</f>
        <v>0.45229918826234045</v>
      </c>
      <c r="S310" s="15">
        <v>0</v>
      </c>
      <c r="T310" s="39">
        <f>(R310/[1]Sheet3!$B$21)*10000</f>
        <v>25.939628799471482</v>
      </c>
    </row>
    <row r="311" spans="1:20" x14ac:dyDescent="0.25">
      <c r="A311" s="32">
        <v>39469</v>
      </c>
      <c r="B311" s="15">
        <v>308</v>
      </c>
      <c r="C311" s="33">
        <v>0.60069444444444442</v>
      </c>
      <c r="D311" s="15">
        <v>5</v>
      </c>
      <c r="E311" s="29">
        <v>568902</v>
      </c>
      <c r="F311" s="29">
        <v>546091</v>
      </c>
      <c r="G311" s="15">
        <v>0</v>
      </c>
      <c r="H311" s="15">
        <v>2</v>
      </c>
      <c r="I311" s="15">
        <v>0</v>
      </c>
      <c r="J311" s="15">
        <f t="shared" si="4"/>
        <v>2</v>
      </c>
      <c r="K311" s="15">
        <v>1</v>
      </c>
      <c r="L311" s="15">
        <v>0</v>
      </c>
      <c r="M311" s="15">
        <v>0</v>
      </c>
      <c r="N311" s="15">
        <v>0</v>
      </c>
      <c r="O311" s="15">
        <v>0</v>
      </c>
      <c r="P311" s="15">
        <v>0</v>
      </c>
      <c r="Q311" s="15">
        <v>0</v>
      </c>
      <c r="R311" s="35">
        <f>((G311*[1]Sheet3!$K$7)+([1]ghana!I311*[1]Sheet3!$K$13)+(I311*[1]Sheet3!$K$13)+([1]ghana!L311*[1]Sheet3!$K$3)+([1]ghana!M311*'[1]Cal p gram'!$U$24)+([1]ghana!O311*'[1]Cal p gram'!$U$23))/1000</f>
        <v>0.45628145947987059</v>
      </c>
      <c r="S311" s="15">
        <v>0</v>
      </c>
      <c r="T311" s="39">
        <f>(R311/[1]Sheet3!$B$21)*10000</f>
        <v>26.168014434118334</v>
      </c>
    </row>
    <row r="312" spans="1:20" x14ac:dyDescent="0.25">
      <c r="A312" s="32">
        <v>39469</v>
      </c>
      <c r="B312" s="15">
        <v>309</v>
      </c>
      <c r="C312" s="33">
        <v>0.60347222222222219</v>
      </c>
      <c r="D312" s="15">
        <v>5</v>
      </c>
      <c r="E312" s="29">
        <v>568987</v>
      </c>
      <c r="F312" s="29">
        <v>546054</v>
      </c>
      <c r="G312" s="15">
        <v>0</v>
      </c>
      <c r="H312" s="15">
        <v>143</v>
      </c>
      <c r="I312" s="15">
        <v>56</v>
      </c>
      <c r="J312" s="15">
        <f t="shared" si="4"/>
        <v>199</v>
      </c>
      <c r="K312" s="15">
        <v>0</v>
      </c>
      <c r="L312" s="15">
        <v>0</v>
      </c>
      <c r="M312" s="15">
        <v>0</v>
      </c>
      <c r="N312" s="15">
        <v>0</v>
      </c>
      <c r="O312" s="15">
        <v>0</v>
      </c>
      <c r="P312" s="15">
        <v>0</v>
      </c>
      <c r="Q312" s="15">
        <v>0</v>
      </c>
      <c r="R312" s="35">
        <f>((G312*[1]Sheet3!$K$7)+([1]ghana!I312*[1]Sheet3!$K$13)+(I312*[1]Sheet3!$K$13)+([1]ghana!L312*[1]Sheet3!$K$3)+([1]ghana!M312*'[1]Cal p gram'!$U$24)+([1]ghana!O312*'[1]Cal p gram'!$U$23))/1000</f>
        <v>45.003769232102876</v>
      </c>
      <c r="S312" s="15">
        <v>0</v>
      </c>
      <c r="T312" s="39">
        <f>(R312/[1]Sheet3!$B$21)*10000</f>
        <v>2580.9930655474122</v>
      </c>
    </row>
    <row r="313" spans="1:20" x14ac:dyDescent="0.25">
      <c r="A313" s="32">
        <v>39469</v>
      </c>
      <c r="B313" s="15">
        <v>310</v>
      </c>
      <c r="C313" s="33">
        <v>0.60624999999999996</v>
      </c>
      <c r="D313" s="15">
        <v>5</v>
      </c>
      <c r="E313" s="29">
        <v>569074</v>
      </c>
      <c r="F313" s="29">
        <v>546031</v>
      </c>
      <c r="G313" s="15">
        <v>0</v>
      </c>
      <c r="H313" s="15">
        <v>2</v>
      </c>
      <c r="I313" s="15">
        <v>2</v>
      </c>
      <c r="J313" s="15">
        <f t="shared" si="4"/>
        <v>4</v>
      </c>
      <c r="K313" s="15">
        <v>0</v>
      </c>
      <c r="L313" s="15">
        <v>0</v>
      </c>
      <c r="M313" s="15">
        <v>0</v>
      </c>
      <c r="N313" s="15">
        <v>0</v>
      </c>
      <c r="O313" s="15">
        <v>0</v>
      </c>
      <c r="P313" s="15">
        <v>0</v>
      </c>
      <c r="Q313" s="15">
        <v>0</v>
      </c>
      <c r="R313" s="35">
        <f>((G313*[1]Sheet3!$K$7)+([1]ghana!I313*[1]Sheet3!$K$13)+(I313*[1]Sheet3!$K$13)+([1]ghana!L313*[1]Sheet3!$K$3)+([1]ghana!M313*'[1]Cal p gram'!$U$24)+([1]ghana!O313*'[1]Cal p gram'!$U$23))/1000</f>
        <v>0.90459837652468089</v>
      </c>
      <c r="S313" s="15">
        <v>0</v>
      </c>
      <c r="T313" s="39">
        <f>(R313/[1]Sheet3!$B$21)*10000</f>
        <v>51.879257598942964</v>
      </c>
    </row>
    <row r="314" spans="1:20" x14ac:dyDescent="0.25">
      <c r="A314" s="32">
        <v>39469</v>
      </c>
      <c r="B314" s="15">
        <v>311</v>
      </c>
      <c r="C314" s="33">
        <v>0.60833333333333328</v>
      </c>
      <c r="D314" s="15">
        <v>5</v>
      </c>
      <c r="E314" s="29">
        <v>569164</v>
      </c>
      <c r="F314" s="29">
        <v>545991</v>
      </c>
      <c r="G314" s="15">
        <v>0</v>
      </c>
      <c r="H314" s="15">
        <v>1</v>
      </c>
      <c r="I314" s="15">
        <v>1</v>
      </c>
      <c r="J314" s="15">
        <f t="shared" si="4"/>
        <v>2</v>
      </c>
      <c r="K314" s="15">
        <v>0</v>
      </c>
      <c r="L314" s="15">
        <v>0</v>
      </c>
      <c r="M314" s="15">
        <v>0</v>
      </c>
      <c r="N314" s="15">
        <v>0</v>
      </c>
      <c r="O314" s="15">
        <v>0</v>
      </c>
      <c r="P314" s="15">
        <v>0</v>
      </c>
      <c r="Q314" s="15">
        <v>0</v>
      </c>
      <c r="R314" s="35">
        <f>((G314*[1]Sheet3!$K$7)+([1]ghana!I314*[1]Sheet3!$K$13)+(I314*[1]Sheet3!$K$13)+([1]ghana!L314*[1]Sheet3!$K$3)+([1]ghana!M314*'[1]Cal p gram'!$U$24)+([1]ghana!O314*'[1]Cal p gram'!$U$23))/1000</f>
        <v>0.45229918826234045</v>
      </c>
      <c r="S314" s="15">
        <v>0</v>
      </c>
      <c r="T314" s="39">
        <f>(R314/[1]Sheet3!$B$21)*10000</f>
        <v>25.939628799471482</v>
      </c>
    </row>
    <row r="315" spans="1:20" x14ac:dyDescent="0.25">
      <c r="A315" s="32">
        <v>39469</v>
      </c>
      <c r="B315" s="15">
        <v>312</v>
      </c>
      <c r="C315" s="33">
        <v>0.61319444444444438</v>
      </c>
      <c r="D315" s="15">
        <v>5</v>
      </c>
      <c r="E315" s="29">
        <v>569262</v>
      </c>
      <c r="F315" s="29">
        <v>545968</v>
      </c>
      <c r="G315" s="15">
        <v>0</v>
      </c>
      <c r="H315" s="15">
        <v>3</v>
      </c>
      <c r="I315" s="15">
        <v>0</v>
      </c>
      <c r="J315" s="15">
        <f t="shared" si="4"/>
        <v>3</v>
      </c>
      <c r="K315" s="15">
        <v>0</v>
      </c>
      <c r="L315" s="15">
        <v>1</v>
      </c>
      <c r="M315" s="15">
        <v>1.2</v>
      </c>
      <c r="N315" s="15">
        <v>0</v>
      </c>
      <c r="O315" s="15">
        <v>0</v>
      </c>
      <c r="P315" s="15">
        <v>0</v>
      </c>
      <c r="Q315" s="15">
        <v>0</v>
      </c>
      <c r="R315" s="35">
        <f>((G315*[1]Sheet3!$K$7)+([1]ghana!I315*[1]Sheet3!$K$13)+(I315*[1]Sheet3!$K$13)+([1]ghana!L315*[1]Sheet3!$K$3)+([1]ghana!M315*'[1]Cal p gram'!$U$24)+([1]ghana!O315*'[1]Cal p gram'!$U$23))/1000</f>
        <v>0.6784487823935107</v>
      </c>
      <c r="S315" s="15" t="s">
        <v>482</v>
      </c>
      <c r="T315" s="39">
        <f>(R315/[1]Sheet3!$B$21)*10000</f>
        <v>38.909443199207224</v>
      </c>
    </row>
    <row r="316" spans="1:20" x14ac:dyDescent="0.25">
      <c r="A316" s="32">
        <v>39469</v>
      </c>
      <c r="B316" s="15">
        <v>313</v>
      </c>
      <c r="C316" s="33">
        <v>0.61597222222222214</v>
      </c>
      <c r="D316" s="15">
        <v>5</v>
      </c>
      <c r="E316" s="29">
        <v>569353</v>
      </c>
      <c r="F316" s="29">
        <v>545931</v>
      </c>
      <c r="G316" s="15">
        <v>0</v>
      </c>
      <c r="H316" s="15">
        <v>1</v>
      </c>
      <c r="I316" s="15">
        <v>1</v>
      </c>
      <c r="J316" s="15">
        <f t="shared" si="4"/>
        <v>2</v>
      </c>
      <c r="K316" s="15">
        <v>0</v>
      </c>
      <c r="L316" s="15">
        <v>1</v>
      </c>
      <c r="M316" s="15">
        <v>6.1</v>
      </c>
      <c r="N316" s="15">
        <v>0</v>
      </c>
      <c r="O316" s="15">
        <v>0</v>
      </c>
      <c r="P316" s="15">
        <v>0</v>
      </c>
      <c r="Q316" s="15">
        <v>0</v>
      </c>
      <c r="R316" s="35">
        <f>((G316*[1]Sheet3!$K$7)+([1]ghana!I316*[1]Sheet3!$K$13)+(I316*[1]Sheet3!$K$13)+([1]ghana!L316*[1]Sheet3!$K$3)+([1]ghana!M316*'[1]Cal p gram'!$U$24)+([1]ghana!O316*'[1]Cal p gram'!$U$23))/1000</f>
        <v>0.45229918826234045</v>
      </c>
      <c r="S316" s="15" t="s">
        <v>482</v>
      </c>
      <c r="T316" s="39">
        <f>(R316/[1]Sheet3!$B$21)*10000</f>
        <v>25.939628799471482</v>
      </c>
    </row>
    <row r="317" spans="1:20" x14ac:dyDescent="0.25">
      <c r="A317" s="32">
        <v>39469</v>
      </c>
      <c r="B317" s="15">
        <v>314</v>
      </c>
      <c r="C317" s="33">
        <v>0.61875000000000002</v>
      </c>
      <c r="D317" s="15">
        <v>5</v>
      </c>
      <c r="E317" s="29">
        <v>569443</v>
      </c>
      <c r="F317" s="29">
        <v>545900</v>
      </c>
      <c r="G317" s="15">
        <v>0</v>
      </c>
      <c r="H317" s="15">
        <v>2</v>
      </c>
      <c r="I317" s="15">
        <v>0</v>
      </c>
      <c r="J317" s="15">
        <f t="shared" si="4"/>
        <v>2</v>
      </c>
      <c r="K317" s="15">
        <v>0</v>
      </c>
      <c r="L317" s="15">
        <v>0</v>
      </c>
      <c r="M317" s="15">
        <v>0</v>
      </c>
      <c r="N317" s="15">
        <v>0</v>
      </c>
      <c r="O317" s="15">
        <v>0</v>
      </c>
      <c r="P317" s="15">
        <v>0</v>
      </c>
      <c r="Q317" s="15">
        <v>0</v>
      </c>
      <c r="R317" s="35">
        <f>((G317*[1]Sheet3!$K$7)+([1]ghana!I317*[1]Sheet3!$K$13)+(I317*[1]Sheet3!$K$13)+([1]ghana!L317*[1]Sheet3!$K$3)+([1]ghana!M317*'[1]Cal p gram'!$U$24)+([1]ghana!O317*'[1]Cal p gram'!$U$23))/1000</f>
        <v>0.45229918826234045</v>
      </c>
      <c r="S317" s="15">
        <v>0</v>
      </c>
      <c r="T317" s="39">
        <f>(R317/[1]Sheet3!$B$21)*10000</f>
        <v>25.939628799471482</v>
      </c>
    </row>
    <row r="318" spans="1:20" x14ac:dyDescent="0.25">
      <c r="A318" s="32">
        <v>39469</v>
      </c>
      <c r="B318" s="15">
        <v>315</v>
      </c>
      <c r="C318" s="33">
        <v>0.62430555555555556</v>
      </c>
      <c r="D318" s="15">
        <v>5</v>
      </c>
      <c r="E318" s="29">
        <v>569552</v>
      </c>
      <c r="F318" s="29">
        <v>545876</v>
      </c>
      <c r="G318" s="15">
        <v>0</v>
      </c>
      <c r="H318" s="15">
        <v>3</v>
      </c>
      <c r="I318" s="15">
        <v>0</v>
      </c>
      <c r="J318" s="15">
        <f t="shared" si="4"/>
        <v>3</v>
      </c>
      <c r="K318" s="15">
        <v>0</v>
      </c>
      <c r="L318" s="15">
        <v>1</v>
      </c>
      <c r="M318" s="15">
        <v>9.1</v>
      </c>
      <c r="N318" s="15">
        <v>0</v>
      </c>
      <c r="O318" s="15">
        <v>0</v>
      </c>
      <c r="P318" s="15">
        <v>0</v>
      </c>
      <c r="Q318" s="15">
        <v>0</v>
      </c>
      <c r="R318" s="35">
        <f>((G318*[1]Sheet3!$K$7)+([1]ghana!I318*[1]Sheet3!$K$13)+(I318*[1]Sheet3!$K$13)+([1]ghana!L318*[1]Sheet3!$K$3)+([1]ghana!M318*'[1]Cal p gram'!$U$24)+([1]ghana!O318*'[1]Cal p gram'!$U$23))/1000</f>
        <v>0.6784487823935107</v>
      </c>
      <c r="S318" s="15" t="s">
        <v>482</v>
      </c>
      <c r="T318" s="39">
        <f>(R318/[1]Sheet3!$B$21)*10000</f>
        <v>38.909443199207224</v>
      </c>
    </row>
    <row r="319" spans="1:20" x14ac:dyDescent="0.25">
      <c r="A319" s="32">
        <v>39469</v>
      </c>
      <c r="B319" s="15">
        <v>316</v>
      </c>
      <c r="C319" s="33">
        <v>0.62986111111111109</v>
      </c>
      <c r="D319" s="15">
        <v>5</v>
      </c>
      <c r="E319" s="29">
        <v>569640</v>
      </c>
      <c r="F319" s="29">
        <v>545862</v>
      </c>
      <c r="G319" s="15">
        <v>0</v>
      </c>
      <c r="H319" s="15">
        <v>1</v>
      </c>
      <c r="I319" s="15">
        <v>0</v>
      </c>
      <c r="J319" s="15">
        <f t="shared" si="4"/>
        <v>1</v>
      </c>
      <c r="K319" s="15">
        <v>0</v>
      </c>
      <c r="L319" s="15">
        <v>0</v>
      </c>
      <c r="M319" s="15">
        <v>0</v>
      </c>
      <c r="N319" s="15">
        <v>0</v>
      </c>
      <c r="O319" s="15">
        <v>0</v>
      </c>
      <c r="P319" s="15">
        <v>0</v>
      </c>
      <c r="Q319" s="15">
        <v>0</v>
      </c>
      <c r="R319" s="35">
        <f>((G319*[1]Sheet3!$K$7)+([1]ghana!I319*[1]Sheet3!$K$13)+(I319*[1]Sheet3!$K$13)+([1]ghana!L319*[1]Sheet3!$K$3)+([1]ghana!M319*'[1]Cal p gram'!$U$24)+([1]ghana!O319*'[1]Cal p gram'!$U$23))/1000</f>
        <v>0.22614959413117022</v>
      </c>
      <c r="S319" s="15">
        <v>0</v>
      </c>
      <c r="T319" s="39">
        <f>(R319/[1]Sheet3!$B$21)*10000</f>
        <v>12.969814399735741</v>
      </c>
    </row>
    <row r="320" spans="1:20" x14ac:dyDescent="0.25">
      <c r="A320" s="32">
        <v>39469</v>
      </c>
      <c r="B320" s="15">
        <v>317</v>
      </c>
      <c r="C320" s="33">
        <v>0.63263888888888886</v>
      </c>
      <c r="D320" s="15">
        <v>5</v>
      </c>
      <c r="E320" s="29">
        <v>569727</v>
      </c>
      <c r="F320" s="29">
        <v>545845</v>
      </c>
      <c r="G320" s="15">
        <v>0</v>
      </c>
      <c r="H320" s="15">
        <v>1</v>
      </c>
      <c r="I320" s="15">
        <v>0</v>
      </c>
      <c r="J320" s="15">
        <f t="shared" si="4"/>
        <v>1</v>
      </c>
      <c r="K320" s="15">
        <v>0</v>
      </c>
      <c r="L320" s="15">
        <v>0</v>
      </c>
      <c r="M320" s="15">
        <v>0</v>
      </c>
      <c r="N320" s="15">
        <v>1</v>
      </c>
      <c r="O320" s="15">
        <v>1.3</v>
      </c>
      <c r="P320" s="15">
        <v>0</v>
      </c>
      <c r="Q320" s="15">
        <v>0</v>
      </c>
      <c r="R320" s="35">
        <f>((G320*[1]Sheet3!$K$7)+([1]ghana!I320*[1]Sheet3!$K$13)+(I320*[1]Sheet3!$K$13)+([1]ghana!L320*[1]Sheet3!$K$3)+([1]ghana!M320*'[1]Cal p gram'!$U$24)+([1]ghana!O320*'[1]Cal p gram'!$U$23))/1000</f>
        <v>0.22614959413117022</v>
      </c>
      <c r="S320" s="15">
        <v>0</v>
      </c>
      <c r="T320" s="39">
        <f>(R320/[1]Sheet3!$B$21)*10000</f>
        <v>12.969814399735741</v>
      </c>
    </row>
    <row r="321" spans="1:20" x14ac:dyDescent="0.25">
      <c r="A321" s="32">
        <v>39469</v>
      </c>
      <c r="B321" s="15">
        <v>318</v>
      </c>
      <c r="C321" s="33">
        <v>0.63611111111111107</v>
      </c>
      <c r="D321" s="15">
        <v>5</v>
      </c>
      <c r="E321" s="29">
        <v>569825</v>
      </c>
      <c r="F321" s="29">
        <v>545818</v>
      </c>
      <c r="G321" s="15">
        <v>0</v>
      </c>
      <c r="H321" s="15">
        <v>3</v>
      </c>
      <c r="I321" s="15">
        <v>0</v>
      </c>
      <c r="J321" s="15">
        <f t="shared" si="4"/>
        <v>3</v>
      </c>
      <c r="K321" s="15">
        <v>0</v>
      </c>
      <c r="L321" s="15">
        <v>0</v>
      </c>
      <c r="M321" s="15">
        <v>0</v>
      </c>
      <c r="N321" s="15">
        <v>0</v>
      </c>
      <c r="O321" s="15">
        <v>0</v>
      </c>
      <c r="P321" s="15">
        <v>0</v>
      </c>
      <c r="Q321" s="15">
        <v>0</v>
      </c>
      <c r="R321" s="35">
        <f>((G321*[1]Sheet3!$K$7)+([1]ghana!I321*[1]Sheet3!$K$13)+(I321*[1]Sheet3!$K$13)+([1]ghana!L321*[1]Sheet3!$K$3)+([1]ghana!M321*'[1]Cal p gram'!$U$24)+([1]ghana!O321*'[1]Cal p gram'!$U$23))/1000</f>
        <v>0.6784487823935107</v>
      </c>
      <c r="S321" s="15">
        <v>0</v>
      </c>
      <c r="T321" s="39">
        <f>(R321/[1]Sheet3!$B$21)*10000</f>
        <v>38.909443199207224</v>
      </c>
    </row>
    <row r="322" spans="1:20" x14ac:dyDescent="0.25">
      <c r="A322" s="32">
        <v>39469</v>
      </c>
      <c r="B322" s="15">
        <v>319</v>
      </c>
      <c r="C322" s="33">
        <v>0.63958333333333328</v>
      </c>
      <c r="D322" s="15">
        <v>6</v>
      </c>
      <c r="E322" s="29">
        <v>569919</v>
      </c>
      <c r="F322" s="29">
        <v>545793</v>
      </c>
      <c r="G322" s="15">
        <v>0</v>
      </c>
      <c r="H322" s="15">
        <v>4</v>
      </c>
      <c r="I322" s="15">
        <v>0</v>
      </c>
      <c r="J322" s="15">
        <f t="shared" si="4"/>
        <v>4</v>
      </c>
      <c r="K322" s="15">
        <v>0</v>
      </c>
      <c r="L322" s="15">
        <v>0</v>
      </c>
      <c r="M322" s="15">
        <v>0</v>
      </c>
      <c r="N322" s="15">
        <v>0</v>
      </c>
      <c r="O322" s="15">
        <v>0</v>
      </c>
      <c r="P322" s="15">
        <v>0</v>
      </c>
      <c r="Q322" s="15">
        <v>0</v>
      </c>
      <c r="R322" s="35">
        <f>((G322*[1]Sheet3!$K$7)+([1]ghana!I322*[1]Sheet3!$K$13)+(I322*[1]Sheet3!$K$13)+([1]ghana!L322*[1]Sheet3!$K$3)+([1]ghana!M322*'[1]Cal p gram'!$U$24)+([1]ghana!O322*'[1]Cal p gram'!$U$23))/1000</f>
        <v>0.90459837652468089</v>
      </c>
      <c r="S322" s="15">
        <v>0</v>
      </c>
      <c r="T322" s="39">
        <f>(R322/[1]Sheet3!$B$21)*10000</f>
        <v>51.879257598942964</v>
      </c>
    </row>
    <row r="323" spans="1:20" x14ac:dyDescent="0.25">
      <c r="A323" s="32">
        <v>39469</v>
      </c>
      <c r="B323" s="15">
        <v>320</v>
      </c>
      <c r="C323" s="33">
        <v>0.64305555555555549</v>
      </c>
      <c r="D323" s="15">
        <v>6</v>
      </c>
      <c r="E323" s="29">
        <v>570013</v>
      </c>
      <c r="F323" s="29">
        <v>545761</v>
      </c>
      <c r="G323" s="15">
        <v>0</v>
      </c>
      <c r="H323" s="15">
        <v>0</v>
      </c>
      <c r="I323" s="15">
        <v>0</v>
      </c>
      <c r="J323" s="15">
        <f t="shared" si="4"/>
        <v>0</v>
      </c>
      <c r="K323" s="15">
        <v>0</v>
      </c>
      <c r="L323" s="15">
        <v>1</v>
      </c>
      <c r="M323" s="15">
        <v>4.0999999999999996</v>
      </c>
      <c r="N323" s="15">
        <v>0</v>
      </c>
      <c r="O323" s="15">
        <v>0</v>
      </c>
      <c r="P323" s="15">
        <v>0</v>
      </c>
      <c r="Q323" s="15">
        <v>0</v>
      </c>
      <c r="R323" s="35">
        <f>((G323*[1]Sheet3!$K$7)+([1]ghana!I323*[1]Sheet3!$K$13)+(I323*[1]Sheet3!$K$13)+([1]ghana!L323*[1]Sheet3!$K$3)+([1]ghana!M323*'[1]Cal p gram'!$U$24)+([1]ghana!O323*'[1]Cal p gram'!$U$23))/1000</f>
        <v>0</v>
      </c>
      <c r="S323" s="15" t="s">
        <v>482</v>
      </c>
      <c r="T323" s="39">
        <f>(R323/[1]Sheet3!$B$21)*10000</f>
        <v>0</v>
      </c>
    </row>
    <row r="324" spans="1:20" x14ac:dyDescent="0.25">
      <c r="A324" s="32">
        <v>39469</v>
      </c>
      <c r="B324" s="15">
        <v>321</v>
      </c>
      <c r="C324" s="33">
        <v>0.64722222222222214</v>
      </c>
      <c r="D324" s="15">
        <v>6</v>
      </c>
      <c r="E324" s="29">
        <v>570113</v>
      </c>
      <c r="F324" s="29">
        <v>545735</v>
      </c>
      <c r="G324" s="15">
        <v>0</v>
      </c>
      <c r="H324" s="15">
        <v>2</v>
      </c>
      <c r="I324" s="15">
        <v>0</v>
      </c>
      <c r="J324" s="15">
        <f t="shared" ref="J324:J387" si="5">SUM(G324:I324)</f>
        <v>2</v>
      </c>
      <c r="K324" s="15">
        <v>0</v>
      </c>
      <c r="L324" s="15">
        <v>0</v>
      </c>
      <c r="M324" s="15">
        <v>0</v>
      </c>
      <c r="N324" s="15">
        <v>0</v>
      </c>
      <c r="O324" s="15">
        <v>0</v>
      </c>
      <c r="P324" s="15">
        <v>0</v>
      </c>
      <c r="Q324" s="15">
        <v>0</v>
      </c>
      <c r="R324" s="35">
        <f>((G324*[1]Sheet3!$K$7)+([1]ghana!I324*[1]Sheet3!$K$13)+(I324*[1]Sheet3!$K$13)+([1]ghana!L324*[1]Sheet3!$K$3)+([1]ghana!M324*'[1]Cal p gram'!$U$24)+([1]ghana!O324*'[1]Cal p gram'!$U$23))/1000</f>
        <v>0.45229918826234045</v>
      </c>
      <c r="S324" s="15">
        <v>0</v>
      </c>
      <c r="T324" s="39">
        <f>(R324/[1]Sheet3!$B$21)*10000</f>
        <v>25.939628799471482</v>
      </c>
    </row>
    <row r="325" spans="1:20" x14ac:dyDescent="0.25">
      <c r="A325" s="32">
        <v>39469</v>
      </c>
      <c r="B325" s="15">
        <v>322</v>
      </c>
      <c r="C325" s="33">
        <v>0.65</v>
      </c>
      <c r="D325" s="15">
        <v>6</v>
      </c>
      <c r="E325" s="29">
        <v>570209</v>
      </c>
      <c r="F325" s="29">
        <v>545703</v>
      </c>
      <c r="G325" s="15">
        <v>0</v>
      </c>
      <c r="H325" s="15">
        <v>6</v>
      </c>
      <c r="I325" s="15">
        <v>3</v>
      </c>
      <c r="J325" s="15">
        <f t="shared" si="5"/>
        <v>9</v>
      </c>
      <c r="K325" s="15">
        <v>0</v>
      </c>
      <c r="L325" s="15">
        <v>0</v>
      </c>
      <c r="M325" s="15">
        <v>0</v>
      </c>
      <c r="N325" s="15">
        <v>1</v>
      </c>
      <c r="O325" s="15">
        <v>1.4</v>
      </c>
      <c r="P325" s="15">
        <v>0</v>
      </c>
      <c r="Q325" s="15">
        <v>0</v>
      </c>
      <c r="R325" s="35">
        <f>((G325*[1]Sheet3!$K$7)+([1]ghana!I325*[1]Sheet3!$K$13)+(I325*[1]Sheet3!$K$13)+([1]ghana!L325*[1]Sheet3!$K$3)+([1]ghana!M325*'[1]Cal p gram'!$U$24)+([1]ghana!O325*'[1]Cal p gram'!$U$23))/1000</f>
        <v>2.035346347180532</v>
      </c>
      <c r="S325" s="15">
        <v>0</v>
      </c>
      <c r="T325" s="39">
        <f>(R325/[1]Sheet3!$B$21)*10000</f>
        <v>116.72832959762165</v>
      </c>
    </row>
    <row r="326" spans="1:20" x14ac:dyDescent="0.25">
      <c r="A326" s="32">
        <v>39469</v>
      </c>
      <c r="B326" s="15">
        <v>327</v>
      </c>
      <c r="C326" s="33">
        <v>0.65347222222222223</v>
      </c>
      <c r="D326" s="15">
        <v>6</v>
      </c>
      <c r="E326" s="29">
        <v>570313</v>
      </c>
      <c r="F326" s="29">
        <v>545670</v>
      </c>
      <c r="G326" s="15">
        <v>0</v>
      </c>
      <c r="H326" s="15">
        <v>2</v>
      </c>
      <c r="I326" s="15">
        <v>0</v>
      </c>
      <c r="J326" s="15">
        <f t="shared" si="5"/>
        <v>2</v>
      </c>
      <c r="K326" s="15">
        <v>0</v>
      </c>
      <c r="L326" s="15">
        <v>1</v>
      </c>
      <c r="M326" s="15">
        <v>3.2</v>
      </c>
      <c r="N326" s="15">
        <v>0</v>
      </c>
      <c r="O326" s="15">
        <v>0</v>
      </c>
      <c r="P326" s="15">
        <v>0</v>
      </c>
      <c r="Q326" s="15">
        <v>0</v>
      </c>
      <c r="R326" s="35">
        <f>((G326*[1]Sheet3!$K$7)+([1]ghana!I326*[1]Sheet3!$K$13)+(I326*[1]Sheet3!$K$13)+([1]ghana!L326*[1]Sheet3!$K$3)+([1]ghana!M326*'[1]Cal p gram'!$U$24)+([1]ghana!O326*'[1]Cal p gram'!$U$23))/1000</f>
        <v>0.45229918826234045</v>
      </c>
      <c r="S326" s="15" t="s">
        <v>482</v>
      </c>
      <c r="T326" s="39">
        <f>(R326/[1]Sheet3!$B$21)*10000</f>
        <v>25.939628799471482</v>
      </c>
    </row>
    <row r="327" spans="1:20" x14ac:dyDescent="0.25">
      <c r="A327" s="32">
        <v>39469</v>
      </c>
      <c r="B327" s="15">
        <v>323</v>
      </c>
      <c r="C327" s="33">
        <v>0.65625</v>
      </c>
      <c r="D327" s="15">
        <v>6</v>
      </c>
      <c r="E327" s="29">
        <v>570395</v>
      </c>
      <c r="F327" s="29">
        <v>545626</v>
      </c>
      <c r="G327" s="15">
        <v>0</v>
      </c>
      <c r="H327" s="15">
        <v>1</v>
      </c>
      <c r="I327" s="15">
        <v>0</v>
      </c>
      <c r="J327" s="15">
        <f t="shared" si="5"/>
        <v>1</v>
      </c>
      <c r="K327" s="15">
        <v>0</v>
      </c>
      <c r="L327" s="15">
        <v>1</v>
      </c>
      <c r="M327" s="15">
        <v>3.3</v>
      </c>
      <c r="N327" s="15">
        <v>0</v>
      </c>
      <c r="O327" s="15">
        <v>0</v>
      </c>
      <c r="P327" s="15">
        <v>0</v>
      </c>
      <c r="Q327" s="15">
        <v>0</v>
      </c>
      <c r="R327" s="35">
        <f>((G327*[1]Sheet3!$K$7)+([1]ghana!I327*[1]Sheet3!$K$13)+(I327*[1]Sheet3!$K$13)+([1]ghana!L327*[1]Sheet3!$K$3)+([1]ghana!M327*'[1]Cal p gram'!$U$24)+([1]ghana!O327*'[1]Cal p gram'!$U$23))/1000</f>
        <v>0.22614959413117022</v>
      </c>
      <c r="S327" s="15" t="s">
        <v>481</v>
      </c>
      <c r="T327" s="39">
        <f>(R327/[1]Sheet3!$B$21)*10000</f>
        <v>12.969814399735741</v>
      </c>
    </row>
    <row r="328" spans="1:20" x14ac:dyDescent="0.25">
      <c r="A328" s="32">
        <v>39469</v>
      </c>
      <c r="B328" s="15">
        <v>324</v>
      </c>
      <c r="C328" s="33">
        <v>0.66041666666666665</v>
      </c>
      <c r="D328" s="15">
        <v>6</v>
      </c>
      <c r="E328" s="29">
        <v>570489</v>
      </c>
      <c r="F328" s="29">
        <v>545603</v>
      </c>
      <c r="G328" s="15">
        <v>0</v>
      </c>
      <c r="H328" s="15">
        <v>1</v>
      </c>
      <c r="I328" s="15">
        <v>0</v>
      </c>
      <c r="J328" s="15">
        <f t="shared" si="5"/>
        <v>1</v>
      </c>
      <c r="K328" s="15">
        <v>0</v>
      </c>
      <c r="L328" s="15">
        <v>0</v>
      </c>
      <c r="M328" s="15">
        <v>0</v>
      </c>
      <c r="N328" s="15">
        <v>0</v>
      </c>
      <c r="O328" s="15">
        <v>0</v>
      </c>
      <c r="P328" s="15">
        <v>0</v>
      </c>
      <c r="Q328" s="15">
        <v>0</v>
      </c>
      <c r="R328" s="35">
        <f>((G328*[1]Sheet3!$K$7)+([1]ghana!I328*[1]Sheet3!$K$13)+(I328*[1]Sheet3!$K$13)+([1]ghana!L328*[1]Sheet3!$K$3)+([1]ghana!M328*'[1]Cal p gram'!$U$24)+([1]ghana!O328*'[1]Cal p gram'!$U$23))/1000</f>
        <v>0.22614959413117022</v>
      </c>
      <c r="S328" s="15">
        <v>0</v>
      </c>
      <c r="T328" s="39">
        <f>(R328/[1]Sheet3!$B$21)*10000</f>
        <v>12.969814399735741</v>
      </c>
    </row>
    <row r="329" spans="1:20" x14ac:dyDescent="0.25">
      <c r="A329" s="32">
        <v>39469</v>
      </c>
      <c r="B329" s="15">
        <v>325</v>
      </c>
      <c r="C329" s="33">
        <v>0.66319444444444442</v>
      </c>
      <c r="D329" s="15">
        <v>6</v>
      </c>
      <c r="E329" s="29">
        <v>570576</v>
      </c>
      <c r="F329" s="29">
        <v>545580</v>
      </c>
      <c r="G329" s="15">
        <v>0</v>
      </c>
      <c r="H329" s="15">
        <v>4</v>
      </c>
      <c r="I329" s="15">
        <v>0</v>
      </c>
      <c r="J329" s="15">
        <f t="shared" si="5"/>
        <v>4</v>
      </c>
      <c r="K329" s="15">
        <v>0</v>
      </c>
      <c r="L329" s="15">
        <v>0</v>
      </c>
      <c r="M329" s="15">
        <v>0</v>
      </c>
      <c r="N329" s="15">
        <v>0</v>
      </c>
      <c r="O329" s="15">
        <v>0</v>
      </c>
      <c r="P329" s="15">
        <v>0</v>
      </c>
      <c r="Q329" s="15">
        <v>0</v>
      </c>
      <c r="R329" s="35">
        <f>((G329*[1]Sheet3!$K$7)+([1]ghana!I329*[1]Sheet3!$K$13)+(I329*[1]Sheet3!$K$13)+([1]ghana!L329*[1]Sheet3!$K$3)+([1]ghana!M329*'[1]Cal p gram'!$U$24)+([1]ghana!O329*'[1]Cal p gram'!$U$23))/1000</f>
        <v>0.90459837652468089</v>
      </c>
      <c r="S329" s="15">
        <v>0</v>
      </c>
      <c r="T329" s="39">
        <f>(R329/[1]Sheet3!$B$21)*10000</f>
        <v>51.879257598942964</v>
      </c>
    </row>
    <row r="330" spans="1:20" x14ac:dyDescent="0.25">
      <c r="A330" s="32">
        <v>39469</v>
      </c>
      <c r="B330" s="15">
        <v>326</v>
      </c>
      <c r="C330" s="33">
        <v>0.63055555555555554</v>
      </c>
      <c r="D330" s="15">
        <v>6</v>
      </c>
      <c r="E330" s="29">
        <v>570663</v>
      </c>
      <c r="F330" s="29">
        <v>545549</v>
      </c>
      <c r="G330" s="15">
        <v>0</v>
      </c>
      <c r="H330" s="15">
        <v>3</v>
      </c>
      <c r="I330" s="15">
        <v>0</v>
      </c>
      <c r="J330" s="15">
        <f t="shared" si="5"/>
        <v>3</v>
      </c>
      <c r="K330" s="15">
        <v>0</v>
      </c>
      <c r="L330" s="15">
        <v>0</v>
      </c>
      <c r="M330" s="15">
        <v>0</v>
      </c>
      <c r="N330" s="15">
        <v>1</v>
      </c>
      <c r="O330" s="15">
        <v>1.9</v>
      </c>
      <c r="P330" s="15">
        <v>0</v>
      </c>
      <c r="Q330" s="15">
        <v>0</v>
      </c>
      <c r="R330" s="35">
        <f>((G330*[1]Sheet3!$K$7)+([1]ghana!I330*[1]Sheet3!$K$13)+(I330*[1]Sheet3!$K$13)+([1]ghana!L330*[1]Sheet3!$K$3)+([1]ghana!M330*'[1]Cal p gram'!$U$24)+([1]ghana!O330*'[1]Cal p gram'!$U$23))/1000</f>
        <v>0.6784487823935107</v>
      </c>
      <c r="S330" s="15">
        <v>0</v>
      </c>
      <c r="T330" s="39">
        <f>(R330/[1]Sheet3!$B$21)*10000</f>
        <v>38.909443199207224</v>
      </c>
    </row>
    <row r="331" spans="1:20" x14ac:dyDescent="0.25">
      <c r="A331" s="32">
        <v>39469</v>
      </c>
      <c r="B331" s="15">
        <v>328</v>
      </c>
      <c r="C331" s="33">
        <v>0.67152777777777772</v>
      </c>
      <c r="D331" s="15">
        <v>6</v>
      </c>
      <c r="E331" s="29">
        <v>570749</v>
      </c>
      <c r="F331" s="29">
        <v>545516</v>
      </c>
      <c r="G331" s="15">
        <v>2</v>
      </c>
      <c r="H331" s="15">
        <v>3</v>
      </c>
      <c r="I331" s="15">
        <v>0</v>
      </c>
      <c r="J331" s="15">
        <f t="shared" si="5"/>
        <v>5</v>
      </c>
      <c r="K331" s="15">
        <v>0</v>
      </c>
      <c r="L331" s="15">
        <v>0</v>
      </c>
      <c r="M331" s="15">
        <v>0</v>
      </c>
      <c r="N331" s="15">
        <v>2</v>
      </c>
      <c r="O331" s="15" t="s">
        <v>521</v>
      </c>
      <c r="P331" s="15">
        <v>0</v>
      </c>
      <c r="Q331" s="15">
        <v>0</v>
      </c>
      <c r="R331" s="35">
        <f>((G331*[1]Sheet3!$K$7)+([1]ghana!I331*[1]Sheet3!$K$13)+(I331*[1]Sheet3!$K$13)+([1]ghana!L331*[1]Sheet3!$K$3)+([1]ghana!M331*'[1]Cal p gram'!$U$24)+([1]ghana!O331*'[1]Cal p gram'!$U$23))/1000</f>
        <v>0.69902643948204057</v>
      </c>
      <c r="S331" s="15">
        <v>0</v>
      </c>
      <c r="T331" s="39">
        <f>(R331/[1]Sheet3!$B$21)*10000</f>
        <v>40.08958413310976</v>
      </c>
    </row>
    <row r="332" spans="1:20" x14ac:dyDescent="0.25">
      <c r="A332" s="32">
        <v>39469</v>
      </c>
      <c r="B332" s="15">
        <v>329</v>
      </c>
      <c r="C332" s="33">
        <v>0.67500000000000004</v>
      </c>
      <c r="D332" s="15">
        <v>6</v>
      </c>
      <c r="E332" s="29">
        <v>570837</v>
      </c>
      <c r="F332" s="29">
        <v>545490</v>
      </c>
      <c r="G332" s="15">
        <v>0</v>
      </c>
      <c r="H332" s="15">
        <v>0</v>
      </c>
      <c r="I332" s="15">
        <v>0</v>
      </c>
      <c r="J332" s="15">
        <f t="shared" si="5"/>
        <v>0</v>
      </c>
      <c r="K332" s="15">
        <v>0</v>
      </c>
      <c r="L332" s="15">
        <v>1</v>
      </c>
      <c r="M332" s="15">
        <v>5.0999999999999996</v>
      </c>
      <c r="N332" s="15">
        <v>0</v>
      </c>
      <c r="O332" s="15">
        <v>0</v>
      </c>
      <c r="P332" s="15">
        <v>0</v>
      </c>
      <c r="Q332" s="15">
        <v>0</v>
      </c>
      <c r="R332" s="35">
        <f>((G332*[1]Sheet3!$K$7)+([1]ghana!I332*[1]Sheet3!$K$13)+(I332*[1]Sheet3!$K$13)+([1]ghana!L332*[1]Sheet3!$K$3)+([1]ghana!M332*'[1]Cal p gram'!$U$24)+([1]ghana!O332*'[1]Cal p gram'!$U$23))/1000</f>
        <v>0</v>
      </c>
      <c r="S332" s="15" t="s">
        <v>487</v>
      </c>
      <c r="T332" s="39">
        <f>(R332/[1]Sheet3!$B$21)*10000</f>
        <v>0</v>
      </c>
    </row>
    <row r="333" spans="1:20" x14ac:dyDescent="0.25">
      <c r="A333" s="32">
        <v>39469</v>
      </c>
      <c r="B333" s="15">
        <v>330</v>
      </c>
      <c r="C333" s="33">
        <v>0.67847222222222214</v>
      </c>
      <c r="D333" s="15">
        <v>6</v>
      </c>
      <c r="E333" s="29">
        <v>570925</v>
      </c>
      <c r="F333" s="29">
        <v>545454</v>
      </c>
      <c r="G333" s="15">
        <v>0</v>
      </c>
      <c r="H333" s="15">
        <v>1</v>
      </c>
      <c r="I333" s="15">
        <v>0</v>
      </c>
      <c r="J333" s="15">
        <f t="shared" si="5"/>
        <v>1</v>
      </c>
      <c r="K333" s="15">
        <v>0</v>
      </c>
      <c r="L333" s="15">
        <v>0</v>
      </c>
      <c r="M333" s="15">
        <v>0</v>
      </c>
      <c r="N333" s="15">
        <v>0</v>
      </c>
      <c r="O333" s="15">
        <v>0</v>
      </c>
      <c r="P333" s="15">
        <v>0</v>
      </c>
      <c r="Q333" s="15">
        <v>0</v>
      </c>
      <c r="R333" s="35">
        <f>((G333*[1]Sheet3!$K$7)+([1]ghana!I333*[1]Sheet3!$K$13)+(I333*[1]Sheet3!$K$13)+([1]ghana!L333*[1]Sheet3!$K$3)+([1]ghana!M333*'[1]Cal p gram'!$U$24)+([1]ghana!O333*'[1]Cal p gram'!$U$23))/1000</f>
        <v>0.22614959413117022</v>
      </c>
      <c r="S333" s="15">
        <v>0</v>
      </c>
      <c r="T333" s="39">
        <f>(R333/[1]Sheet3!$B$21)*10000</f>
        <v>12.969814399735741</v>
      </c>
    </row>
    <row r="334" spans="1:20" x14ac:dyDescent="0.25">
      <c r="A334" s="32">
        <v>39469</v>
      </c>
      <c r="B334" s="15">
        <v>331</v>
      </c>
      <c r="C334" s="33">
        <v>0.68055555555555547</v>
      </c>
      <c r="D334" s="15">
        <v>-6</v>
      </c>
      <c r="E334" s="29">
        <v>571022</v>
      </c>
      <c r="F334" s="29">
        <v>545426</v>
      </c>
      <c r="G334" s="15">
        <v>0</v>
      </c>
      <c r="H334" s="15">
        <v>4</v>
      </c>
      <c r="I334" s="15">
        <v>0</v>
      </c>
      <c r="J334" s="15">
        <f t="shared" si="5"/>
        <v>4</v>
      </c>
      <c r="K334" s="15">
        <v>0</v>
      </c>
      <c r="L334" s="15">
        <v>0</v>
      </c>
      <c r="M334" s="15">
        <v>0</v>
      </c>
      <c r="N334" s="15">
        <v>0</v>
      </c>
      <c r="O334" s="15">
        <v>0</v>
      </c>
      <c r="P334" s="15">
        <v>0</v>
      </c>
      <c r="Q334" s="15">
        <v>0</v>
      </c>
      <c r="R334" s="35">
        <f>((G334*[1]Sheet3!$K$7)+([1]ghana!I334*[1]Sheet3!$K$13)+(I334*[1]Sheet3!$K$13)+([1]ghana!L334*[1]Sheet3!$K$3)+([1]ghana!M334*'[1]Cal p gram'!$U$24)+([1]ghana!O334*'[1]Cal p gram'!$U$23))/1000</f>
        <v>0.90459837652468089</v>
      </c>
      <c r="S334" s="15">
        <v>0</v>
      </c>
      <c r="T334" s="39">
        <f>(R334/[1]Sheet3!$B$21)*10000</f>
        <v>51.879257598942964</v>
      </c>
    </row>
    <row r="335" spans="1:20" x14ac:dyDescent="0.25">
      <c r="A335" s="32">
        <v>39469</v>
      </c>
      <c r="B335" s="15">
        <v>332</v>
      </c>
      <c r="C335" s="33">
        <v>0.68402777777777779</v>
      </c>
      <c r="D335" s="15">
        <v>-6</v>
      </c>
      <c r="E335" s="29">
        <v>571108</v>
      </c>
      <c r="F335" s="29">
        <v>545395</v>
      </c>
      <c r="G335" s="15">
        <v>0</v>
      </c>
      <c r="H335" s="15">
        <v>2</v>
      </c>
      <c r="I335" s="15">
        <v>0</v>
      </c>
      <c r="J335" s="15">
        <f t="shared" si="5"/>
        <v>2</v>
      </c>
      <c r="K335" s="15">
        <v>0</v>
      </c>
      <c r="L335" s="15">
        <v>1</v>
      </c>
      <c r="M335" s="15">
        <v>5</v>
      </c>
      <c r="N335" s="15">
        <v>0</v>
      </c>
      <c r="O335" s="15">
        <v>0</v>
      </c>
      <c r="P335" s="15">
        <v>0</v>
      </c>
      <c r="Q335" s="15">
        <v>0</v>
      </c>
      <c r="R335" s="35">
        <f>((G335*[1]Sheet3!$K$7)+([1]ghana!I335*[1]Sheet3!$K$13)+(I335*[1]Sheet3!$K$13)+([1]ghana!L335*[1]Sheet3!$K$3)+([1]ghana!M335*'[1]Cal p gram'!$U$24)+([1]ghana!O335*'[1]Cal p gram'!$U$23))/1000</f>
        <v>0.45229918826234045</v>
      </c>
      <c r="S335" s="15" t="s">
        <v>482</v>
      </c>
      <c r="T335" s="39">
        <f>(R335/[1]Sheet3!$B$21)*10000</f>
        <v>25.939628799471482</v>
      </c>
    </row>
    <row r="336" spans="1:20" x14ac:dyDescent="0.25">
      <c r="A336" s="32">
        <v>39469</v>
      </c>
      <c r="B336" s="15">
        <v>333</v>
      </c>
      <c r="C336" s="33">
        <v>0.6875</v>
      </c>
      <c r="D336" s="15">
        <v>-6</v>
      </c>
      <c r="E336" s="29">
        <v>571191</v>
      </c>
      <c r="F336" s="29">
        <v>545396</v>
      </c>
      <c r="G336" s="15">
        <v>0</v>
      </c>
      <c r="H336" s="15">
        <v>0</v>
      </c>
      <c r="I336" s="15">
        <v>0</v>
      </c>
      <c r="J336" s="15">
        <f t="shared" si="5"/>
        <v>0</v>
      </c>
      <c r="K336" s="15">
        <v>0</v>
      </c>
      <c r="L336" s="15">
        <v>1</v>
      </c>
      <c r="M336" s="15">
        <v>2.1</v>
      </c>
      <c r="N336" s="15">
        <v>0</v>
      </c>
      <c r="O336" s="15">
        <v>0</v>
      </c>
      <c r="P336" s="15">
        <v>0</v>
      </c>
      <c r="Q336" s="15">
        <v>0</v>
      </c>
      <c r="R336" s="35">
        <f>((G336*[1]Sheet3!$K$7)+([1]ghana!I336*[1]Sheet3!$K$13)+(I336*[1]Sheet3!$K$13)+([1]ghana!L336*[1]Sheet3!$K$3)+([1]ghana!M336*'[1]Cal p gram'!$U$24)+([1]ghana!O336*'[1]Cal p gram'!$U$23))/1000</f>
        <v>0</v>
      </c>
      <c r="S336" s="15" t="s">
        <v>487</v>
      </c>
      <c r="T336" s="39">
        <f>(R336/[1]Sheet3!$B$21)*10000</f>
        <v>0</v>
      </c>
    </row>
    <row r="337" spans="1:20" x14ac:dyDescent="0.25">
      <c r="A337" s="32">
        <v>39470</v>
      </c>
      <c r="B337" s="15">
        <v>334</v>
      </c>
      <c r="C337" s="33">
        <v>0.33958333333333329</v>
      </c>
      <c r="D337" s="15">
        <v>-3</v>
      </c>
      <c r="E337" s="29">
        <v>571468</v>
      </c>
      <c r="F337" s="29">
        <v>545235</v>
      </c>
      <c r="J337" s="15">
        <f t="shared" si="5"/>
        <v>0</v>
      </c>
      <c r="R337" s="35">
        <f>((G337*[1]Sheet3!$K$7)+([1]ghana!I337*[1]Sheet3!$K$13)+(I337*[1]Sheet3!$K$13)+([1]ghana!L337*[1]Sheet3!$K$3)+([1]ghana!M337*'[1]Cal p gram'!$U$24)+([1]ghana!O337*'[1]Cal p gram'!$U$23))/1000</f>
        <v>0</v>
      </c>
      <c r="T337" s="39">
        <f>(R337/[1]Sheet3!$B$21)*10000</f>
        <v>0</v>
      </c>
    </row>
    <row r="338" spans="1:20" x14ac:dyDescent="0.25">
      <c r="A338" s="32">
        <v>39470</v>
      </c>
      <c r="B338" s="15">
        <v>335</v>
      </c>
      <c r="C338" s="33">
        <v>0.3576388888888889</v>
      </c>
      <c r="D338" s="15">
        <v>-3</v>
      </c>
      <c r="E338" s="29">
        <v>571558</v>
      </c>
      <c r="F338" s="29">
        <v>545190</v>
      </c>
      <c r="G338" s="15">
        <v>3</v>
      </c>
      <c r="H338" s="15">
        <v>229</v>
      </c>
      <c r="I338" s="15">
        <v>3</v>
      </c>
      <c r="J338" s="15">
        <f t="shared" si="5"/>
        <v>235</v>
      </c>
      <c r="K338" s="15">
        <v>2</v>
      </c>
      <c r="L338" s="15">
        <v>0</v>
      </c>
      <c r="M338" s="15">
        <v>0</v>
      </c>
      <c r="N338" s="15">
        <v>0</v>
      </c>
      <c r="O338" s="15">
        <v>0</v>
      </c>
      <c r="P338" s="15">
        <v>0</v>
      </c>
      <c r="Q338" s="15">
        <v>0</v>
      </c>
      <c r="R338" s="35">
        <f>((G338*[1]Sheet3!$K$7)+([1]ghana!I338*[1]Sheet3!$K$13)+(I338*[1]Sheet3!$K$13)+([1]ghana!L338*[1]Sheet3!$K$3)+([1]ghana!M338*'[1]Cal p gram'!$U$24)+([1]ghana!O338*'[1]Cal p gram'!$U$23))/1000</f>
        <v>52.505536866499348</v>
      </c>
      <c r="S338" s="15">
        <v>0</v>
      </c>
      <c r="T338" s="39">
        <f>(R338/[1]Sheet3!$B$21)*10000</f>
        <v>3011.2239234088397</v>
      </c>
    </row>
    <row r="339" spans="1:20" x14ac:dyDescent="0.25">
      <c r="A339" s="32">
        <v>39470</v>
      </c>
      <c r="B339" s="15">
        <v>336</v>
      </c>
      <c r="C339" s="33">
        <v>0.37291666666666667</v>
      </c>
      <c r="D339" s="15">
        <v>-3</v>
      </c>
      <c r="E339" s="29">
        <v>571641</v>
      </c>
      <c r="F339" s="29">
        <v>545158</v>
      </c>
      <c r="G339" s="15">
        <v>1</v>
      </c>
      <c r="H339" s="15">
        <v>66</v>
      </c>
      <c r="I339" s="15">
        <v>0</v>
      </c>
      <c r="J339" s="15">
        <f t="shared" si="5"/>
        <v>67</v>
      </c>
      <c r="K339" s="15">
        <v>2</v>
      </c>
      <c r="L339" s="15">
        <v>0</v>
      </c>
      <c r="M339" s="15">
        <v>0</v>
      </c>
      <c r="N339" s="15">
        <v>0</v>
      </c>
      <c r="O339" s="15">
        <v>0</v>
      </c>
      <c r="P339" s="15">
        <v>0</v>
      </c>
      <c r="Q339" s="15">
        <v>0</v>
      </c>
      <c r="R339" s="35">
        <f>((G339*[1]Sheet3!$K$7)+([1]ghana!I339*[1]Sheet3!$K$13)+(I339*[1]Sheet3!$K$13)+([1]ghana!L339*[1]Sheet3!$K$3)+([1]ghana!M339*'[1]Cal p gram'!$U$24)+([1]ghana!O339*'[1]Cal p gram'!$U$23))/1000</f>
        <v>14.94412658363656</v>
      </c>
      <c r="S339" s="15">
        <v>0</v>
      </c>
      <c r="T339" s="39">
        <f>(R339/[1]Sheet3!$B$21)*10000</f>
        <v>857.05459211880384</v>
      </c>
    </row>
    <row r="340" spans="1:20" x14ac:dyDescent="0.25">
      <c r="A340" s="32">
        <v>39470</v>
      </c>
      <c r="B340" s="15">
        <v>337</v>
      </c>
      <c r="C340" s="33">
        <v>0.37847222222222221</v>
      </c>
      <c r="D340" s="15">
        <v>-2</v>
      </c>
      <c r="E340" s="29">
        <v>571728</v>
      </c>
      <c r="F340" s="29">
        <v>545122</v>
      </c>
      <c r="G340" s="15">
        <v>0</v>
      </c>
      <c r="H340" s="15">
        <v>0</v>
      </c>
      <c r="I340" s="15">
        <v>0</v>
      </c>
      <c r="J340" s="15">
        <f t="shared" si="5"/>
        <v>0</v>
      </c>
      <c r="K340" s="15">
        <v>1</v>
      </c>
      <c r="L340" s="15">
        <v>0</v>
      </c>
      <c r="M340" s="15">
        <v>0</v>
      </c>
      <c r="N340" s="15">
        <v>0</v>
      </c>
      <c r="O340" s="15">
        <v>0</v>
      </c>
      <c r="P340" s="15">
        <v>0</v>
      </c>
      <c r="Q340" s="15">
        <v>0</v>
      </c>
      <c r="R340" s="35">
        <f>((G340*[1]Sheet3!$K$7)+([1]ghana!I340*[1]Sheet3!$K$13)+(I340*[1]Sheet3!$K$13)+([1]ghana!L340*[1]Sheet3!$K$3)+([1]ghana!M340*'[1]Cal p gram'!$U$24)+([1]ghana!O340*'[1]Cal p gram'!$U$23))/1000</f>
        <v>3.9822712175301535E-3</v>
      </c>
      <c r="S340" s="15">
        <v>0</v>
      </c>
      <c r="T340" s="39">
        <f>(R340/[1]Sheet3!$B$21)*10000</f>
        <v>0.22838563464685399</v>
      </c>
    </row>
    <row r="341" spans="1:20" x14ac:dyDescent="0.25">
      <c r="A341" s="32">
        <v>39470</v>
      </c>
      <c r="B341" s="15">
        <v>338</v>
      </c>
      <c r="C341" s="33">
        <v>0.3833333333333333</v>
      </c>
      <c r="D341" s="15">
        <v>-2</v>
      </c>
      <c r="E341" s="29">
        <v>571814</v>
      </c>
      <c r="F341" s="29">
        <v>545107</v>
      </c>
      <c r="J341" s="15">
        <f t="shared" si="5"/>
        <v>0</v>
      </c>
      <c r="R341" s="35">
        <f>((G341*[1]Sheet3!$K$7)+([1]ghana!I341*[1]Sheet3!$K$13)+(I341*[1]Sheet3!$K$13)+([1]ghana!L341*[1]Sheet3!$K$3)+([1]ghana!M341*'[1]Cal p gram'!$U$24)+([1]ghana!O341*'[1]Cal p gram'!$U$23))/1000</f>
        <v>0</v>
      </c>
      <c r="T341" s="39">
        <f>(R341/[1]Sheet3!$B$21)*10000</f>
        <v>0</v>
      </c>
    </row>
    <row r="342" spans="1:20" x14ac:dyDescent="0.25">
      <c r="A342" s="32">
        <v>39470</v>
      </c>
      <c r="B342" s="15">
        <v>339</v>
      </c>
      <c r="C342" s="33">
        <v>0.3881944444444444</v>
      </c>
      <c r="D342" s="15">
        <v>-2</v>
      </c>
      <c r="E342" s="29">
        <v>571886</v>
      </c>
      <c r="F342" s="29">
        <v>545082</v>
      </c>
      <c r="G342" s="15">
        <v>0</v>
      </c>
      <c r="H342" s="15">
        <v>1</v>
      </c>
      <c r="I342" s="15">
        <v>0</v>
      </c>
      <c r="J342" s="15">
        <f t="shared" si="5"/>
        <v>1</v>
      </c>
      <c r="K342" s="15">
        <v>0</v>
      </c>
      <c r="L342" s="15">
        <v>0</v>
      </c>
      <c r="M342" s="15">
        <v>0</v>
      </c>
      <c r="N342" s="15">
        <v>4</v>
      </c>
      <c r="O342" s="15" t="s">
        <v>522</v>
      </c>
      <c r="P342" s="15">
        <v>0</v>
      </c>
      <c r="Q342" s="15">
        <v>0</v>
      </c>
      <c r="R342" s="35">
        <f>((G342*[1]Sheet3!$K$7)+([1]ghana!I342*[1]Sheet3!$K$13)+(I342*[1]Sheet3!$K$13)+([1]ghana!L342*[1]Sheet3!$K$3)+([1]ghana!M342*'[1]Cal p gram'!$U$24)+([1]ghana!O342*'[1]Cal p gram'!$U$23))/1000</f>
        <v>0.22614959413117022</v>
      </c>
      <c r="S342" s="15">
        <v>0</v>
      </c>
      <c r="T342" s="39">
        <f>(R342/[1]Sheet3!$B$21)*10000</f>
        <v>12.969814399735741</v>
      </c>
    </row>
    <row r="343" spans="1:20" x14ac:dyDescent="0.25">
      <c r="A343" s="32">
        <v>39470</v>
      </c>
      <c r="B343" s="15">
        <v>340</v>
      </c>
      <c r="C343" s="33">
        <v>0.3923611111111111</v>
      </c>
      <c r="D343" s="15">
        <v>-2</v>
      </c>
      <c r="E343" s="29">
        <v>571967</v>
      </c>
      <c r="F343" s="29">
        <v>545051</v>
      </c>
      <c r="J343" s="15">
        <f t="shared" si="5"/>
        <v>0</v>
      </c>
      <c r="R343" s="35">
        <f>((G343*[1]Sheet3!$K$7)+([1]ghana!I343*[1]Sheet3!$K$13)+(I343*[1]Sheet3!$K$13)+([1]ghana!L343*[1]Sheet3!$K$3)+([1]ghana!M343*'[1]Cal p gram'!$U$24)+([1]ghana!O343*'[1]Cal p gram'!$U$23))/1000</f>
        <v>0</v>
      </c>
      <c r="T343" s="39">
        <f>(R343/[1]Sheet3!$B$21)*10000</f>
        <v>0</v>
      </c>
    </row>
    <row r="344" spans="1:20" x14ac:dyDescent="0.25">
      <c r="A344" s="32">
        <v>39470</v>
      </c>
      <c r="B344" s="15">
        <v>342</v>
      </c>
      <c r="C344" s="33">
        <v>0.39791666666666664</v>
      </c>
      <c r="D344" s="15">
        <v>-2</v>
      </c>
      <c r="E344" s="29">
        <v>572059</v>
      </c>
      <c r="F344" s="29">
        <v>545013</v>
      </c>
      <c r="G344" s="15">
        <v>0</v>
      </c>
      <c r="H344" s="15">
        <v>31</v>
      </c>
      <c r="I344" s="15">
        <v>0</v>
      </c>
      <c r="J344" s="15">
        <f t="shared" si="5"/>
        <v>31</v>
      </c>
      <c r="K344" s="15">
        <v>0</v>
      </c>
      <c r="L344" s="15">
        <v>0</v>
      </c>
      <c r="M344" s="15">
        <v>0</v>
      </c>
      <c r="N344" s="15">
        <v>0</v>
      </c>
      <c r="O344" s="15">
        <v>0</v>
      </c>
      <c r="P344" s="15">
        <v>0</v>
      </c>
      <c r="Q344" s="15">
        <v>0</v>
      </c>
      <c r="R344" s="35">
        <f>((G344*[1]Sheet3!$K$7)+([1]ghana!I344*[1]Sheet3!$K$13)+(I344*[1]Sheet3!$K$13)+([1]ghana!L344*[1]Sheet3!$K$3)+([1]ghana!M344*'[1]Cal p gram'!$U$24)+([1]ghana!O344*'[1]Cal p gram'!$U$23))/1000</f>
        <v>7.0106374180662767</v>
      </c>
      <c r="S344" s="15">
        <v>0</v>
      </c>
      <c r="T344" s="39">
        <f>(R344/[1]Sheet3!$B$21)*10000</f>
        <v>402.0642463918079</v>
      </c>
    </row>
    <row r="345" spans="1:20" x14ac:dyDescent="0.25">
      <c r="A345" s="32">
        <v>39470</v>
      </c>
      <c r="B345" s="15">
        <v>341</v>
      </c>
      <c r="C345" s="33">
        <v>0.40347222222222218</v>
      </c>
      <c r="D345" s="15">
        <v>-2</v>
      </c>
      <c r="E345" s="29">
        <v>572136</v>
      </c>
      <c r="F345" s="29">
        <v>544982</v>
      </c>
      <c r="G345" s="15">
        <v>260</v>
      </c>
      <c r="H345" s="15">
        <v>43</v>
      </c>
      <c r="I345" s="15">
        <v>12</v>
      </c>
      <c r="J345" s="15">
        <f t="shared" si="5"/>
        <v>315</v>
      </c>
      <c r="K345" s="15">
        <v>2</v>
      </c>
      <c r="L345" s="15">
        <v>0</v>
      </c>
      <c r="M345" s="15">
        <v>0</v>
      </c>
      <c r="N345" s="15">
        <v>0</v>
      </c>
      <c r="O345" s="15">
        <v>0</v>
      </c>
      <c r="P345" s="15">
        <v>0</v>
      </c>
      <c r="Q345" s="15">
        <v>0</v>
      </c>
      <c r="R345" s="35">
        <f>((G345*[1]Sheet3!$K$7)+([1]ghana!I345*[1]Sheet3!$K$13)+(I345*[1]Sheet3!$K$13)+([1]ghana!L345*[1]Sheet3!$K$3)+([1]ghana!M345*'[1]Cal p gram'!$U$24)+([1]ghana!O345*'[1]Cal p gram'!$U$23))/1000</f>
        <v>15.121287641158304</v>
      </c>
      <c r="S345" s="15">
        <v>0</v>
      </c>
      <c r="T345" s="39">
        <f>(R345/[1]Sheet3!$B$21)*10000</f>
        <v>867.21488466208916</v>
      </c>
    </row>
    <row r="346" spans="1:20" x14ac:dyDescent="0.25">
      <c r="A346" s="32">
        <v>39470</v>
      </c>
      <c r="B346" s="15">
        <v>343</v>
      </c>
      <c r="C346" s="33">
        <v>0.40902777777777777</v>
      </c>
      <c r="D346" s="15">
        <v>-2</v>
      </c>
      <c r="E346" s="29">
        <v>572223</v>
      </c>
      <c r="F346" s="29">
        <v>544963</v>
      </c>
      <c r="G346" s="15">
        <v>144</v>
      </c>
      <c r="H346" s="15">
        <v>58</v>
      </c>
      <c r="I346" s="15">
        <v>18</v>
      </c>
      <c r="J346" s="15">
        <f t="shared" si="5"/>
        <v>220</v>
      </c>
      <c r="K346" s="15">
        <v>0</v>
      </c>
      <c r="L346" s="15">
        <v>0</v>
      </c>
      <c r="M346" s="15">
        <v>0</v>
      </c>
      <c r="N346" s="15">
        <v>0</v>
      </c>
      <c r="O346" s="15">
        <v>0</v>
      </c>
      <c r="P346" s="15">
        <v>0</v>
      </c>
      <c r="Q346" s="15">
        <v>0</v>
      </c>
      <c r="R346" s="35">
        <f>((G346*[1]Sheet3!$K$7)+([1]ghana!I346*[1]Sheet3!$K$13)+(I346*[1]Sheet3!$K$13)+([1]ghana!L346*[1]Sheet3!$K$3)+([1]ghana!M346*'[1]Cal p gram'!$U$24)+([1]ghana!O346*'[1]Cal p gram'!$U$23))/1000</f>
        <v>18.668960464343087</v>
      </c>
      <c r="S346" s="15">
        <v>0</v>
      </c>
      <c r="T346" s="39">
        <f>(R346/[1]Sheet3!$B$21)*10000</f>
        <v>1070.6760416208988</v>
      </c>
    </row>
    <row r="347" spans="1:20" x14ac:dyDescent="0.25">
      <c r="A347" s="32">
        <v>39470</v>
      </c>
      <c r="B347" s="15">
        <v>344</v>
      </c>
      <c r="C347" s="33">
        <v>0.41527777777777775</v>
      </c>
      <c r="D347" s="15">
        <v>-2</v>
      </c>
      <c r="E347" s="29">
        <v>572301</v>
      </c>
      <c r="F347" s="29">
        <v>544920</v>
      </c>
      <c r="G347" s="15">
        <v>0</v>
      </c>
      <c r="H347" s="15">
        <v>0</v>
      </c>
      <c r="I347" s="15">
        <v>0</v>
      </c>
      <c r="J347" s="15">
        <f t="shared" si="5"/>
        <v>0</v>
      </c>
      <c r="K347" s="15">
        <v>31</v>
      </c>
      <c r="L347" s="15">
        <v>0</v>
      </c>
      <c r="M347" s="15">
        <v>0</v>
      </c>
      <c r="N347" s="15">
        <v>0</v>
      </c>
      <c r="O347" s="15">
        <v>0</v>
      </c>
      <c r="P347" s="15">
        <v>0</v>
      </c>
      <c r="Q347" s="15">
        <v>0</v>
      </c>
      <c r="R347" s="35">
        <f>((G347*[1]Sheet3!$K$7)+([1]ghana!I347*[1]Sheet3!$K$13)+(I347*[1]Sheet3!$K$13)+([1]ghana!L347*[1]Sheet3!$K$3)+([1]ghana!M347*'[1]Cal p gram'!$U$24)+([1]ghana!O347*'[1]Cal p gram'!$U$23))/1000</f>
        <v>0.12345040774343477</v>
      </c>
      <c r="S347" s="15">
        <v>0</v>
      </c>
      <c r="T347" s="39">
        <f>(R347/[1]Sheet3!$B$21)*10000</f>
        <v>7.079954674052475</v>
      </c>
    </row>
    <row r="348" spans="1:20" x14ac:dyDescent="0.25">
      <c r="A348" s="32">
        <v>39470</v>
      </c>
      <c r="B348" s="15">
        <v>345</v>
      </c>
      <c r="C348" s="33">
        <v>0.42499999999999999</v>
      </c>
      <c r="D348" s="15">
        <v>-1</v>
      </c>
      <c r="E348" s="29">
        <v>572383</v>
      </c>
      <c r="F348" s="29">
        <v>544888</v>
      </c>
      <c r="G348" s="15">
        <v>0</v>
      </c>
      <c r="H348" s="15">
        <v>0</v>
      </c>
      <c r="I348" s="15">
        <v>0</v>
      </c>
      <c r="J348" s="15">
        <f t="shared" si="5"/>
        <v>0</v>
      </c>
      <c r="K348" s="15">
        <v>15</v>
      </c>
      <c r="L348" s="15">
        <v>1</v>
      </c>
      <c r="M348" s="15">
        <v>3.9</v>
      </c>
      <c r="N348" s="15">
        <v>0</v>
      </c>
      <c r="O348" s="15">
        <v>0</v>
      </c>
      <c r="P348" s="15">
        <v>0</v>
      </c>
      <c r="Q348" s="15">
        <v>0</v>
      </c>
      <c r="R348" s="35">
        <f>((G348*[1]Sheet3!$K$7)+([1]ghana!I348*[1]Sheet3!$K$13)+(I348*[1]Sheet3!$K$13)+([1]ghana!L348*[1]Sheet3!$K$3)+([1]ghana!M348*'[1]Cal p gram'!$U$24)+([1]ghana!O348*'[1]Cal p gram'!$U$23))/1000</f>
        <v>5.9734068262952307E-2</v>
      </c>
      <c r="S348" s="15" t="s">
        <v>487</v>
      </c>
      <c r="T348" s="39">
        <f>(R348/[1]Sheet3!$B$21)*10000</f>
        <v>3.4257845197028103</v>
      </c>
    </row>
    <row r="349" spans="1:20" x14ac:dyDescent="0.25">
      <c r="A349" s="32">
        <v>39470</v>
      </c>
      <c r="B349" s="15">
        <v>346</v>
      </c>
      <c r="C349" s="33">
        <v>0.43055555555555552</v>
      </c>
      <c r="D349" s="15">
        <v>-1</v>
      </c>
      <c r="E349" s="29">
        <v>572470</v>
      </c>
      <c r="F349" s="29">
        <v>544854</v>
      </c>
      <c r="G349" s="15">
        <v>0</v>
      </c>
      <c r="H349" s="15">
        <v>0</v>
      </c>
      <c r="I349" s="15">
        <v>0</v>
      </c>
      <c r="J349" s="15">
        <f t="shared" si="5"/>
        <v>0</v>
      </c>
      <c r="K349" s="15">
        <v>7</v>
      </c>
      <c r="L349" s="15">
        <v>0</v>
      </c>
      <c r="M349" s="15">
        <v>0</v>
      </c>
      <c r="N349" s="15">
        <v>0</v>
      </c>
      <c r="O349" s="15">
        <v>0</v>
      </c>
      <c r="P349" s="15">
        <v>0</v>
      </c>
      <c r="Q349" s="15">
        <v>0</v>
      </c>
      <c r="R349" s="35">
        <f>((G349*[1]Sheet3!$K$7)+([1]ghana!I349*[1]Sheet3!$K$13)+(I349*[1]Sheet3!$K$13)+([1]ghana!L349*[1]Sheet3!$K$3)+([1]ghana!M349*'[1]Cal p gram'!$U$24)+([1]ghana!O349*'[1]Cal p gram'!$U$23))/1000</f>
        <v>2.7875898522711075E-2</v>
      </c>
      <c r="S349" s="15">
        <v>0</v>
      </c>
      <c r="T349" s="39">
        <f>(R349/[1]Sheet3!$B$21)*10000</f>
        <v>1.5986994425279781</v>
      </c>
    </row>
    <row r="350" spans="1:20" x14ac:dyDescent="0.25">
      <c r="A350" s="32">
        <v>39470</v>
      </c>
      <c r="B350" s="15">
        <v>347</v>
      </c>
      <c r="C350" s="33">
        <v>0.43541666666666662</v>
      </c>
      <c r="D350" s="15">
        <v>-1</v>
      </c>
      <c r="E350" s="29">
        <v>572552</v>
      </c>
      <c r="F350" s="29">
        <v>544841</v>
      </c>
      <c r="G350" s="15">
        <v>0</v>
      </c>
      <c r="H350" s="15">
        <v>1</v>
      </c>
      <c r="I350" s="15">
        <v>0</v>
      </c>
      <c r="J350" s="15">
        <f t="shared" si="5"/>
        <v>1</v>
      </c>
      <c r="K350" s="15">
        <v>21</v>
      </c>
      <c r="L350" s="15">
        <v>0</v>
      </c>
      <c r="M350" s="15">
        <v>0</v>
      </c>
      <c r="N350" s="15">
        <v>1</v>
      </c>
      <c r="O350" s="15">
        <v>0.9</v>
      </c>
      <c r="P350" s="15">
        <v>0</v>
      </c>
      <c r="Q350" s="15">
        <v>0</v>
      </c>
      <c r="R350" s="35">
        <f>((G350*[1]Sheet3!$K$7)+([1]ghana!I350*[1]Sheet3!$K$13)+(I350*[1]Sheet3!$K$13)+([1]ghana!L350*[1]Sheet3!$K$3)+([1]ghana!M350*'[1]Cal p gram'!$U$24)+([1]ghana!O350*'[1]Cal p gram'!$U$23))/1000</f>
        <v>0.30977728969930346</v>
      </c>
      <c r="S350" s="15">
        <v>0</v>
      </c>
      <c r="T350" s="39">
        <f>(R350/[1]Sheet3!$B$21)*10000</f>
        <v>17.765912727319677</v>
      </c>
    </row>
    <row r="351" spans="1:20" x14ac:dyDescent="0.25">
      <c r="A351" s="32">
        <v>39470</v>
      </c>
      <c r="B351" s="15">
        <v>348</v>
      </c>
      <c r="C351" s="33">
        <v>0.44166666666666665</v>
      </c>
      <c r="D351" s="15">
        <v>-1</v>
      </c>
      <c r="E351" s="29">
        <v>572656</v>
      </c>
      <c r="F351" s="29">
        <v>544806</v>
      </c>
      <c r="G351" s="15">
        <v>0</v>
      </c>
      <c r="H351" s="15">
        <v>1</v>
      </c>
      <c r="I351" s="15">
        <v>0</v>
      </c>
      <c r="J351" s="15">
        <f t="shared" si="5"/>
        <v>1</v>
      </c>
      <c r="K351" s="15">
        <v>6</v>
      </c>
      <c r="L351" s="15">
        <v>0</v>
      </c>
      <c r="M351" s="15">
        <v>0</v>
      </c>
      <c r="N351" s="15">
        <v>1</v>
      </c>
      <c r="O351" s="15">
        <v>1.7</v>
      </c>
      <c r="P351" s="15">
        <v>0</v>
      </c>
      <c r="Q351" s="15">
        <v>0</v>
      </c>
      <c r="R351" s="35">
        <f>((G351*[1]Sheet3!$K$7)+([1]ghana!I351*[1]Sheet3!$K$13)+(I351*[1]Sheet3!$K$13)+([1]ghana!L351*[1]Sheet3!$K$3)+([1]ghana!M351*'[1]Cal p gram'!$U$24)+([1]ghana!O351*'[1]Cal p gram'!$U$23))/1000</f>
        <v>0.25004322143635116</v>
      </c>
      <c r="S351" s="15">
        <v>0</v>
      </c>
      <c r="T351" s="39">
        <f>(R351/[1]Sheet3!$B$21)*10000</f>
        <v>14.340128207616864</v>
      </c>
    </row>
    <row r="352" spans="1:20" x14ac:dyDescent="0.25">
      <c r="A352" s="32">
        <v>39470</v>
      </c>
      <c r="B352" s="15">
        <v>349</v>
      </c>
      <c r="C352" s="33">
        <v>0.45347222222222222</v>
      </c>
      <c r="D352" s="15">
        <v>-1</v>
      </c>
      <c r="E352" s="29">
        <v>572728</v>
      </c>
      <c r="F352" s="29">
        <v>544719</v>
      </c>
      <c r="G352" s="15">
        <v>0</v>
      </c>
      <c r="H352" s="15">
        <v>0</v>
      </c>
      <c r="I352" s="15">
        <v>0</v>
      </c>
      <c r="J352" s="15">
        <f t="shared" si="5"/>
        <v>0</v>
      </c>
      <c r="K352" s="15">
        <v>7</v>
      </c>
      <c r="L352" s="15">
        <v>0</v>
      </c>
      <c r="M352" s="15">
        <v>0</v>
      </c>
      <c r="N352" s="15">
        <v>0</v>
      </c>
      <c r="O352" s="15">
        <v>0</v>
      </c>
      <c r="P352" s="15">
        <v>0</v>
      </c>
      <c r="Q352" s="15">
        <v>0</v>
      </c>
      <c r="R352" s="35">
        <f>((G352*[1]Sheet3!$K$7)+([1]ghana!I352*[1]Sheet3!$K$13)+(I352*[1]Sheet3!$K$13)+([1]ghana!L352*[1]Sheet3!$K$3)+([1]ghana!M352*'[1]Cal p gram'!$U$24)+([1]ghana!O352*'[1]Cal p gram'!$U$23))/1000</f>
        <v>2.7875898522711075E-2</v>
      </c>
      <c r="S352" s="15">
        <v>0</v>
      </c>
      <c r="T352" s="39">
        <f>(R352/[1]Sheet3!$B$21)*10000</f>
        <v>1.5986994425279781</v>
      </c>
    </row>
    <row r="353" spans="1:20" x14ac:dyDescent="0.25">
      <c r="A353" s="32">
        <v>39470</v>
      </c>
      <c r="B353" s="15">
        <v>350</v>
      </c>
      <c r="C353" s="33">
        <v>0.46041666666666664</v>
      </c>
      <c r="D353" s="15">
        <v>1</v>
      </c>
      <c r="E353" s="29">
        <v>572824</v>
      </c>
      <c r="F353" s="29">
        <v>544762</v>
      </c>
      <c r="G353" s="15">
        <v>0</v>
      </c>
      <c r="H353" s="15">
        <v>0</v>
      </c>
      <c r="I353" s="15">
        <v>0</v>
      </c>
      <c r="J353" s="15">
        <f t="shared" si="5"/>
        <v>0</v>
      </c>
      <c r="K353" s="15">
        <v>0</v>
      </c>
      <c r="L353" s="15">
        <v>0</v>
      </c>
      <c r="M353" s="15">
        <v>0</v>
      </c>
      <c r="N353" s="15">
        <v>0</v>
      </c>
      <c r="O353" s="15">
        <v>0</v>
      </c>
      <c r="P353" s="15" t="s">
        <v>486</v>
      </c>
      <c r="Q353" s="15">
        <v>2</v>
      </c>
      <c r="R353" s="35">
        <f>((G353*[1]Sheet3!$K$7)+([1]ghana!I353*[1]Sheet3!$K$13)+(I353*[1]Sheet3!$K$13)+([1]ghana!L353*[1]Sheet3!$K$3)+([1]ghana!M353*'[1]Cal p gram'!$U$24)+([1]ghana!O353*'[1]Cal p gram'!$U$23))/1000</f>
        <v>0</v>
      </c>
      <c r="S353" s="15">
        <v>0</v>
      </c>
      <c r="T353" s="39">
        <f>(R353/[1]Sheet3!$B$21)*10000</f>
        <v>0</v>
      </c>
    </row>
    <row r="354" spans="1:20" x14ac:dyDescent="0.25">
      <c r="A354" s="32">
        <v>39470</v>
      </c>
      <c r="B354" s="15">
        <v>351</v>
      </c>
      <c r="C354" s="33">
        <v>0.46736111111111106</v>
      </c>
      <c r="D354" s="15">
        <v>1</v>
      </c>
      <c r="E354" s="29">
        <v>572920</v>
      </c>
      <c r="F354" s="29">
        <v>544724</v>
      </c>
      <c r="G354" s="15">
        <v>1</v>
      </c>
      <c r="H354" s="15">
        <v>0</v>
      </c>
      <c r="I354" s="15">
        <v>1</v>
      </c>
      <c r="J354" s="15">
        <f t="shared" si="5"/>
        <v>2</v>
      </c>
      <c r="K354" s="15">
        <v>4</v>
      </c>
      <c r="L354" s="15">
        <v>2</v>
      </c>
      <c r="M354" s="15" t="s">
        <v>480</v>
      </c>
      <c r="N354" s="15">
        <v>0</v>
      </c>
      <c r="O354" s="15">
        <v>0</v>
      </c>
      <c r="P354" s="15">
        <v>0</v>
      </c>
      <c r="Q354" s="15">
        <v>0</v>
      </c>
      <c r="R354" s="35">
        <f>((G354*[1]Sheet3!$K$7)+([1]ghana!I354*[1]Sheet3!$K$13)+(I354*[1]Sheet3!$K$13)+([1]ghana!L354*[1]Sheet3!$K$3)+([1]ghana!M354*'[1]Cal p gram'!$U$24)+([1]ghana!O354*'[1]Cal p gram'!$U$23))/1000</f>
        <v>0.25236750754555576</v>
      </c>
      <c r="S354" s="15" t="s">
        <v>499</v>
      </c>
      <c r="T354" s="39">
        <f>(R354/[1]Sheet3!$B$21)*10000</f>
        <v>14.473427405274425</v>
      </c>
    </row>
    <row r="355" spans="1:20" x14ac:dyDescent="0.25">
      <c r="A355" s="32">
        <v>39470</v>
      </c>
      <c r="B355" s="15">
        <v>352</v>
      </c>
      <c r="C355" s="33"/>
      <c r="G355" s="15">
        <v>0</v>
      </c>
      <c r="H355" s="15">
        <v>0</v>
      </c>
      <c r="I355" s="15">
        <v>0</v>
      </c>
      <c r="J355" s="15">
        <f t="shared" si="5"/>
        <v>0</v>
      </c>
      <c r="K355" s="15">
        <v>5</v>
      </c>
      <c r="L355" s="15">
        <v>0</v>
      </c>
      <c r="M355" s="15">
        <v>0</v>
      </c>
      <c r="N355" s="15">
        <v>0</v>
      </c>
      <c r="O355" s="15">
        <v>0</v>
      </c>
      <c r="P355" s="15">
        <v>0</v>
      </c>
      <c r="Q355" s="15">
        <v>0</v>
      </c>
      <c r="R355" s="35">
        <f>((G355*[1]Sheet3!$K$7)+([1]ghana!I355*[1]Sheet3!$K$13)+(I355*[1]Sheet3!$K$13)+([1]ghana!L355*[1]Sheet3!$K$3)+([1]ghana!M355*'[1]Cal p gram'!$U$24)+([1]ghana!O355*'[1]Cal p gram'!$U$23))/1000</f>
        <v>1.991135608765077E-2</v>
      </c>
      <c r="S355" s="15">
        <v>0</v>
      </c>
      <c r="T355" s="39">
        <f>(R355/[1]Sheet3!$B$21)*10000</f>
        <v>1.1419281732342701</v>
      </c>
    </row>
    <row r="356" spans="1:20" x14ac:dyDescent="0.25">
      <c r="A356" s="32">
        <v>39470</v>
      </c>
      <c r="B356" s="15">
        <v>353</v>
      </c>
      <c r="C356" s="33">
        <v>0.47152777777777777</v>
      </c>
      <c r="D356" s="15">
        <v>1</v>
      </c>
      <c r="E356" s="29">
        <v>573020</v>
      </c>
      <c r="F356" s="29">
        <v>544693</v>
      </c>
      <c r="G356" s="15">
        <v>0</v>
      </c>
      <c r="H356" s="15">
        <v>0</v>
      </c>
      <c r="I356" s="15">
        <v>0</v>
      </c>
      <c r="J356" s="15">
        <f t="shared" si="5"/>
        <v>0</v>
      </c>
      <c r="K356" s="15">
        <v>6</v>
      </c>
      <c r="L356" s="15">
        <v>0</v>
      </c>
      <c r="M356" s="15">
        <v>0</v>
      </c>
      <c r="N356" s="15">
        <v>0</v>
      </c>
      <c r="O356" s="15">
        <v>0</v>
      </c>
      <c r="P356" s="15">
        <v>0</v>
      </c>
      <c r="Q356" s="15">
        <v>0</v>
      </c>
      <c r="R356" s="35">
        <f>((G356*[1]Sheet3!$K$7)+([1]ghana!I356*[1]Sheet3!$K$13)+(I356*[1]Sheet3!$K$13)+([1]ghana!L356*[1]Sheet3!$K$3)+([1]ghana!M356*'[1]Cal p gram'!$U$24)+([1]ghana!O356*'[1]Cal p gram'!$U$23))/1000</f>
        <v>2.3893627305180919E-2</v>
      </c>
      <c r="S356" s="15">
        <v>0</v>
      </c>
      <c r="T356" s="39">
        <f>(R356/[1]Sheet3!$B$21)*10000</f>
        <v>1.3703138078811239</v>
      </c>
    </row>
    <row r="357" spans="1:20" x14ac:dyDescent="0.25">
      <c r="A357" s="32">
        <v>39470</v>
      </c>
      <c r="B357" s="15">
        <v>355</v>
      </c>
      <c r="C357" s="33">
        <v>0.48472222222222222</v>
      </c>
      <c r="D357" s="15">
        <v>1</v>
      </c>
      <c r="E357" s="29">
        <v>573176</v>
      </c>
      <c r="F357" s="29">
        <v>544641</v>
      </c>
      <c r="G357" s="15">
        <v>0</v>
      </c>
      <c r="H357" s="15">
        <v>0</v>
      </c>
      <c r="I357" s="15">
        <v>0</v>
      </c>
      <c r="J357" s="15">
        <f t="shared" si="5"/>
        <v>0</v>
      </c>
      <c r="K357" s="15">
        <v>3</v>
      </c>
      <c r="L357" s="15">
        <v>0</v>
      </c>
      <c r="M357" s="15">
        <v>0</v>
      </c>
      <c r="N357" s="15">
        <v>0</v>
      </c>
      <c r="O357" s="15">
        <v>0</v>
      </c>
      <c r="P357" s="15">
        <v>0</v>
      </c>
      <c r="Q357" s="15">
        <v>0</v>
      </c>
      <c r="R357" s="35">
        <f>((G357*[1]Sheet3!$K$7)+([1]ghana!I357*[1]Sheet3!$K$13)+(I357*[1]Sheet3!$K$13)+([1]ghana!L357*[1]Sheet3!$K$3)+([1]ghana!M357*'[1]Cal p gram'!$U$24)+([1]ghana!O357*'[1]Cal p gram'!$U$23))/1000</f>
        <v>1.194681365259046E-2</v>
      </c>
      <c r="S357" s="15">
        <v>0</v>
      </c>
      <c r="T357" s="39">
        <f>(R357/[1]Sheet3!$B$21)*10000</f>
        <v>0.68515690394056195</v>
      </c>
    </row>
    <row r="358" spans="1:20" x14ac:dyDescent="0.25">
      <c r="A358" s="32">
        <v>39470</v>
      </c>
      <c r="B358" s="15">
        <v>356</v>
      </c>
      <c r="C358" s="33">
        <v>0.49444444444444441</v>
      </c>
      <c r="D358" s="15">
        <v>1</v>
      </c>
      <c r="E358" s="29">
        <v>573262</v>
      </c>
      <c r="F358" s="29">
        <v>544614</v>
      </c>
      <c r="G358" s="15">
        <v>0</v>
      </c>
      <c r="H358" s="15">
        <v>0</v>
      </c>
      <c r="I358" s="15">
        <v>0</v>
      </c>
      <c r="J358" s="15">
        <f t="shared" si="5"/>
        <v>0</v>
      </c>
      <c r="K358" s="15">
        <v>13</v>
      </c>
      <c r="L358" s="15">
        <v>0</v>
      </c>
      <c r="M358" s="15">
        <v>0</v>
      </c>
      <c r="N358" s="15">
        <v>0</v>
      </c>
      <c r="O358" s="15">
        <v>0</v>
      </c>
      <c r="P358" s="15">
        <v>0</v>
      </c>
      <c r="Q358" s="15">
        <v>0</v>
      </c>
      <c r="R358" s="35">
        <f>((G358*[1]Sheet3!$K$7)+([1]ghana!I358*[1]Sheet3!$K$13)+(I358*[1]Sheet3!$K$13)+([1]ghana!L358*[1]Sheet3!$K$3)+([1]ghana!M358*'[1]Cal p gram'!$U$24)+([1]ghana!O358*'[1]Cal p gram'!$U$23))/1000</f>
        <v>5.1769525827891995E-2</v>
      </c>
      <c r="S358" s="15">
        <v>0</v>
      </c>
      <c r="T358" s="39">
        <f>(R358/[1]Sheet3!$B$21)*10000</f>
        <v>2.9690132504091022</v>
      </c>
    </row>
    <row r="359" spans="1:20" x14ac:dyDescent="0.25">
      <c r="A359" s="32">
        <v>39470</v>
      </c>
      <c r="B359" s="15">
        <v>357</v>
      </c>
      <c r="C359" s="33">
        <v>0.52777777777777779</v>
      </c>
      <c r="D359" s="15">
        <v>1</v>
      </c>
      <c r="E359" s="29">
        <v>573347</v>
      </c>
      <c r="F359" s="29">
        <v>544611</v>
      </c>
      <c r="G359" s="15">
        <v>2</v>
      </c>
      <c r="H359" s="15">
        <v>110</v>
      </c>
      <c r="I359" s="15">
        <v>21</v>
      </c>
      <c r="J359" s="15">
        <f t="shared" si="5"/>
        <v>133</v>
      </c>
      <c r="K359" s="15">
        <v>0</v>
      </c>
      <c r="L359" s="15">
        <v>0</v>
      </c>
      <c r="M359" s="15">
        <v>0</v>
      </c>
      <c r="N359" s="15">
        <v>0</v>
      </c>
      <c r="O359" s="15">
        <v>0</v>
      </c>
      <c r="P359" s="15">
        <v>0</v>
      </c>
      <c r="Q359" s="15">
        <v>0</v>
      </c>
      <c r="R359" s="35">
        <f>((G359*[1]Sheet3!$K$7)+([1]ghana!I359*[1]Sheet3!$K$13)+(I359*[1]Sheet3!$K$13)+([1]ghana!L359*[1]Sheet3!$K$3)+([1]ghana!M359*'[1]Cal p gram'!$U$24)+([1]ghana!O359*'[1]Cal p gram'!$U$23))/1000</f>
        <v>29.646174488271832</v>
      </c>
      <c r="S359" s="15">
        <v>0</v>
      </c>
      <c r="T359" s="39">
        <f>(R359/[1]Sheet3!$B$21)*10000</f>
        <v>1700.2258272992847</v>
      </c>
    </row>
    <row r="360" spans="1:20" x14ac:dyDescent="0.25">
      <c r="A360" s="32">
        <v>39470</v>
      </c>
      <c r="B360" s="15">
        <v>358</v>
      </c>
      <c r="C360" s="33">
        <v>0.54166666666666663</v>
      </c>
      <c r="D360" s="15">
        <v>2</v>
      </c>
      <c r="E360" s="29">
        <v>573426</v>
      </c>
      <c r="F360" s="29">
        <v>544586</v>
      </c>
      <c r="G360" s="15">
        <v>20</v>
      </c>
      <c r="H360" s="15">
        <v>2</v>
      </c>
      <c r="I360" s="15">
        <v>0</v>
      </c>
      <c r="J360" s="15">
        <f t="shared" si="5"/>
        <v>22</v>
      </c>
      <c r="K360" s="15">
        <v>16</v>
      </c>
      <c r="L360" s="15">
        <v>0</v>
      </c>
      <c r="M360" s="15">
        <v>0</v>
      </c>
      <c r="N360" s="15">
        <v>0</v>
      </c>
      <c r="O360" s="15">
        <v>0</v>
      </c>
      <c r="P360" s="15">
        <v>0</v>
      </c>
      <c r="Q360" s="15">
        <v>0</v>
      </c>
      <c r="R360" s="35">
        <f>((G360*[1]Sheet3!$K$7)+([1]ghana!I360*[1]Sheet3!$K$13)+(I360*[1]Sheet3!$K$13)+([1]ghana!L360*[1]Sheet3!$K$3)+([1]ghana!M360*'[1]Cal p gram'!$U$24)+([1]ghana!O360*'[1]Cal p gram'!$U$23))/1000</f>
        <v>0.72179209862812155</v>
      </c>
      <c r="S360" s="15">
        <v>0</v>
      </c>
      <c r="T360" s="39">
        <f>(R360/[1]Sheet3!$B$21)*10000</f>
        <v>41.395208292846512</v>
      </c>
    </row>
    <row r="361" spans="1:20" x14ac:dyDescent="0.25">
      <c r="A361" s="32">
        <v>39470</v>
      </c>
      <c r="B361" s="15">
        <v>359</v>
      </c>
      <c r="C361" s="33">
        <v>0.55000000000000004</v>
      </c>
      <c r="D361" s="15">
        <v>2</v>
      </c>
      <c r="E361" s="29">
        <v>573505</v>
      </c>
      <c r="F361" s="29">
        <v>544554</v>
      </c>
      <c r="G361" s="15">
        <v>33</v>
      </c>
      <c r="H361" s="15">
        <v>124</v>
      </c>
      <c r="I361" s="15">
        <v>9</v>
      </c>
      <c r="J361" s="15">
        <f t="shared" si="5"/>
        <v>166</v>
      </c>
      <c r="K361" s="15">
        <v>29</v>
      </c>
      <c r="L361" s="15">
        <v>0</v>
      </c>
      <c r="M361" s="15">
        <v>0</v>
      </c>
      <c r="N361" s="15">
        <v>0</v>
      </c>
      <c r="O361" s="15">
        <v>0</v>
      </c>
      <c r="P361" s="15">
        <v>0</v>
      </c>
      <c r="Q361" s="15">
        <v>0</v>
      </c>
      <c r="R361" s="35">
        <f>((G361*[1]Sheet3!$K$7)+([1]ghana!I361*[1]Sheet3!$K$13)+(I361*[1]Sheet3!$K$13)+([1]ghana!L361*[1]Sheet3!$K$3)+([1]ghana!M361*'[1]Cal p gram'!$U$24)+([1]ghana!O361*'[1]Cal p gram'!$U$23))/1000</f>
        <v>30.532913226714758</v>
      </c>
      <c r="S361" s="15">
        <v>0</v>
      </c>
      <c r="T361" s="39">
        <f>(R361/[1]Sheet3!$B$21)*10000</f>
        <v>1751.080823979004</v>
      </c>
    </row>
    <row r="362" spans="1:20" x14ac:dyDescent="0.25">
      <c r="A362" s="32">
        <v>39470</v>
      </c>
      <c r="B362" s="15">
        <v>360</v>
      </c>
      <c r="C362" s="33">
        <v>0.55416666666666659</v>
      </c>
      <c r="D362" s="15">
        <v>2</v>
      </c>
      <c r="E362" s="29">
        <v>573600</v>
      </c>
      <c r="F362" s="29">
        <v>544574</v>
      </c>
      <c r="G362" s="15">
        <v>0</v>
      </c>
      <c r="H362" s="15">
        <v>2</v>
      </c>
      <c r="I362" s="15">
        <v>0</v>
      </c>
      <c r="J362" s="15">
        <f t="shared" si="5"/>
        <v>2</v>
      </c>
      <c r="K362" s="15">
        <v>0</v>
      </c>
      <c r="L362" s="15">
        <v>0</v>
      </c>
      <c r="M362" s="15">
        <v>0</v>
      </c>
      <c r="N362" s="15">
        <v>0</v>
      </c>
      <c r="O362" s="15">
        <v>0</v>
      </c>
      <c r="P362" s="15">
        <v>0</v>
      </c>
      <c r="Q362" s="15">
        <v>0</v>
      </c>
      <c r="R362" s="35">
        <f>((G362*[1]Sheet3!$K$7)+([1]ghana!I362*[1]Sheet3!$K$13)+(I362*[1]Sheet3!$K$13)+([1]ghana!L362*[1]Sheet3!$K$3)+([1]ghana!M362*'[1]Cal p gram'!$U$24)+([1]ghana!O362*'[1]Cal p gram'!$U$23))/1000</f>
        <v>0.45229918826234045</v>
      </c>
      <c r="S362" s="15">
        <v>0</v>
      </c>
      <c r="T362" s="39">
        <f>(R362/[1]Sheet3!$B$21)*10000</f>
        <v>25.939628799471482</v>
      </c>
    </row>
    <row r="363" spans="1:20" x14ac:dyDescent="0.25">
      <c r="A363" s="32">
        <v>39470</v>
      </c>
      <c r="B363" s="15">
        <v>361</v>
      </c>
      <c r="C363" s="33">
        <v>0.55833333333333335</v>
      </c>
      <c r="D363" s="15">
        <v>2</v>
      </c>
      <c r="E363" s="29">
        <v>573679</v>
      </c>
      <c r="F363" s="29">
        <v>544506</v>
      </c>
      <c r="G363" s="15">
        <v>0</v>
      </c>
      <c r="H363" s="15">
        <v>263</v>
      </c>
      <c r="I363" s="15">
        <v>5</v>
      </c>
      <c r="J363" s="15">
        <f t="shared" si="5"/>
        <v>268</v>
      </c>
      <c r="K363" s="15">
        <v>2</v>
      </c>
      <c r="L363" s="15">
        <v>0</v>
      </c>
      <c r="M363" s="15">
        <v>0</v>
      </c>
      <c r="N363" s="15">
        <v>0</v>
      </c>
      <c r="O363" s="15">
        <v>0</v>
      </c>
      <c r="P363" s="15">
        <v>0</v>
      </c>
      <c r="Q363" s="15">
        <v>0</v>
      </c>
      <c r="R363" s="35">
        <f>((G363*[1]Sheet3!$K$7)+([1]ghana!I363*[1]Sheet3!$K$13)+(I363*[1]Sheet3!$K$13)+([1]ghana!L363*[1]Sheet3!$K$3)+([1]ghana!M363*'[1]Cal p gram'!$U$24)+([1]ghana!O363*'[1]Cal p gram'!$U$23))/1000</f>
        <v>60.616055769588684</v>
      </c>
      <c r="S363" s="15">
        <v>0</v>
      </c>
      <c r="T363" s="39">
        <f>(R363/[1]Sheet3!$B$21)*10000</f>
        <v>3476.3670303984723</v>
      </c>
    </row>
    <row r="364" spans="1:20" x14ac:dyDescent="0.25">
      <c r="A364" s="32">
        <v>39470</v>
      </c>
      <c r="B364" s="15">
        <v>362</v>
      </c>
      <c r="C364" s="33">
        <v>0.56180555555555556</v>
      </c>
      <c r="D364" s="15">
        <v>2</v>
      </c>
      <c r="E364" s="29">
        <v>573764</v>
      </c>
      <c r="F364" s="29">
        <v>544468</v>
      </c>
      <c r="G364" s="15">
        <v>1</v>
      </c>
      <c r="H364" s="15">
        <v>146</v>
      </c>
      <c r="I364" s="15">
        <v>0</v>
      </c>
      <c r="J364" s="15">
        <f t="shared" si="5"/>
        <v>147</v>
      </c>
      <c r="K364" s="15">
        <v>9</v>
      </c>
      <c r="L364" s="15">
        <v>0</v>
      </c>
      <c r="M364" s="15">
        <v>0</v>
      </c>
      <c r="N364" s="15">
        <v>0</v>
      </c>
      <c r="O364" s="15">
        <v>0</v>
      </c>
      <c r="P364" s="15">
        <v>0</v>
      </c>
      <c r="Q364" s="15">
        <v>0</v>
      </c>
      <c r="R364" s="35">
        <f>((G364*[1]Sheet3!$K$7)+([1]ghana!I364*[1]Sheet3!$K$13)+(I364*[1]Sheet3!$K$13)+([1]ghana!L364*[1]Sheet3!$K$3)+([1]ghana!M364*'[1]Cal p gram'!$U$24)+([1]ghana!O364*'[1]Cal p gram'!$U$23))/1000</f>
        <v>33.063970012652888</v>
      </c>
      <c r="S364" s="15">
        <v>0</v>
      </c>
      <c r="T364" s="39">
        <f>(R364/[1]Sheet3!$B$21)*10000</f>
        <v>1896.2384435401912</v>
      </c>
    </row>
    <row r="365" spans="1:20" x14ac:dyDescent="0.25">
      <c r="A365" s="32">
        <v>39470</v>
      </c>
      <c r="B365" s="15">
        <v>363</v>
      </c>
      <c r="C365" s="33">
        <v>0.57430555555555551</v>
      </c>
      <c r="D365" s="15">
        <v>2</v>
      </c>
      <c r="E365" s="29">
        <v>573855</v>
      </c>
      <c r="F365" s="29">
        <v>544449</v>
      </c>
      <c r="G365" s="15">
        <v>0</v>
      </c>
      <c r="H365" s="15">
        <v>2</v>
      </c>
      <c r="I365" s="15">
        <v>0</v>
      </c>
      <c r="J365" s="15">
        <f t="shared" si="5"/>
        <v>2</v>
      </c>
      <c r="K365" s="15">
        <v>0</v>
      </c>
      <c r="L365" s="15">
        <v>0</v>
      </c>
      <c r="M365" s="15">
        <v>0</v>
      </c>
      <c r="N365" s="15">
        <v>0</v>
      </c>
      <c r="O365" s="15">
        <v>0</v>
      </c>
      <c r="P365" s="15">
        <v>0</v>
      </c>
      <c r="Q365" s="15">
        <v>0</v>
      </c>
      <c r="R365" s="35">
        <f>((G365*[1]Sheet3!$K$7)+([1]ghana!I365*[1]Sheet3!$K$13)+(I365*[1]Sheet3!$K$13)+([1]ghana!L365*[1]Sheet3!$K$3)+([1]ghana!M365*'[1]Cal p gram'!$U$24)+([1]ghana!O365*'[1]Cal p gram'!$U$23))/1000</f>
        <v>0.45229918826234045</v>
      </c>
      <c r="S365" s="15">
        <v>0</v>
      </c>
      <c r="T365" s="39">
        <f>(R365/[1]Sheet3!$B$21)*10000</f>
        <v>25.939628799471482</v>
      </c>
    </row>
    <row r="366" spans="1:20" x14ac:dyDescent="0.25">
      <c r="A366" s="32">
        <v>39470</v>
      </c>
      <c r="B366" s="15">
        <v>364</v>
      </c>
      <c r="C366" s="33">
        <v>0.57847222222222217</v>
      </c>
      <c r="D366" s="15">
        <v>2</v>
      </c>
      <c r="E366" s="29">
        <v>573928</v>
      </c>
      <c r="F366" s="29">
        <v>544431</v>
      </c>
      <c r="G366" s="15">
        <v>0</v>
      </c>
      <c r="H366" s="15">
        <v>0</v>
      </c>
      <c r="I366" s="15">
        <v>0</v>
      </c>
      <c r="J366" s="15">
        <f t="shared" si="5"/>
        <v>0</v>
      </c>
      <c r="K366" s="15">
        <v>9</v>
      </c>
      <c r="L366" s="15">
        <v>1</v>
      </c>
      <c r="M366" s="15">
        <v>3.6</v>
      </c>
      <c r="N366" s="15">
        <v>0</v>
      </c>
      <c r="O366" s="15">
        <v>0</v>
      </c>
      <c r="P366" s="15">
        <v>0</v>
      </c>
      <c r="Q366" s="15">
        <v>0</v>
      </c>
      <c r="R366" s="35">
        <f>((G366*[1]Sheet3!$K$7)+([1]ghana!I366*[1]Sheet3!$K$13)+(I366*[1]Sheet3!$K$13)+([1]ghana!L366*[1]Sheet3!$K$3)+([1]ghana!M366*'[1]Cal p gram'!$U$24)+([1]ghana!O366*'[1]Cal p gram'!$U$23))/1000</f>
        <v>3.5840440957771384E-2</v>
      </c>
      <c r="S366" s="15" t="s">
        <v>493</v>
      </c>
      <c r="T366" s="39">
        <f>(R366/[1]Sheet3!$B$21)*10000</f>
        <v>2.0554707118216862</v>
      </c>
    </row>
    <row r="367" spans="1:20" x14ac:dyDescent="0.25">
      <c r="A367" s="32">
        <v>39470</v>
      </c>
      <c r="B367" s="15">
        <v>365</v>
      </c>
      <c r="C367" s="33">
        <v>0.58680555555555558</v>
      </c>
      <c r="D367" s="15">
        <v>3</v>
      </c>
      <c r="E367" s="29">
        <v>573933</v>
      </c>
      <c r="F367" s="29">
        <v>544367</v>
      </c>
      <c r="G367" s="15">
        <v>0</v>
      </c>
      <c r="H367" s="15">
        <v>1</v>
      </c>
      <c r="I367" s="15">
        <v>0</v>
      </c>
      <c r="J367" s="15">
        <f t="shared" si="5"/>
        <v>1</v>
      </c>
      <c r="K367" s="15">
        <v>0</v>
      </c>
      <c r="L367" s="15">
        <v>2</v>
      </c>
      <c r="M367" s="15" t="s">
        <v>480</v>
      </c>
      <c r="N367" s="15">
        <v>3</v>
      </c>
      <c r="O367" s="15" t="s">
        <v>523</v>
      </c>
      <c r="P367" s="15">
        <v>0</v>
      </c>
      <c r="Q367" s="15">
        <v>0</v>
      </c>
      <c r="R367" s="35">
        <f>((G367*[1]Sheet3!$K$7)+([1]ghana!I367*[1]Sheet3!$K$13)+(I367*[1]Sheet3!$K$13)+([1]ghana!L367*[1]Sheet3!$K$3)+([1]ghana!M367*'[1]Cal p gram'!$U$24)+([1]ghana!O367*'[1]Cal p gram'!$U$23))/1000</f>
        <v>0.22614959413117022</v>
      </c>
      <c r="S367" s="15" t="s">
        <v>499</v>
      </c>
      <c r="T367" s="39">
        <f>(R367/[1]Sheet3!$B$21)*10000</f>
        <v>12.969814399735741</v>
      </c>
    </row>
    <row r="368" spans="1:20" x14ac:dyDescent="0.25">
      <c r="A368" s="32">
        <v>39470</v>
      </c>
      <c r="B368" s="15">
        <v>366</v>
      </c>
      <c r="C368" s="33">
        <v>0.59027777777777779</v>
      </c>
      <c r="D368" s="15">
        <v>3</v>
      </c>
      <c r="E368" s="29">
        <v>574020</v>
      </c>
      <c r="F368" s="29">
        <v>544344</v>
      </c>
      <c r="G368" s="15">
        <v>0</v>
      </c>
      <c r="H368" s="15">
        <v>8</v>
      </c>
      <c r="I368" s="15">
        <v>0</v>
      </c>
      <c r="J368" s="15">
        <f t="shared" si="5"/>
        <v>8</v>
      </c>
      <c r="K368" s="15">
        <v>1</v>
      </c>
      <c r="L368" s="15">
        <v>0</v>
      </c>
      <c r="M368" s="15">
        <v>0</v>
      </c>
      <c r="N368" s="15">
        <v>0</v>
      </c>
      <c r="O368" s="15">
        <v>0</v>
      </c>
      <c r="P368" s="15">
        <v>0</v>
      </c>
      <c r="Q368" s="15">
        <v>0</v>
      </c>
      <c r="R368" s="35">
        <f>((G368*[1]Sheet3!$K$7)+([1]ghana!I368*[1]Sheet3!$K$13)+(I368*[1]Sheet3!$K$13)+([1]ghana!L368*[1]Sheet3!$K$3)+([1]ghana!M368*'[1]Cal p gram'!$U$24)+([1]ghana!O368*'[1]Cal p gram'!$U$23))/1000</f>
        <v>1.8131790242668919</v>
      </c>
      <c r="S368" s="15">
        <v>0</v>
      </c>
      <c r="T368" s="39">
        <f>(R368/[1]Sheet3!$B$21)*10000</f>
        <v>103.98690083253278</v>
      </c>
    </row>
    <row r="369" spans="1:20" x14ac:dyDescent="0.25">
      <c r="A369" s="32">
        <v>39470</v>
      </c>
      <c r="B369" s="15">
        <v>367</v>
      </c>
      <c r="C369" s="33">
        <v>0.59583333333333333</v>
      </c>
      <c r="D369" s="15">
        <v>3</v>
      </c>
      <c r="E369" s="29">
        <v>574210</v>
      </c>
      <c r="F369" s="29">
        <v>544323</v>
      </c>
      <c r="G369" s="15">
        <v>0</v>
      </c>
      <c r="H369" s="15">
        <v>0</v>
      </c>
      <c r="I369" s="15">
        <v>0</v>
      </c>
      <c r="J369" s="15">
        <f t="shared" si="5"/>
        <v>0</v>
      </c>
      <c r="K369" s="15">
        <v>0</v>
      </c>
      <c r="L369" s="15">
        <v>1</v>
      </c>
      <c r="M369" s="15">
        <v>1.2</v>
      </c>
      <c r="N369" s="15">
        <v>0</v>
      </c>
      <c r="O369" s="15">
        <v>0</v>
      </c>
      <c r="P369" s="15">
        <v>0</v>
      </c>
      <c r="Q369" s="15">
        <v>0</v>
      </c>
      <c r="R369" s="35">
        <f>((G369*[1]Sheet3!$K$7)+([1]ghana!I369*[1]Sheet3!$K$13)+(I369*[1]Sheet3!$K$13)+([1]ghana!L369*[1]Sheet3!$K$3)+([1]ghana!M369*'[1]Cal p gram'!$U$24)+([1]ghana!O369*'[1]Cal p gram'!$U$23))/1000</f>
        <v>0</v>
      </c>
      <c r="S369" s="15" t="s">
        <v>482</v>
      </c>
      <c r="T369" s="39">
        <f>(R369/[1]Sheet3!$B$21)*10000</f>
        <v>0</v>
      </c>
    </row>
    <row r="370" spans="1:20" x14ac:dyDescent="0.25">
      <c r="A370" s="32">
        <v>39470</v>
      </c>
      <c r="B370" s="15">
        <v>368</v>
      </c>
      <c r="C370" s="33">
        <v>0.60138888888888886</v>
      </c>
      <c r="D370" s="15">
        <v>3</v>
      </c>
      <c r="E370" s="29">
        <v>574291</v>
      </c>
      <c r="F370" s="29">
        <v>544302</v>
      </c>
      <c r="G370" s="15">
        <v>0</v>
      </c>
      <c r="H370" s="15">
        <v>13</v>
      </c>
      <c r="I370" s="15">
        <v>1</v>
      </c>
      <c r="J370" s="15">
        <f t="shared" si="5"/>
        <v>14</v>
      </c>
      <c r="K370" s="15">
        <v>0</v>
      </c>
      <c r="L370" s="15">
        <v>0</v>
      </c>
      <c r="M370" s="15">
        <v>0</v>
      </c>
      <c r="N370" s="15">
        <v>0</v>
      </c>
      <c r="O370" s="15">
        <v>0</v>
      </c>
      <c r="P370" s="15">
        <v>0</v>
      </c>
      <c r="Q370" s="15">
        <v>0</v>
      </c>
      <c r="R370" s="35">
        <f>((G370*[1]Sheet3!$K$7)+([1]ghana!I370*[1]Sheet3!$K$13)+(I370*[1]Sheet3!$K$13)+([1]ghana!L370*[1]Sheet3!$K$3)+([1]ghana!M370*'[1]Cal p gram'!$U$24)+([1]ghana!O370*'[1]Cal p gram'!$U$23))/1000</f>
        <v>3.1660943178363832</v>
      </c>
      <c r="S370" s="15">
        <v>0</v>
      </c>
      <c r="T370" s="39">
        <f>(R370/[1]Sheet3!$B$21)*10000</f>
        <v>181.57740159630038</v>
      </c>
    </row>
    <row r="371" spans="1:20" x14ac:dyDescent="0.25">
      <c r="A371" s="32">
        <v>39470</v>
      </c>
      <c r="B371" s="15">
        <v>369</v>
      </c>
      <c r="C371" s="33">
        <v>0.60555555555555551</v>
      </c>
      <c r="D371" s="15">
        <v>3</v>
      </c>
      <c r="E371" s="29">
        <v>574377</v>
      </c>
      <c r="F371" s="29">
        <v>544267</v>
      </c>
      <c r="G371" s="15">
        <v>0</v>
      </c>
      <c r="H371" s="15">
        <v>0</v>
      </c>
      <c r="I371" s="15">
        <v>0</v>
      </c>
      <c r="J371" s="15">
        <f t="shared" si="5"/>
        <v>0</v>
      </c>
      <c r="K371" s="15">
        <v>0</v>
      </c>
      <c r="L371" s="15">
        <v>2</v>
      </c>
      <c r="M371" s="15" t="s">
        <v>480</v>
      </c>
      <c r="N371" s="15">
        <v>0</v>
      </c>
      <c r="O371" s="15">
        <v>0</v>
      </c>
      <c r="P371" s="15">
        <v>0</v>
      </c>
      <c r="Q371" s="15">
        <v>0</v>
      </c>
      <c r="R371" s="35">
        <f>((G371*[1]Sheet3!$K$7)+([1]ghana!I371*[1]Sheet3!$K$13)+(I371*[1]Sheet3!$K$13)+([1]ghana!L371*[1]Sheet3!$K$3)+([1]ghana!M371*'[1]Cal p gram'!$U$24)+([1]ghana!O371*'[1]Cal p gram'!$U$23))/1000</f>
        <v>0</v>
      </c>
      <c r="S371" s="15" t="s">
        <v>524</v>
      </c>
      <c r="T371" s="39">
        <f>(R371/[1]Sheet3!$B$21)*10000</f>
        <v>0</v>
      </c>
    </row>
    <row r="372" spans="1:20" x14ac:dyDescent="0.25">
      <c r="A372" s="32">
        <v>39470</v>
      </c>
      <c r="B372" s="15">
        <v>370</v>
      </c>
      <c r="C372" s="33">
        <v>0.60972222222222217</v>
      </c>
      <c r="D372" s="15">
        <v>3</v>
      </c>
      <c r="E372" s="29">
        <v>574453</v>
      </c>
      <c r="F372" s="29">
        <v>544238</v>
      </c>
      <c r="G372" s="15">
        <v>0</v>
      </c>
      <c r="H372" s="15">
        <v>2</v>
      </c>
      <c r="I372" s="15">
        <v>0</v>
      </c>
      <c r="J372" s="15">
        <f t="shared" si="5"/>
        <v>2</v>
      </c>
      <c r="K372" s="15">
        <v>0</v>
      </c>
      <c r="L372" s="15">
        <v>2</v>
      </c>
      <c r="M372" s="15" t="s">
        <v>480</v>
      </c>
      <c r="N372" s="15">
        <v>0</v>
      </c>
      <c r="O372" s="15">
        <v>0</v>
      </c>
      <c r="P372" s="15">
        <v>0</v>
      </c>
      <c r="Q372" s="15">
        <v>0</v>
      </c>
      <c r="R372" s="35">
        <f>((G372*[1]Sheet3!$K$7)+([1]ghana!I372*[1]Sheet3!$K$13)+(I372*[1]Sheet3!$K$13)+([1]ghana!L372*[1]Sheet3!$K$3)+([1]ghana!M372*'[1]Cal p gram'!$U$24)+([1]ghana!O372*'[1]Cal p gram'!$U$23))/1000</f>
        <v>0.45229918826234045</v>
      </c>
      <c r="S372" s="15" t="s">
        <v>525</v>
      </c>
      <c r="T372" s="39">
        <f>(R372/[1]Sheet3!$B$21)*10000</f>
        <v>25.939628799471482</v>
      </c>
    </row>
    <row r="373" spans="1:20" x14ac:dyDescent="0.25">
      <c r="A373" s="32">
        <v>39470</v>
      </c>
      <c r="B373" s="15">
        <v>371</v>
      </c>
      <c r="C373" s="33">
        <v>0.61458333333333326</v>
      </c>
      <c r="D373" s="15">
        <v>3</v>
      </c>
      <c r="E373" s="29">
        <v>574562</v>
      </c>
      <c r="F373" s="29">
        <v>544204</v>
      </c>
      <c r="G373" s="15">
        <v>0</v>
      </c>
      <c r="H373" s="15">
        <v>2</v>
      </c>
      <c r="I373" s="15">
        <v>0</v>
      </c>
      <c r="J373" s="15">
        <f t="shared" si="5"/>
        <v>2</v>
      </c>
      <c r="K373" s="15">
        <v>0</v>
      </c>
      <c r="L373" s="15">
        <v>2</v>
      </c>
      <c r="M373" s="15" t="s">
        <v>526</v>
      </c>
      <c r="N373" s="15">
        <v>1</v>
      </c>
      <c r="O373" s="15">
        <v>1.1000000000000001</v>
      </c>
      <c r="P373" s="15">
        <v>0</v>
      </c>
      <c r="Q373" s="15">
        <v>0</v>
      </c>
      <c r="R373" s="35">
        <f>((G373*[1]Sheet3!$K$7)+([1]ghana!I373*[1]Sheet3!$K$13)+(I373*[1]Sheet3!$K$13)+([1]ghana!L373*[1]Sheet3!$K$3)+([1]ghana!M373*'[1]Cal p gram'!$U$24)+([1]ghana!O373*'[1]Cal p gram'!$U$23))/1000</f>
        <v>0.45229918826234045</v>
      </c>
      <c r="S373" s="15" t="s">
        <v>489</v>
      </c>
      <c r="T373" s="39">
        <f>(R373/[1]Sheet3!$B$21)*10000</f>
        <v>25.939628799471482</v>
      </c>
    </row>
    <row r="374" spans="1:20" x14ac:dyDescent="0.25">
      <c r="A374" s="32">
        <v>39470</v>
      </c>
      <c r="B374" s="15">
        <v>372</v>
      </c>
      <c r="C374" s="33">
        <v>0.61875000000000002</v>
      </c>
      <c r="D374" s="15">
        <v>3</v>
      </c>
      <c r="E374" s="29">
        <v>574657</v>
      </c>
      <c r="F374" s="29">
        <v>544170</v>
      </c>
      <c r="G374" s="15">
        <v>0</v>
      </c>
      <c r="H374" s="15">
        <v>1</v>
      </c>
      <c r="I374" s="15">
        <v>0</v>
      </c>
      <c r="J374" s="15">
        <f t="shared" si="5"/>
        <v>1</v>
      </c>
      <c r="K374" s="15">
        <v>0</v>
      </c>
      <c r="L374" s="15">
        <v>2</v>
      </c>
      <c r="M374" s="15" t="s">
        <v>480</v>
      </c>
      <c r="N374" s="15">
        <v>0</v>
      </c>
      <c r="O374" s="15">
        <v>0</v>
      </c>
      <c r="P374" s="15">
        <v>0</v>
      </c>
      <c r="Q374" s="15">
        <v>0</v>
      </c>
      <c r="R374" s="35">
        <f>((G374*[1]Sheet3!$K$7)+([1]ghana!I374*[1]Sheet3!$K$13)+(I374*[1]Sheet3!$K$13)+([1]ghana!L374*[1]Sheet3!$K$3)+([1]ghana!M374*'[1]Cal p gram'!$U$24)+([1]ghana!O374*'[1]Cal p gram'!$U$23))/1000</f>
        <v>0.22614959413117022</v>
      </c>
      <c r="S374" s="15" t="s">
        <v>499</v>
      </c>
      <c r="T374" s="39">
        <f>(R374/[1]Sheet3!$B$21)*10000</f>
        <v>12.969814399735741</v>
      </c>
    </row>
    <row r="375" spans="1:20" x14ac:dyDescent="0.25">
      <c r="A375" s="32">
        <v>39470</v>
      </c>
      <c r="B375" s="15">
        <v>373</v>
      </c>
      <c r="C375" s="33">
        <v>0.62430555555555556</v>
      </c>
      <c r="D375" s="15">
        <v>4</v>
      </c>
      <c r="E375" s="29">
        <v>574744</v>
      </c>
      <c r="F375" s="29">
        <v>544148</v>
      </c>
      <c r="G375" s="15">
        <v>1</v>
      </c>
      <c r="H375" s="15">
        <v>1</v>
      </c>
      <c r="I375" s="15">
        <v>0</v>
      </c>
      <c r="J375" s="15">
        <f t="shared" si="5"/>
        <v>2</v>
      </c>
      <c r="K375" s="15">
        <v>0</v>
      </c>
      <c r="L375" s="15">
        <v>1</v>
      </c>
      <c r="M375" s="15">
        <v>6.6</v>
      </c>
      <c r="N375" s="15">
        <v>0</v>
      </c>
      <c r="O375" s="15">
        <v>0</v>
      </c>
      <c r="P375" s="15">
        <v>0</v>
      </c>
      <c r="Q375" s="15">
        <v>0</v>
      </c>
      <c r="R375" s="35">
        <f>((G375*[1]Sheet3!$K$7)+([1]ghana!I375*[1]Sheet3!$K$13)+(I375*[1]Sheet3!$K$13)+([1]ghana!L375*[1]Sheet3!$K$3)+([1]ghana!M375*'[1]Cal p gram'!$U$24)+([1]ghana!O375*'[1]Cal p gram'!$U$23))/1000</f>
        <v>0.23643842267543516</v>
      </c>
      <c r="S375" s="15" t="s">
        <v>482</v>
      </c>
      <c r="T375" s="39">
        <f>(R375/[1]Sheet3!$B$21)*10000</f>
        <v>13.559884866687009</v>
      </c>
    </row>
    <row r="376" spans="1:20" x14ac:dyDescent="0.25">
      <c r="A376" s="32">
        <v>39470</v>
      </c>
      <c r="B376" s="15">
        <v>374</v>
      </c>
      <c r="C376" s="33">
        <v>0.62708333333333333</v>
      </c>
      <c r="D376" s="15">
        <v>4</v>
      </c>
      <c r="E376" s="29">
        <v>574817</v>
      </c>
      <c r="F376" s="29">
        <v>544126</v>
      </c>
      <c r="G376" s="15">
        <v>0</v>
      </c>
      <c r="H376" s="15">
        <v>1</v>
      </c>
      <c r="I376" s="15">
        <v>0</v>
      </c>
      <c r="J376" s="15">
        <f t="shared" si="5"/>
        <v>1</v>
      </c>
      <c r="K376" s="15">
        <v>0</v>
      </c>
      <c r="L376" s="15">
        <v>1</v>
      </c>
      <c r="M376" s="15">
        <v>7</v>
      </c>
      <c r="N376" s="15">
        <v>0</v>
      </c>
      <c r="O376" s="15">
        <v>0</v>
      </c>
      <c r="P376" s="15">
        <v>0</v>
      </c>
      <c r="Q376" s="15">
        <v>0</v>
      </c>
      <c r="R376" s="35">
        <f>((G376*[1]Sheet3!$K$7)+([1]ghana!I376*[1]Sheet3!$K$13)+(I376*[1]Sheet3!$K$13)+([1]ghana!L376*[1]Sheet3!$K$3)+([1]ghana!M376*'[1]Cal p gram'!$U$24)+([1]ghana!O376*'[1]Cal p gram'!$U$23))/1000</f>
        <v>0.22614959413117022</v>
      </c>
      <c r="S376" s="15" t="s">
        <v>482</v>
      </c>
      <c r="T376" s="39">
        <f>(R376/[1]Sheet3!$B$21)*10000</f>
        <v>12.969814399735741</v>
      </c>
    </row>
    <row r="377" spans="1:20" x14ac:dyDescent="0.25">
      <c r="A377" s="32">
        <v>39470</v>
      </c>
      <c r="B377" s="15">
        <v>375</v>
      </c>
      <c r="C377" s="33">
        <v>0.62986111111111109</v>
      </c>
      <c r="D377" s="15">
        <v>4</v>
      </c>
      <c r="E377" s="29">
        <v>574905</v>
      </c>
      <c r="F377" s="29">
        <v>544095</v>
      </c>
      <c r="G377" s="15">
        <v>0</v>
      </c>
      <c r="H377" s="15">
        <v>0</v>
      </c>
      <c r="I377" s="15">
        <v>0</v>
      </c>
      <c r="J377" s="15">
        <f t="shared" si="5"/>
        <v>0</v>
      </c>
      <c r="K377" s="15">
        <v>0</v>
      </c>
      <c r="L377" s="15">
        <v>1</v>
      </c>
      <c r="M377" s="15" t="s">
        <v>480</v>
      </c>
      <c r="N377" s="15">
        <v>0</v>
      </c>
      <c r="O377" s="15">
        <v>0</v>
      </c>
      <c r="P377" s="15">
        <v>0</v>
      </c>
      <c r="Q377" s="15">
        <v>0</v>
      </c>
      <c r="R377" s="35">
        <f>((G377*[1]Sheet3!$K$7)+([1]ghana!I377*[1]Sheet3!$K$13)+(I377*[1]Sheet3!$K$13)+([1]ghana!L377*[1]Sheet3!$K$3)+([1]ghana!M377*'[1]Cal p gram'!$U$24)+([1]ghana!O377*'[1]Cal p gram'!$U$23))/1000</f>
        <v>0</v>
      </c>
      <c r="S377" s="15" t="s">
        <v>493</v>
      </c>
      <c r="T377" s="39">
        <f>(R377/[1]Sheet3!$B$21)*10000</f>
        <v>0</v>
      </c>
    </row>
    <row r="378" spans="1:20" x14ac:dyDescent="0.25">
      <c r="A378" s="32">
        <v>39470</v>
      </c>
      <c r="B378" s="15">
        <v>376</v>
      </c>
      <c r="C378" s="33">
        <v>0.63194444444444442</v>
      </c>
      <c r="D378" s="15">
        <v>4</v>
      </c>
      <c r="E378" s="29">
        <v>574982</v>
      </c>
      <c r="F378" s="29">
        <v>544048</v>
      </c>
      <c r="G378" s="15">
        <v>0</v>
      </c>
      <c r="H378" s="15">
        <v>0</v>
      </c>
      <c r="I378" s="15">
        <v>0</v>
      </c>
      <c r="J378" s="15">
        <f t="shared" si="5"/>
        <v>0</v>
      </c>
      <c r="K378" s="15">
        <v>0</v>
      </c>
      <c r="L378" s="15">
        <v>2</v>
      </c>
      <c r="M378" s="15" t="s">
        <v>527</v>
      </c>
      <c r="N378" s="15">
        <v>0</v>
      </c>
      <c r="O378" s="15">
        <v>0</v>
      </c>
      <c r="P378" s="15">
        <v>0</v>
      </c>
      <c r="Q378" s="15">
        <v>0</v>
      </c>
      <c r="R378" s="35">
        <f>((G378*[1]Sheet3!$K$7)+([1]ghana!I378*[1]Sheet3!$K$13)+(I378*[1]Sheet3!$K$13)+([1]ghana!L378*[1]Sheet3!$K$3)+([1]ghana!M378*'[1]Cal p gram'!$U$24)+([1]ghana!O378*'[1]Cal p gram'!$U$23))/1000</f>
        <v>0</v>
      </c>
      <c r="S378" s="15" t="s">
        <v>489</v>
      </c>
      <c r="T378" s="39">
        <f>(R378/[1]Sheet3!$B$21)*10000</f>
        <v>0</v>
      </c>
    </row>
    <row r="379" spans="1:20" x14ac:dyDescent="0.25">
      <c r="A379" s="32">
        <v>39470</v>
      </c>
      <c r="B379" s="15">
        <v>377</v>
      </c>
      <c r="C379" s="33">
        <v>0.63541666666666663</v>
      </c>
      <c r="D379" s="15">
        <v>4</v>
      </c>
      <c r="E379" s="29">
        <v>575064</v>
      </c>
      <c r="F379" s="29">
        <v>543996</v>
      </c>
      <c r="G379" s="15">
        <v>0</v>
      </c>
      <c r="H379" s="15">
        <v>0</v>
      </c>
      <c r="I379" s="15">
        <v>0</v>
      </c>
      <c r="J379" s="15">
        <f t="shared" si="5"/>
        <v>0</v>
      </c>
      <c r="K379" s="15">
        <v>0</v>
      </c>
      <c r="L379" s="15">
        <v>2</v>
      </c>
      <c r="M379" s="15" t="s">
        <v>480</v>
      </c>
      <c r="N379" s="15">
        <v>0</v>
      </c>
      <c r="O379" s="15">
        <v>0</v>
      </c>
      <c r="P379" s="15">
        <v>0</v>
      </c>
      <c r="Q379" s="15">
        <v>0</v>
      </c>
      <c r="R379" s="35">
        <f>((G379*[1]Sheet3!$K$7)+([1]ghana!I379*[1]Sheet3!$K$13)+(I379*[1]Sheet3!$K$13)+([1]ghana!L379*[1]Sheet3!$K$3)+([1]ghana!M379*'[1]Cal p gram'!$U$24)+([1]ghana!O379*'[1]Cal p gram'!$U$23))/1000</f>
        <v>0</v>
      </c>
      <c r="S379" s="15" t="s">
        <v>528</v>
      </c>
      <c r="T379" s="39">
        <f>(R379/[1]Sheet3!$B$21)*10000</f>
        <v>0</v>
      </c>
    </row>
    <row r="380" spans="1:20" x14ac:dyDescent="0.25">
      <c r="A380" s="32">
        <v>39470</v>
      </c>
      <c r="B380" s="15">
        <v>378</v>
      </c>
      <c r="C380" s="33">
        <v>0.63749999999999996</v>
      </c>
      <c r="D380" s="15">
        <v>4</v>
      </c>
      <c r="E380" s="29">
        <v>575148</v>
      </c>
      <c r="F380" s="29">
        <v>543977</v>
      </c>
      <c r="G380" s="15">
        <v>0</v>
      </c>
      <c r="H380" s="15">
        <v>0</v>
      </c>
      <c r="I380" s="15">
        <v>0</v>
      </c>
      <c r="J380" s="15">
        <f t="shared" si="5"/>
        <v>0</v>
      </c>
      <c r="K380" s="15">
        <v>0</v>
      </c>
      <c r="L380" s="15">
        <v>1</v>
      </c>
      <c r="M380" s="15">
        <v>5</v>
      </c>
      <c r="N380" s="15">
        <v>0</v>
      </c>
      <c r="O380" s="15">
        <v>0</v>
      </c>
      <c r="P380" s="15">
        <v>0</v>
      </c>
      <c r="Q380" s="15">
        <v>0</v>
      </c>
      <c r="R380" s="35">
        <f>((G380*[1]Sheet3!$K$7)+([1]ghana!I380*[1]Sheet3!$K$13)+(I380*[1]Sheet3!$K$13)+([1]ghana!L380*[1]Sheet3!$K$3)+([1]ghana!M380*'[1]Cal p gram'!$U$24)+([1]ghana!O380*'[1]Cal p gram'!$U$23))/1000</f>
        <v>0</v>
      </c>
      <c r="S380" s="15" t="s">
        <v>481</v>
      </c>
      <c r="T380" s="39">
        <f>(R380/[1]Sheet3!$B$21)*10000</f>
        <v>0</v>
      </c>
    </row>
    <row r="381" spans="1:20" x14ac:dyDescent="0.25">
      <c r="A381" s="32">
        <v>39470</v>
      </c>
      <c r="B381" s="15">
        <v>379</v>
      </c>
      <c r="C381" s="33">
        <v>0.64027777777777772</v>
      </c>
      <c r="D381" s="15">
        <v>4</v>
      </c>
      <c r="E381" s="29">
        <v>575239</v>
      </c>
      <c r="F381" s="29">
        <v>543944</v>
      </c>
      <c r="G381" s="15">
        <v>0</v>
      </c>
      <c r="H381" s="15">
        <v>1</v>
      </c>
      <c r="I381" s="15">
        <v>0</v>
      </c>
      <c r="J381" s="15">
        <f t="shared" si="5"/>
        <v>1</v>
      </c>
      <c r="K381" s="15">
        <v>0</v>
      </c>
      <c r="L381" s="15">
        <v>0</v>
      </c>
      <c r="M381" s="15">
        <v>0</v>
      </c>
      <c r="N381" s="15">
        <v>0</v>
      </c>
      <c r="O381" s="15">
        <v>0</v>
      </c>
      <c r="P381" s="15">
        <v>0</v>
      </c>
      <c r="Q381" s="15">
        <v>0</v>
      </c>
      <c r="R381" s="35">
        <f>((G381*[1]Sheet3!$K$7)+([1]ghana!I381*[1]Sheet3!$K$13)+(I381*[1]Sheet3!$K$13)+([1]ghana!L381*[1]Sheet3!$K$3)+([1]ghana!M381*'[1]Cal p gram'!$U$24)+([1]ghana!O381*'[1]Cal p gram'!$U$23))/1000</f>
        <v>0.22614959413117022</v>
      </c>
      <c r="S381" s="15">
        <v>0</v>
      </c>
      <c r="T381" s="39">
        <f>(R381/[1]Sheet3!$B$21)*10000</f>
        <v>12.969814399735741</v>
      </c>
    </row>
    <row r="382" spans="1:20" x14ac:dyDescent="0.25">
      <c r="A382" s="32">
        <v>39470</v>
      </c>
      <c r="B382" s="15">
        <v>380</v>
      </c>
      <c r="C382" s="33">
        <v>0.64236111111111105</v>
      </c>
      <c r="D382" s="15">
        <v>4</v>
      </c>
      <c r="E382" s="29">
        <v>575323</v>
      </c>
      <c r="F382" s="29">
        <v>543918</v>
      </c>
      <c r="G382" s="15">
        <v>1</v>
      </c>
      <c r="H382" s="15">
        <v>1</v>
      </c>
      <c r="I382" s="15">
        <v>0</v>
      </c>
      <c r="J382" s="15">
        <f t="shared" si="5"/>
        <v>2</v>
      </c>
      <c r="K382" s="15">
        <v>0</v>
      </c>
      <c r="L382" s="15">
        <v>0</v>
      </c>
      <c r="M382" s="15">
        <v>0</v>
      </c>
      <c r="N382" s="15">
        <v>0</v>
      </c>
      <c r="O382" s="15">
        <v>0</v>
      </c>
      <c r="P382" s="15">
        <v>0</v>
      </c>
      <c r="Q382" s="15">
        <v>0</v>
      </c>
      <c r="R382" s="35">
        <f>((G382*[1]Sheet3!$K$7)+([1]ghana!I382*[1]Sheet3!$K$13)+(I382*[1]Sheet3!$K$13)+([1]ghana!L382*[1]Sheet3!$K$3)+([1]ghana!M382*'[1]Cal p gram'!$U$24)+([1]ghana!O382*'[1]Cal p gram'!$U$23))/1000</f>
        <v>0.23643842267543516</v>
      </c>
      <c r="S382" s="15">
        <v>0</v>
      </c>
      <c r="T382" s="39">
        <f>(R382/[1]Sheet3!$B$21)*10000</f>
        <v>13.559884866687009</v>
      </c>
    </row>
    <row r="383" spans="1:20" x14ac:dyDescent="0.25">
      <c r="A383" s="32">
        <v>39470</v>
      </c>
      <c r="B383" s="15">
        <v>381</v>
      </c>
      <c r="C383" s="33">
        <v>0.64513888888888882</v>
      </c>
      <c r="D383" s="15">
        <v>4</v>
      </c>
      <c r="E383" s="29">
        <v>575406</v>
      </c>
      <c r="F383" s="29">
        <v>543896</v>
      </c>
      <c r="G383" s="15">
        <v>0</v>
      </c>
      <c r="H383" s="15">
        <v>1</v>
      </c>
      <c r="I383" s="15">
        <v>0</v>
      </c>
      <c r="J383" s="15">
        <f t="shared" si="5"/>
        <v>1</v>
      </c>
      <c r="K383" s="15">
        <v>0</v>
      </c>
      <c r="L383" s="15">
        <v>1</v>
      </c>
      <c r="M383" s="15">
        <v>3.1</v>
      </c>
      <c r="N383" s="15">
        <v>0</v>
      </c>
      <c r="O383" s="15">
        <v>0</v>
      </c>
      <c r="P383" s="15">
        <v>0</v>
      </c>
      <c r="Q383" s="15">
        <v>0</v>
      </c>
      <c r="R383" s="35">
        <f>((G383*[1]Sheet3!$K$7)+([1]ghana!I383*[1]Sheet3!$K$13)+(I383*[1]Sheet3!$K$13)+([1]ghana!L383*[1]Sheet3!$K$3)+([1]ghana!M383*'[1]Cal p gram'!$U$24)+([1]ghana!O383*'[1]Cal p gram'!$U$23))/1000</f>
        <v>0.22614959413117022</v>
      </c>
      <c r="S383" s="15" t="s">
        <v>482</v>
      </c>
      <c r="T383" s="39">
        <f>(R383/[1]Sheet3!$B$21)*10000</f>
        <v>12.969814399735741</v>
      </c>
    </row>
    <row r="384" spans="1:20" x14ac:dyDescent="0.25">
      <c r="A384" s="32">
        <v>39470</v>
      </c>
      <c r="B384" s="15">
        <v>382</v>
      </c>
      <c r="C384" s="33">
        <v>0.64791666666666659</v>
      </c>
      <c r="D384" s="15">
        <v>4</v>
      </c>
      <c r="E384" s="29">
        <v>575489</v>
      </c>
      <c r="F384" s="29">
        <v>543857</v>
      </c>
      <c r="G384" s="15">
        <v>0</v>
      </c>
      <c r="H384" s="15">
        <v>2</v>
      </c>
      <c r="I384" s="15">
        <v>1</v>
      </c>
      <c r="J384" s="15">
        <f t="shared" si="5"/>
        <v>3</v>
      </c>
      <c r="K384" s="15">
        <v>0</v>
      </c>
      <c r="L384" s="15">
        <v>0</v>
      </c>
      <c r="M384" s="15">
        <v>0</v>
      </c>
      <c r="N384" s="15">
        <v>0</v>
      </c>
      <c r="O384" s="15">
        <v>0</v>
      </c>
      <c r="P384" s="15">
        <v>0</v>
      </c>
      <c r="Q384" s="15">
        <v>0</v>
      </c>
      <c r="R384" s="35">
        <f>((G384*[1]Sheet3!$K$7)+([1]ghana!I384*[1]Sheet3!$K$13)+(I384*[1]Sheet3!$K$13)+([1]ghana!L384*[1]Sheet3!$K$3)+([1]ghana!M384*'[1]Cal p gram'!$U$24)+([1]ghana!O384*'[1]Cal p gram'!$U$23))/1000</f>
        <v>0.6784487823935107</v>
      </c>
      <c r="S384" s="15">
        <v>0</v>
      </c>
      <c r="T384" s="39">
        <f>(R384/[1]Sheet3!$B$21)*10000</f>
        <v>38.909443199207224</v>
      </c>
    </row>
    <row r="385" spans="1:20" x14ac:dyDescent="0.25">
      <c r="A385" s="32">
        <v>39470</v>
      </c>
      <c r="B385" s="15">
        <v>383</v>
      </c>
      <c r="C385" s="33">
        <v>0.65138888888888891</v>
      </c>
      <c r="D385" s="15">
        <v>4</v>
      </c>
      <c r="E385" s="29">
        <v>575568</v>
      </c>
      <c r="F385" s="29">
        <v>543818</v>
      </c>
      <c r="G385" s="15">
        <v>1</v>
      </c>
      <c r="H385" s="15">
        <v>1</v>
      </c>
      <c r="I385" s="15">
        <v>0</v>
      </c>
      <c r="J385" s="15">
        <f t="shared" si="5"/>
        <v>2</v>
      </c>
      <c r="K385" s="15">
        <v>0</v>
      </c>
      <c r="L385" s="15">
        <v>1</v>
      </c>
      <c r="M385" s="15">
        <v>2</v>
      </c>
      <c r="N385" s="15">
        <v>0</v>
      </c>
      <c r="O385" s="15">
        <v>0</v>
      </c>
      <c r="P385" s="15">
        <v>0</v>
      </c>
      <c r="Q385" s="15">
        <v>0</v>
      </c>
      <c r="R385" s="35">
        <f>((G385*[1]Sheet3!$K$7)+([1]ghana!I385*[1]Sheet3!$K$13)+(I385*[1]Sheet3!$K$13)+([1]ghana!L385*[1]Sheet3!$K$3)+([1]ghana!M385*'[1]Cal p gram'!$U$24)+([1]ghana!O385*'[1]Cal p gram'!$U$23))/1000</f>
        <v>0.23643842267543516</v>
      </c>
      <c r="S385" s="15" t="s">
        <v>481</v>
      </c>
      <c r="T385" s="39">
        <f>(R385/[1]Sheet3!$B$21)*10000</f>
        <v>13.559884866687009</v>
      </c>
    </row>
    <row r="386" spans="1:20" x14ac:dyDescent="0.25">
      <c r="A386" s="32">
        <v>39470</v>
      </c>
      <c r="B386" s="15">
        <v>384</v>
      </c>
      <c r="C386" s="33">
        <v>0.65555555555555556</v>
      </c>
      <c r="D386" s="15">
        <v>4</v>
      </c>
      <c r="E386" s="29">
        <v>575668</v>
      </c>
      <c r="F386" s="29">
        <v>543779</v>
      </c>
      <c r="G386" s="15">
        <v>0</v>
      </c>
      <c r="H386" s="15">
        <v>2</v>
      </c>
      <c r="I386" s="15">
        <v>0</v>
      </c>
      <c r="J386" s="15">
        <f t="shared" si="5"/>
        <v>2</v>
      </c>
      <c r="K386" s="15">
        <v>0</v>
      </c>
      <c r="L386" s="15">
        <v>0</v>
      </c>
      <c r="M386" s="15">
        <v>0</v>
      </c>
      <c r="N386" s="15">
        <v>0</v>
      </c>
      <c r="O386" s="15">
        <v>0</v>
      </c>
      <c r="P386" s="15">
        <v>0</v>
      </c>
      <c r="Q386" s="15">
        <v>0</v>
      </c>
      <c r="R386" s="35">
        <f>((G386*[1]Sheet3!$K$7)+([1]ghana!I386*[1]Sheet3!$K$13)+(I386*[1]Sheet3!$K$13)+([1]ghana!L386*[1]Sheet3!$K$3)+([1]ghana!M386*'[1]Cal p gram'!$U$24)+([1]ghana!O386*'[1]Cal p gram'!$U$23))/1000</f>
        <v>0.45229918826234045</v>
      </c>
      <c r="S386" s="15">
        <v>0</v>
      </c>
      <c r="T386" s="39">
        <f>(R386/[1]Sheet3!$B$21)*10000</f>
        <v>25.939628799471482</v>
      </c>
    </row>
    <row r="387" spans="1:20" x14ac:dyDescent="0.25">
      <c r="A387" s="32">
        <v>39470</v>
      </c>
      <c r="B387" s="15">
        <v>385</v>
      </c>
      <c r="C387" s="33">
        <v>0.65833333333333333</v>
      </c>
      <c r="D387" s="15">
        <v>4</v>
      </c>
      <c r="E387" s="29">
        <v>575787</v>
      </c>
      <c r="F387" s="29">
        <v>543719</v>
      </c>
      <c r="G387" s="15">
        <v>12</v>
      </c>
      <c r="H387" s="15">
        <v>0</v>
      </c>
      <c r="I387" s="15">
        <v>0</v>
      </c>
      <c r="J387" s="15">
        <f t="shared" si="5"/>
        <v>12</v>
      </c>
      <c r="K387" s="15">
        <v>0</v>
      </c>
      <c r="L387" s="15">
        <v>0</v>
      </c>
      <c r="M387" s="15">
        <v>0</v>
      </c>
      <c r="N387" s="15">
        <v>0</v>
      </c>
      <c r="O387" s="15">
        <v>0</v>
      </c>
      <c r="P387" s="15">
        <v>0</v>
      </c>
      <c r="Q387" s="15">
        <v>0</v>
      </c>
      <c r="R387" s="35">
        <f>((G387*[1]Sheet3!$K$7)+([1]ghana!I387*[1]Sheet3!$K$13)+(I387*[1]Sheet3!$K$13)+([1]ghana!L387*[1]Sheet3!$K$3)+([1]ghana!M387*'[1]Cal p gram'!$U$24)+([1]ghana!O387*'[1]Cal p gram'!$U$23))/1000</f>
        <v>0.12346594253117917</v>
      </c>
      <c r="S387" s="15">
        <v>0</v>
      </c>
      <c r="T387" s="39">
        <f>(R387/[1]Sheet3!$B$21)*10000</f>
        <v>7.0808456034152183</v>
      </c>
    </row>
    <row r="388" spans="1:20" x14ac:dyDescent="0.25">
      <c r="A388" s="32">
        <v>39470</v>
      </c>
      <c r="B388" s="15">
        <v>386</v>
      </c>
      <c r="C388" s="33">
        <v>0.66111111111111109</v>
      </c>
      <c r="D388" s="15">
        <v>4</v>
      </c>
      <c r="E388" s="29">
        <v>575875</v>
      </c>
      <c r="F388" s="29">
        <v>543694</v>
      </c>
      <c r="G388" s="15">
        <v>0</v>
      </c>
      <c r="H388" s="15">
        <v>1</v>
      </c>
      <c r="I388" s="15">
        <v>0</v>
      </c>
      <c r="J388" s="15">
        <f t="shared" ref="J388:J451" si="6">SUM(G388:I388)</f>
        <v>1</v>
      </c>
      <c r="K388" s="15">
        <v>0</v>
      </c>
      <c r="L388" s="15">
        <v>0</v>
      </c>
      <c r="M388" s="15">
        <v>0</v>
      </c>
      <c r="N388" s="15">
        <v>0</v>
      </c>
      <c r="O388" s="15">
        <v>0</v>
      </c>
      <c r="P388" s="15">
        <v>0</v>
      </c>
      <c r="Q388" s="15">
        <v>0</v>
      </c>
      <c r="R388" s="35">
        <f>((G388*[1]Sheet3!$K$7)+([1]ghana!I388*[1]Sheet3!$K$13)+(I388*[1]Sheet3!$K$13)+([1]ghana!L388*[1]Sheet3!$K$3)+([1]ghana!M388*'[1]Cal p gram'!$U$24)+([1]ghana!O388*'[1]Cal p gram'!$U$23))/1000</f>
        <v>0.22614959413117022</v>
      </c>
      <c r="S388" s="15">
        <v>0</v>
      </c>
      <c r="T388" s="39">
        <f>(R388/[1]Sheet3!$B$21)*10000</f>
        <v>12.969814399735741</v>
      </c>
    </row>
    <row r="389" spans="1:20" x14ac:dyDescent="0.25">
      <c r="A389" s="32">
        <v>39470</v>
      </c>
      <c r="B389" s="15">
        <v>387</v>
      </c>
      <c r="C389" s="33">
        <v>0.6645833333333333</v>
      </c>
      <c r="D389" s="15">
        <v>4</v>
      </c>
      <c r="E389" s="29">
        <v>575967</v>
      </c>
      <c r="F389" s="29">
        <v>543649</v>
      </c>
      <c r="J389" s="15">
        <f t="shared" si="6"/>
        <v>0</v>
      </c>
      <c r="R389" s="35">
        <f>((G389*[1]Sheet3!$K$7)+([1]ghana!I389*[1]Sheet3!$K$13)+(I389*[1]Sheet3!$K$13)+([1]ghana!L389*[1]Sheet3!$K$3)+([1]ghana!M389*'[1]Cal p gram'!$U$24)+([1]ghana!O389*'[1]Cal p gram'!$U$23))/1000</f>
        <v>0</v>
      </c>
      <c r="T389" s="39">
        <f>(R389/[1]Sheet3!$B$21)*10000</f>
        <v>0</v>
      </c>
    </row>
    <row r="390" spans="1:20" x14ac:dyDescent="0.25">
      <c r="A390" s="32">
        <v>39470</v>
      </c>
      <c r="B390" s="15">
        <v>388</v>
      </c>
      <c r="C390" s="33">
        <v>0.66736111111111107</v>
      </c>
      <c r="D390" s="15">
        <v>5</v>
      </c>
      <c r="E390" s="29">
        <v>576046</v>
      </c>
      <c r="F390" s="29">
        <v>543598</v>
      </c>
      <c r="G390" s="15">
        <v>0</v>
      </c>
      <c r="H390" s="15">
        <v>1</v>
      </c>
      <c r="I390" s="15">
        <v>0</v>
      </c>
      <c r="J390" s="15">
        <f t="shared" si="6"/>
        <v>1</v>
      </c>
      <c r="K390" s="15">
        <v>0</v>
      </c>
      <c r="L390" s="15">
        <v>0</v>
      </c>
      <c r="M390" s="15">
        <v>0</v>
      </c>
      <c r="N390" s="15">
        <v>0</v>
      </c>
      <c r="O390" s="15">
        <v>0</v>
      </c>
      <c r="P390" s="15">
        <v>0</v>
      </c>
      <c r="Q390" s="15">
        <v>0</v>
      </c>
      <c r="R390" s="35">
        <f>((G390*[1]Sheet3!$K$7)+([1]ghana!I390*[1]Sheet3!$K$13)+(I390*[1]Sheet3!$K$13)+([1]ghana!L390*[1]Sheet3!$K$3)+([1]ghana!M390*'[1]Cal p gram'!$U$24)+([1]ghana!O390*'[1]Cal p gram'!$U$23))/1000</f>
        <v>0.22614959413117022</v>
      </c>
      <c r="S390" s="15">
        <v>0</v>
      </c>
      <c r="T390" s="39">
        <f>(R390/[1]Sheet3!$B$21)*10000</f>
        <v>12.969814399735741</v>
      </c>
    </row>
    <row r="391" spans="1:20" x14ac:dyDescent="0.25">
      <c r="A391" s="32">
        <v>39470</v>
      </c>
      <c r="B391" s="15">
        <v>389</v>
      </c>
      <c r="C391" s="33">
        <v>0.67013888888888884</v>
      </c>
      <c r="D391" s="15">
        <v>5</v>
      </c>
      <c r="E391" s="29">
        <v>576130</v>
      </c>
      <c r="F391" s="29">
        <v>543558</v>
      </c>
      <c r="G391" s="15">
        <v>0</v>
      </c>
      <c r="H391" s="15">
        <v>5</v>
      </c>
      <c r="I391" s="15">
        <v>1</v>
      </c>
      <c r="J391" s="15">
        <f t="shared" si="6"/>
        <v>6</v>
      </c>
      <c r="K391" s="15">
        <v>0</v>
      </c>
      <c r="L391" s="15">
        <v>1</v>
      </c>
      <c r="M391" s="15">
        <v>4</v>
      </c>
      <c r="N391" s="15">
        <v>0</v>
      </c>
      <c r="O391" s="15">
        <v>0</v>
      </c>
      <c r="P391" s="15">
        <v>0</v>
      </c>
      <c r="Q391" s="15">
        <v>0</v>
      </c>
      <c r="R391" s="35">
        <f>((G391*[1]Sheet3!$K$7)+([1]ghana!I391*[1]Sheet3!$K$13)+(I391*[1]Sheet3!$K$13)+([1]ghana!L391*[1]Sheet3!$K$3)+([1]ghana!M391*'[1]Cal p gram'!$U$24)+([1]ghana!O391*'[1]Cal p gram'!$U$23))/1000</f>
        <v>1.3568975647870214</v>
      </c>
      <c r="S391" s="15" t="s">
        <v>482</v>
      </c>
      <c r="T391" s="39">
        <f>(R391/[1]Sheet3!$B$21)*10000</f>
        <v>77.818886398414449</v>
      </c>
    </row>
    <row r="392" spans="1:20" x14ac:dyDescent="0.25">
      <c r="A392" s="32">
        <v>39470</v>
      </c>
      <c r="B392" s="15">
        <v>390</v>
      </c>
      <c r="C392" s="33">
        <v>0.67291666666666661</v>
      </c>
      <c r="D392" s="15">
        <v>5</v>
      </c>
      <c r="E392" s="29">
        <v>576211</v>
      </c>
      <c r="F392" s="29">
        <v>543530</v>
      </c>
      <c r="G392" s="15">
        <v>0</v>
      </c>
      <c r="H392" s="15">
        <v>0</v>
      </c>
      <c r="I392" s="15">
        <v>0</v>
      </c>
      <c r="J392" s="15">
        <f t="shared" si="6"/>
        <v>0</v>
      </c>
      <c r="K392" s="15">
        <v>0</v>
      </c>
      <c r="L392" s="15">
        <v>1</v>
      </c>
      <c r="M392" s="15" t="s">
        <v>497</v>
      </c>
      <c r="N392" s="15">
        <v>0</v>
      </c>
      <c r="O392" s="15">
        <v>0</v>
      </c>
      <c r="P392" s="15">
        <v>0</v>
      </c>
      <c r="Q392" s="15">
        <v>0</v>
      </c>
      <c r="R392" s="35">
        <f>((G392*[1]Sheet3!$K$7)+([1]ghana!I392*[1]Sheet3!$K$13)+(I392*[1]Sheet3!$K$13)+([1]ghana!L392*[1]Sheet3!$K$3)+([1]ghana!M392*'[1]Cal p gram'!$U$24)+([1]ghana!O392*'[1]Cal p gram'!$U$23))/1000</f>
        <v>0</v>
      </c>
      <c r="S392" s="15" t="s">
        <v>481</v>
      </c>
      <c r="T392" s="39">
        <f>(R392/[1]Sheet3!$B$21)*10000</f>
        <v>0</v>
      </c>
    </row>
    <row r="393" spans="1:20" x14ac:dyDescent="0.25">
      <c r="A393" s="32">
        <v>39470</v>
      </c>
      <c r="B393" s="15">
        <v>391</v>
      </c>
      <c r="C393" s="33">
        <v>0.67569444444444438</v>
      </c>
      <c r="D393" s="15">
        <v>5</v>
      </c>
      <c r="E393" s="29">
        <v>576292</v>
      </c>
      <c r="F393" s="29">
        <v>543491</v>
      </c>
      <c r="G393" s="15">
        <v>0</v>
      </c>
      <c r="H393" s="15">
        <v>1</v>
      </c>
      <c r="I393" s="15">
        <v>0</v>
      </c>
      <c r="J393" s="15">
        <f t="shared" si="6"/>
        <v>1</v>
      </c>
      <c r="K393" s="15">
        <v>0</v>
      </c>
      <c r="L393" s="15">
        <v>0</v>
      </c>
      <c r="M393" s="15">
        <v>0</v>
      </c>
      <c r="N393" s="15">
        <v>0</v>
      </c>
      <c r="O393" s="15">
        <v>0</v>
      </c>
      <c r="P393" s="15">
        <v>0</v>
      </c>
      <c r="Q393" s="15">
        <v>0</v>
      </c>
      <c r="R393" s="35">
        <f>((G393*[1]Sheet3!$K$7)+([1]ghana!I393*[1]Sheet3!$K$13)+(I393*[1]Sheet3!$K$13)+([1]ghana!L393*[1]Sheet3!$K$3)+([1]ghana!M393*'[1]Cal p gram'!$U$24)+([1]ghana!O393*'[1]Cal p gram'!$U$23))/1000</f>
        <v>0.22614959413117022</v>
      </c>
      <c r="S393" s="15">
        <v>0</v>
      </c>
      <c r="T393" s="39">
        <f>(R393/[1]Sheet3!$B$21)*10000</f>
        <v>12.969814399735741</v>
      </c>
    </row>
    <row r="394" spans="1:20" x14ac:dyDescent="0.25">
      <c r="A394" s="32">
        <v>39470</v>
      </c>
      <c r="B394" s="15">
        <v>392</v>
      </c>
      <c r="C394" s="33">
        <v>0.67986111111111103</v>
      </c>
      <c r="D394" s="15">
        <v>5</v>
      </c>
      <c r="E394" s="29">
        <v>576386</v>
      </c>
      <c r="F394" s="29">
        <v>543453</v>
      </c>
      <c r="G394" s="15">
        <v>0</v>
      </c>
      <c r="H394" s="15">
        <v>0</v>
      </c>
      <c r="I394" s="15">
        <v>0</v>
      </c>
      <c r="J394" s="15">
        <f t="shared" si="6"/>
        <v>0</v>
      </c>
      <c r="K394" s="15">
        <v>0</v>
      </c>
      <c r="L394" s="15">
        <v>2</v>
      </c>
      <c r="M394" s="15" t="s">
        <v>529</v>
      </c>
      <c r="N394" s="15">
        <v>0</v>
      </c>
      <c r="O394" s="15">
        <v>0</v>
      </c>
      <c r="P394" s="15">
        <v>0</v>
      </c>
      <c r="Q394" s="15">
        <v>0</v>
      </c>
      <c r="R394" s="35">
        <f>((G394*[1]Sheet3!$K$7)+([1]ghana!I394*[1]Sheet3!$K$13)+(I394*[1]Sheet3!$K$13)+([1]ghana!L394*[1]Sheet3!$K$3)+([1]ghana!M394*'[1]Cal p gram'!$U$24)+([1]ghana!O394*'[1]Cal p gram'!$U$23))/1000</f>
        <v>0</v>
      </c>
      <c r="S394" s="15" t="s">
        <v>530</v>
      </c>
      <c r="T394" s="39">
        <f>(R394/[1]Sheet3!$B$21)*10000</f>
        <v>0</v>
      </c>
    </row>
    <row r="395" spans="1:20" x14ac:dyDescent="0.25">
      <c r="A395" s="32">
        <v>39470</v>
      </c>
      <c r="B395" s="15">
        <v>393</v>
      </c>
      <c r="C395" s="33">
        <v>0.68194444444444446</v>
      </c>
      <c r="D395" s="15">
        <v>5</v>
      </c>
      <c r="E395" s="29">
        <v>576469</v>
      </c>
      <c r="F395" s="29">
        <v>543419</v>
      </c>
      <c r="G395" s="15">
        <v>0</v>
      </c>
      <c r="H395" s="15">
        <v>0</v>
      </c>
      <c r="I395" s="15">
        <v>0</v>
      </c>
      <c r="J395" s="15">
        <f t="shared" si="6"/>
        <v>0</v>
      </c>
      <c r="K395" s="15">
        <v>0</v>
      </c>
      <c r="L395" s="15">
        <v>2</v>
      </c>
      <c r="M395" s="15" t="s">
        <v>480</v>
      </c>
      <c r="N395" s="15">
        <v>0</v>
      </c>
      <c r="O395" s="15">
        <v>0</v>
      </c>
      <c r="P395" s="15">
        <v>0</v>
      </c>
      <c r="Q395" s="15">
        <v>0</v>
      </c>
      <c r="R395" s="35">
        <f>((G395*[1]Sheet3!$K$7)+([1]ghana!I395*[1]Sheet3!$K$13)+(I395*[1]Sheet3!$K$13)+([1]ghana!L395*[1]Sheet3!$K$3)+([1]ghana!M395*'[1]Cal p gram'!$U$24)+([1]ghana!O395*'[1]Cal p gram'!$U$23))/1000</f>
        <v>0</v>
      </c>
      <c r="S395" s="15" t="s">
        <v>489</v>
      </c>
      <c r="T395" s="39">
        <f>(R395/[1]Sheet3!$B$21)*10000</f>
        <v>0</v>
      </c>
    </row>
    <row r="396" spans="1:20" x14ac:dyDescent="0.25">
      <c r="A396" s="32">
        <v>39470</v>
      </c>
      <c r="B396" s="15">
        <v>394</v>
      </c>
      <c r="C396" s="33">
        <v>0.68541666666666667</v>
      </c>
      <c r="D396" s="15">
        <v>5</v>
      </c>
      <c r="E396" s="29">
        <v>576556</v>
      </c>
      <c r="F396" s="29">
        <v>543389</v>
      </c>
      <c r="J396" s="15">
        <f t="shared" si="6"/>
        <v>0</v>
      </c>
      <c r="R396" s="35">
        <f>((G396*[1]Sheet3!$K$7)+([1]ghana!I396*[1]Sheet3!$K$13)+(I396*[1]Sheet3!$K$13)+([1]ghana!L396*[1]Sheet3!$K$3)+([1]ghana!M396*'[1]Cal p gram'!$U$24)+([1]ghana!O396*'[1]Cal p gram'!$U$23))/1000</f>
        <v>0</v>
      </c>
      <c r="T396" s="39">
        <f>(R396/[1]Sheet3!$B$21)*10000</f>
        <v>0</v>
      </c>
    </row>
    <row r="397" spans="1:20" x14ac:dyDescent="0.25">
      <c r="A397" s="32">
        <v>39470</v>
      </c>
      <c r="B397" s="15">
        <v>395</v>
      </c>
      <c r="C397" s="33">
        <v>0.6875</v>
      </c>
      <c r="D397" s="15">
        <v>5</v>
      </c>
      <c r="E397" s="29">
        <v>576636</v>
      </c>
      <c r="F397" s="29">
        <v>543358</v>
      </c>
      <c r="J397" s="15">
        <f t="shared" si="6"/>
        <v>0</v>
      </c>
      <c r="R397" s="35">
        <f>((G397*[1]Sheet3!$K$7)+([1]ghana!I397*[1]Sheet3!$K$13)+(I397*[1]Sheet3!$K$13)+([1]ghana!L397*[1]Sheet3!$K$3)+([1]ghana!M397*'[1]Cal p gram'!$U$24)+([1]ghana!O397*'[1]Cal p gram'!$U$23))/1000</f>
        <v>0</v>
      </c>
      <c r="T397" s="39">
        <f>(R397/[1]Sheet3!$B$21)*10000</f>
        <v>0</v>
      </c>
    </row>
    <row r="398" spans="1:20" x14ac:dyDescent="0.25">
      <c r="A398" s="32">
        <v>39470</v>
      </c>
      <c r="B398" s="15">
        <v>396</v>
      </c>
      <c r="C398" s="33">
        <v>0.69027777777777777</v>
      </c>
      <c r="D398" s="15">
        <v>5</v>
      </c>
      <c r="E398" s="29">
        <v>576725</v>
      </c>
      <c r="F398" s="29">
        <v>543325</v>
      </c>
      <c r="G398" s="15">
        <v>0</v>
      </c>
      <c r="H398" s="15">
        <v>0</v>
      </c>
      <c r="I398" s="15">
        <v>0</v>
      </c>
      <c r="J398" s="15">
        <f t="shared" si="6"/>
        <v>0</v>
      </c>
      <c r="K398" s="15">
        <v>0</v>
      </c>
      <c r="L398" s="15">
        <v>1</v>
      </c>
      <c r="M398" s="15">
        <v>1.5</v>
      </c>
      <c r="N398" s="15">
        <v>0</v>
      </c>
      <c r="O398" s="15">
        <v>0</v>
      </c>
      <c r="P398" s="15">
        <v>0</v>
      </c>
      <c r="Q398" s="15">
        <v>0</v>
      </c>
      <c r="R398" s="35">
        <f>((G398*[1]Sheet3!$K$7)+([1]ghana!I398*[1]Sheet3!$K$13)+(I398*[1]Sheet3!$K$13)+([1]ghana!L398*[1]Sheet3!$K$3)+([1]ghana!M398*'[1]Cal p gram'!$U$24)+([1]ghana!O398*'[1]Cal p gram'!$U$23))/1000</f>
        <v>0</v>
      </c>
      <c r="S398" s="15" t="s">
        <v>482</v>
      </c>
      <c r="T398" s="39">
        <f>(R398/[1]Sheet3!$B$21)*10000</f>
        <v>0</v>
      </c>
    </row>
    <row r="399" spans="1:20" x14ac:dyDescent="0.25">
      <c r="A399" s="32">
        <v>39470</v>
      </c>
      <c r="B399" s="15">
        <v>397</v>
      </c>
      <c r="C399" s="33">
        <v>0.69305555555555554</v>
      </c>
      <c r="D399" s="15">
        <v>5</v>
      </c>
      <c r="E399" s="29">
        <v>576807</v>
      </c>
      <c r="F399" s="29">
        <v>543287</v>
      </c>
      <c r="J399" s="15">
        <f t="shared" si="6"/>
        <v>0</v>
      </c>
      <c r="R399" s="35">
        <f>((G399*[1]Sheet3!$K$7)+([1]ghana!I399*[1]Sheet3!$K$13)+(I399*[1]Sheet3!$K$13)+([1]ghana!L399*[1]Sheet3!$K$3)+([1]ghana!M399*'[1]Cal p gram'!$U$24)+([1]ghana!O399*'[1]Cal p gram'!$U$23))/1000</f>
        <v>0</v>
      </c>
      <c r="T399" s="39">
        <f>(R399/[1]Sheet3!$B$21)*10000</f>
        <v>0</v>
      </c>
    </row>
    <row r="400" spans="1:20" x14ac:dyDescent="0.25">
      <c r="A400" s="32">
        <v>39470</v>
      </c>
      <c r="B400" s="15">
        <v>398</v>
      </c>
      <c r="C400" s="33">
        <v>0.6958333333333333</v>
      </c>
      <c r="D400" s="15">
        <v>5</v>
      </c>
      <c r="E400" s="29">
        <v>576892</v>
      </c>
      <c r="F400" s="29">
        <v>543256</v>
      </c>
      <c r="G400" s="15">
        <v>0</v>
      </c>
      <c r="H400" s="15">
        <v>3</v>
      </c>
      <c r="I400" s="15">
        <v>1</v>
      </c>
      <c r="J400" s="15">
        <f t="shared" si="6"/>
        <v>4</v>
      </c>
      <c r="K400" s="15">
        <v>0</v>
      </c>
      <c r="L400" s="15">
        <v>0</v>
      </c>
      <c r="M400" s="15">
        <v>0</v>
      </c>
      <c r="N400" s="15">
        <v>0</v>
      </c>
      <c r="O400" s="15">
        <v>0</v>
      </c>
      <c r="P400" s="15">
        <v>0</v>
      </c>
      <c r="Q400" s="15">
        <v>0</v>
      </c>
      <c r="R400" s="35">
        <f>((G400*[1]Sheet3!$K$7)+([1]ghana!I400*[1]Sheet3!$K$13)+(I400*[1]Sheet3!$K$13)+([1]ghana!L400*[1]Sheet3!$K$3)+([1]ghana!M400*'[1]Cal p gram'!$U$24)+([1]ghana!O400*'[1]Cal p gram'!$U$23))/1000</f>
        <v>0.90459837652468089</v>
      </c>
      <c r="S400" s="15">
        <v>0</v>
      </c>
      <c r="T400" s="39">
        <f>(R400/[1]Sheet3!$B$21)*10000</f>
        <v>51.879257598942964</v>
      </c>
    </row>
    <row r="401" spans="1:20" x14ac:dyDescent="0.25">
      <c r="A401" s="32">
        <v>39470</v>
      </c>
      <c r="B401" s="15">
        <v>399</v>
      </c>
      <c r="C401" s="33">
        <v>0.69791666666666663</v>
      </c>
      <c r="D401" s="15">
        <v>5</v>
      </c>
      <c r="E401" s="29">
        <v>576989</v>
      </c>
      <c r="F401" s="29">
        <v>543223</v>
      </c>
      <c r="G401" s="15">
        <v>0</v>
      </c>
      <c r="H401" s="15">
        <v>0</v>
      </c>
      <c r="I401" s="15">
        <v>1</v>
      </c>
      <c r="J401" s="15">
        <f t="shared" si="6"/>
        <v>1</v>
      </c>
      <c r="K401" s="15">
        <v>0</v>
      </c>
      <c r="L401" s="15">
        <v>0</v>
      </c>
      <c r="M401" s="15">
        <v>0</v>
      </c>
      <c r="N401" s="15">
        <v>0</v>
      </c>
      <c r="O401" s="15">
        <v>0</v>
      </c>
      <c r="P401" s="15">
        <v>0</v>
      </c>
      <c r="Q401" s="15">
        <v>0</v>
      </c>
      <c r="R401" s="35">
        <f>((G401*[1]Sheet3!$K$7)+([1]ghana!I401*[1]Sheet3!$K$13)+(I401*[1]Sheet3!$K$13)+([1]ghana!L401*[1]Sheet3!$K$3)+([1]ghana!M401*'[1]Cal p gram'!$U$24)+([1]ghana!O401*'[1]Cal p gram'!$U$23))/1000</f>
        <v>0.22614959413117022</v>
      </c>
      <c r="S401" s="15">
        <v>0</v>
      </c>
      <c r="T401" s="39">
        <f>(R401/[1]Sheet3!$B$21)*10000</f>
        <v>12.969814399735741</v>
      </c>
    </row>
    <row r="402" spans="1:20" x14ac:dyDescent="0.25">
      <c r="A402" s="32">
        <v>39470</v>
      </c>
      <c r="B402" s="15">
        <v>400</v>
      </c>
      <c r="C402" s="33">
        <v>0.70277777777777772</v>
      </c>
      <c r="D402" s="15">
        <v>5</v>
      </c>
      <c r="E402" s="29">
        <v>577089</v>
      </c>
      <c r="F402" s="29">
        <v>543177</v>
      </c>
      <c r="J402" s="15">
        <f t="shared" si="6"/>
        <v>0</v>
      </c>
      <c r="R402" s="35">
        <f>((G402*[1]Sheet3!$K$7)+([1]ghana!I402*[1]Sheet3!$K$13)+(I402*[1]Sheet3!$K$13)+([1]ghana!L402*[1]Sheet3!$K$3)+([1]ghana!M402*'[1]Cal p gram'!$U$24)+([1]ghana!O402*'[1]Cal p gram'!$U$23))/1000</f>
        <v>0</v>
      </c>
      <c r="T402" s="39">
        <f>(R402/[1]Sheet3!$B$21)*10000</f>
        <v>0</v>
      </c>
    </row>
    <row r="403" spans="1:20" x14ac:dyDescent="0.25">
      <c r="A403" s="32">
        <v>39470</v>
      </c>
      <c r="B403" s="15">
        <v>401</v>
      </c>
      <c r="C403" s="33">
        <v>0.70625000000000004</v>
      </c>
      <c r="D403" s="15">
        <v>5</v>
      </c>
      <c r="E403" s="29">
        <v>577181</v>
      </c>
      <c r="F403" s="29">
        <v>543146</v>
      </c>
      <c r="G403" s="15">
        <v>0</v>
      </c>
      <c r="H403" s="15">
        <v>3</v>
      </c>
      <c r="I403" s="15">
        <v>0</v>
      </c>
      <c r="J403" s="15">
        <f t="shared" si="6"/>
        <v>3</v>
      </c>
      <c r="K403" s="15">
        <v>0</v>
      </c>
      <c r="L403" s="15">
        <v>0</v>
      </c>
      <c r="M403" s="15">
        <v>0</v>
      </c>
      <c r="N403" s="15">
        <v>2</v>
      </c>
      <c r="O403" s="15" t="s">
        <v>531</v>
      </c>
      <c r="P403" s="15">
        <v>0</v>
      </c>
      <c r="Q403" s="15">
        <v>0</v>
      </c>
      <c r="R403" s="35">
        <f>((G403*[1]Sheet3!$K$7)+([1]ghana!I403*[1]Sheet3!$K$13)+(I403*[1]Sheet3!$K$13)+([1]ghana!L403*[1]Sheet3!$K$3)+([1]ghana!M403*'[1]Cal p gram'!$U$24)+([1]ghana!O403*'[1]Cal p gram'!$U$23))/1000</f>
        <v>0.6784487823935107</v>
      </c>
      <c r="S403" s="15">
        <v>0</v>
      </c>
      <c r="T403" s="39">
        <f>(R403/[1]Sheet3!$B$21)*10000</f>
        <v>38.909443199207224</v>
      </c>
    </row>
    <row r="404" spans="1:20" x14ac:dyDescent="0.25">
      <c r="A404" s="32">
        <v>39470</v>
      </c>
      <c r="B404" s="15">
        <v>402</v>
      </c>
      <c r="C404" s="33">
        <v>0.7090277777777777</v>
      </c>
      <c r="D404" s="15">
        <v>6</v>
      </c>
      <c r="E404" s="29">
        <v>577275</v>
      </c>
      <c r="F404" s="29">
        <v>543116</v>
      </c>
      <c r="J404" s="15">
        <f t="shared" si="6"/>
        <v>0</v>
      </c>
      <c r="R404" s="35">
        <f>((G404*[1]Sheet3!$K$7)+([1]ghana!I404*[1]Sheet3!$K$13)+(I404*[1]Sheet3!$K$13)+([1]ghana!L404*[1]Sheet3!$K$3)+([1]ghana!M404*'[1]Cal p gram'!$U$24)+([1]ghana!O404*'[1]Cal p gram'!$U$23))/1000</f>
        <v>0</v>
      </c>
      <c r="T404" s="39">
        <f>(R404/[1]Sheet3!$B$21)*10000</f>
        <v>0</v>
      </c>
    </row>
    <row r="405" spans="1:20" x14ac:dyDescent="0.25">
      <c r="A405" s="32">
        <v>39470</v>
      </c>
      <c r="B405" s="15">
        <v>403</v>
      </c>
      <c r="C405" s="33">
        <v>0.71180555555555547</v>
      </c>
      <c r="D405" s="15">
        <v>6</v>
      </c>
      <c r="E405" s="29">
        <v>577356</v>
      </c>
      <c r="F405" s="29">
        <v>543083</v>
      </c>
      <c r="J405" s="15">
        <f t="shared" si="6"/>
        <v>0</v>
      </c>
      <c r="R405" s="35">
        <f>((G405*[1]Sheet3!$K$7)+([1]ghana!I405*[1]Sheet3!$K$13)+(I405*[1]Sheet3!$K$13)+([1]ghana!L405*[1]Sheet3!$K$3)+([1]ghana!M405*'[1]Cal p gram'!$U$24)+([1]ghana!O405*'[1]Cal p gram'!$U$23))/1000</f>
        <v>0</v>
      </c>
      <c r="T405" s="39">
        <f>(R405/[1]Sheet3!$B$21)*10000</f>
        <v>0</v>
      </c>
    </row>
    <row r="406" spans="1:20" x14ac:dyDescent="0.25">
      <c r="A406" s="32">
        <v>39470</v>
      </c>
      <c r="B406" s="15">
        <v>404</v>
      </c>
      <c r="C406" s="33">
        <v>0.71388888888888891</v>
      </c>
      <c r="D406" s="15">
        <v>6</v>
      </c>
      <c r="E406" s="29">
        <v>577447</v>
      </c>
      <c r="F406" s="29">
        <v>543044</v>
      </c>
      <c r="G406" s="15">
        <v>0</v>
      </c>
      <c r="H406" s="15">
        <v>0</v>
      </c>
      <c r="I406" s="15">
        <v>0</v>
      </c>
      <c r="J406" s="15">
        <f t="shared" si="6"/>
        <v>0</v>
      </c>
      <c r="K406" s="15">
        <v>0</v>
      </c>
      <c r="L406" s="15">
        <v>1</v>
      </c>
      <c r="M406" s="15" t="s">
        <v>495</v>
      </c>
      <c r="N406" s="15">
        <v>0</v>
      </c>
      <c r="O406" s="15">
        <v>0</v>
      </c>
      <c r="P406" s="15">
        <v>0</v>
      </c>
      <c r="Q406" s="15">
        <v>0</v>
      </c>
      <c r="R406" s="35">
        <f>((G406*[1]Sheet3!$K$7)+([1]ghana!I406*[1]Sheet3!$K$13)+(I406*[1]Sheet3!$K$13)+([1]ghana!L406*[1]Sheet3!$K$3)+([1]ghana!M406*'[1]Cal p gram'!$U$24)+([1]ghana!O406*'[1]Cal p gram'!$U$23))/1000</f>
        <v>0</v>
      </c>
      <c r="S406" s="15" t="s">
        <v>493</v>
      </c>
      <c r="T406" s="39">
        <f>(R406/[1]Sheet3!$B$21)*10000</f>
        <v>0</v>
      </c>
    </row>
    <row r="407" spans="1:20" x14ac:dyDescent="0.25">
      <c r="A407" s="32">
        <v>39470</v>
      </c>
      <c r="B407" s="15">
        <v>405</v>
      </c>
      <c r="C407" s="33">
        <v>0.71736111111111112</v>
      </c>
      <c r="D407" s="15">
        <v>6</v>
      </c>
      <c r="E407" s="29">
        <v>577529</v>
      </c>
      <c r="F407" s="29">
        <v>543009</v>
      </c>
      <c r="G407" s="15">
        <v>0</v>
      </c>
      <c r="H407" s="15">
        <v>2</v>
      </c>
      <c r="I407" s="15">
        <v>0</v>
      </c>
      <c r="J407" s="15">
        <f t="shared" si="6"/>
        <v>2</v>
      </c>
      <c r="K407" s="15">
        <v>0</v>
      </c>
      <c r="L407" s="15">
        <v>0</v>
      </c>
      <c r="M407" s="15">
        <v>0</v>
      </c>
      <c r="N407" s="15">
        <v>0</v>
      </c>
      <c r="O407" s="15">
        <v>0</v>
      </c>
      <c r="P407" s="15">
        <v>0</v>
      </c>
      <c r="Q407" s="15">
        <v>0</v>
      </c>
      <c r="R407" s="35">
        <f>((G407*[1]Sheet3!$K$7)+([1]ghana!I407*[1]Sheet3!$K$13)+(I407*[1]Sheet3!$K$13)+([1]ghana!L407*[1]Sheet3!$K$3)+([1]ghana!M407*'[1]Cal p gram'!$U$24)+([1]ghana!O407*'[1]Cal p gram'!$U$23))/1000</f>
        <v>0.45229918826234045</v>
      </c>
      <c r="S407" s="15">
        <v>0</v>
      </c>
      <c r="T407" s="39">
        <f>(R407/[1]Sheet3!$B$21)*10000</f>
        <v>25.939628799471482</v>
      </c>
    </row>
    <row r="408" spans="1:20" x14ac:dyDescent="0.25">
      <c r="A408" s="32">
        <v>39471</v>
      </c>
      <c r="B408" s="15">
        <v>406</v>
      </c>
      <c r="C408" s="33">
        <v>0.34930555555555554</v>
      </c>
      <c r="D408" s="15">
        <v>-4</v>
      </c>
      <c r="E408" s="29">
        <v>580434</v>
      </c>
      <c r="F408" s="29">
        <v>541627</v>
      </c>
      <c r="J408" s="15">
        <f t="shared" si="6"/>
        <v>0</v>
      </c>
      <c r="R408" s="35">
        <f>((G408*[1]Sheet3!$K$7)+([1]ghana!I408*[1]Sheet3!$K$13)+(I408*[1]Sheet3!$K$13)+([1]ghana!L408*[1]Sheet3!$K$3)+([1]ghana!M408*'[1]Cal p gram'!$U$24)+([1]ghana!O408*'[1]Cal p gram'!$U$23))/1000</f>
        <v>0</v>
      </c>
      <c r="T408" s="39">
        <f>(R408/[1]Sheet3!$B$21)*10000</f>
        <v>0</v>
      </c>
    </row>
    <row r="409" spans="1:20" x14ac:dyDescent="0.25">
      <c r="A409" s="32">
        <v>39471</v>
      </c>
      <c r="B409" s="15">
        <v>407</v>
      </c>
      <c r="C409" s="33">
        <v>0.35625000000000001</v>
      </c>
      <c r="D409" s="15">
        <v>-4</v>
      </c>
      <c r="E409" s="29">
        <v>580347</v>
      </c>
      <c r="F409" s="29">
        <v>541672</v>
      </c>
      <c r="G409" s="15">
        <v>0</v>
      </c>
      <c r="H409" s="15">
        <v>0</v>
      </c>
      <c r="I409" s="15">
        <v>0</v>
      </c>
      <c r="J409" s="15">
        <f t="shared" si="6"/>
        <v>0</v>
      </c>
      <c r="K409" s="15">
        <v>5</v>
      </c>
      <c r="L409" s="15">
        <v>0</v>
      </c>
      <c r="M409" s="15">
        <v>0</v>
      </c>
      <c r="N409" s="15">
        <v>0</v>
      </c>
      <c r="O409" s="15">
        <v>0</v>
      </c>
      <c r="P409" s="15">
        <v>0</v>
      </c>
      <c r="Q409" s="15">
        <v>0</v>
      </c>
      <c r="R409" s="35">
        <f>((G409*[1]Sheet3!$K$7)+([1]ghana!I409*[1]Sheet3!$K$13)+(I409*[1]Sheet3!$K$13)+([1]ghana!L409*[1]Sheet3!$K$3)+([1]ghana!M409*'[1]Cal p gram'!$U$24)+([1]ghana!O409*'[1]Cal p gram'!$U$23))/1000</f>
        <v>1.991135608765077E-2</v>
      </c>
      <c r="S409" s="15">
        <v>0</v>
      </c>
      <c r="T409" s="39">
        <f>(R409/[1]Sheet3!$B$21)*10000</f>
        <v>1.1419281732342701</v>
      </c>
    </row>
    <row r="410" spans="1:20" x14ac:dyDescent="0.25">
      <c r="A410" s="32">
        <v>39471</v>
      </c>
      <c r="B410" s="15">
        <v>408</v>
      </c>
      <c r="C410" s="33">
        <v>0.3611111111111111</v>
      </c>
      <c r="D410" s="15">
        <v>-3</v>
      </c>
      <c r="E410" s="29">
        <v>580268</v>
      </c>
      <c r="F410" s="29">
        <v>541726</v>
      </c>
      <c r="J410" s="15">
        <f t="shared" si="6"/>
        <v>0</v>
      </c>
      <c r="R410" s="35">
        <f>((G410*[1]Sheet3!$K$7)+([1]ghana!I410*[1]Sheet3!$K$13)+(I410*[1]Sheet3!$K$13)+([1]ghana!L410*[1]Sheet3!$K$3)+([1]ghana!M410*'[1]Cal p gram'!$U$24)+([1]ghana!O410*'[1]Cal p gram'!$U$23))/1000</f>
        <v>0</v>
      </c>
      <c r="T410" s="39">
        <f>(R410/[1]Sheet3!$B$21)*10000</f>
        <v>0</v>
      </c>
    </row>
    <row r="411" spans="1:20" x14ac:dyDescent="0.25">
      <c r="A411" s="32">
        <v>39471</v>
      </c>
      <c r="B411" s="15">
        <v>409</v>
      </c>
      <c r="C411" s="33">
        <v>0.36736111111111108</v>
      </c>
      <c r="D411" s="15">
        <v>-3</v>
      </c>
      <c r="E411" s="29">
        <v>580189</v>
      </c>
      <c r="F411" s="29">
        <v>541775</v>
      </c>
      <c r="G411" s="15">
        <v>0</v>
      </c>
      <c r="H411" s="15">
        <v>0</v>
      </c>
      <c r="I411" s="15">
        <v>0</v>
      </c>
      <c r="J411" s="15">
        <f t="shared" si="6"/>
        <v>0</v>
      </c>
      <c r="K411" s="15">
        <v>0</v>
      </c>
      <c r="L411" s="15">
        <v>3</v>
      </c>
      <c r="M411" s="15" t="s">
        <v>532</v>
      </c>
      <c r="N411" s="15">
        <v>0</v>
      </c>
      <c r="O411" s="15">
        <v>0</v>
      </c>
      <c r="P411" s="15">
        <v>0</v>
      </c>
      <c r="Q411" s="15">
        <v>0</v>
      </c>
      <c r="R411" s="35">
        <f>((G411*[1]Sheet3!$K$7)+([1]ghana!I411*[1]Sheet3!$K$13)+(I411*[1]Sheet3!$K$13)+([1]ghana!L411*[1]Sheet3!$K$3)+([1]ghana!M411*'[1]Cal p gram'!$U$24)+([1]ghana!O411*'[1]Cal p gram'!$U$23))/1000</f>
        <v>0</v>
      </c>
      <c r="S411" s="15" t="s">
        <v>515</v>
      </c>
      <c r="T411" s="39">
        <f>(R411/[1]Sheet3!$B$21)*10000</f>
        <v>0</v>
      </c>
    </row>
    <row r="412" spans="1:20" x14ac:dyDescent="0.25">
      <c r="A412" s="32">
        <v>39471</v>
      </c>
      <c r="B412" s="15">
        <v>410</v>
      </c>
      <c r="C412" s="33">
        <v>0.37291666666666667</v>
      </c>
      <c r="D412" s="15">
        <v>-3</v>
      </c>
      <c r="E412" s="29">
        <v>580114</v>
      </c>
      <c r="F412" s="29">
        <v>541833</v>
      </c>
      <c r="G412" s="15">
        <v>0</v>
      </c>
      <c r="H412" s="15">
        <v>0</v>
      </c>
      <c r="I412" s="15">
        <v>0</v>
      </c>
      <c r="J412" s="15">
        <f t="shared" si="6"/>
        <v>0</v>
      </c>
      <c r="K412" s="15">
        <v>0</v>
      </c>
      <c r="L412" s="15">
        <v>1</v>
      </c>
      <c r="M412" s="15" t="s">
        <v>480</v>
      </c>
      <c r="N412" s="15">
        <v>0</v>
      </c>
      <c r="O412" s="15">
        <v>0</v>
      </c>
      <c r="P412" s="15">
        <v>0</v>
      </c>
      <c r="Q412" s="15">
        <v>0</v>
      </c>
      <c r="R412" s="35">
        <f>((G412*[1]Sheet3!$K$7)+([1]ghana!I412*[1]Sheet3!$K$13)+(I412*[1]Sheet3!$K$13)+([1]ghana!L412*[1]Sheet3!$K$3)+([1]ghana!M412*'[1]Cal p gram'!$U$24)+([1]ghana!O412*'[1]Cal p gram'!$U$23))/1000</f>
        <v>0</v>
      </c>
      <c r="S412" s="15" t="s">
        <v>493</v>
      </c>
      <c r="T412" s="39">
        <f>(R412/[1]Sheet3!$B$21)*10000</f>
        <v>0</v>
      </c>
    </row>
    <row r="413" spans="1:20" x14ac:dyDescent="0.25">
      <c r="A413" s="32">
        <v>39471</v>
      </c>
      <c r="B413" s="15">
        <v>411</v>
      </c>
      <c r="C413" s="33">
        <v>0.37847222222222221</v>
      </c>
      <c r="D413" s="15">
        <v>-3</v>
      </c>
      <c r="E413" s="29">
        <v>580031</v>
      </c>
      <c r="F413" s="29">
        <v>541874</v>
      </c>
      <c r="J413" s="15">
        <f t="shared" si="6"/>
        <v>0</v>
      </c>
      <c r="R413" s="35">
        <f>((G413*[1]Sheet3!$K$7)+([1]ghana!I413*[1]Sheet3!$K$13)+(I413*[1]Sheet3!$K$13)+([1]ghana!L413*[1]Sheet3!$K$3)+([1]ghana!M413*'[1]Cal p gram'!$U$24)+([1]ghana!O413*'[1]Cal p gram'!$U$23))/1000</f>
        <v>0</v>
      </c>
      <c r="T413" s="39">
        <f>(R413/[1]Sheet3!$B$21)*10000</f>
        <v>0</v>
      </c>
    </row>
    <row r="414" spans="1:20" x14ac:dyDescent="0.25">
      <c r="A414" s="32">
        <v>39471</v>
      </c>
      <c r="B414" s="15">
        <v>412</v>
      </c>
      <c r="C414" s="33">
        <v>0.38124999999999998</v>
      </c>
      <c r="D414" s="15">
        <v>-3</v>
      </c>
      <c r="E414" s="29">
        <v>579945</v>
      </c>
      <c r="F414" s="29">
        <v>541911</v>
      </c>
      <c r="J414" s="15">
        <f t="shared" si="6"/>
        <v>0</v>
      </c>
      <c r="R414" s="35">
        <f>((G414*[1]Sheet3!$K$7)+([1]ghana!I414*[1]Sheet3!$K$13)+(I414*[1]Sheet3!$K$13)+([1]ghana!L414*[1]Sheet3!$K$3)+([1]ghana!M414*'[1]Cal p gram'!$U$24)+([1]ghana!O414*'[1]Cal p gram'!$U$23))/1000</f>
        <v>0</v>
      </c>
      <c r="T414" s="39">
        <f>(R414/[1]Sheet3!$B$21)*10000</f>
        <v>0</v>
      </c>
    </row>
    <row r="415" spans="1:20" x14ac:dyDescent="0.25">
      <c r="A415" s="32">
        <v>39471</v>
      </c>
      <c r="B415" s="15">
        <v>413</v>
      </c>
      <c r="C415" s="33">
        <v>0.38402777777777775</v>
      </c>
      <c r="D415" s="15">
        <v>-3</v>
      </c>
      <c r="E415" s="29">
        <v>579862</v>
      </c>
      <c r="F415" s="29">
        <v>541956</v>
      </c>
      <c r="G415" s="15">
        <v>0</v>
      </c>
      <c r="H415" s="15">
        <v>0</v>
      </c>
      <c r="I415" s="15">
        <v>0</v>
      </c>
      <c r="J415" s="15">
        <f t="shared" si="6"/>
        <v>0</v>
      </c>
      <c r="K415" s="15">
        <v>0</v>
      </c>
      <c r="L415" s="15">
        <v>0</v>
      </c>
      <c r="M415" s="15">
        <v>0</v>
      </c>
      <c r="N415" s="15">
        <v>0</v>
      </c>
      <c r="O415" s="15">
        <v>0</v>
      </c>
      <c r="P415" s="15" t="s">
        <v>533</v>
      </c>
      <c r="Q415" s="15">
        <v>1.3</v>
      </c>
      <c r="R415" s="35">
        <f>((G415*[1]Sheet3!$K$7)+([1]ghana!I415*[1]Sheet3!$K$13)+(I415*[1]Sheet3!$K$13)+([1]ghana!L415*[1]Sheet3!$K$3)+([1]ghana!M415*'[1]Cal p gram'!$U$24)+([1]ghana!O415*'[1]Cal p gram'!$U$23))/1000</f>
        <v>0</v>
      </c>
      <c r="S415" s="15">
        <v>0</v>
      </c>
      <c r="T415" s="39">
        <f>(R415/[1]Sheet3!$B$21)*10000</f>
        <v>0</v>
      </c>
    </row>
    <row r="416" spans="1:20" x14ac:dyDescent="0.25">
      <c r="A416" s="32">
        <v>39471</v>
      </c>
      <c r="B416" s="15">
        <v>414</v>
      </c>
      <c r="C416" s="33">
        <v>0.39027777777777778</v>
      </c>
      <c r="D416" s="15">
        <v>-3</v>
      </c>
      <c r="E416" s="29">
        <v>579777</v>
      </c>
      <c r="F416" s="29">
        <v>541993</v>
      </c>
      <c r="J416" s="15">
        <f t="shared" si="6"/>
        <v>0</v>
      </c>
      <c r="R416" s="35">
        <f>((G416*[1]Sheet3!$K$7)+([1]ghana!I416*[1]Sheet3!$K$13)+(I416*[1]Sheet3!$K$13)+([1]ghana!L416*[1]Sheet3!$K$3)+([1]ghana!M416*'[1]Cal p gram'!$U$24)+([1]ghana!O416*'[1]Cal p gram'!$U$23))/1000</f>
        <v>0</v>
      </c>
      <c r="T416" s="39">
        <f>(R416/[1]Sheet3!$B$21)*10000</f>
        <v>0</v>
      </c>
    </row>
    <row r="417" spans="1:20" x14ac:dyDescent="0.25">
      <c r="A417" s="32">
        <v>39471</v>
      </c>
      <c r="B417" s="15">
        <v>415</v>
      </c>
      <c r="C417" s="33">
        <v>0.39444444444444443</v>
      </c>
      <c r="D417" s="15">
        <v>-3</v>
      </c>
      <c r="E417" s="29">
        <v>579677</v>
      </c>
      <c r="F417" s="29">
        <v>542034</v>
      </c>
      <c r="G417" s="15">
        <v>0</v>
      </c>
      <c r="H417" s="15">
        <v>0</v>
      </c>
      <c r="I417" s="15">
        <v>0</v>
      </c>
      <c r="J417" s="15">
        <f t="shared" si="6"/>
        <v>0</v>
      </c>
      <c r="K417" s="15">
        <v>0</v>
      </c>
      <c r="L417" s="15">
        <v>0</v>
      </c>
      <c r="M417" s="15">
        <v>0</v>
      </c>
      <c r="N417" s="15">
        <v>0</v>
      </c>
      <c r="O417" s="15">
        <v>0</v>
      </c>
      <c r="P417" s="15">
        <v>0</v>
      </c>
      <c r="Q417" s="15">
        <v>0</v>
      </c>
      <c r="R417" s="35">
        <f>((G417*[1]Sheet3!$K$7)+([1]ghana!I417*[1]Sheet3!$K$13)+(I417*[1]Sheet3!$K$13)+([1]ghana!L417*[1]Sheet3!$K$3)+([1]ghana!M417*'[1]Cal p gram'!$U$24)+([1]ghana!O417*'[1]Cal p gram'!$U$23))/1000</f>
        <v>0</v>
      </c>
      <c r="S417" s="15">
        <v>0</v>
      </c>
      <c r="T417" s="39">
        <f>(R417/[1]Sheet3!$B$21)*10000</f>
        <v>0</v>
      </c>
    </row>
    <row r="418" spans="1:20" x14ac:dyDescent="0.25">
      <c r="A418" s="32">
        <v>39471</v>
      </c>
      <c r="B418" s="15">
        <v>416</v>
      </c>
      <c r="C418" s="33">
        <v>0.39930555555555552</v>
      </c>
      <c r="D418" s="15">
        <v>-3</v>
      </c>
      <c r="E418" s="29">
        <v>579610</v>
      </c>
      <c r="F418" s="29">
        <v>542072</v>
      </c>
      <c r="G418" s="15">
        <v>0</v>
      </c>
      <c r="H418" s="15">
        <v>0</v>
      </c>
      <c r="I418" s="15">
        <v>0</v>
      </c>
      <c r="J418" s="15">
        <f t="shared" si="6"/>
        <v>0</v>
      </c>
      <c r="K418" s="15">
        <v>2</v>
      </c>
      <c r="L418" s="15">
        <v>0</v>
      </c>
      <c r="M418" s="15">
        <v>0</v>
      </c>
      <c r="N418" s="15">
        <v>0</v>
      </c>
      <c r="O418" s="15">
        <v>0</v>
      </c>
      <c r="P418" s="15">
        <v>0</v>
      </c>
      <c r="Q418" s="15">
        <v>0</v>
      </c>
      <c r="R418" s="35">
        <f>((G418*[1]Sheet3!$K$7)+([1]ghana!I418*[1]Sheet3!$K$13)+(I418*[1]Sheet3!$K$13)+([1]ghana!L418*[1]Sheet3!$K$3)+([1]ghana!M418*'[1]Cal p gram'!$U$24)+([1]ghana!O418*'[1]Cal p gram'!$U$23))/1000</f>
        <v>7.964542435060307E-3</v>
      </c>
      <c r="S418" s="15">
        <v>0</v>
      </c>
      <c r="T418" s="39">
        <f>(R418/[1]Sheet3!$B$21)*10000</f>
        <v>0.45677126929370798</v>
      </c>
    </row>
    <row r="419" spans="1:20" x14ac:dyDescent="0.25">
      <c r="A419" s="32">
        <v>39471</v>
      </c>
      <c r="B419" s="15">
        <v>417</v>
      </c>
      <c r="C419" s="33">
        <v>0.40277777777777773</v>
      </c>
      <c r="D419" s="15">
        <v>-2</v>
      </c>
      <c r="E419" s="29">
        <v>579523</v>
      </c>
      <c r="F419" s="29">
        <v>542102</v>
      </c>
      <c r="G419" s="15">
        <v>0</v>
      </c>
      <c r="H419" s="15">
        <v>1</v>
      </c>
      <c r="I419" s="15">
        <v>0</v>
      </c>
      <c r="J419" s="15">
        <f t="shared" si="6"/>
        <v>1</v>
      </c>
      <c r="K419" s="15">
        <v>0</v>
      </c>
      <c r="L419" s="15">
        <v>0</v>
      </c>
      <c r="M419" s="15">
        <v>0</v>
      </c>
      <c r="N419" s="15">
        <v>0</v>
      </c>
      <c r="O419" s="15">
        <v>0</v>
      </c>
      <c r="P419" s="15">
        <v>0</v>
      </c>
      <c r="Q419" s="15">
        <v>0</v>
      </c>
      <c r="R419" s="35">
        <f>((G419*[1]Sheet3!$K$7)+([1]ghana!I419*[1]Sheet3!$K$13)+(I419*[1]Sheet3!$K$13)+([1]ghana!L419*[1]Sheet3!$K$3)+([1]ghana!M419*'[1]Cal p gram'!$U$24)+([1]ghana!O419*'[1]Cal p gram'!$U$23))/1000</f>
        <v>0.22614959413117022</v>
      </c>
      <c r="S419" s="15">
        <v>0</v>
      </c>
      <c r="T419" s="39">
        <f>(R419/[1]Sheet3!$B$21)*10000</f>
        <v>12.969814399735741</v>
      </c>
    </row>
    <row r="420" spans="1:20" x14ac:dyDescent="0.25">
      <c r="A420" s="32">
        <v>39471</v>
      </c>
      <c r="B420" s="15">
        <v>418</v>
      </c>
      <c r="C420" s="33">
        <v>0.40625</v>
      </c>
      <c r="D420" s="15">
        <v>-2</v>
      </c>
      <c r="E420" s="29">
        <v>579438</v>
      </c>
      <c r="F420" s="29">
        <v>542135</v>
      </c>
      <c r="G420" s="15">
        <v>0</v>
      </c>
      <c r="H420" s="15">
        <v>0</v>
      </c>
      <c r="I420" s="15">
        <v>0</v>
      </c>
      <c r="J420" s="15">
        <f t="shared" si="6"/>
        <v>0</v>
      </c>
      <c r="K420" s="15">
        <v>2</v>
      </c>
      <c r="L420" s="15">
        <v>0</v>
      </c>
      <c r="M420" s="15">
        <v>0</v>
      </c>
      <c r="N420" s="15">
        <v>0</v>
      </c>
      <c r="O420" s="15">
        <v>0</v>
      </c>
      <c r="P420" s="15">
        <v>0</v>
      </c>
      <c r="Q420" s="15">
        <v>0</v>
      </c>
      <c r="R420" s="35">
        <f>((G420*[1]Sheet3!$K$7)+([1]ghana!I420*[1]Sheet3!$K$13)+(I420*[1]Sheet3!$K$13)+([1]ghana!L420*[1]Sheet3!$K$3)+([1]ghana!M420*'[1]Cal p gram'!$U$24)+([1]ghana!O420*'[1]Cal p gram'!$U$23))/1000</f>
        <v>7.964542435060307E-3</v>
      </c>
      <c r="S420" s="15">
        <v>0</v>
      </c>
      <c r="T420" s="39">
        <f>(R420/[1]Sheet3!$B$21)*10000</f>
        <v>0.45677126929370798</v>
      </c>
    </row>
    <row r="421" spans="1:20" x14ac:dyDescent="0.25">
      <c r="A421" s="32">
        <v>39471</v>
      </c>
      <c r="B421" s="15">
        <v>419</v>
      </c>
      <c r="C421" s="33">
        <v>0.41111111111111109</v>
      </c>
      <c r="D421" s="15">
        <v>-2</v>
      </c>
      <c r="E421" s="29">
        <v>579361</v>
      </c>
      <c r="F421" s="29">
        <v>542178</v>
      </c>
      <c r="G421" s="15">
        <v>0</v>
      </c>
      <c r="H421" s="15">
        <v>0</v>
      </c>
      <c r="I421" s="15">
        <v>0</v>
      </c>
      <c r="J421" s="15">
        <f t="shared" si="6"/>
        <v>0</v>
      </c>
      <c r="K421" s="15">
        <v>10</v>
      </c>
      <c r="L421" s="15">
        <v>0</v>
      </c>
      <c r="M421" s="15">
        <v>0</v>
      </c>
      <c r="N421" s="15">
        <v>0</v>
      </c>
      <c r="O421" s="15">
        <v>0</v>
      </c>
      <c r="P421" s="15">
        <v>0</v>
      </c>
      <c r="Q421" s="15">
        <v>0</v>
      </c>
      <c r="R421" s="35">
        <f>((G421*[1]Sheet3!$K$7)+([1]ghana!I421*[1]Sheet3!$K$13)+(I421*[1]Sheet3!$K$13)+([1]ghana!L421*[1]Sheet3!$K$3)+([1]ghana!M421*'[1]Cal p gram'!$U$24)+([1]ghana!O421*'[1]Cal p gram'!$U$23))/1000</f>
        <v>3.982271217530154E-2</v>
      </c>
      <c r="S421" s="15">
        <v>0</v>
      </c>
      <c r="T421" s="39">
        <f>(R421/[1]Sheet3!$B$21)*10000</f>
        <v>2.2838563464685402</v>
      </c>
    </row>
    <row r="422" spans="1:20" x14ac:dyDescent="0.25">
      <c r="A422" s="32">
        <v>39471</v>
      </c>
      <c r="B422" s="15">
        <v>420</v>
      </c>
      <c r="C422" s="33">
        <v>0.41736111111111107</v>
      </c>
      <c r="D422" s="15">
        <v>-2</v>
      </c>
      <c r="E422" s="29">
        <v>579267</v>
      </c>
      <c r="F422" s="29">
        <v>542214</v>
      </c>
      <c r="G422" s="15">
        <v>0</v>
      </c>
      <c r="H422" s="15">
        <v>0</v>
      </c>
      <c r="I422" s="15">
        <v>0</v>
      </c>
      <c r="J422" s="15">
        <f t="shared" si="6"/>
        <v>0</v>
      </c>
      <c r="K422" s="15">
        <v>0</v>
      </c>
      <c r="L422" s="15">
        <v>0</v>
      </c>
      <c r="M422" s="15">
        <v>0</v>
      </c>
      <c r="N422" s="15">
        <v>0</v>
      </c>
      <c r="O422" s="15">
        <v>0</v>
      </c>
      <c r="P422" s="15">
        <v>0</v>
      </c>
      <c r="Q422" s="15">
        <v>0</v>
      </c>
      <c r="R422" s="35">
        <f>((G422*[1]Sheet3!$K$7)+([1]ghana!I422*[1]Sheet3!$K$13)+(I422*[1]Sheet3!$K$13)+([1]ghana!L422*[1]Sheet3!$K$3)+([1]ghana!M422*'[1]Cal p gram'!$U$24)+([1]ghana!O422*'[1]Cal p gram'!$U$23))/1000</f>
        <v>0</v>
      </c>
      <c r="S422" s="15">
        <v>0</v>
      </c>
      <c r="T422" s="39">
        <f>(R422/[1]Sheet3!$B$21)*10000</f>
        <v>0</v>
      </c>
    </row>
    <row r="423" spans="1:20" x14ac:dyDescent="0.25">
      <c r="A423" s="32">
        <v>39471</v>
      </c>
      <c r="B423" s="15">
        <v>421</v>
      </c>
      <c r="C423" s="33">
        <v>0.42152777777777778</v>
      </c>
      <c r="D423" s="15">
        <v>-2</v>
      </c>
      <c r="E423" s="29">
        <v>579181</v>
      </c>
      <c r="F423" s="29">
        <v>542240</v>
      </c>
      <c r="G423" s="15">
        <v>0</v>
      </c>
      <c r="H423" s="15">
        <v>0</v>
      </c>
      <c r="I423" s="15">
        <v>0</v>
      </c>
      <c r="J423" s="15">
        <f t="shared" si="6"/>
        <v>0</v>
      </c>
      <c r="K423" s="15">
        <v>48</v>
      </c>
      <c r="L423" s="15">
        <v>0</v>
      </c>
      <c r="M423" s="15">
        <v>0</v>
      </c>
      <c r="N423" s="15">
        <v>0</v>
      </c>
      <c r="O423" s="15">
        <v>0</v>
      </c>
      <c r="P423" s="15">
        <v>0</v>
      </c>
      <c r="Q423" s="15">
        <v>0</v>
      </c>
      <c r="R423" s="35">
        <f>((G423*[1]Sheet3!$K$7)+([1]ghana!I423*[1]Sheet3!$K$13)+(I423*[1]Sheet3!$K$13)+([1]ghana!L423*[1]Sheet3!$K$3)+([1]ghana!M423*'[1]Cal p gram'!$U$24)+([1]ghana!O423*'[1]Cal p gram'!$U$23))/1000</f>
        <v>0.19114901844144735</v>
      </c>
      <c r="S423" s="15">
        <v>0</v>
      </c>
      <c r="T423" s="39">
        <f>(R423/[1]Sheet3!$B$21)*10000</f>
        <v>10.962510463048991</v>
      </c>
    </row>
    <row r="424" spans="1:20" x14ac:dyDescent="0.25">
      <c r="A424" s="32">
        <v>39471</v>
      </c>
      <c r="B424" s="15">
        <v>422</v>
      </c>
      <c r="C424" s="33">
        <v>0.42916666666666664</v>
      </c>
      <c r="D424" s="15">
        <v>-2</v>
      </c>
      <c r="E424" s="29">
        <v>579104</v>
      </c>
      <c r="F424" s="29">
        <v>542276</v>
      </c>
      <c r="G424" s="15">
        <v>0</v>
      </c>
      <c r="H424" s="15">
        <v>0</v>
      </c>
      <c r="I424" s="15">
        <v>0</v>
      </c>
      <c r="J424" s="15">
        <f t="shared" si="6"/>
        <v>0</v>
      </c>
      <c r="K424" s="15">
        <v>3</v>
      </c>
      <c r="L424" s="15">
        <v>0</v>
      </c>
      <c r="M424" s="15">
        <v>0</v>
      </c>
      <c r="N424" s="15">
        <v>0</v>
      </c>
      <c r="O424" s="15">
        <v>0</v>
      </c>
      <c r="P424" s="15">
        <v>0</v>
      </c>
      <c r="Q424" s="15">
        <v>0</v>
      </c>
      <c r="R424" s="35">
        <f>((G424*[1]Sheet3!$K$7)+([1]ghana!I424*[1]Sheet3!$K$13)+(I424*[1]Sheet3!$K$13)+([1]ghana!L424*[1]Sheet3!$K$3)+([1]ghana!M424*'[1]Cal p gram'!$U$24)+([1]ghana!O424*'[1]Cal p gram'!$U$23))/1000</f>
        <v>1.194681365259046E-2</v>
      </c>
      <c r="S424" s="15">
        <v>0</v>
      </c>
      <c r="T424" s="39">
        <f>(R424/[1]Sheet3!$B$21)*10000</f>
        <v>0.68515690394056195</v>
      </c>
    </row>
    <row r="425" spans="1:20" x14ac:dyDescent="0.25">
      <c r="A425" s="32">
        <v>39471</v>
      </c>
      <c r="B425" s="15">
        <v>423</v>
      </c>
      <c r="C425" s="33">
        <v>0.43194444444444441</v>
      </c>
      <c r="D425" s="15">
        <v>-2</v>
      </c>
      <c r="E425" s="29">
        <v>579020</v>
      </c>
      <c r="F425" s="29">
        <v>542305</v>
      </c>
      <c r="G425" s="15">
        <v>0</v>
      </c>
      <c r="H425" s="15">
        <v>0</v>
      </c>
      <c r="I425" s="15">
        <v>0</v>
      </c>
      <c r="J425" s="15">
        <f t="shared" si="6"/>
        <v>0</v>
      </c>
      <c r="K425" s="15">
        <v>4</v>
      </c>
      <c r="L425" s="15">
        <v>0</v>
      </c>
      <c r="M425" s="15">
        <v>0</v>
      </c>
      <c r="N425" s="15">
        <v>0</v>
      </c>
      <c r="O425" s="15">
        <v>0</v>
      </c>
      <c r="P425" s="15">
        <v>0</v>
      </c>
      <c r="Q425" s="15">
        <v>0</v>
      </c>
      <c r="R425" s="35">
        <f>((G425*[1]Sheet3!$K$7)+([1]ghana!I425*[1]Sheet3!$K$13)+(I425*[1]Sheet3!$K$13)+([1]ghana!L425*[1]Sheet3!$K$3)+([1]ghana!M425*'[1]Cal p gram'!$U$24)+([1]ghana!O425*'[1]Cal p gram'!$U$23))/1000</f>
        <v>1.5929084870120614E-2</v>
      </c>
      <c r="S425" s="15">
        <v>0</v>
      </c>
      <c r="T425" s="39">
        <f>(R425/[1]Sheet3!$B$21)*10000</f>
        <v>0.91354253858741596</v>
      </c>
    </row>
    <row r="426" spans="1:20" x14ac:dyDescent="0.25">
      <c r="A426" s="32">
        <v>39471</v>
      </c>
      <c r="B426" s="15">
        <v>424</v>
      </c>
      <c r="C426" s="33">
        <v>0.43680555555555556</v>
      </c>
      <c r="D426" s="15">
        <v>-2</v>
      </c>
      <c r="E426" s="29">
        <v>578937</v>
      </c>
      <c r="F426" s="29">
        <v>542339</v>
      </c>
      <c r="G426" s="15">
        <v>0</v>
      </c>
      <c r="H426" s="15">
        <v>0</v>
      </c>
      <c r="I426" s="15">
        <v>0</v>
      </c>
      <c r="J426" s="15">
        <f t="shared" si="6"/>
        <v>0</v>
      </c>
      <c r="K426" s="15">
        <v>3</v>
      </c>
      <c r="L426" s="15">
        <v>0</v>
      </c>
      <c r="M426" s="15">
        <v>0</v>
      </c>
      <c r="N426" s="15">
        <v>0</v>
      </c>
      <c r="O426" s="15">
        <v>0</v>
      </c>
      <c r="P426" s="15">
        <v>0</v>
      </c>
      <c r="Q426" s="15">
        <v>0</v>
      </c>
      <c r="R426" s="35">
        <f>((G426*[1]Sheet3!$K$7)+([1]ghana!I426*[1]Sheet3!$K$13)+(I426*[1]Sheet3!$K$13)+([1]ghana!L426*[1]Sheet3!$K$3)+([1]ghana!M426*'[1]Cal p gram'!$U$24)+([1]ghana!O426*'[1]Cal p gram'!$U$23))/1000</f>
        <v>1.194681365259046E-2</v>
      </c>
      <c r="S426" s="15">
        <v>0</v>
      </c>
      <c r="T426" s="39">
        <f>(R426/[1]Sheet3!$B$21)*10000</f>
        <v>0.68515690394056195</v>
      </c>
    </row>
    <row r="427" spans="1:20" x14ac:dyDescent="0.25">
      <c r="A427" s="32">
        <v>39471</v>
      </c>
      <c r="B427" s="15">
        <v>425</v>
      </c>
      <c r="C427" s="33">
        <v>0.44027777777777777</v>
      </c>
      <c r="D427" s="15">
        <v>-2</v>
      </c>
      <c r="E427" s="29">
        <v>578850</v>
      </c>
      <c r="F427" s="29">
        <v>542379</v>
      </c>
      <c r="G427" s="15">
        <v>3</v>
      </c>
      <c r="H427" s="15">
        <v>0</v>
      </c>
      <c r="I427" s="15">
        <v>0</v>
      </c>
      <c r="J427" s="15">
        <f t="shared" si="6"/>
        <v>3</v>
      </c>
      <c r="K427" s="15">
        <v>4</v>
      </c>
      <c r="L427" s="15">
        <v>0</v>
      </c>
      <c r="M427" s="15">
        <v>0</v>
      </c>
      <c r="N427" s="15">
        <v>0</v>
      </c>
      <c r="O427" s="15">
        <v>0</v>
      </c>
      <c r="P427" s="15">
        <v>0</v>
      </c>
      <c r="Q427" s="15">
        <v>0</v>
      </c>
      <c r="R427" s="35">
        <f>((G427*[1]Sheet3!$K$7)+([1]ghana!I427*[1]Sheet3!$K$13)+(I427*[1]Sheet3!$K$13)+([1]ghana!L427*[1]Sheet3!$K$3)+([1]ghana!M427*'[1]Cal p gram'!$U$24)+([1]ghana!O427*'[1]Cal p gram'!$U$23))/1000</f>
        <v>4.6795570502915412E-2</v>
      </c>
      <c r="S427" s="15">
        <v>0</v>
      </c>
      <c r="T427" s="39">
        <f>(R427/[1]Sheet3!$B$21)*10000</f>
        <v>2.6837539394412211</v>
      </c>
    </row>
    <row r="428" spans="1:20" x14ac:dyDescent="0.25">
      <c r="A428" s="32">
        <v>39471</v>
      </c>
      <c r="B428" s="15">
        <v>426</v>
      </c>
      <c r="C428" s="33">
        <v>0.44513888888888886</v>
      </c>
      <c r="D428" s="15">
        <v>-1</v>
      </c>
      <c r="E428" s="29">
        <v>578767</v>
      </c>
      <c r="F428" s="29">
        <v>542424</v>
      </c>
      <c r="G428" s="15">
        <v>0</v>
      </c>
      <c r="H428" s="15">
        <v>157</v>
      </c>
      <c r="I428" s="15">
        <v>7</v>
      </c>
      <c r="J428" s="15">
        <f t="shared" si="6"/>
        <v>164</v>
      </c>
      <c r="K428" s="15">
        <v>8</v>
      </c>
      <c r="L428" s="15">
        <v>0</v>
      </c>
      <c r="M428" s="15">
        <v>0</v>
      </c>
      <c r="N428" s="15">
        <v>0</v>
      </c>
      <c r="O428" s="15">
        <v>0</v>
      </c>
      <c r="P428" s="15">
        <v>0</v>
      </c>
      <c r="Q428" s="15">
        <v>0</v>
      </c>
      <c r="R428" s="35">
        <f>((G428*[1]Sheet3!$K$7)+([1]ghana!I428*[1]Sheet3!$K$13)+(I428*[1]Sheet3!$K$13)+([1]ghana!L428*[1]Sheet3!$K$3)+([1]ghana!M428*'[1]Cal p gram'!$U$24)+([1]ghana!O428*'[1]Cal p gram'!$U$23))/1000</f>
        <v>37.120391607252159</v>
      </c>
      <c r="S428" s="15">
        <v>0</v>
      </c>
      <c r="T428" s="39">
        <f>(R428/[1]Sheet3!$B$21)*10000</f>
        <v>2128.8766466338361</v>
      </c>
    </row>
    <row r="429" spans="1:20" x14ac:dyDescent="0.25">
      <c r="A429" s="32">
        <v>39471</v>
      </c>
      <c r="B429" s="15">
        <v>427</v>
      </c>
      <c r="C429" s="33">
        <v>0.45277777777777778</v>
      </c>
      <c r="D429" s="15">
        <v>-1</v>
      </c>
      <c r="E429" s="29">
        <v>578681</v>
      </c>
      <c r="F429" s="29">
        <v>542450</v>
      </c>
      <c r="G429" s="15">
        <v>0</v>
      </c>
      <c r="H429" s="15">
        <v>0</v>
      </c>
      <c r="I429" s="15">
        <v>0</v>
      </c>
      <c r="J429" s="15">
        <f t="shared" si="6"/>
        <v>0</v>
      </c>
      <c r="K429" s="15">
        <v>7</v>
      </c>
      <c r="L429" s="15">
        <v>0</v>
      </c>
      <c r="M429" s="15">
        <v>0</v>
      </c>
      <c r="N429" s="15">
        <v>0</v>
      </c>
      <c r="O429" s="15">
        <v>0</v>
      </c>
      <c r="P429" s="15">
        <v>0</v>
      </c>
      <c r="Q429" s="15">
        <v>0</v>
      </c>
      <c r="R429" s="35">
        <f>((G429*[1]Sheet3!$K$7)+([1]ghana!I429*[1]Sheet3!$K$13)+(I429*[1]Sheet3!$K$13)+([1]ghana!L429*[1]Sheet3!$K$3)+([1]ghana!M429*'[1]Cal p gram'!$U$24)+([1]ghana!O429*'[1]Cal p gram'!$U$23))/1000</f>
        <v>2.7875898522711075E-2</v>
      </c>
      <c r="S429" s="15">
        <v>0</v>
      </c>
      <c r="T429" s="39">
        <f>(R429/[1]Sheet3!$B$21)*10000</f>
        <v>1.5986994425279781</v>
      </c>
    </row>
    <row r="430" spans="1:20" x14ac:dyDescent="0.25">
      <c r="A430" s="32">
        <v>39471</v>
      </c>
      <c r="B430" s="15">
        <v>428</v>
      </c>
      <c r="C430" s="33">
        <v>0.45902777777777776</v>
      </c>
      <c r="D430" s="15">
        <v>-1</v>
      </c>
      <c r="E430" s="29">
        <v>578599</v>
      </c>
      <c r="F430" s="29">
        <v>542477</v>
      </c>
      <c r="G430" s="15">
        <v>0</v>
      </c>
      <c r="H430" s="15">
        <v>1</v>
      </c>
      <c r="I430" s="15">
        <v>0</v>
      </c>
      <c r="J430" s="15">
        <f t="shared" si="6"/>
        <v>1</v>
      </c>
      <c r="K430" s="15">
        <v>1</v>
      </c>
      <c r="L430" s="15">
        <v>0</v>
      </c>
      <c r="M430" s="15">
        <v>0</v>
      </c>
      <c r="N430" s="15">
        <v>0</v>
      </c>
      <c r="O430" s="15">
        <v>0</v>
      </c>
      <c r="P430" s="15">
        <v>0</v>
      </c>
      <c r="Q430" s="15">
        <v>0</v>
      </c>
      <c r="R430" s="35">
        <f>((G430*[1]Sheet3!$K$7)+([1]ghana!I430*[1]Sheet3!$K$13)+(I430*[1]Sheet3!$K$13)+([1]ghana!L430*[1]Sheet3!$K$3)+([1]ghana!M430*'[1]Cal p gram'!$U$24)+([1]ghana!O430*'[1]Cal p gram'!$U$23))/1000</f>
        <v>0.23013186534870039</v>
      </c>
      <c r="S430" s="15">
        <v>0</v>
      </c>
      <c r="T430" s="39">
        <f>(R430/[1]Sheet3!$B$21)*10000</f>
        <v>13.198200034382594</v>
      </c>
    </row>
    <row r="431" spans="1:20" x14ac:dyDescent="0.25">
      <c r="A431" s="32">
        <v>39471</v>
      </c>
      <c r="B431" s="15">
        <v>429</v>
      </c>
      <c r="C431" s="33">
        <v>0.46250000000000002</v>
      </c>
      <c r="D431" s="15">
        <v>-1</v>
      </c>
      <c r="E431" s="29">
        <v>578522</v>
      </c>
      <c r="F431" s="29">
        <v>542521</v>
      </c>
      <c r="G431" s="15">
        <v>0</v>
      </c>
      <c r="H431" s="15">
        <v>0</v>
      </c>
      <c r="I431" s="15">
        <v>0</v>
      </c>
      <c r="J431" s="15">
        <f t="shared" si="6"/>
        <v>0</v>
      </c>
      <c r="K431" s="15">
        <v>21</v>
      </c>
      <c r="L431" s="15">
        <v>0</v>
      </c>
      <c r="M431" s="15">
        <v>0</v>
      </c>
      <c r="N431" s="15">
        <v>0</v>
      </c>
      <c r="O431" s="15">
        <v>0</v>
      </c>
      <c r="P431" s="15">
        <v>0</v>
      </c>
      <c r="Q431" s="15">
        <v>0</v>
      </c>
      <c r="R431" s="35">
        <f>((G431*[1]Sheet3!$K$7)+([1]ghana!I431*[1]Sheet3!$K$13)+(I431*[1]Sheet3!$K$13)+([1]ghana!L431*[1]Sheet3!$K$3)+([1]ghana!M431*'[1]Cal p gram'!$U$24)+([1]ghana!O431*'[1]Cal p gram'!$U$23))/1000</f>
        <v>8.3627695568133237E-2</v>
      </c>
      <c r="S431" s="15">
        <v>0</v>
      </c>
      <c r="T431" s="39">
        <f>(R431/[1]Sheet3!$B$21)*10000</f>
        <v>4.7960983275839348</v>
      </c>
    </row>
    <row r="432" spans="1:20" x14ac:dyDescent="0.25">
      <c r="A432" s="32">
        <v>39471</v>
      </c>
      <c r="B432" s="15">
        <v>431</v>
      </c>
      <c r="C432" s="33">
        <v>0.47083333333333333</v>
      </c>
      <c r="D432" s="15">
        <v>-1</v>
      </c>
      <c r="E432" s="29">
        <v>578521</v>
      </c>
      <c r="F432" s="29">
        <v>542563</v>
      </c>
      <c r="G432" s="15">
        <v>0</v>
      </c>
      <c r="H432" s="15">
        <v>13</v>
      </c>
      <c r="I432" s="15">
        <v>2</v>
      </c>
      <c r="J432" s="15">
        <f t="shared" si="6"/>
        <v>15</v>
      </c>
      <c r="K432" s="15">
        <v>15</v>
      </c>
      <c r="L432" s="15">
        <v>0</v>
      </c>
      <c r="M432" s="15">
        <v>0</v>
      </c>
      <c r="N432" s="15">
        <v>0</v>
      </c>
      <c r="O432" s="15">
        <v>0</v>
      </c>
      <c r="P432" s="15">
        <v>0</v>
      </c>
      <c r="Q432" s="15">
        <v>0</v>
      </c>
      <c r="R432" s="35">
        <f>((G432*[1]Sheet3!$K$7)+([1]ghana!I432*[1]Sheet3!$K$13)+(I432*[1]Sheet3!$K$13)+([1]ghana!L432*[1]Sheet3!$K$3)+([1]ghana!M432*'[1]Cal p gram'!$U$24)+([1]ghana!O432*'[1]Cal p gram'!$U$23))/1000</f>
        <v>3.4519779802305059</v>
      </c>
      <c r="S432" s="15">
        <v>0</v>
      </c>
      <c r="T432" s="39">
        <f>(R432/[1]Sheet3!$B$21)*10000</f>
        <v>197.9730005157389</v>
      </c>
    </row>
    <row r="433" spans="1:20" x14ac:dyDescent="0.25">
      <c r="A433" s="32">
        <v>39471</v>
      </c>
      <c r="B433" s="15">
        <v>432</v>
      </c>
      <c r="C433" s="33">
        <v>0.47777777777777775</v>
      </c>
      <c r="D433" s="15">
        <v>-1</v>
      </c>
      <c r="E433" s="29">
        <v>578340</v>
      </c>
      <c r="F433" s="29">
        <v>542581</v>
      </c>
      <c r="G433" s="15">
        <v>0</v>
      </c>
      <c r="H433" s="15">
        <v>0</v>
      </c>
      <c r="I433" s="15">
        <v>0</v>
      </c>
      <c r="J433" s="15">
        <f t="shared" si="6"/>
        <v>0</v>
      </c>
      <c r="K433" s="15">
        <v>6</v>
      </c>
      <c r="L433" s="15">
        <v>0</v>
      </c>
      <c r="M433" s="15">
        <v>0</v>
      </c>
      <c r="N433" s="15">
        <v>0</v>
      </c>
      <c r="O433" s="15">
        <v>0</v>
      </c>
      <c r="P433" s="15">
        <v>0</v>
      </c>
      <c r="Q433" s="15">
        <v>0</v>
      </c>
      <c r="R433" s="35">
        <f>((G433*[1]Sheet3!$K$7)+([1]ghana!I433*[1]Sheet3!$K$13)+(I433*[1]Sheet3!$K$13)+([1]ghana!L433*[1]Sheet3!$K$3)+([1]ghana!M433*'[1]Cal p gram'!$U$24)+([1]ghana!O433*'[1]Cal p gram'!$U$23))/1000</f>
        <v>2.3893627305180919E-2</v>
      </c>
      <c r="S433" s="15">
        <v>0</v>
      </c>
      <c r="T433" s="39">
        <f>(R433/[1]Sheet3!$B$21)*10000</f>
        <v>1.3703138078811239</v>
      </c>
    </row>
    <row r="434" spans="1:20" x14ac:dyDescent="0.25">
      <c r="A434" s="32">
        <v>39471</v>
      </c>
      <c r="B434" s="15">
        <v>433</v>
      </c>
      <c r="C434" s="33">
        <v>0.48125000000000001</v>
      </c>
      <c r="D434" s="15">
        <v>-1</v>
      </c>
      <c r="E434" s="29">
        <v>578300</v>
      </c>
      <c r="F434" s="29">
        <v>542636</v>
      </c>
      <c r="G434" s="15">
        <v>0</v>
      </c>
      <c r="H434" s="15">
        <v>0</v>
      </c>
      <c r="I434" s="15">
        <v>0</v>
      </c>
      <c r="J434" s="15">
        <f t="shared" si="6"/>
        <v>0</v>
      </c>
      <c r="K434" s="15">
        <v>0</v>
      </c>
      <c r="L434" s="15">
        <v>0</v>
      </c>
      <c r="M434" s="15">
        <v>0</v>
      </c>
      <c r="N434" s="15">
        <v>1</v>
      </c>
      <c r="O434" s="15">
        <v>2.5</v>
      </c>
      <c r="P434" s="15">
        <v>0</v>
      </c>
      <c r="Q434" s="15">
        <v>0</v>
      </c>
      <c r="R434" s="35">
        <f>((G434*[1]Sheet3!$K$7)+([1]ghana!I434*[1]Sheet3!$K$13)+(I434*[1]Sheet3!$K$13)+([1]ghana!L434*[1]Sheet3!$K$3)+([1]ghana!M434*'[1]Cal p gram'!$U$24)+([1]ghana!O434*'[1]Cal p gram'!$U$23))/1000</f>
        <v>0</v>
      </c>
      <c r="S434" s="15">
        <v>0</v>
      </c>
      <c r="T434" s="39">
        <f>(R434/[1]Sheet3!$B$21)*10000</f>
        <v>0</v>
      </c>
    </row>
    <row r="435" spans="1:20" x14ac:dyDescent="0.25">
      <c r="A435" s="32">
        <v>39471</v>
      </c>
      <c r="B435" s="15">
        <v>434</v>
      </c>
      <c r="C435" s="33">
        <v>0.48680555555555555</v>
      </c>
      <c r="D435" s="15">
        <v>1</v>
      </c>
      <c r="E435" s="29">
        <v>578186</v>
      </c>
      <c r="F435" s="29">
        <v>542667</v>
      </c>
      <c r="G435" s="15">
        <v>10</v>
      </c>
      <c r="H435" s="15">
        <v>510</v>
      </c>
      <c r="I435" s="15">
        <v>95</v>
      </c>
      <c r="J435" s="15">
        <f t="shared" si="6"/>
        <v>615</v>
      </c>
      <c r="K435" s="15">
        <v>1</v>
      </c>
      <c r="L435" s="15">
        <v>0</v>
      </c>
      <c r="M435" s="15">
        <v>0</v>
      </c>
      <c r="N435" s="15">
        <v>0</v>
      </c>
      <c r="O435" s="15">
        <v>0</v>
      </c>
      <c r="P435" s="15">
        <v>0</v>
      </c>
      <c r="Q435" s="15">
        <v>0</v>
      </c>
      <c r="R435" s="35">
        <f>((G435*[1]Sheet3!$K$7)+([1]ghana!I435*[1]Sheet3!$K$13)+(I435*[1]Sheet3!$K$13)+([1]ghana!L435*[1]Sheet3!$K$3)+([1]ghana!M435*'[1]Cal p gram'!$U$24)+([1]ghana!O435*'[1]Cal p gram'!$U$23))/1000</f>
        <v>136.92737500601817</v>
      </c>
      <c r="S435" s="15">
        <v>0</v>
      </c>
      <c r="T435" s="39">
        <f>(R435/[1]Sheet3!$B$21)*10000</f>
        <v>7852.8668021442827</v>
      </c>
    </row>
    <row r="436" spans="1:20" x14ac:dyDescent="0.25">
      <c r="A436" s="32">
        <v>39471</v>
      </c>
      <c r="B436" s="15">
        <v>435</v>
      </c>
      <c r="C436" s="33">
        <v>0.49166666666666664</v>
      </c>
      <c r="D436" s="15">
        <v>1</v>
      </c>
      <c r="E436" s="29">
        <v>578096</v>
      </c>
      <c r="F436" s="29">
        <v>542697</v>
      </c>
      <c r="G436" s="15">
        <v>0</v>
      </c>
      <c r="H436" s="15">
        <v>0</v>
      </c>
      <c r="I436" s="15">
        <v>0</v>
      </c>
      <c r="J436" s="15">
        <f t="shared" si="6"/>
        <v>0</v>
      </c>
      <c r="K436" s="15">
        <v>117</v>
      </c>
      <c r="L436" s="15">
        <v>0</v>
      </c>
      <c r="M436" s="15">
        <v>0</v>
      </c>
      <c r="N436" s="15">
        <v>0</v>
      </c>
      <c r="O436" s="15">
        <v>0</v>
      </c>
      <c r="P436" s="15">
        <v>0</v>
      </c>
      <c r="Q436" s="15">
        <v>0</v>
      </c>
      <c r="R436" s="35">
        <f>((G436*[1]Sheet3!$K$7)+([1]ghana!I436*[1]Sheet3!$K$13)+(I436*[1]Sheet3!$K$13)+([1]ghana!L436*[1]Sheet3!$K$3)+([1]ghana!M436*'[1]Cal p gram'!$U$24)+([1]ghana!O436*'[1]Cal p gram'!$U$23))/1000</f>
        <v>0.46592573245102803</v>
      </c>
      <c r="S436" s="15">
        <v>0</v>
      </c>
      <c r="T436" s="39">
        <f>(R436/[1]Sheet3!$B$21)*10000</f>
        <v>26.721119253681923</v>
      </c>
    </row>
    <row r="437" spans="1:20" x14ac:dyDescent="0.25">
      <c r="A437" s="32">
        <v>39471</v>
      </c>
      <c r="B437" s="15">
        <v>436</v>
      </c>
      <c r="C437" s="33">
        <v>0.50277777777777777</v>
      </c>
      <c r="D437" s="15">
        <v>1</v>
      </c>
      <c r="E437" s="29">
        <v>578013</v>
      </c>
      <c r="F437" s="29">
        <v>542739</v>
      </c>
      <c r="G437" s="15">
        <v>0</v>
      </c>
      <c r="H437" s="15">
        <v>6</v>
      </c>
      <c r="I437" s="15">
        <v>1</v>
      </c>
      <c r="J437" s="15">
        <f t="shared" si="6"/>
        <v>7</v>
      </c>
      <c r="K437" s="15">
        <v>18</v>
      </c>
      <c r="L437" s="15">
        <v>0</v>
      </c>
      <c r="M437" s="15">
        <v>0</v>
      </c>
      <c r="N437" s="15">
        <v>0</v>
      </c>
      <c r="O437" s="15">
        <v>0</v>
      </c>
      <c r="P437" s="15">
        <v>0</v>
      </c>
      <c r="Q437" s="15">
        <v>0</v>
      </c>
      <c r="R437" s="35">
        <f>((G437*[1]Sheet3!$K$7)+([1]ghana!I437*[1]Sheet3!$K$13)+(I437*[1]Sheet3!$K$13)+([1]ghana!L437*[1]Sheet3!$K$3)+([1]ghana!M437*'[1]Cal p gram'!$U$24)+([1]ghana!O437*'[1]Cal p gram'!$U$23))/1000</f>
        <v>1.6547280408337344</v>
      </c>
      <c r="S437" s="15">
        <v>0</v>
      </c>
      <c r="T437" s="39">
        <f>(R437/[1]Sheet3!$B$21)*10000</f>
        <v>94.899642221793542</v>
      </c>
    </row>
    <row r="438" spans="1:20" x14ac:dyDescent="0.25">
      <c r="A438" s="32">
        <v>39471</v>
      </c>
      <c r="B438" s="15">
        <v>437</v>
      </c>
      <c r="C438" s="33">
        <v>0.5083333333333333</v>
      </c>
      <c r="D438" s="15">
        <v>1</v>
      </c>
      <c r="E438" s="29">
        <v>577926</v>
      </c>
      <c r="F438" s="29">
        <v>542774</v>
      </c>
      <c r="G438" s="15">
        <v>0</v>
      </c>
      <c r="H438" s="15">
        <v>0</v>
      </c>
      <c r="I438" s="15">
        <v>0</v>
      </c>
      <c r="J438" s="15">
        <f t="shared" si="6"/>
        <v>0</v>
      </c>
      <c r="K438" s="15">
        <v>45</v>
      </c>
      <c r="L438" s="15">
        <v>0</v>
      </c>
      <c r="M438" s="15">
        <v>0</v>
      </c>
      <c r="N438" s="15">
        <v>0</v>
      </c>
      <c r="O438" s="15">
        <v>0</v>
      </c>
      <c r="P438" s="15">
        <v>0</v>
      </c>
      <c r="Q438" s="15">
        <v>0</v>
      </c>
      <c r="R438" s="35">
        <f>((G438*[1]Sheet3!$K$7)+([1]ghana!I438*[1]Sheet3!$K$13)+(I438*[1]Sheet3!$K$13)+([1]ghana!L438*[1]Sheet3!$K$3)+([1]ghana!M438*'[1]Cal p gram'!$U$24)+([1]ghana!O438*'[1]Cal p gram'!$U$23))/1000</f>
        <v>0.17920220478885693</v>
      </c>
      <c r="S438" s="15">
        <v>0</v>
      </c>
      <c r="T438" s="39">
        <f>(R438/[1]Sheet3!$B$21)*10000</f>
        <v>10.277353559108432</v>
      </c>
    </row>
    <row r="439" spans="1:20" x14ac:dyDescent="0.25">
      <c r="A439" s="32">
        <v>39471</v>
      </c>
      <c r="B439" s="15">
        <v>438</v>
      </c>
      <c r="C439" s="33">
        <v>0.51458333333333328</v>
      </c>
      <c r="D439" s="15">
        <v>1</v>
      </c>
      <c r="E439" s="29">
        <v>577847</v>
      </c>
      <c r="F439" s="29">
        <v>542807</v>
      </c>
      <c r="G439" s="15">
        <v>0</v>
      </c>
      <c r="H439" s="15">
        <v>0</v>
      </c>
      <c r="I439" s="15">
        <v>0</v>
      </c>
      <c r="J439" s="15">
        <f t="shared" si="6"/>
        <v>0</v>
      </c>
      <c r="K439" s="15">
        <v>39</v>
      </c>
      <c r="L439" s="15">
        <v>0</v>
      </c>
      <c r="M439" s="15">
        <v>0</v>
      </c>
      <c r="N439" s="15">
        <v>0</v>
      </c>
      <c r="O439" s="15">
        <v>0</v>
      </c>
      <c r="P439" s="15">
        <v>0</v>
      </c>
      <c r="Q439" s="15">
        <v>0</v>
      </c>
      <c r="R439" s="35">
        <f>((G439*[1]Sheet3!$K$7)+([1]ghana!I439*[1]Sheet3!$K$13)+(I439*[1]Sheet3!$K$13)+([1]ghana!L439*[1]Sheet3!$K$3)+([1]ghana!M439*'[1]Cal p gram'!$U$24)+([1]ghana!O439*'[1]Cal p gram'!$U$23))/1000</f>
        <v>0.15530857748367599</v>
      </c>
      <c r="S439" s="15">
        <v>0</v>
      </c>
      <c r="T439" s="39">
        <f>(R439/[1]Sheet3!$B$21)*10000</f>
        <v>8.9070397512273072</v>
      </c>
    </row>
    <row r="440" spans="1:20" x14ac:dyDescent="0.25">
      <c r="A440" s="32">
        <v>39471</v>
      </c>
      <c r="B440" s="15">
        <v>439</v>
      </c>
      <c r="C440" s="33">
        <v>0.53333333333333333</v>
      </c>
      <c r="D440" s="15">
        <v>2</v>
      </c>
      <c r="E440" s="29">
        <v>577758</v>
      </c>
      <c r="F440" s="29">
        <v>542840</v>
      </c>
      <c r="G440" s="15">
        <v>0</v>
      </c>
      <c r="H440" s="15">
        <v>1</v>
      </c>
      <c r="I440" s="15">
        <v>0</v>
      </c>
      <c r="J440" s="15">
        <f t="shared" si="6"/>
        <v>1</v>
      </c>
      <c r="K440" s="15">
        <v>27</v>
      </c>
      <c r="L440" s="15">
        <v>1</v>
      </c>
      <c r="M440" s="15">
        <v>1.1000000000000001</v>
      </c>
      <c r="N440" s="15">
        <v>0</v>
      </c>
      <c r="O440" s="15">
        <v>0</v>
      </c>
      <c r="P440" s="15">
        <v>0</v>
      </c>
      <c r="Q440" s="15">
        <v>0</v>
      </c>
      <c r="R440" s="35">
        <f>((G440*[1]Sheet3!$K$7)+([1]ghana!I440*[1]Sheet3!$K$13)+(I440*[1]Sheet3!$K$13)+([1]ghana!L440*[1]Sheet3!$K$3)+([1]ghana!M440*'[1]Cal p gram'!$U$24)+([1]ghana!O440*'[1]Cal p gram'!$U$23))/1000</f>
        <v>0.33367091700448442</v>
      </c>
      <c r="S440" s="15" t="s">
        <v>482</v>
      </c>
      <c r="T440" s="39">
        <f>(R440/[1]Sheet3!$B$21)*10000</f>
        <v>19.136226535200802</v>
      </c>
    </row>
    <row r="441" spans="1:20" x14ac:dyDescent="0.25">
      <c r="A441" s="32">
        <v>39471</v>
      </c>
      <c r="B441" s="15">
        <v>440</v>
      </c>
      <c r="C441" s="33">
        <v>0.53819444444444442</v>
      </c>
      <c r="D441" s="15">
        <v>2</v>
      </c>
      <c r="E441" s="29">
        <v>577666</v>
      </c>
      <c r="F441" s="29">
        <v>542867</v>
      </c>
      <c r="G441" s="15">
        <v>0</v>
      </c>
      <c r="H441" s="15">
        <v>0</v>
      </c>
      <c r="I441" s="15">
        <v>0</v>
      </c>
      <c r="J441" s="15">
        <f t="shared" si="6"/>
        <v>0</v>
      </c>
      <c r="K441" s="15">
        <v>17</v>
      </c>
      <c r="L441" s="15">
        <v>0</v>
      </c>
      <c r="M441" s="15">
        <v>0</v>
      </c>
      <c r="N441" s="15">
        <v>0</v>
      </c>
      <c r="O441" s="15">
        <v>0</v>
      </c>
      <c r="P441" s="15">
        <v>0</v>
      </c>
      <c r="Q441" s="15">
        <v>0</v>
      </c>
      <c r="R441" s="35">
        <f>((G441*[1]Sheet3!$K$7)+([1]ghana!I441*[1]Sheet3!$K$13)+(I441*[1]Sheet3!$K$13)+([1]ghana!L441*[1]Sheet3!$K$3)+([1]ghana!M441*'[1]Cal p gram'!$U$24)+([1]ghana!O441*'[1]Cal p gram'!$U$23))/1000</f>
        <v>6.7698610698012612E-2</v>
      </c>
      <c r="S441" s="15">
        <v>0</v>
      </c>
      <c r="T441" s="39">
        <f>(R441/[1]Sheet3!$B$21)*10000</f>
        <v>3.8825557889965183</v>
      </c>
    </row>
    <row r="442" spans="1:20" x14ac:dyDescent="0.25">
      <c r="A442" s="32">
        <v>39471</v>
      </c>
      <c r="B442" s="15">
        <v>441</v>
      </c>
      <c r="C442" s="33">
        <v>0.54166666666666663</v>
      </c>
      <c r="D442" s="15">
        <v>2</v>
      </c>
      <c r="E442" s="29">
        <v>577585</v>
      </c>
      <c r="F442" s="29">
        <v>542906</v>
      </c>
      <c r="G442" s="15">
        <v>0</v>
      </c>
      <c r="H442" s="15">
        <v>0</v>
      </c>
      <c r="I442" s="15">
        <v>0</v>
      </c>
      <c r="J442" s="15">
        <f t="shared" si="6"/>
        <v>0</v>
      </c>
      <c r="K442" s="15">
        <v>23</v>
      </c>
      <c r="L442" s="15">
        <v>0</v>
      </c>
      <c r="M442" s="15">
        <v>0</v>
      </c>
      <c r="N442" s="15">
        <v>0</v>
      </c>
      <c r="O442" s="15">
        <v>0</v>
      </c>
      <c r="P442" s="15">
        <v>0</v>
      </c>
      <c r="Q442" s="15">
        <v>0</v>
      </c>
      <c r="R442" s="35">
        <f>((G442*[1]Sheet3!$K$7)+([1]ghana!I442*[1]Sheet3!$K$13)+(I442*[1]Sheet3!$K$13)+([1]ghana!L442*[1]Sheet3!$K$3)+([1]ghana!M442*'[1]Cal p gram'!$U$24)+([1]ghana!O442*'[1]Cal p gram'!$U$23))/1000</f>
        <v>9.1592238003193549E-2</v>
      </c>
      <c r="S442" s="15">
        <v>0</v>
      </c>
      <c r="T442" s="39">
        <f>(R442/[1]Sheet3!$B$21)*10000</f>
        <v>5.2528695968776429</v>
      </c>
    </row>
    <row r="443" spans="1:20" x14ac:dyDescent="0.25">
      <c r="A443" s="32">
        <v>39471</v>
      </c>
      <c r="B443" s="15">
        <v>442</v>
      </c>
      <c r="C443" s="33">
        <v>0.54722222222222217</v>
      </c>
      <c r="D443" s="15">
        <v>2</v>
      </c>
      <c r="E443" s="29">
        <v>577492</v>
      </c>
      <c r="F443" s="29">
        <v>542947</v>
      </c>
      <c r="G443" s="15">
        <v>0</v>
      </c>
      <c r="H443" s="15">
        <v>0</v>
      </c>
      <c r="I443" s="15">
        <v>0</v>
      </c>
      <c r="J443" s="15">
        <f t="shared" si="6"/>
        <v>0</v>
      </c>
      <c r="K443" s="15">
        <v>18</v>
      </c>
      <c r="L443" s="15">
        <v>0</v>
      </c>
      <c r="M443" s="15">
        <v>0</v>
      </c>
      <c r="N443" s="15">
        <v>0</v>
      </c>
      <c r="O443" s="15">
        <v>0</v>
      </c>
      <c r="P443" s="15">
        <v>0</v>
      </c>
      <c r="Q443" s="15">
        <v>0</v>
      </c>
      <c r="R443" s="35">
        <f>((G443*[1]Sheet3!$K$7)+([1]ghana!I443*[1]Sheet3!$K$13)+(I443*[1]Sheet3!$K$13)+([1]ghana!L443*[1]Sheet3!$K$3)+([1]ghana!M443*'[1]Cal p gram'!$U$24)+([1]ghana!O443*'[1]Cal p gram'!$U$23))/1000</f>
        <v>7.1680881915542768E-2</v>
      </c>
      <c r="S443" s="15">
        <v>0</v>
      </c>
      <c r="T443" s="39">
        <f>(R443/[1]Sheet3!$B$21)*10000</f>
        <v>4.1109414236433723</v>
      </c>
    </row>
    <row r="444" spans="1:20" x14ac:dyDescent="0.25">
      <c r="A444" s="32">
        <v>39471</v>
      </c>
      <c r="B444" s="15">
        <v>443</v>
      </c>
      <c r="C444" s="33">
        <v>0.55069444444444438</v>
      </c>
      <c r="D444" s="15">
        <v>2</v>
      </c>
      <c r="E444" s="29">
        <v>577416</v>
      </c>
      <c r="F444" s="29">
        <v>542995</v>
      </c>
      <c r="G444" s="15">
        <v>3</v>
      </c>
      <c r="H444" s="15">
        <v>105</v>
      </c>
      <c r="I444" s="15">
        <v>13</v>
      </c>
      <c r="J444" s="15">
        <f t="shared" si="6"/>
        <v>121</v>
      </c>
      <c r="K444" s="15">
        <v>31</v>
      </c>
      <c r="L444" s="15">
        <v>0</v>
      </c>
      <c r="M444" s="15">
        <v>0</v>
      </c>
      <c r="N444" s="15">
        <v>0</v>
      </c>
      <c r="O444" s="15">
        <v>0</v>
      </c>
      <c r="P444" s="15">
        <v>0</v>
      </c>
      <c r="Q444" s="15">
        <v>0</v>
      </c>
      <c r="R444" s="35">
        <f>((G444*[1]Sheet3!$K$7)+([1]ghana!I444*[1]Sheet3!$K$13)+(I444*[1]Sheet3!$K$13)+([1]ghana!L444*[1]Sheet3!$K$3)+([1]ghana!M444*'[1]Cal p gram'!$U$24)+([1]ghana!O444*'[1]Cal p gram'!$U$23))/1000</f>
        <v>26.839969000854317</v>
      </c>
      <c r="S444" s="15">
        <v>0</v>
      </c>
      <c r="T444" s="39">
        <f>(R444/[1]Sheet3!$B$21)*10000</f>
        <v>1539.2882652437238</v>
      </c>
    </row>
    <row r="445" spans="1:20" x14ac:dyDescent="0.25">
      <c r="A445" s="32">
        <v>39471</v>
      </c>
      <c r="B445" s="15">
        <v>444</v>
      </c>
      <c r="C445" s="33">
        <v>0.55347222222222214</v>
      </c>
      <c r="D445" s="15">
        <v>2</v>
      </c>
      <c r="E445" s="29">
        <v>577334</v>
      </c>
      <c r="F445" s="29">
        <v>543028</v>
      </c>
      <c r="G445" s="15">
        <v>0</v>
      </c>
      <c r="H445" s="15">
        <v>1</v>
      </c>
      <c r="I445" s="15">
        <v>0</v>
      </c>
      <c r="J445" s="15">
        <f t="shared" si="6"/>
        <v>1</v>
      </c>
      <c r="K445" s="15">
        <v>36</v>
      </c>
      <c r="L445" s="15">
        <v>0</v>
      </c>
      <c r="M445" s="15">
        <v>0</v>
      </c>
      <c r="N445" s="15">
        <v>0</v>
      </c>
      <c r="O445" s="15">
        <v>0</v>
      </c>
      <c r="P445" s="15">
        <v>0</v>
      </c>
      <c r="Q445" s="15">
        <v>0</v>
      </c>
      <c r="R445" s="35">
        <f>((G445*[1]Sheet3!$K$7)+([1]ghana!I445*[1]Sheet3!$K$13)+(I445*[1]Sheet3!$K$13)+([1]ghana!L445*[1]Sheet3!$K$3)+([1]ghana!M445*'[1]Cal p gram'!$U$24)+([1]ghana!O445*'[1]Cal p gram'!$U$23))/1000</f>
        <v>0.36951135796225576</v>
      </c>
      <c r="S445" s="15">
        <v>0</v>
      </c>
      <c r="T445" s="39">
        <f>(R445/[1]Sheet3!$B$21)*10000</f>
        <v>21.191697247022486</v>
      </c>
    </row>
    <row r="446" spans="1:20" x14ac:dyDescent="0.25">
      <c r="A446" s="32">
        <v>39471</v>
      </c>
      <c r="B446" s="15">
        <v>445</v>
      </c>
      <c r="C446" s="33">
        <v>0.55833333333333335</v>
      </c>
      <c r="D446" s="15">
        <v>2</v>
      </c>
      <c r="E446" s="29">
        <v>577266</v>
      </c>
      <c r="F446" s="29">
        <v>543058</v>
      </c>
      <c r="G446" s="15">
        <v>0</v>
      </c>
      <c r="H446" s="15">
        <v>0</v>
      </c>
      <c r="I446" s="15">
        <v>0</v>
      </c>
      <c r="J446" s="15">
        <f t="shared" si="6"/>
        <v>0</v>
      </c>
      <c r="K446" s="15">
        <v>14</v>
      </c>
      <c r="L446" s="15">
        <v>0</v>
      </c>
      <c r="M446" s="15">
        <v>0</v>
      </c>
      <c r="N446" s="15">
        <v>0</v>
      </c>
      <c r="O446" s="15">
        <v>0</v>
      </c>
      <c r="P446" s="15">
        <v>0</v>
      </c>
      <c r="Q446" s="15">
        <v>0</v>
      </c>
      <c r="R446" s="35">
        <f>((G446*[1]Sheet3!$K$7)+([1]ghana!I446*[1]Sheet3!$K$13)+(I446*[1]Sheet3!$K$13)+([1]ghana!L446*[1]Sheet3!$K$3)+([1]ghana!M446*'[1]Cal p gram'!$U$24)+([1]ghana!O446*'[1]Cal p gram'!$U$23))/1000</f>
        <v>5.5751797045422151E-2</v>
      </c>
      <c r="S446" s="15">
        <v>0</v>
      </c>
      <c r="T446" s="39">
        <f>(R446/[1]Sheet3!$B$21)*10000</f>
        <v>3.1973988850559563</v>
      </c>
    </row>
    <row r="447" spans="1:20" x14ac:dyDescent="0.25">
      <c r="A447" s="32">
        <v>39471</v>
      </c>
      <c r="B447" s="15">
        <v>446</v>
      </c>
      <c r="C447" s="33">
        <v>0.5625</v>
      </c>
      <c r="D447" s="15">
        <v>3</v>
      </c>
      <c r="E447" s="29">
        <v>577331</v>
      </c>
      <c r="F447" s="29">
        <v>543032</v>
      </c>
      <c r="G447" s="15">
        <v>0</v>
      </c>
      <c r="H447" s="15">
        <v>1</v>
      </c>
      <c r="I447" s="15">
        <v>1</v>
      </c>
      <c r="J447" s="15">
        <f t="shared" si="6"/>
        <v>2</v>
      </c>
      <c r="K447" s="15">
        <v>4</v>
      </c>
      <c r="L447" s="15">
        <v>1</v>
      </c>
      <c r="M447" s="15">
        <v>1.6</v>
      </c>
      <c r="N447" s="15">
        <v>0</v>
      </c>
      <c r="O447" s="15">
        <v>0</v>
      </c>
      <c r="P447" s="15" t="s">
        <v>486</v>
      </c>
      <c r="Q447" s="15">
        <v>0.6</v>
      </c>
      <c r="R447" s="35">
        <f>((G447*[1]Sheet3!$K$7)+([1]ghana!I447*[1]Sheet3!$K$13)+(I447*[1]Sheet3!$K$13)+([1]ghana!L447*[1]Sheet3!$K$3)+([1]ghana!M447*'[1]Cal p gram'!$U$24)+([1]ghana!O447*'[1]Cal p gram'!$U$23))/1000</f>
        <v>0.46822827313246107</v>
      </c>
      <c r="S447" s="15" t="s">
        <v>482</v>
      </c>
      <c r="T447" s="39">
        <f>(R447/[1]Sheet3!$B$21)*10000</f>
        <v>26.853171338058896</v>
      </c>
    </row>
    <row r="448" spans="1:20" x14ac:dyDescent="0.25">
      <c r="A448" s="32">
        <v>39471</v>
      </c>
      <c r="B448" s="15">
        <v>447</v>
      </c>
      <c r="C448" s="33">
        <v>0.56458333333333333</v>
      </c>
      <c r="D448" s="15">
        <v>3</v>
      </c>
      <c r="E448" s="29">
        <v>577430</v>
      </c>
      <c r="F448" s="29">
        <v>543017</v>
      </c>
      <c r="G448" s="15">
        <v>0</v>
      </c>
      <c r="H448" s="15">
        <v>0</v>
      </c>
      <c r="I448" s="15">
        <v>0</v>
      </c>
      <c r="J448" s="15">
        <f t="shared" si="6"/>
        <v>0</v>
      </c>
      <c r="K448" s="15">
        <v>4</v>
      </c>
      <c r="L448" s="15">
        <v>0</v>
      </c>
      <c r="M448" s="15">
        <v>0</v>
      </c>
      <c r="N448" s="15">
        <v>0</v>
      </c>
      <c r="O448" s="15">
        <v>0</v>
      </c>
      <c r="P448" s="15">
        <v>0</v>
      </c>
      <c r="Q448" s="15">
        <v>0</v>
      </c>
      <c r="R448" s="35">
        <f>((G448*[1]Sheet3!$K$7)+([1]ghana!I448*[1]Sheet3!$K$13)+(I448*[1]Sheet3!$K$13)+([1]ghana!L448*[1]Sheet3!$K$3)+([1]ghana!M448*'[1]Cal p gram'!$U$24)+([1]ghana!O448*'[1]Cal p gram'!$U$23))/1000</f>
        <v>1.5929084870120614E-2</v>
      </c>
      <c r="S448" s="15">
        <v>0</v>
      </c>
      <c r="T448" s="39">
        <f>(R448/[1]Sheet3!$B$21)*10000</f>
        <v>0.91354253858741596</v>
      </c>
    </row>
    <row r="449" spans="1:20" ht="16.5" customHeight="1" x14ac:dyDescent="0.25">
      <c r="A449" s="32">
        <v>39471</v>
      </c>
      <c r="B449" s="15">
        <v>448</v>
      </c>
      <c r="C449" s="33">
        <v>0.56736111111111109</v>
      </c>
      <c r="D449" s="15">
        <v>3</v>
      </c>
      <c r="E449" s="29">
        <v>577511</v>
      </c>
      <c r="F449" s="29">
        <v>542959</v>
      </c>
      <c r="G449" s="15">
        <v>2</v>
      </c>
      <c r="H449" s="15">
        <v>95</v>
      </c>
      <c r="I449" s="15">
        <v>17</v>
      </c>
      <c r="J449" s="15">
        <f t="shared" si="6"/>
        <v>114</v>
      </c>
      <c r="K449" s="15">
        <v>10</v>
      </c>
      <c r="L449" s="15">
        <v>0</v>
      </c>
      <c r="M449" s="15">
        <v>0</v>
      </c>
      <c r="N449" s="15">
        <v>0</v>
      </c>
      <c r="O449" s="15">
        <v>0</v>
      </c>
      <c r="P449" s="15">
        <v>0</v>
      </c>
      <c r="Q449" s="15">
        <v>0</v>
      </c>
      <c r="R449" s="35">
        <f>((G449*[1]Sheet3!$K$7)+([1]ghana!I449*[1]Sheet3!$K$13)+(I449*[1]Sheet3!$K$13)+([1]ghana!L449*[1]Sheet3!$K$3)+([1]ghana!M449*'[1]Cal p gram'!$U$24)+([1]ghana!O449*'[1]Cal p gram'!$U$23))/1000</f>
        <v>25.389154911954893</v>
      </c>
      <c r="S449" s="15">
        <v>0</v>
      </c>
      <c r="T449" s="39">
        <f>(R449/[1]Sheet3!$B$21)*10000</f>
        <v>1456.0832100507737</v>
      </c>
    </row>
    <row r="450" spans="1:20" x14ac:dyDescent="0.25">
      <c r="A450" s="32">
        <v>39471</v>
      </c>
      <c r="B450" s="15">
        <v>449</v>
      </c>
      <c r="C450" s="33">
        <v>0.57013888888888886</v>
      </c>
      <c r="D450" s="15">
        <v>3</v>
      </c>
      <c r="E450" s="29">
        <v>577585</v>
      </c>
      <c r="F450" s="29">
        <v>542917</v>
      </c>
      <c r="G450" s="15">
        <v>0</v>
      </c>
      <c r="H450" s="15">
        <v>3</v>
      </c>
      <c r="I450" s="15">
        <v>0</v>
      </c>
      <c r="J450" s="15">
        <f t="shared" si="6"/>
        <v>3</v>
      </c>
      <c r="K450" s="15">
        <v>0</v>
      </c>
      <c r="L450" s="15">
        <v>0</v>
      </c>
      <c r="M450" s="15">
        <v>0</v>
      </c>
      <c r="N450" s="15">
        <v>0</v>
      </c>
      <c r="O450" s="15">
        <v>0</v>
      </c>
      <c r="P450" s="15">
        <v>0</v>
      </c>
      <c r="Q450" s="15">
        <v>0</v>
      </c>
      <c r="R450" s="35">
        <f>((G450*[1]Sheet3!$K$7)+([1]ghana!I450*[1]Sheet3!$K$13)+(I450*[1]Sheet3!$K$13)+([1]ghana!L450*[1]Sheet3!$K$3)+([1]ghana!M450*'[1]Cal p gram'!$U$24)+([1]ghana!O450*'[1]Cal p gram'!$U$23))/1000</f>
        <v>0.6784487823935107</v>
      </c>
      <c r="S450" s="15">
        <v>0</v>
      </c>
      <c r="T450" s="39">
        <f>(R450/[1]Sheet3!$B$21)*10000</f>
        <v>38.909443199207224</v>
      </c>
    </row>
    <row r="451" spans="1:20" x14ac:dyDescent="0.25">
      <c r="A451" s="32">
        <v>39471</v>
      </c>
      <c r="B451" s="15">
        <v>450</v>
      </c>
      <c r="C451" s="33">
        <v>0.57222222222222219</v>
      </c>
      <c r="D451" s="15">
        <v>3</v>
      </c>
      <c r="E451" s="29">
        <v>577663</v>
      </c>
      <c r="F451" s="29">
        <v>542880</v>
      </c>
      <c r="G451" s="15">
        <v>0</v>
      </c>
      <c r="H451" s="15">
        <v>0</v>
      </c>
      <c r="I451" s="15">
        <v>1</v>
      </c>
      <c r="J451" s="15">
        <f t="shared" si="6"/>
        <v>1</v>
      </c>
      <c r="K451" s="15">
        <v>1</v>
      </c>
      <c r="L451" s="15">
        <v>0</v>
      </c>
      <c r="M451" s="15">
        <v>0</v>
      </c>
      <c r="N451" s="15">
        <v>0</v>
      </c>
      <c r="O451" s="15">
        <v>0</v>
      </c>
      <c r="P451" s="15">
        <v>0</v>
      </c>
      <c r="Q451" s="15">
        <v>0</v>
      </c>
      <c r="R451" s="35">
        <f>((G451*[1]Sheet3!$K$7)+([1]ghana!I451*[1]Sheet3!$K$13)+(I451*[1]Sheet3!$K$13)+([1]ghana!L451*[1]Sheet3!$K$3)+([1]ghana!M451*'[1]Cal p gram'!$U$24)+([1]ghana!O451*'[1]Cal p gram'!$U$23))/1000</f>
        <v>0.23013186534870039</v>
      </c>
      <c r="S451" s="15">
        <v>0</v>
      </c>
      <c r="T451" s="39">
        <f>(R451/[1]Sheet3!$B$21)*10000</f>
        <v>13.198200034382594</v>
      </c>
    </row>
    <row r="452" spans="1:20" x14ac:dyDescent="0.25">
      <c r="A452" s="32">
        <v>39471</v>
      </c>
      <c r="B452" s="15">
        <v>451</v>
      </c>
      <c r="C452" s="33">
        <v>0.57499999999999996</v>
      </c>
      <c r="D452" s="15">
        <v>3</v>
      </c>
      <c r="E452" s="29">
        <v>577759</v>
      </c>
      <c r="F452" s="29">
        <v>542861</v>
      </c>
      <c r="G452" s="15">
        <v>2</v>
      </c>
      <c r="H452" s="15">
        <v>251</v>
      </c>
      <c r="I452" s="15">
        <v>63</v>
      </c>
      <c r="J452" s="15">
        <f t="shared" ref="J452:J515" si="7">SUM(G452:I452)</f>
        <v>316</v>
      </c>
      <c r="K452" s="15">
        <v>1</v>
      </c>
      <c r="L452" s="15">
        <v>0</v>
      </c>
      <c r="M452" s="15">
        <v>0</v>
      </c>
      <c r="N452" s="15">
        <v>0</v>
      </c>
      <c r="O452" s="15">
        <v>0</v>
      </c>
      <c r="P452" s="15">
        <v>0</v>
      </c>
      <c r="Q452" s="15">
        <v>0</v>
      </c>
      <c r="R452" s="35">
        <f>((G452*[1]Sheet3!$K$7)+([1]ghana!I452*[1]Sheet3!$K$13)+(I452*[1]Sheet3!$K$13)+([1]ghana!L452*[1]Sheet3!$K$3)+([1]ghana!M452*'[1]Cal p gram'!$U$24)+([1]ghana!O452*'[1]Cal p gram'!$U$23))/1000</f>
        <v>71.035532485493519</v>
      </c>
      <c r="S452" s="15">
        <v>0</v>
      </c>
      <c r="T452" s="39">
        <f>(R452/[1]Sheet3!$B$21)*10000</f>
        <v>4073.9302480855722</v>
      </c>
    </row>
    <row r="453" spans="1:20" x14ac:dyDescent="0.25">
      <c r="A453" s="32">
        <v>39471</v>
      </c>
      <c r="B453" s="15">
        <v>452</v>
      </c>
      <c r="C453" s="33">
        <v>0.58125000000000004</v>
      </c>
      <c r="D453" s="15">
        <v>3</v>
      </c>
      <c r="E453" s="29">
        <v>577848</v>
      </c>
      <c r="F453" s="29">
        <v>542832</v>
      </c>
      <c r="G453" s="15">
        <v>1</v>
      </c>
      <c r="H453" s="15">
        <v>5</v>
      </c>
      <c r="I453" s="15">
        <v>0</v>
      </c>
      <c r="J453" s="15">
        <f t="shared" si="7"/>
        <v>6</v>
      </c>
      <c r="K453" s="15">
        <v>0</v>
      </c>
      <c r="L453" s="15">
        <v>0</v>
      </c>
      <c r="M453" s="15">
        <v>0</v>
      </c>
      <c r="N453" s="15">
        <v>0</v>
      </c>
      <c r="O453" s="15">
        <v>0</v>
      </c>
      <c r="P453" s="15">
        <v>0</v>
      </c>
      <c r="Q453" s="15">
        <v>0</v>
      </c>
      <c r="R453" s="35">
        <f>((G453*[1]Sheet3!$K$7)+([1]ghana!I453*[1]Sheet3!$K$13)+(I453*[1]Sheet3!$K$13)+([1]ghana!L453*[1]Sheet3!$K$3)+([1]ghana!M453*'[1]Cal p gram'!$U$24)+([1]ghana!O453*'[1]Cal p gram'!$U$23))/1000</f>
        <v>1.141036799200116</v>
      </c>
      <c r="S453" s="15">
        <v>0</v>
      </c>
      <c r="T453" s="39">
        <f>(R453/[1]Sheet3!$B$21)*10000</f>
        <v>65.439142465629956</v>
      </c>
    </row>
    <row r="454" spans="1:20" x14ac:dyDescent="0.25">
      <c r="A454" s="32">
        <v>39471</v>
      </c>
      <c r="B454" s="15">
        <v>453</v>
      </c>
      <c r="C454" s="33">
        <v>0.5840277777777777</v>
      </c>
      <c r="D454" s="15">
        <v>3</v>
      </c>
      <c r="E454" s="29">
        <v>577930</v>
      </c>
      <c r="F454" s="29">
        <v>542797</v>
      </c>
      <c r="G454" s="15">
        <v>2</v>
      </c>
      <c r="H454" s="15">
        <v>934</v>
      </c>
      <c r="I454" s="15">
        <v>89</v>
      </c>
      <c r="J454" s="15">
        <f t="shared" si="7"/>
        <v>1025</v>
      </c>
      <c r="K454" s="15">
        <v>1</v>
      </c>
      <c r="L454" s="15">
        <v>0</v>
      </c>
      <c r="M454" s="15">
        <v>0</v>
      </c>
      <c r="N454" s="15">
        <v>0</v>
      </c>
      <c r="O454" s="15">
        <v>0</v>
      </c>
      <c r="P454" s="15">
        <v>0</v>
      </c>
      <c r="Q454" s="15">
        <v>0</v>
      </c>
      <c r="R454" s="35">
        <f>((G454*[1]Sheet3!$K$7)+([1]ghana!I454*[1]Sheet3!$K$13)+(I454*[1]Sheet3!$K$13)+([1]ghana!L454*[1]Sheet3!$K$3)+([1]ghana!M454*'[1]Cal p gram'!$U$24)+([1]ghana!O454*'[1]Cal p gram'!$U$23))/1000</f>
        <v>231.3755947244932</v>
      </c>
      <c r="S454" s="15">
        <v>0</v>
      </c>
      <c r="T454" s="39">
        <f>(R454/[1]Sheet3!$B$21)*10000</f>
        <v>13269.528657498211</v>
      </c>
    </row>
    <row r="455" spans="1:20" x14ac:dyDescent="0.25">
      <c r="A455" s="32">
        <v>39471</v>
      </c>
      <c r="B455" s="15">
        <v>454</v>
      </c>
      <c r="C455" s="33">
        <v>0.58750000000000002</v>
      </c>
      <c r="D455" s="15">
        <v>3</v>
      </c>
      <c r="E455" s="29">
        <v>578022</v>
      </c>
      <c r="F455" s="29">
        <v>542779</v>
      </c>
      <c r="G455" s="15">
        <v>0</v>
      </c>
      <c r="H455" s="15">
        <v>294</v>
      </c>
      <c r="I455" s="15">
        <v>57</v>
      </c>
      <c r="J455" s="15">
        <f t="shared" si="7"/>
        <v>351</v>
      </c>
      <c r="K455" s="15">
        <v>1</v>
      </c>
      <c r="L455" s="15">
        <v>0</v>
      </c>
      <c r="M455" s="15">
        <v>0</v>
      </c>
      <c r="N455" s="15">
        <v>0</v>
      </c>
      <c r="O455" s="15">
        <v>0</v>
      </c>
      <c r="P455" s="15">
        <v>0</v>
      </c>
      <c r="Q455" s="15">
        <v>0</v>
      </c>
      <c r="R455" s="35">
        <f>((G455*[1]Sheet3!$K$7)+([1]ghana!I455*[1]Sheet3!$K$13)+(I455*[1]Sheet3!$K$13)+([1]ghana!L455*[1]Sheet3!$K$3)+([1]ghana!M455*'[1]Cal p gram'!$U$24)+([1]ghana!O455*'[1]Cal p gram'!$U$23))/1000</f>
        <v>79.382489811258296</v>
      </c>
      <c r="S455" s="15">
        <v>0</v>
      </c>
      <c r="T455" s="39">
        <f>(R455/[1]Sheet3!$B$21)*10000</f>
        <v>4552.6332399418925</v>
      </c>
    </row>
    <row r="456" spans="1:20" x14ac:dyDescent="0.25">
      <c r="A456" s="32">
        <v>39471</v>
      </c>
      <c r="B456" s="15">
        <v>455</v>
      </c>
      <c r="C456" s="33">
        <v>0.59027777777777779</v>
      </c>
      <c r="D456" s="15">
        <v>3</v>
      </c>
      <c r="E456" s="29">
        <v>578106</v>
      </c>
      <c r="F456" s="29">
        <v>542729</v>
      </c>
      <c r="G456" s="15">
        <v>1</v>
      </c>
      <c r="H456" s="15">
        <v>8</v>
      </c>
      <c r="I456" s="15">
        <v>4</v>
      </c>
      <c r="J456" s="15">
        <f t="shared" si="7"/>
        <v>13</v>
      </c>
      <c r="K456" s="15">
        <v>0</v>
      </c>
      <c r="L456" s="15">
        <v>1</v>
      </c>
      <c r="M456" s="15">
        <v>2.4</v>
      </c>
      <c r="N456" s="15">
        <v>0</v>
      </c>
      <c r="O456" s="15">
        <v>0</v>
      </c>
      <c r="P456" s="15">
        <v>0</v>
      </c>
      <c r="Q456" s="15">
        <v>0</v>
      </c>
      <c r="R456" s="35">
        <f>((G456*[1]Sheet3!$K$7)+([1]ghana!I456*[1]Sheet3!$K$13)+(I456*[1]Sheet3!$K$13)+([1]ghana!L456*[1]Sheet3!$K$3)+([1]ghana!M456*'[1]Cal p gram'!$U$24)+([1]ghana!O456*'[1]Cal p gram'!$U$23))/1000</f>
        <v>2.7240839581183076</v>
      </c>
      <c r="S456" s="15" t="s">
        <v>481</v>
      </c>
      <c r="T456" s="39">
        <f>(R456/[1]Sheet3!$B$21)*10000</f>
        <v>156.22784326378016</v>
      </c>
    </row>
    <row r="457" spans="1:20" x14ac:dyDescent="0.25">
      <c r="A457" s="32">
        <v>39471</v>
      </c>
      <c r="B457" s="15">
        <v>456</v>
      </c>
      <c r="C457" s="33">
        <v>0.59375</v>
      </c>
      <c r="D457" s="15">
        <v>3</v>
      </c>
      <c r="E457" s="29">
        <v>578193</v>
      </c>
      <c r="F457" s="29">
        <v>542699</v>
      </c>
      <c r="G457" s="15">
        <v>1</v>
      </c>
      <c r="H457" s="15">
        <v>81</v>
      </c>
      <c r="I457" s="15">
        <v>11</v>
      </c>
      <c r="J457" s="15">
        <f t="shared" si="7"/>
        <v>93</v>
      </c>
      <c r="K457" s="15">
        <v>0</v>
      </c>
      <c r="L457" s="15">
        <v>0</v>
      </c>
      <c r="M457" s="15">
        <v>0</v>
      </c>
      <c r="N457" s="15">
        <v>1</v>
      </c>
      <c r="O457" s="15">
        <v>1.2</v>
      </c>
      <c r="P457" s="15">
        <v>0</v>
      </c>
      <c r="Q457" s="15">
        <v>0</v>
      </c>
      <c r="R457" s="35">
        <f>((G457*[1]Sheet3!$K$7)+([1]ghana!I457*[1]Sheet3!$K$13)+(I457*[1]Sheet3!$K$13)+([1]ghana!L457*[1]Sheet3!$K$3)+([1]ghana!M457*'[1]Cal p gram'!$U$24)+([1]ghana!O457*'[1]Cal p gram'!$U$23))/1000</f>
        <v>20.816051488611926</v>
      </c>
      <c r="S457" s="15">
        <v>0</v>
      </c>
      <c r="T457" s="39">
        <f>(R457/[1]Sheet3!$B$21)*10000</f>
        <v>1193.8129952426393</v>
      </c>
    </row>
    <row r="458" spans="1:20" x14ac:dyDescent="0.25">
      <c r="A458" s="32">
        <v>39471</v>
      </c>
      <c r="B458" s="15">
        <v>457</v>
      </c>
      <c r="C458" s="33">
        <v>0.59861111111111109</v>
      </c>
      <c r="D458" s="15">
        <v>3</v>
      </c>
      <c r="E458" s="29">
        <v>578281</v>
      </c>
      <c r="F458" s="29">
        <v>542672</v>
      </c>
      <c r="G458" s="15">
        <v>0</v>
      </c>
      <c r="H458" s="15">
        <v>13</v>
      </c>
      <c r="I458" s="15">
        <v>5</v>
      </c>
      <c r="J458" s="15">
        <f t="shared" si="7"/>
        <v>18</v>
      </c>
      <c r="K458" s="15">
        <v>0</v>
      </c>
      <c r="L458" s="15">
        <v>1</v>
      </c>
      <c r="M458" s="15">
        <v>3.6</v>
      </c>
      <c r="N458" s="15">
        <v>0</v>
      </c>
      <c r="O458" s="15">
        <v>0</v>
      </c>
      <c r="P458" s="15">
        <v>0</v>
      </c>
      <c r="Q458" s="15">
        <v>0</v>
      </c>
      <c r="R458" s="35">
        <f>((G458*[1]Sheet3!$K$7)+([1]ghana!I458*[1]Sheet3!$K$13)+(I458*[1]Sheet3!$K$13)+([1]ghana!L458*[1]Sheet3!$K$3)+([1]ghana!M458*'[1]Cal p gram'!$U$24)+([1]ghana!O458*'[1]Cal p gram'!$U$23))/1000</f>
        <v>4.070692694361064</v>
      </c>
      <c r="S458" s="15" t="s">
        <v>487</v>
      </c>
      <c r="T458" s="39">
        <f>(R458/[1]Sheet3!$B$21)*10000</f>
        <v>233.4566591952433</v>
      </c>
    </row>
    <row r="459" spans="1:20" x14ac:dyDescent="0.25">
      <c r="A459" s="32">
        <v>39471</v>
      </c>
      <c r="B459" s="15">
        <v>458</v>
      </c>
      <c r="C459" s="33">
        <v>0.6020833333333333</v>
      </c>
      <c r="D459" s="15">
        <v>3</v>
      </c>
      <c r="E459" s="29">
        <v>578362</v>
      </c>
      <c r="F459" s="29">
        <v>542631</v>
      </c>
      <c r="G459" s="15">
        <v>1</v>
      </c>
      <c r="H459" s="15">
        <v>2</v>
      </c>
      <c r="I459" s="15">
        <v>0</v>
      </c>
      <c r="J459" s="15">
        <f t="shared" si="7"/>
        <v>3</v>
      </c>
      <c r="K459" s="15">
        <v>0</v>
      </c>
      <c r="L459" s="15">
        <v>1</v>
      </c>
      <c r="M459" s="15">
        <v>1.1000000000000001</v>
      </c>
      <c r="N459" s="15">
        <v>0</v>
      </c>
      <c r="O459" s="15">
        <v>0</v>
      </c>
      <c r="P459" s="15">
        <v>0</v>
      </c>
      <c r="Q459" s="15">
        <v>0</v>
      </c>
      <c r="R459" s="35">
        <f>((G459*[1]Sheet3!$K$7)+([1]ghana!I459*[1]Sheet3!$K$13)+(I459*[1]Sheet3!$K$13)+([1]ghana!L459*[1]Sheet3!$K$3)+([1]ghana!M459*'[1]Cal p gram'!$U$24)+([1]ghana!O459*'[1]Cal p gram'!$U$23))/1000</f>
        <v>0.46258801680660544</v>
      </c>
      <c r="S459" s="15" t="s">
        <v>482</v>
      </c>
      <c r="T459" s="39">
        <f>(R459/[1]Sheet3!$B$21)*10000</f>
        <v>26.529699266422753</v>
      </c>
    </row>
    <row r="460" spans="1:20" x14ac:dyDescent="0.25">
      <c r="A460" s="32">
        <v>39471</v>
      </c>
      <c r="B460" s="15">
        <v>459</v>
      </c>
      <c r="C460" s="33">
        <v>0.60416666666666663</v>
      </c>
      <c r="D460" s="15">
        <v>3</v>
      </c>
      <c r="E460" s="29">
        <v>578450</v>
      </c>
      <c r="F460" s="29">
        <v>542600</v>
      </c>
      <c r="G460" s="15">
        <v>1</v>
      </c>
      <c r="H460" s="15">
        <v>63</v>
      </c>
      <c r="I460" s="15">
        <v>1</v>
      </c>
      <c r="J460" s="15">
        <f t="shared" si="7"/>
        <v>65</v>
      </c>
      <c r="K460" s="15">
        <v>0</v>
      </c>
      <c r="L460" s="15">
        <v>0</v>
      </c>
      <c r="M460" s="15">
        <v>0</v>
      </c>
      <c r="N460" s="15">
        <v>0</v>
      </c>
      <c r="O460" s="15">
        <v>0</v>
      </c>
      <c r="P460" s="15">
        <v>0</v>
      </c>
      <c r="Q460" s="15">
        <v>0</v>
      </c>
      <c r="R460" s="35">
        <f>((G460*[1]Sheet3!$K$7)+([1]ghana!I460*[1]Sheet3!$K$13)+(I460*[1]Sheet3!$K$13)+([1]ghana!L460*[1]Sheet3!$K$3)+([1]ghana!M460*'[1]Cal p gram'!$U$24)+([1]ghana!O460*'[1]Cal p gram'!$U$23))/1000</f>
        <v>14.48386285293916</v>
      </c>
      <c r="S460" s="15">
        <v>0</v>
      </c>
      <c r="T460" s="39">
        <f>(R460/[1]Sheet3!$B$21)*10000</f>
        <v>830.65819205003856</v>
      </c>
    </row>
    <row r="461" spans="1:20" x14ac:dyDescent="0.25">
      <c r="A461" s="32">
        <v>39471</v>
      </c>
      <c r="B461" s="15">
        <v>460</v>
      </c>
      <c r="C461" s="33">
        <v>0.6069444444444444</v>
      </c>
      <c r="D461" s="15">
        <v>3</v>
      </c>
      <c r="E461" s="29">
        <v>578523</v>
      </c>
      <c r="F461" s="29">
        <v>542568</v>
      </c>
      <c r="G461" s="15">
        <v>0</v>
      </c>
      <c r="H461" s="15">
        <v>1</v>
      </c>
      <c r="I461" s="15">
        <v>1</v>
      </c>
      <c r="J461" s="15">
        <f t="shared" si="7"/>
        <v>2</v>
      </c>
      <c r="K461" s="15">
        <v>0</v>
      </c>
      <c r="L461" s="15">
        <v>0</v>
      </c>
      <c r="M461" s="15">
        <v>0</v>
      </c>
      <c r="N461" s="15">
        <v>0</v>
      </c>
      <c r="O461" s="15">
        <v>0</v>
      </c>
      <c r="P461" s="15">
        <v>0</v>
      </c>
      <c r="Q461" s="15">
        <v>0</v>
      </c>
      <c r="R461" s="35">
        <f>((G461*[1]Sheet3!$K$7)+([1]ghana!I461*[1]Sheet3!$K$13)+(I461*[1]Sheet3!$K$13)+([1]ghana!L461*[1]Sheet3!$K$3)+([1]ghana!M461*'[1]Cal p gram'!$U$24)+([1]ghana!O461*'[1]Cal p gram'!$U$23))/1000</f>
        <v>0.45229918826234045</v>
      </c>
      <c r="S461" s="15">
        <v>0</v>
      </c>
      <c r="T461" s="39">
        <f>(R461/[1]Sheet3!$B$21)*10000</f>
        <v>25.939628799471482</v>
      </c>
    </row>
    <row r="462" spans="1:20" x14ac:dyDescent="0.25">
      <c r="A462" s="32">
        <v>39471</v>
      </c>
      <c r="B462" s="15">
        <v>461</v>
      </c>
      <c r="C462" s="33">
        <v>0.60902777777777772</v>
      </c>
      <c r="D462" s="15">
        <v>4</v>
      </c>
      <c r="E462" s="29">
        <v>578602</v>
      </c>
      <c r="F462" s="29">
        <v>542536</v>
      </c>
      <c r="G462" s="15">
        <v>2</v>
      </c>
      <c r="H462" s="15">
        <v>15</v>
      </c>
      <c r="I462" s="15">
        <v>2</v>
      </c>
      <c r="J462" s="15">
        <f t="shared" si="7"/>
        <v>19</v>
      </c>
      <c r="K462" s="15">
        <v>0</v>
      </c>
      <c r="L462" s="15">
        <v>0</v>
      </c>
      <c r="M462" s="15">
        <v>0</v>
      </c>
      <c r="N462" s="15">
        <v>0</v>
      </c>
      <c r="O462" s="15">
        <v>0</v>
      </c>
      <c r="P462" s="15">
        <v>0</v>
      </c>
      <c r="Q462" s="15">
        <v>0</v>
      </c>
      <c r="R462" s="35">
        <f>((G462*[1]Sheet3!$K$7)+([1]ghana!I462*[1]Sheet3!$K$13)+(I462*[1]Sheet3!$K$13)+([1]ghana!L462*[1]Sheet3!$K$3)+([1]ghana!M462*'[1]Cal p gram'!$U$24)+([1]ghana!O462*'[1]Cal p gram'!$U$23))/1000</f>
        <v>3.8651207573184241</v>
      </c>
      <c r="S462" s="15">
        <v>0</v>
      </c>
      <c r="T462" s="39">
        <f>(R462/[1]Sheet3!$B$21)*10000</f>
        <v>221.66698572941013</v>
      </c>
    </row>
    <row r="463" spans="1:20" x14ac:dyDescent="0.25">
      <c r="A463" s="32">
        <v>39471</v>
      </c>
      <c r="B463" s="15">
        <v>462</v>
      </c>
      <c r="C463" s="33">
        <v>0.61180555555555549</v>
      </c>
      <c r="D463" s="15">
        <v>4</v>
      </c>
      <c r="E463" s="29">
        <v>578683</v>
      </c>
      <c r="F463" s="29">
        <v>542502</v>
      </c>
      <c r="G463" s="15">
        <v>1</v>
      </c>
      <c r="H463" s="15">
        <v>17</v>
      </c>
      <c r="I463" s="15">
        <v>0</v>
      </c>
      <c r="J463" s="15">
        <f t="shared" si="7"/>
        <v>18</v>
      </c>
      <c r="K463" s="15">
        <v>0</v>
      </c>
      <c r="L463" s="15">
        <v>0</v>
      </c>
      <c r="M463" s="15">
        <v>0</v>
      </c>
      <c r="N463" s="15">
        <v>0</v>
      </c>
      <c r="O463" s="15">
        <v>0</v>
      </c>
      <c r="P463" s="15">
        <v>0</v>
      </c>
      <c r="Q463" s="15">
        <v>0</v>
      </c>
      <c r="R463" s="35">
        <f>((G463*[1]Sheet3!$K$7)+([1]ghana!I463*[1]Sheet3!$K$13)+(I463*[1]Sheet3!$K$13)+([1]ghana!L463*[1]Sheet3!$K$3)+([1]ghana!M463*'[1]Cal p gram'!$U$24)+([1]ghana!O463*'[1]Cal p gram'!$U$23))/1000</f>
        <v>3.8548319287741588</v>
      </c>
      <c r="S463" s="15">
        <v>0</v>
      </c>
      <c r="T463" s="39">
        <f>(R463/[1]Sheet3!$B$21)*10000</f>
        <v>221.07691526245887</v>
      </c>
    </row>
    <row r="464" spans="1:20" x14ac:dyDescent="0.25">
      <c r="A464" s="32">
        <v>39471</v>
      </c>
      <c r="B464" s="15">
        <v>463</v>
      </c>
      <c r="C464" s="33">
        <v>0.61458333333333326</v>
      </c>
      <c r="D464" s="15">
        <v>4</v>
      </c>
      <c r="E464" s="29">
        <v>578765</v>
      </c>
      <c r="F464" s="29">
        <v>542480</v>
      </c>
      <c r="J464" s="15">
        <f t="shared" si="7"/>
        <v>0</v>
      </c>
      <c r="R464" s="35">
        <f>((G464*[1]Sheet3!$K$7)+([1]ghana!I464*[1]Sheet3!$K$13)+(I464*[1]Sheet3!$K$13)+([1]ghana!L464*[1]Sheet3!$K$3)+([1]ghana!M464*'[1]Cal p gram'!$U$24)+([1]ghana!O464*'[1]Cal p gram'!$U$23))/1000</f>
        <v>0</v>
      </c>
      <c r="T464" s="39">
        <f>(R464/[1]Sheet3!$B$21)*10000</f>
        <v>0</v>
      </c>
    </row>
    <row r="465" spans="1:20" x14ac:dyDescent="0.25">
      <c r="A465" s="32">
        <v>39471</v>
      </c>
      <c r="B465" s="15">
        <v>464</v>
      </c>
      <c r="C465" s="33">
        <v>0.61736111111111103</v>
      </c>
      <c r="D465" s="15">
        <v>4</v>
      </c>
      <c r="E465" s="29">
        <v>578769</v>
      </c>
      <c r="F465" s="29">
        <v>542486</v>
      </c>
      <c r="G465" s="15">
        <v>0</v>
      </c>
      <c r="H465" s="15">
        <v>1</v>
      </c>
      <c r="I465" s="15">
        <v>0</v>
      </c>
      <c r="J465" s="15">
        <f t="shared" si="7"/>
        <v>1</v>
      </c>
      <c r="K465" s="15">
        <v>0</v>
      </c>
      <c r="L465" s="15">
        <v>1</v>
      </c>
      <c r="M465" s="15">
        <v>1.7</v>
      </c>
      <c r="N465" s="15">
        <v>0</v>
      </c>
      <c r="O465" s="15">
        <v>0</v>
      </c>
      <c r="P465" s="15">
        <v>0</v>
      </c>
      <c r="Q465" s="15">
        <v>0</v>
      </c>
      <c r="R465" s="35">
        <f>((G465*[1]Sheet3!$K$7)+([1]ghana!I465*[1]Sheet3!$K$13)+(I465*[1]Sheet3!$K$13)+([1]ghana!L465*[1]Sheet3!$K$3)+([1]ghana!M465*'[1]Cal p gram'!$U$24)+([1]ghana!O465*'[1]Cal p gram'!$U$23))/1000</f>
        <v>0.22614959413117022</v>
      </c>
      <c r="S465" s="15" t="s">
        <v>481</v>
      </c>
      <c r="T465" s="39">
        <f>(R465/[1]Sheet3!$B$21)*10000</f>
        <v>12.969814399735741</v>
      </c>
    </row>
    <row r="466" spans="1:20" x14ac:dyDescent="0.25">
      <c r="A466" s="32">
        <v>39471</v>
      </c>
      <c r="B466" s="15">
        <v>465</v>
      </c>
      <c r="C466" s="33">
        <v>0.62083333333333335</v>
      </c>
      <c r="D466" s="15">
        <v>4</v>
      </c>
      <c r="E466" s="29">
        <v>578933</v>
      </c>
      <c r="F466" s="29">
        <v>542395</v>
      </c>
      <c r="J466" s="15">
        <f t="shared" si="7"/>
        <v>0</v>
      </c>
      <c r="R466" s="35">
        <f>((G466*[1]Sheet3!$K$7)+([1]ghana!I466*[1]Sheet3!$K$13)+(I466*[1]Sheet3!$K$13)+([1]ghana!L466*[1]Sheet3!$K$3)+([1]ghana!M466*'[1]Cal p gram'!$U$24)+([1]ghana!O466*'[1]Cal p gram'!$U$23))/1000</f>
        <v>0</v>
      </c>
      <c r="T466" s="39">
        <f>(R466/[1]Sheet3!$B$21)*10000</f>
        <v>0</v>
      </c>
    </row>
    <row r="467" spans="1:20" x14ac:dyDescent="0.25">
      <c r="A467" s="32">
        <v>39471</v>
      </c>
      <c r="B467" s="15">
        <v>466</v>
      </c>
      <c r="C467" s="33">
        <v>0.62291666666666667</v>
      </c>
      <c r="D467" s="15">
        <v>4</v>
      </c>
      <c r="E467" s="29">
        <v>579019</v>
      </c>
      <c r="F467" s="29">
        <v>542365</v>
      </c>
      <c r="G467" s="15">
        <v>0</v>
      </c>
      <c r="H467" s="15">
        <v>14</v>
      </c>
      <c r="I467" s="15">
        <v>6</v>
      </c>
      <c r="J467" s="15">
        <f t="shared" si="7"/>
        <v>20</v>
      </c>
      <c r="K467" s="15">
        <v>0</v>
      </c>
      <c r="L467" s="15">
        <v>0</v>
      </c>
      <c r="M467" s="15">
        <v>0</v>
      </c>
      <c r="N467" s="15">
        <v>0</v>
      </c>
      <c r="O467" s="15">
        <v>0</v>
      </c>
      <c r="P467" s="15">
        <v>0</v>
      </c>
      <c r="Q467" s="15">
        <v>0</v>
      </c>
      <c r="R467" s="35">
        <f>((G467*[1]Sheet3!$K$7)+([1]ghana!I467*[1]Sheet3!$K$13)+(I467*[1]Sheet3!$K$13)+([1]ghana!L467*[1]Sheet3!$K$3)+([1]ghana!M467*'[1]Cal p gram'!$U$24)+([1]ghana!O467*'[1]Cal p gram'!$U$23))/1000</f>
        <v>4.5229918826234039</v>
      </c>
      <c r="S467" s="15">
        <v>0</v>
      </c>
      <c r="T467" s="39">
        <f>(R467/[1]Sheet3!$B$21)*10000</f>
        <v>259.39628799471478</v>
      </c>
    </row>
    <row r="468" spans="1:20" x14ac:dyDescent="0.25">
      <c r="A468" s="32">
        <v>39471</v>
      </c>
      <c r="B468" s="15">
        <v>467</v>
      </c>
      <c r="C468" s="33">
        <v>0.62569444444444444</v>
      </c>
      <c r="D468" s="15">
        <v>4</v>
      </c>
      <c r="E468" s="29">
        <v>579104</v>
      </c>
      <c r="F468" s="29">
        <v>542333</v>
      </c>
      <c r="G468" s="15">
        <v>0</v>
      </c>
      <c r="H468" s="15">
        <v>0</v>
      </c>
      <c r="I468" s="15">
        <v>1</v>
      </c>
      <c r="J468" s="15">
        <f t="shared" si="7"/>
        <v>1</v>
      </c>
      <c r="K468" s="15">
        <v>0</v>
      </c>
      <c r="L468" s="15">
        <v>1</v>
      </c>
      <c r="M468" s="15">
        <v>1.2</v>
      </c>
      <c r="N468" s="15">
        <v>0</v>
      </c>
      <c r="O468" s="15">
        <v>0</v>
      </c>
      <c r="P468" s="15">
        <v>0</v>
      </c>
      <c r="Q468" s="15">
        <v>0</v>
      </c>
      <c r="R468" s="35">
        <f>((G468*[1]Sheet3!$K$7)+([1]ghana!I468*[1]Sheet3!$K$13)+(I468*[1]Sheet3!$K$13)+([1]ghana!L468*[1]Sheet3!$K$3)+([1]ghana!M468*'[1]Cal p gram'!$U$24)+([1]ghana!O468*'[1]Cal p gram'!$U$23))/1000</f>
        <v>0.22614959413117022</v>
      </c>
      <c r="S468" s="15" t="s">
        <v>534</v>
      </c>
      <c r="T468" s="39">
        <f>(R468/[1]Sheet3!$B$21)*10000</f>
        <v>12.969814399735741</v>
      </c>
    </row>
    <row r="469" spans="1:20" x14ac:dyDescent="0.25">
      <c r="A469" s="32">
        <v>39471</v>
      </c>
      <c r="B469" s="15">
        <v>468</v>
      </c>
      <c r="C469" s="33">
        <v>0.62847222222222221</v>
      </c>
      <c r="D469" s="15">
        <v>4</v>
      </c>
      <c r="E469" s="29">
        <v>579187</v>
      </c>
      <c r="F469" s="29">
        <v>542300</v>
      </c>
      <c r="G469" s="15">
        <v>0</v>
      </c>
      <c r="H469" s="15">
        <v>2</v>
      </c>
      <c r="I469" s="15">
        <v>0</v>
      </c>
      <c r="J469" s="15">
        <f t="shared" si="7"/>
        <v>2</v>
      </c>
      <c r="K469" s="15">
        <v>0</v>
      </c>
      <c r="L469" s="15">
        <v>0</v>
      </c>
      <c r="M469" s="15">
        <v>0</v>
      </c>
      <c r="N469" s="15">
        <v>1</v>
      </c>
      <c r="O469" s="15">
        <v>1.4</v>
      </c>
      <c r="P469" s="15">
        <v>0</v>
      </c>
      <c r="Q469" s="15">
        <v>0</v>
      </c>
      <c r="R469" s="35">
        <f>((G469*[1]Sheet3!$K$7)+([1]ghana!I469*[1]Sheet3!$K$13)+(I469*[1]Sheet3!$K$13)+([1]ghana!L469*[1]Sheet3!$K$3)+([1]ghana!M469*'[1]Cal p gram'!$U$24)+([1]ghana!O469*'[1]Cal p gram'!$U$23))/1000</f>
        <v>0.45229918826234045</v>
      </c>
      <c r="S469" s="15">
        <v>0</v>
      </c>
      <c r="T469" s="39">
        <f>(R469/[1]Sheet3!$B$21)*10000</f>
        <v>25.939628799471482</v>
      </c>
    </row>
    <row r="470" spans="1:20" x14ac:dyDescent="0.25">
      <c r="A470" s="32">
        <v>39471</v>
      </c>
      <c r="B470" s="15">
        <v>469</v>
      </c>
      <c r="C470" s="33">
        <v>0.63124999999999998</v>
      </c>
      <c r="D470" s="15">
        <v>4</v>
      </c>
      <c r="E470" s="29">
        <v>579273</v>
      </c>
      <c r="F470" s="29">
        <v>542259</v>
      </c>
      <c r="G470" s="15">
        <v>0</v>
      </c>
      <c r="H470" s="15">
        <v>3</v>
      </c>
      <c r="I470" s="15">
        <v>0</v>
      </c>
      <c r="J470" s="15">
        <f t="shared" si="7"/>
        <v>3</v>
      </c>
      <c r="K470" s="15">
        <v>0</v>
      </c>
      <c r="L470" s="15">
        <v>2</v>
      </c>
      <c r="M470" s="15" t="s">
        <v>535</v>
      </c>
      <c r="N470" s="15">
        <v>0</v>
      </c>
      <c r="O470" s="15">
        <v>0</v>
      </c>
      <c r="P470" s="15">
        <v>0</v>
      </c>
      <c r="Q470" s="15">
        <v>0</v>
      </c>
      <c r="R470" s="35">
        <f>((G470*[1]Sheet3!$K$7)+([1]ghana!I470*[1]Sheet3!$K$13)+(I470*[1]Sheet3!$K$13)+([1]ghana!L470*[1]Sheet3!$K$3)+([1]ghana!M470*'[1]Cal p gram'!$U$24)+([1]ghana!O470*'[1]Cal p gram'!$U$23))/1000</f>
        <v>0.6784487823935107</v>
      </c>
      <c r="S470" s="15" t="s">
        <v>489</v>
      </c>
      <c r="T470" s="39">
        <f>(R470/[1]Sheet3!$B$21)*10000</f>
        <v>38.909443199207224</v>
      </c>
    </row>
    <row r="471" spans="1:20" x14ac:dyDescent="0.25">
      <c r="A471" s="32">
        <v>39471</v>
      </c>
      <c r="B471" s="15">
        <v>470</v>
      </c>
      <c r="C471" s="33">
        <v>0.6333333333333333</v>
      </c>
      <c r="D471" s="15">
        <v>4</v>
      </c>
      <c r="E471" s="29">
        <v>579354</v>
      </c>
      <c r="F471" s="29">
        <v>542233</v>
      </c>
      <c r="G471" s="15">
        <v>0</v>
      </c>
      <c r="H471" s="15">
        <v>1</v>
      </c>
      <c r="I471" s="15">
        <v>0</v>
      </c>
      <c r="J471" s="15">
        <f t="shared" si="7"/>
        <v>1</v>
      </c>
      <c r="K471" s="15">
        <v>0</v>
      </c>
      <c r="L471" s="15">
        <v>0</v>
      </c>
      <c r="M471" s="15">
        <v>0</v>
      </c>
      <c r="N471" s="15">
        <v>0</v>
      </c>
      <c r="O471" s="15">
        <v>0</v>
      </c>
      <c r="P471" s="15">
        <v>0</v>
      </c>
      <c r="Q471" s="15">
        <v>0</v>
      </c>
      <c r="R471" s="35">
        <f>((G471*[1]Sheet3!$K$7)+([1]ghana!I471*[1]Sheet3!$K$13)+(I471*[1]Sheet3!$K$13)+([1]ghana!L471*[1]Sheet3!$K$3)+([1]ghana!M471*'[1]Cal p gram'!$U$24)+([1]ghana!O471*'[1]Cal p gram'!$U$23))/1000</f>
        <v>0.22614959413117022</v>
      </c>
      <c r="S471" s="15">
        <v>0</v>
      </c>
      <c r="T471" s="39">
        <f>(R471/[1]Sheet3!$B$21)*10000</f>
        <v>12.969814399735741</v>
      </c>
    </row>
    <row r="472" spans="1:20" x14ac:dyDescent="0.25">
      <c r="A472" s="32">
        <v>39471</v>
      </c>
      <c r="B472" s="15">
        <v>471</v>
      </c>
      <c r="C472" s="33">
        <v>0.63541666666666663</v>
      </c>
      <c r="D472" s="15">
        <v>4</v>
      </c>
      <c r="E472" s="29">
        <v>579436</v>
      </c>
      <c r="F472" s="29">
        <v>542192</v>
      </c>
      <c r="J472" s="15">
        <f t="shared" si="7"/>
        <v>0</v>
      </c>
      <c r="R472" s="35">
        <f>((G472*[1]Sheet3!$K$7)+([1]ghana!I472*[1]Sheet3!$K$13)+(I472*[1]Sheet3!$K$13)+([1]ghana!L472*[1]Sheet3!$K$3)+([1]ghana!M472*'[1]Cal p gram'!$U$24)+([1]ghana!O472*'[1]Cal p gram'!$U$23))/1000</f>
        <v>0</v>
      </c>
      <c r="T472" s="39">
        <f>(R472/[1]Sheet3!$B$21)*10000</f>
        <v>0</v>
      </c>
    </row>
    <row r="473" spans="1:20" x14ac:dyDescent="0.25">
      <c r="A473" s="32">
        <v>39471</v>
      </c>
      <c r="B473" s="15">
        <v>472</v>
      </c>
      <c r="C473" s="33">
        <v>0.63749999999999996</v>
      </c>
      <c r="D473" s="15">
        <v>4</v>
      </c>
      <c r="E473" s="29">
        <v>579532</v>
      </c>
      <c r="F473" s="29">
        <v>542153</v>
      </c>
      <c r="G473" s="15">
        <v>0</v>
      </c>
      <c r="H473" s="15">
        <v>0</v>
      </c>
      <c r="I473" s="15">
        <v>0</v>
      </c>
      <c r="J473" s="15">
        <f t="shared" si="7"/>
        <v>0</v>
      </c>
      <c r="K473" s="15">
        <v>0</v>
      </c>
      <c r="L473" s="15">
        <v>1</v>
      </c>
      <c r="M473" s="15">
        <v>4.7</v>
      </c>
      <c r="N473" s="15">
        <v>0</v>
      </c>
      <c r="O473" s="15">
        <v>0</v>
      </c>
      <c r="P473" s="15">
        <v>0</v>
      </c>
      <c r="Q473" s="15">
        <v>0</v>
      </c>
      <c r="R473" s="35">
        <f>((G473*[1]Sheet3!$K$7)+([1]ghana!I473*[1]Sheet3!$K$13)+(I473*[1]Sheet3!$K$13)+([1]ghana!L473*[1]Sheet3!$K$3)+([1]ghana!M473*'[1]Cal p gram'!$U$24)+([1]ghana!O473*'[1]Cal p gram'!$U$23))/1000</f>
        <v>0</v>
      </c>
      <c r="S473" s="15" t="s">
        <v>481</v>
      </c>
      <c r="T473" s="39">
        <f>(R473/[1]Sheet3!$B$21)*10000</f>
        <v>0</v>
      </c>
    </row>
    <row r="474" spans="1:20" x14ac:dyDescent="0.25">
      <c r="A474" s="32">
        <v>39471</v>
      </c>
      <c r="B474" s="15">
        <v>473</v>
      </c>
      <c r="C474" s="33">
        <v>0.64027777777777772</v>
      </c>
      <c r="D474" s="15">
        <v>4</v>
      </c>
      <c r="E474" s="29">
        <v>579613</v>
      </c>
      <c r="F474" s="29">
        <v>542117</v>
      </c>
      <c r="J474" s="15">
        <f t="shared" si="7"/>
        <v>0</v>
      </c>
      <c r="R474" s="35">
        <f>((G474*[1]Sheet3!$K$7)+([1]ghana!I474*[1]Sheet3!$K$13)+(I474*[1]Sheet3!$K$13)+([1]ghana!L474*[1]Sheet3!$K$3)+([1]ghana!M474*'[1]Cal p gram'!$U$24)+([1]ghana!O474*'[1]Cal p gram'!$U$23))/1000</f>
        <v>0</v>
      </c>
      <c r="T474" s="39">
        <f>(R474/[1]Sheet3!$B$21)*10000</f>
        <v>0</v>
      </c>
    </row>
    <row r="475" spans="1:20" x14ac:dyDescent="0.25">
      <c r="A475" s="32">
        <v>39471</v>
      </c>
      <c r="B475" s="15">
        <v>474</v>
      </c>
      <c r="C475" s="33">
        <v>0.64236111111111105</v>
      </c>
      <c r="D475" s="15">
        <v>4</v>
      </c>
      <c r="E475" s="29">
        <v>579693</v>
      </c>
      <c r="F475" s="29">
        <v>542076</v>
      </c>
      <c r="G475" s="15">
        <v>3</v>
      </c>
      <c r="H475" s="15">
        <v>0</v>
      </c>
      <c r="I475" s="15">
        <v>0</v>
      </c>
      <c r="J475" s="15">
        <f t="shared" si="7"/>
        <v>3</v>
      </c>
      <c r="K475" s="15">
        <v>0</v>
      </c>
      <c r="L475" s="15">
        <v>0</v>
      </c>
      <c r="M475" s="15">
        <v>0</v>
      </c>
      <c r="N475" s="15">
        <v>0</v>
      </c>
      <c r="O475" s="15">
        <v>0</v>
      </c>
      <c r="P475" s="15">
        <v>0</v>
      </c>
      <c r="Q475" s="15">
        <v>0</v>
      </c>
      <c r="R475" s="35">
        <f>((G475*[1]Sheet3!$K$7)+([1]ghana!I475*[1]Sheet3!$K$13)+(I475*[1]Sheet3!$K$13)+([1]ghana!L475*[1]Sheet3!$K$3)+([1]ghana!M475*'[1]Cal p gram'!$U$24)+([1]ghana!O475*'[1]Cal p gram'!$U$23))/1000</f>
        <v>3.0866485632794791E-2</v>
      </c>
      <c r="S475" s="15">
        <v>0</v>
      </c>
      <c r="T475" s="39">
        <f>(R475/[1]Sheet3!$B$21)*10000</f>
        <v>1.7702114008538046</v>
      </c>
    </row>
    <row r="476" spans="1:20" x14ac:dyDescent="0.25">
      <c r="A476" s="32">
        <v>39471</v>
      </c>
      <c r="B476" s="15">
        <v>475</v>
      </c>
      <c r="C476" s="33">
        <v>0.64930555555555547</v>
      </c>
      <c r="D476" s="15">
        <v>4</v>
      </c>
      <c r="E476" s="29">
        <v>579791</v>
      </c>
      <c r="F476" s="29">
        <v>542033</v>
      </c>
      <c r="G476" s="15">
        <v>2</v>
      </c>
      <c r="H476" s="15">
        <v>0</v>
      </c>
      <c r="I476" s="15">
        <v>0</v>
      </c>
      <c r="J476" s="15">
        <f t="shared" si="7"/>
        <v>2</v>
      </c>
      <c r="K476" s="15">
        <v>0</v>
      </c>
      <c r="L476" s="15">
        <v>0</v>
      </c>
      <c r="M476" s="15">
        <v>0</v>
      </c>
      <c r="N476" s="15">
        <v>0</v>
      </c>
      <c r="O476" s="15">
        <v>0</v>
      </c>
      <c r="P476" s="15">
        <v>0</v>
      </c>
      <c r="Q476" s="15">
        <v>0</v>
      </c>
      <c r="R476" s="35">
        <f>((G476*[1]Sheet3!$K$7)+([1]ghana!I476*[1]Sheet3!$K$13)+(I476*[1]Sheet3!$K$13)+([1]ghana!L476*[1]Sheet3!$K$3)+([1]ghana!M476*'[1]Cal p gram'!$U$24)+([1]ghana!O476*'[1]Cal p gram'!$U$23))/1000</f>
        <v>2.057765708852986E-2</v>
      </c>
      <c r="S476" s="15">
        <v>0</v>
      </c>
      <c r="T476" s="39">
        <f>(R476/[1]Sheet3!$B$21)*10000</f>
        <v>1.1801409339025364</v>
      </c>
    </row>
    <row r="477" spans="1:20" x14ac:dyDescent="0.25">
      <c r="A477" s="32">
        <v>39471</v>
      </c>
      <c r="B477" s="15">
        <v>476</v>
      </c>
      <c r="C477" s="33">
        <v>0.65138888888888891</v>
      </c>
      <c r="D477" s="15">
        <v>5</v>
      </c>
      <c r="E477" s="29">
        <v>579869</v>
      </c>
      <c r="F477" s="29">
        <v>541993</v>
      </c>
      <c r="G477" s="15">
        <v>1</v>
      </c>
      <c r="H477" s="15">
        <v>0</v>
      </c>
      <c r="I477" s="15">
        <v>0</v>
      </c>
      <c r="J477" s="15">
        <f t="shared" si="7"/>
        <v>1</v>
      </c>
      <c r="K477" s="15">
        <v>0</v>
      </c>
      <c r="L477" s="15">
        <v>0</v>
      </c>
      <c r="M477" s="15">
        <v>0</v>
      </c>
      <c r="N477" s="15">
        <v>0</v>
      </c>
      <c r="O477" s="15">
        <v>0</v>
      </c>
      <c r="P477" s="15">
        <v>0</v>
      </c>
      <c r="Q477" s="15">
        <v>0</v>
      </c>
      <c r="R477" s="35">
        <f>((G477*[1]Sheet3!$K$7)+([1]ghana!I477*[1]Sheet3!$K$13)+(I477*[1]Sheet3!$K$13)+([1]ghana!L477*[1]Sheet3!$K$3)+([1]ghana!M477*'[1]Cal p gram'!$U$24)+([1]ghana!O477*'[1]Cal p gram'!$U$23))/1000</f>
        <v>1.028882854426493E-2</v>
      </c>
      <c r="S477" s="15">
        <v>0</v>
      </c>
      <c r="T477" s="39">
        <f>(R477/[1]Sheet3!$B$21)*10000</f>
        <v>0.59007046695126819</v>
      </c>
    </row>
    <row r="478" spans="1:20" x14ac:dyDescent="0.25">
      <c r="A478" s="32">
        <v>39471</v>
      </c>
      <c r="B478" s="15">
        <v>477</v>
      </c>
      <c r="C478" s="33">
        <v>0.65416666666666667</v>
      </c>
      <c r="D478" s="15">
        <v>5</v>
      </c>
      <c r="E478" s="29">
        <v>579953</v>
      </c>
      <c r="F478" s="29">
        <v>541954</v>
      </c>
      <c r="G478" s="15">
        <v>0</v>
      </c>
      <c r="H478" s="15">
        <v>1</v>
      </c>
      <c r="I478" s="15">
        <v>0</v>
      </c>
      <c r="J478" s="15">
        <f t="shared" si="7"/>
        <v>1</v>
      </c>
      <c r="K478" s="15">
        <v>0</v>
      </c>
      <c r="L478" s="15">
        <v>2</v>
      </c>
      <c r="M478" s="15" t="s">
        <v>536</v>
      </c>
      <c r="N478" s="15">
        <v>0</v>
      </c>
      <c r="O478" s="15">
        <v>0</v>
      </c>
      <c r="P478" s="15" t="s">
        <v>533</v>
      </c>
      <c r="Q478" s="15">
        <v>0.5</v>
      </c>
      <c r="R478" s="35">
        <f>((G478*[1]Sheet3!$K$7)+([1]ghana!I478*[1]Sheet3!$K$13)+(I478*[1]Sheet3!$K$13)+([1]ghana!L478*[1]Sheet3!$K$3)+([1]ghana!M478*'[1]Cal p gram'!$U$24)+([1]ghana!O478*'[1]Cal p gram'!$U$23))/1000</f>
        <v>0.22614959413117022</v>
      </c>
      <c r="S478" s="15" t="s">
        <v>489</v>
      </c>
      <c r="T478" s="39">
        <f>(R478/[1]Sheet3!$B$21)*10000</f>
        <v>12.969814399735741</v>
      </c>
    </row>
    <row r="479" spans="1:20" ht="14.25" customHeight="1" x14ac:dyDescent="0.25">
      <c r="A479" s="32">
        <v>39471</v>
      </c>
      <c r="B479" s="15">
        <v>478</v>
      </c>
      <c r="C479" s="33">
        <v>0.65694444444444444</v>
      </c>
      <c r="D479" s="15">
        <v>5</v>
      </c>
      <c r="E479" s="29">
        <v>580032</v>
      </c>
      <c r="F479" s="29">
        <v>541920</v>
      </c>
      <c r="J479" s="15">
        <f t="shared" si="7"/>
        <v>0</v>
      </c>
      <c r="R479" s="35">
        <f>((G479*[1]Sheet3!$K$7)+([1]ghana!I479*[1]Sheet3!$K$13)+(I479*[1]Sheet3!$K$13)+([1]ghana!L479*[1]Sheet3!$K$3)+([1]ghana!M479*'[1]Cal p gram'!$U$24)+([1]ghana!O479*'[1]Cal p gram'!$U$23))/1000</f>
        <v>0</v>
      </c>
      <c r="T479" s="39">
        <f>(R479/[1]Sheet3!$B$21)*10000</f>
        <v>0</v>
      </c>
    </row>
    <row r="480" spans="1:20" x14ac:dyDescent="0.25">
      <c r="A480" s="32">
        <v>39471</v>
      </c>
      <c r="B480" s="15">
        <v>479</v>
      </c>
      <c r="C480" s="33">
        <v>0.65833333333333333</v>
      </c>
      <c r="D480" s="15">
        <v>5</v>
      </c>
      <c r="E480" s="29">
        <v>580114</v>
      </c>
      <c r="F480" s="29">
        <v>541866</v>
      </c>
      <c r="G480" s="15">
        <v>0</v>
      </c>
      <c r="H480" s="15">
        <v>0</v>
      </c>
      <c r="I480" s="15">
        <v>0</v>
      </c>
      <c r="J480" s="15">
        <f t="shared" si="7"/>
        <v>0</v>
      </c>
      <c r="K480" s="15">
        <v>0</v>
      </c>
      <c r="L480" s="15">
        <v>2</v>
      </c>
      <c r="M480" s="15" t="s">
        <v>480</v>
      </c>
      <c r="N480" s="15">
        <v>0</v>
      </c>
      <c r="O480" s="15">
        <v>0</v>
      </c>
      <c r="P480" s="15">
        <v>0</v>
      </c>
      <c r="R480" s="35">
        <f>((G480*[1]Sheet3!$K$7)+([1]ghana!I480*[1]Sheet3!$K$13)+(I480*[1]Sheet3!$K$13)+([1]ghana!L480*[1]Sheet3!$K$3)+([1]ghana!M480*'[1]Cal p gram'!$U$24)+([1]ghana!O480*'[1]Cal p gram'!$U$23))/1000</f>
        <v>0</v>
      </c>
      <c r="S480" s="15" t="s">
        <v>537</v>
      </c>
      <c r="T480" s="39">
        <f>(R480/[1]Sheet3!$B$21)*10000</f>
        <v>0</v>
      </c>
    </row>
    <row r="481" spans="1:20" x14ac:dyDescent="0.25">
      <c r="A481" s="32">
        <v>39471</v>
      </c>
      <c r="B481" s="15">
        <v>480</v>
      </c>
      <c r="C481" s="33">
        <v>0.66180555555555554</v>
      </c>
      <c r="D481" s="15">
        <v>5</v>
      </c>
      <c r="E481" s="29">
        <v>580186</v>
      </c>
      <c r="F481" s="29">
        <v>541823</v>
      </c>
      <c r="G481" s="15">
        <v>0</v>
      </c>
      <c r="H481" s="15">
        <v>0</v>
      </c>
      <c r="I481" s="15">
        <v>0</v>
      </c>
      <c r="J481" s="15">
        <f t="shared" si="7"/>
        <v>0</v>
      </c>
      <c r="K481" s="15">
        <v>0</v>
      </c>
      <c r="L481" s="15">
        <v>3</v>
      </c>
      <c r="M481" s="15" t="s">
        <v>480</v>
      </c>
      <c r="N481" s="15">
        <v>0</v>
      </c>
      <c r="O481" s="15">
        <v>0</v>
      </c>
      <c r="P481" s="15">
        <v>0</v>
      </c>
      <c r="Q481" s="15">
        <v>0</v>
      </c>
      <c r="R481" s="35">
        <f>((G481*[1]Sheet3!$K$7)+([1]ghana!I481*[1]Sheet3!$K$13)+(I481*[1]Sheet3!$K$13)+([1]ghana!L481*[1]Sheet3!$K$3)+([1]ghana!M481*'[1]Cal p gram'!$U$24)+([1]ghana!O481*'[1]Cal p gram'!$U$23))/1000</f>
        <v>0</v>
      </c>
      <c r="S481" s="15" t="s">
        <v>538</v>
      </c>
      <c r="T481" s="39">
        <f>(R481/[1]Sheet3!$B$21)*10000</f>
        <v>0</v>
      </c>
    </row>
    <row r="482" spans="1:20" x14ac:dyDescent="0.25">
      <c r="A482" s="32">
        <v>39471</v>
      </c>
      <c r="B482" s="15">
        <v>481</v>
      </c>
      <c r="C482" s="33">
        <v>0.66597222222222219</v>
      </c>
      <c r="D482" s="15">
        <v>5</v>
      </c>
      <c r="E482" s="29">
        <v>580262</v>
      </c>
      <c r="F482" s="29">
        <v>541770</v>
      </c>
      <c r="G482" s="15">
        <v>0</v>
      </c>
      <c r="H482" s="15">
        <v>0</v>
      </c>
      <c r="I482" s="15">
        <v>0</v>
      </c>
      <c r="J482" s="15">
        <f t="shared" si="7"/>
        <v>0</v>
      </c>
      <c r="K482" s="15">
        <v>0</v>
      </c>
      <c r="L482" s="15">
        <v>2</v>
      </c>
      <c r="M482" s="15" t="s">
        <v>480</v>
      </c>
      <c r="N482" s="15">
        <v>0</v>
      </c>
      <c r="O482" s="15">
        <v>0</v>
      </c>
      <c r="P482" s="15">
        <v>0</v>
      </c>
      <c r="Q482" s="15">
        <v>0</v>
      </c>
      <c r="R482" s="35">
        <f>((G482*[1]Sheet3!$K$7)+([1]ghana!I482*[1]Sheet3!$K$13)+(I482*[1]Sheet3!$K$13)+([1]ghana!L482*[1]Sheet3!$K$3)+([1]ghana!M482*'[1]Cal p gram'!$U$24)+([1]ghana!O482*'[1]Cal p gram'!$U$23))/1000</f>
        <v>0</v>
      </c>
      <c r="S482" s="15" t="s">
        <v>499</v>
      </c>
      <c r="T482" s="39">
        <f>(R482/[1]Sheet3!$B$21)*10000</f>
        <v>0</v>
      </c>
    </row>
    <row r="483" spans="1:20" x14ac:dyDescent="0.25">
      <c r="A483" s="32">
        <v>39471</v>
      </c>
      <c r="B483" s="15">
        <v>482</v>
      </c>
      <c r="C483" s="33">
        <v>0.67013888888888884</v>
      </c>
      <c r="D483" s="15">
        <v>5</v>
      </c>
      <c r="E483" s="29">
        <v>580345</v>
      </c>
      <c r="F483" s="29">
        <v>541724</v>
      </c>
      <c r="G483" s="15">
        <v>0</v>
      </c>
      <c r="H483" s="15">
        <v>0</v>
      </c>
      <c r="I483" s="15">
        <v>0</v>
      </c>
      <c r="J483" s="15">
        <f t="shared" si="7"/>
        <v>0</v>
      </c>
      <c r="K483" s="15">
        <v>0</v>
      </c>
      <c r="L483" s="15">
        <v>2</v>
      </c>
      <c r="M483" s="15" t="s">
        <v>532</v>
      </c>
      <c r="N483" s="15">
        <v>0</v>
      </c>
      <c r="O483" s="15">
        <v>0</v>
      </c>
      <c r="P483" s="15">
        <v>0</v>
      </c>
      <c r="Q483" s="15">
        <v>0</v>
      </c>
      <c r="R483" s="35">
        <f>((G483*[1]Sheet3!$K$7)+([1]ghana!I483*[1]Sheet3!$K$13)+(I483*[1]Sheet3!$K$13)+([1]ghana!L483*[1]Sheet3!$K$3)+([1]ghana!M483*'[1]Cal p gram'!$U$24)+([1]ghana!O483*'[1]Cal p gram'!$U$23))/1000</f>
        <v>0</v>
      </c>
      <c r="S483" s="15" t="s">
        <v>499</v>
      </c>
      <c r="T483" s="39">
        <f>(R483/[1]Sheet3!$B$21)*10000</f>
        <v>0</v>
      </c>
    </row>
    <row r="484" spans="1:20" x14ac:dyDescent="0.25">
      <c r="A484" s="32">
        <v>39471</v>
      </c>
      <c r="B484" s="15">
        <v>482</v>
      </c>
      <c r="C484" s="33">
        <v>0.67430555555555549</v>
      </c>
      <c r="D484" s="15">
        <v>5</v>
      </c>
      <c r="E484" s="29">
        <v>580420</v>
      </c>
      <c r="F484" s="29">
        <v>541670</v>
      </c>
      <c r="J484" s="15">
        <f t="shared" si="7"/>
        <v>0</v>
      </c>
      <c r="R484" s="35">
        <f>((G484*[1]Sheet3!$K$7)+([1]ghana!I484*[1]Sheet3!$K$13)+(I484*[1]Sheet3!$K$13)+([1]ghana!L484*[1]Sheet3!$K$3)+([1]ghana!M484*'[1]Cal p gram'!$U$24)+([1]ghana!O484*'[1]Cal p gram'!$U$23))/1000</f>
        <v>0</v>
      </c>
      <c r="T484" s="39">
        <f>(R484/[1]Sheet3!$B$21)*10000</f>
        <v>0</v>
      </c>
    </row>
    <row r="485" spans="1:20" x14ac:dyDescent="0.25">
      <c r="A485" s="32">
        <v>39472</v>
      </c>
      <c r="B485" s="15">
        <v>483</v>
      </c>
      <c r="C485" s="33">
        <v>0.3576388888888889</v>
      </c>
      <c r="D485" s="15">
        <v>-5</v>
      </c>
      <c r="E485" s="29">
        <v>577166</v>
      </c>
      <c r="F485" s="29">
        <v>543123</v>
      </c>
      <c r="J485" s="15">
        <f t="shared" si="7"/>
        <v>0</v>
      </c>
      <c r="R485" s="35">
        <f>((G485*[1]Sheet3!$K$7)+([1]ghana!I485*[1]Sheet3!$K$13)+(I485*[1]Sheet3!$K$13)+([1]ghana!L485*[1]Sheet3!$K$3)+([1]ghana!M485*'[1]Cal p gram'!$U$24)+([1]ghana!O485*'[1]Cal p gram'!$U$23))/1000</f>
        <v>0</v>
      </c>
      <c r="T485" s="39">
        <f>(R485/[1]Sheet3!$B$21)*10000</f>
        <v>0</v>
      </c>
    </row>
    <row r="486" spans="1:20" x14ac:dyDescent="0.25">
      <c r="A486" s="32">
        <v>39472</v>
      </c>
      <c r="B486" s="15">
        <v>484</v>
      </c>
      <c r="C486" s="33">
        <v>0.35972222222222222</v>
      </c>
      <c r="D486" s="15">
        <v>-5</v>
      </c>
      <c r="E486" s="29">
        <v>577082</v>
      </c>
      <c r="F486" s="29">
        <v>543161</v>
      </c>
      <c r="G486" s="15">
        <v>2</v>
      </c>
      <c r="H486" s="15">
        <v>565</v>
      </c>
      <c r="I486" s="15">
        <v>28</v>
      </c>
      <c r="J486" s="15">
        <f t="shared" si="7"/>
        <v>595</v>
      </c>
      <c r="K486" s="15">
        <v>0</v>
      </c>
      <c r="L486" s="15">
        <v>2</v>
      </c>
      <c r="M486" s="15" t="s">
        <v>539</v>
      </c>
      <c r="N486" s="15">
        <v>0</v>
      </c>
      <c r="O486" s="15">
        <v>0</v>
      </c>
      <c r="P486" s="15">
        <v>0</v>
      </c>
      <c r="Q486" s="15">
        <v>0</v>
      </c>
      <c r="R486" s="35">
        <f>((G486*[1]Sheet3!$K$7)+([1]ghana!I486*[1]Sheet3!$K$13)+(I486*[1]Sheet3!$K$13)+([1]ghana!L486*[1]Sheet3!$K$3)+([1]ghana!M486*'[1]Cal p gram'!$U$24)+([1]ghana!O486*'[1]Cal p gram'!$U$23))/1000</f>
        <v>134.12728697687248</v>
      </c>
      <c r="S486" s="15" t="s">
        <v>540</v>
      </c>
      <c r="T486" s="39">
        <f>(R486/[1]Sheet3!$B$21)*10000</f>
        <v>7692.2800799771976</v>
      </c>
    </row>
    <row r="487" spans="1:20" x14ac:dyDescent="0.25">
      <c r="A487" s="32">
        <v>39472</v>
      </c>
      <c r="B487" s="15">
        <v>485</v>
      </c>
      <c r="C487" s="33">
        <v>0.36249999999999999</v>
      </c>
      <c r="D487" s="15">
        <v>-4</v>
      </c>
      <c r="E487" s="29">
        <v>576988</v>
      </c>
      <c r="F487" s="29">
        <v>543185</v>
      </c>
      <c r="G487" s="15">
        <v>2</v>
      </c>
      <c r="H487" s="15">
        <v>15</v>
      </c>
      <c r="I487" s="15">
        <v>1</v>
      </c>
      <c r="J487" s="15">
        <f t="shared" si="7"/>
        <v>18</v>
      </c>
      <c r="K487" s="15">
        <v>1</v>
      </c>
      <c r="L487" s="15">
        <v>1</v>
      </c>
      <c r="M487" s="15" t="s">
        <v>480</v>
      </c>
      <c r="N487" s="15">
        <v>0</v>
      </c>
      <c r="O487" s="15">
        <v>0</v>
      </c>
      <c r="P487" s="15">
        <v>0</v>
      </c>
      <c r="Q487" s="15">
        <v>0</v>
      </c>
      <c r="R487" s="35">
        <f>((G487*[1]Sheet3!$K$7)+([1]ghana!I487*[1]Sheet3!$K$13)+(I487*[1]Sheet3!$K$13)+([1]ghana!L487*[1]Sheet3!$K$3)+([1]ghana!M487*'[1]Cal p gram'!$U$24)+([1]ghana!O487*'[1]Cal p gram'!$U$23))/1000</f>
        <v>3.642953434404784</v>
      </c>
      <c r="S487" s="15" t="s">
        <v>493</v>
      </c>
      <c r="T487" s="39">
        <f>(R487/[1]Sheet3!$B$21)*10000</f>
        <v>208.92555696432123</v>
      </c>
    </row>
    <row r="488" spans="1:20" x14ac:dyDescent="0.25">
      <c r="A488" s="32">
        <v>39472</v>
      </c>
      <c r="B488" s="15">
        <v>486</v>
      </c>
      <c r="C488" s="33">
        <v>0.36666666666666664</v>
      </c>
      <c r="D488" s="15">
        <v>-4</v>
      </c>
      <c r="E488" s="29">
        <v>576900</v>
      </c>
      <c r="F488" s="29">
        <v>543218</v>
      </c>
      <c r="G488" s="15">
        <v>2</v>
      </c>
      <c r="H488" s="15">
        <v>435</v>
      </c>
      <c r="I488" s="15">
        <v>22</v>
      </c>
      <c r="J488" s="15">
        <f t="shared" si="7"/>
        <v>459</v>
      </c>
      <c r="K488" s="15">
        <v>0</v>
      </c>
      <c r="L488" s="15">
        <v>0</v>
      </c>
      <c r="M488" s="15">
        <v>0</v>
      </c>
      <c r="N488" s="15">
        <v>0</v>
      </c>
      <c r="O488" s="15">
        <v>0</v>
      </c>
      <c r="P488" s="15">
        <v>0</v>
      </c>
      <c r="Q488" s="15">
        <v>0</v>
      </c>
      <c r="R488" s="35">
        <f>((G488*[1]Sheet3!$K$7)+([1]ghana!I488*[1]Sheet3!$K$13)+(I488*[1]Sheet3!$K$13)+([1]ghana!L488*[1]Sheet3!$K$3)+([1]ghana!M488*'[1]Cal p gram'!$U$24)+([1]ghana!O488*'[1]Cal p gram'!$U$23))/1000</f>
        <v>103.37094217503332</v>
      </c>
      <c r="S488" s="15">
        <v>0</v>
      </c>
      <c r="T488" s="39">
        <f>(R488/[1]Sheet3!$B$21)*10000</f>
        <v>5928.3853216131356</v>
      </c>
    </row>
    <row r="489" spans="1:20" x14ac:dyDescent="0.25">
      <c r="A489" s="32">
        <v>39472</v>
      </c>
      <c r="B489" s="15">
        <v>487</v>
      </c>
      <c r="C489" s="33">
        <v>0.36944444444444441</v>
      </c>
      <c r="D489" s="15">
        <v>-4</v>
      </c>
      <c r="E489" s="29">
        <v>576809</v>
      </c>
      <c r="F489" s="29">
        <v>543254</v>
      </c>
      <c r="G489" s="15">
        <v>0</v>
      </c>
      <c r="H489" s="15">
        <v>0</v>
      </c>
      <c r="I489" s="15">
        <v>0</v>
      </c>
      <c r="J489" s="15">
        <f t="shared" si="7"/>
        <v>0</v>
      </c>
      <c r="K489" s="15">
        <v>0</v>
      </c>
      <c r="L489" s="15">
        <v>0</v>
      </c>
      <c r="M489" s="15">
        <v>0</v>
      </c>
      <c r="N489" s="15">
        <v>0</v>
      </c>
      <c r="O489" s="15">
        <v>0</v>
      </c>
      <c r="P489" s="15">
        <v>0</v>
      </c>
      <c r="Q489" s="15">
        <v>0</v>
      </c>
      <c r="R489" s="35">
        <f>((G489*[1]Sheet3!$K$7)+([1]ghana!I489*[1]Sheet3!$K$13)+(I489*[1]Sheet3!$K$13)+([1]ghana!L489*[1]Sheet3!$K$3)+([1]ghana!M489*'[1]Cal p gram'!$U$24)+([1]ghana!O489*'[1]Cal p gram'!$U$23))/1000</f>
        <v>0</v>
      </c>
      <c r="S489" s="15">
        <v>0</v>
      </c>
      <c r="T489" s="39">
        <f>(R489/[1]Sheet3!$B$21)*10000</f>
        <v>0</v>
      </c>
    </row>
    <row r="490" spans="1:20" x14ac:dyDescent="0.25">
      <c r="A490" s="32">
        <v>39472</v>
      </c>
      <c r="B490" s="15">
        <v>488</v>
      </c>
      <c r="C490" s="33">
        <v>0.37291666666666667</v>
      </c>
      <c r="D490" s="15">
        <v>-4</v>
      </c>
      <c r="E490" s="29">
        <v>576728</v>
      </c>
      <c r="F490" s="29">
        <v>543290</v>
      </c>
      <c r="G490" s="15">
        <v>2</v>
      </c>
      <c r="H490" s="15">
        <v>600</v>
      </c>
      <c r="I490" s="15">
        <v>23</v>
      </c>
      <c r="J490" s="15">
        <f t="shared" si="7"/>
        <v>625</v>
      </c>
      <c r="K490" s="15">
        <v>0</v>
      </c>
      <c r="L490" s="15">
        <v>0</v>
      </c>
      <c r="M490" s="15">
        <v>0</v>
      </c>
      <c r="N490" s="15">
        <v>0</v>
      </c>
      <c r="O490" s="15">
        <v>0</v>
      </c>
      <c r="P490" s="15">
        <v>0</v>
      </c>
      <c r="Q490" s="15">
        <v>0</v>
      </c>
      <c r="R490" s="35">
        <f>((G490*[1]Sheet3!$K$7)+([1]ghana!I490*[1]Sheet3!$K$13)+(I490*[1]Sheet3!$K$13)+([1]ghana!L490*[1]Sheet3!$K$3)+([1]ghana!M490*'[1]Cal p gram'!$U$24)+([1]ghana!O490*'[1]Cal p gram'!$U$23))/1000</f>
        <v>140.91177480080756</v>
      </c>
      <c r="S490" s="15">
        <v>0</v>
      </c>
      <c r="T490" s="39">
        <f>(R490/[1]Sheet3!$B$21)*10000</f>
        <v>8081.3745119692685</v>
      </c>
    </row>
    <row r="491" spans="1:20" x14ac:dyDescent="0.25">
      <c r="A491" s="32">
        <v>39472</v>
      </c>
      <c r="B491" s="15">
        <v>489</v>
      </c>
      <c r="C491" s="33">
        <v>0.37638888888888888</v>
      </c>
      <c r="D491" s="15">
        <v>-4</v>
      </c>
      <c r="E491" s="29">
        <v>576712</v>
      </c>
      <c r="F491" s="29">
        <v>543306</v>
      </c>
      <c r="G491" s="15">
        <v>45</v>
      </c>
      <c r="H491" s="15">
        <v>725</v>
      </c>
      <c r="I491" s="15">
        <v>14</v>
      </c>
      <c r="J491" s="15">
        <f t="shared" si="7"/>
        <v>784</v>
      </c>
      <c r="K491" s="15">
        <v>2</v>
      </c>
      <c r="L491" s="15">
        <v>0</v>
      </c>
      <c r="M491" s="15">
        <v>0</v>
      </c>
      <c r="N491" s="15">
        <v>0</v>
      </c>
      <c r="O491" s="15">
        <v>0</v>
      </c>
      <c r="P491" s="15">
        <v>0</v>
      </c>
      <c r="Q491" s="15">
        <v>0</v>
      </c>
      <c r="R491" s="35">
        <f>((G491*[1]Sheet3!$K$7)+([1]ghana!I491*[1]Sheet3!$K$13)+(I491*[1]Sheet3!$K$13)+([1]ghana!L491*[1]Sheet3!$K$3)+([1]ghana!M491*'[1]Cal p gram'!$U$24)+([1]ghana!O491*'[1]Cal p gram'!$U$23))/1000</f>
        <v>167.5955118898618</v>
      </c>
      <c r="S491" s="15">
        <v>0</v>
      </c>
      <c r="T491" s="39">
        <f>(R491/[1]Sheet3!$B$21)*10000</f>
        <v>9611.7027836868147</v>
      </c>
    </row>
    <row r="492" spans="1:20" x14ac:dyDescent="0.25">
      <c r="A492" s="32">
        <v>39472</v>
      </c>
      <c r="B492" s="15">
        <v>490</v>
      </c>
      <c r="C492" s="33">
        <v>0.38055555555555554</v>
      </c>
      <c r="D492" s="15">
        <v>-4</v>
      </c>
      <c r="E492" s="29">
        <v>576539</v>
      </c>
      <c r="F492" s="29">
        <v>543353</v>
      </c>
      <c r="G492" s="15">
        <v>1</v>
      </c>
      <c r="H492" s="15">
        <v>13</v>
      </c>
      <c r="I492" s="15">
        <v>0</v>
      </c>
      <c r="J492" s="15">
        <f t="shared" si="7"/>
        <v>14</v>
      </c>
      <c r="K492" s="15">
        <v>0</v>
      </c>
      <c r="L492" s="15">
        <v>0</v>
      </c>
      <c r="M492" s="15">
        <v>0</v>
      </c>
      <c r="N492" s="15">
        <v>0</v>
      </c>
      <c r="O492" s="15">
        <v>0</v>
      </c>
      <c r="P492" s="15">
        <v>0</v>
      </c>
      <c r="Q492" s="15">
        <v>0</v>
      </c>
      <c r="R492" s="35">
        <f>((G492*[1]Sheet3!$K$7)+([1]ghana!I492*[1]Sheet3!$K$13)+(I492*[1]Sheet3!$K$13)+([1]ghana!L492*[1]Sheet3!$K$3)+([1]ghana!M492*'[1]Cal p gram'!$U$24)+([1]ghana!O492*'[1]Cal p gram'!$U$23))/1000</f>
        <v>2.950233552249478</v>
      </c>
      <c r="S492" s="15">
        <v>0</v>
      </c>
      <c r="T492" s="39">
        <f>(R492/[1]Sheet3!$B$21)*10000</f>
        <v>169.19765766351588</v>
      </c>
    </row>
    <row r="493" spans="1:20" x14ac:dyDescent="0.25">
      <c r="A493" s="32">
        <v>39472</v>
      </c>
      <c r="B493" s="15">
        <v>491</v>
      </c>
      <c r="C493" s="33">
        <v>0.38402777777777775</v>
      </c>
      <c r="D493" s="15">
        <v>-4</v>
      </c>
      <c r="E493" s="29">
        <v>576450</v>
      </c>
      <c r="F493" s="29">
        <v>543388</v>
      </c>
      <c r="G493" s="15">
        <v>12</v>
      </c>
      <c r="H493" s="15">
        <v>510</v>
      </c>
      <c r="I493" s="15">
        <v>11</v>
      </c>
      <c r="J493" s="15">
        <f t="shared" si="7"/>
        <v>533</v>
      </c>
      <c r="K493" s="15">
        <v>1</v>
      </c>
      <c r="L493" s="15">
        <v>0</v>
      </c>
      <c r="M493" s="15">
        <v>0</v>
      </c>
      <c r="N493" s="15">
        <v>0</v>
      </c>
      <c r="O493" s="15">
        <v>0</v>
      </c>
      <c r="P493" s="15">
        <v>0</v>
      </c>
      <c r="Q493" s="15">
        <v>0</v>
      </c>
      <c r="R493" s="35">
        <f>((G493*[1]Sheet3!$K$7)+([1]ghana!I493*[1]Sheet3!$K$13)+(I493*[1]Sheet3!$K$13)+([1]ghana!L493*[1]Sheet3!$K$3)+([1]ghana!M493*'[1]Cal p gram'!$U$24)+([1]ghana!O493*'[1]Cal p gram'!$U$23))/1000</f>
        <v>117.95138675608841</v>
      </c>
      <c r="S493" s="15">
        <v>0</v>
      </c>
      <c r="T493" s="39">
        <f>(R493/[1]Sheet3!$B$21)*10000</f>
        <v>6764.5825335003838</v>
      </c>
    </row>
    <row r="494" spans="1:20" x14ac:dyDescent="0.25">
      <c r="A494" s="32">
        <v>39472</v>
      </c>
      <c r="B494" s="15">
        <v>492</v>
      </c>
      <c r="C494" s="33">
        <v>0.3881944444444444</v>
      </c>
      <c r="D494" s="15">
        <v>-4</v>
      </c>
      <c r="E494" s="29">
        <v>576355</v>
      </c>
      <c r="F494" s="29">
        <v>543427</v>
      </c>
      <c r="G494" s="15">
        <v>2</v>
      </c>
      <c r="H494" s="15">
        <v>171</v>
      </c>
      <c r="I494" s="15">
        <v>0</v>
      </c>
      <c r="J494" s="15">
        <f t="shared" si="7"/>
        <v>173</v>
      </c>
      <c r="K494" s="15">
        <v>0</v>
      </c>
      <c r="L494" s="15">
        <v>1</v>
      </c>
      <c r="M494" s="15" t="s">
        <v>480</v>
      </c>
      <c r="N494" s="15">
        <v>0</v>
      </c>
      <c r="O494" s="15">
        <v>0</v>
      </c>
      <c r="P494" s="15">
        <v>0</v>
      </c>
      <c r="Q494" s="15">
        <v>0</v>
      </c>
      <c r="R494" s="35">
        <f>((G494*[1]Sheet3!$K$7)+([1]ghana!I494*[1]Sheet3!$K$13)+(I494*[1]Sheet3!$K$13)+([1]ghana!L494*[1]Sheet3!$K$3)+([1]ghana!M494*'[1]Cal p gram'!$U$24)+([1]ghana!O494*'[1]Cal p gram'!$U$23))/1000</f>
        <v>38.692158253518642</v>
      </c>
      <c r="S494" s="15" t="s">
        <v>493</v>
      </c>
      <c r="T494" s="39">
        <f>(R494/[1]Sheet3!$B$21)*10000</f>
        <v>2219.0184032887141</v>
      </c>
    </row>
    <row r="495" spans="1:20" x14ac:dyDescent="0.25">
      <c r="A495" s="32">
        <v>39472</v>
      </c>
      <c r="B495" s="15">
        <v>493</v>
      </c>
      <c r="C495" s="33">
        <v>0.39444444444444443</v>
      </c>
      <c r="D495" s="15">
        <v>-4</v>
      </c>
      <c r="E495" s="29">
        <v>576268</v>
      </c>
      <c r="F495" s="29">
        <v>543462</v>
      </c>
      <c r="G495" s="15">
        <v>0</v>
      </c>
      <c r="H495" s="15">
        <v>6</v>
      </c>
      <c r="I495" s="15">
        <v>0</v>
      </c>
      <c r="J495" s="15">
        <f t="shared" si="7"/>
        <v>6</v>
      </c>
      <c r="K495" s="15">
        <v>0</v>
      </c>
      <c r="L495" s="15">
        <v>0</v>
      </c>
      <c r="M495" s="15">
        <v>0</v>
      </c>
      <c r="N495" s="15">
        <v>0</v>
      </c>
      <c r="O495" s="15">
        <v>0</v>
      </c>
      <c r="P495" s="15">
        <v>0</v>
      </c>
      <c r="Q495" s="15">
        <v>0</v>
      </c>
      <c r="R495" s="35">
        <f>((G495*[1]Sheet3!$K$7)+([1]ghana!I495*[1]Sheet3!$K$13)+(I495*[1]Sheet3!$K$13)+([1]ghana!L495*[1]Sheet3!$K$3)+([1]ghana!M495*'[1]Cal p gram'!$U$24)+([1]ghana!O495*'[1]Cal p gram'!$U$23))/1000</f>
        <v>1.3568975647870214</v>
      </c>
      <c r="S495" s="15">
        <v>0</v>
      </c>
      <c r="T495" s="39">
        <f>(R495/[1]Sheet3!$B$21)*10000</f>
        <v>77.818886398414449</v>
      </c>
    </row>
    <row r="496" spans="1:20" x14ac:dyDescent="0.25">
      <c r="A496" s="32">
        <v>39472</v>
      </c>
      <c r="B496" s="15">
        <v>494</v>
      </c>
      <c r="C496" s="33">
        <v>0.3972222222222222</v>
      </c>
      <c r="D496" s="15">
        <v>-4</v>
      </c>
      <c r="E496" s="29">
        <v>576172</v>
      </c>
      <c r="F496" s="29">
        <v>543492</v>
      </c>
      <c r="G496" s="15">
        <v>0</v>
      </c>
      <c r="H496" s="15">
        <v>2</v>
      </c>
      <c r="I496" s="15">
        <v>0</v>
      </c>
      <c r="J496" s="15">
        <f t="shared" si="7"/>
        <v>2</v>
      </c>
      <c r="K496" s="15">
        <v>0</v>
      </c>
      <c r="L496" s="15">
        <v>0</v>
      </c>
      <c r="M496" s="15">
        <v>0</v>
      </c>
      <c r="N496" s="15">
        <v>0</v>
      </c>
      <c r="O496" s="15">
        <v>0</v>
      </c>
      <c r="P496" s="15">
        <v>0</v>
      </c>
      <c r="Q496" s="15">
        <v>0</v>
      </c>
      <c r="R496" s="35">
        <f>((G496*[1]Sheet3!$K$7)+([1]ghana!I496*[1]Sheet3!$K$13)+(I496*[1]Sheet3!$K$13)+([1]ghana!L496*[1]Sheet3!$K$3)+([1]ghana!M496*'[1]Cal p gram'!$U$24)+([1]ghana!O496*'[1]Cal p gram'!$U$23))/1000</f>
        <v>0.45229918826234045</v>
      </c>
      <c r="S496" s="15">
        <v>0</v>
      </c>
      <c r="T496" s="39">
        <f>(R496/[1]Sheet3!$B$21)*10000</f>
        <v>25.939628799471482</v>
      </c>
    </row>
    <row r="497" spans="1:20" x14ac:dyDescent="0.25">
      <c r="A497" s="32">
        <v>39472</v>
      </c>
      <c r="B497" s="15">
        <v>495</v>
      </c>
      <c r="C497" s="33">
        <v>0.4</v>
      </c>
      <c r="D497" s="15">
        <v>-4</v>
      </c>
      <c r="E497" s="29">
        <v>576088</v>
      </c>
      <c r="F497" s="29">
        <v>543541</v>
      </c>
      <c r="G497" s="15">
        <v>31</v>
      </c>
      <c r="H497" s="15">
        <v>438</v>
      </c>
      <c r="I497" s="15">
        <v>13</v>
      </c>
      <c r="J497" s="15">
        <f t="shared" si="7"/>
        <v>482</v>
      </c>
      <c r="K497" s="15">
        <v>3</v>
      </c>
      <c r="L497" s="15">
        <v>0</v>
      </c>
      <c r="M497" s="15">
        <v>0</v>
      </c>
      <c r="N497" s="15">
        <v>0</v>
      </c>
      <c r="O497" s="15">
        <v>0</v>
      </c>
      <c r="P497" s="15">
        <v>0</v>
      </c>
      <c r="Q497" s="15">
        <v>0</v>
      </c>
      <c r="R497" s="35">
        <f>((G497*[1]Sheet3!$K$7)+([1]ghana!I497*[1]Sheet3!$K$13)+(I497*[1]Sheet3!$K$13)+([1]ghana!L497*[1]Sheet3!$K$3)+([1]ghana!M497*'[1]Cal p gram'!$U$24)+([1]ghana!O497*'[1]Cal p gram'!$U$23))/1000</f>
        <v>102.32436745168259</v>
      </c>
      <c r="S497" s="15">
        <v>0</v>
      </c>
      <c r="T497" s="39">
        <f>(R497/[1]Sheet3!$B$21)*10000</f>
        <v>5868.3636356602501</v>
      </c>
    </row>
    <row r="498" spans="1:20" x14ac:dyDescent="0.25">
      <c r="A498" s="32">
        <v>39472</v>
      </c>
      <c r="B498" s="15">
        <v>496</v>
      </c>
      <c r="C498" s="33">
        <v>0.40416666666666667</v>
      </c>
      <c r="D498" s="15">
        <v>-3</v>
      </c>
      <c r="E498" s="29">
        <v>575998</v>
      </c>
      <c r="F498" s="29">
        <v>543576</v>
      </c>
      <c r="G498" s="15">
        <v>275</v>
      </c>
      <c r="H498" s="15">
        <v>330</v>
      </c>
      <c r="I498" s="15">
        <v>3</v>
      </c>
      <c r="J498" s="15">
        <f t="shared" si="7"/>
        <v>608</v>
      </c>
      <c r="K498" s="15">
        <v>4</v>
      </c>
      <c r="L498" s="15">
        <v>0</v>
      </c>
      <c r="M498" s="15">
        <v>0</v>
      </c>
      <c r="N498" s="15">
        <v>0</v>
      </c>
      <c r="O498" s="15">
        <v>0</v>
      </c>
      <c r="P498" s="15">
        <v>0</v>
      </c>
      <c r="Q498" s="15">
        <v>0</v>
      </c>
      <c r="R498" s="35">
        <f>((G498*[1]Sheet3!$K$7)+([1]ghana!I498*[1]Sheet3!$K$13)+(I498*[1]Sheet3!$K$13)+([1]ghana!L498*[1]Sheet3!$K$3)+([1]ghana!M498*'[1]Cal p gram'!$U$24)+([1]ghana!O498*'[1]Cal p gram'!$U$23))/1000</f>
        <v>78.15317178022265</v>
      </c>
      <c r="S498" s="15">
        <v>0</v>
      </c>
      <c r="T498" s="39">
        <f>(R498/[1]Sheet3!$B$21)*10000</f>
        <v>4482.1311160621872</v>
      </c>
    </row>
    <row r="499" spans="1:20" x14ac:dyDescent="0.25">
      <c r="A499" s="32">
        <v>39472</v>
      </c>
      <c r="B499" s="15">
        <v>497</v>
      </c>
      <c r="C499" s="33">
        <v>0.40763888888888888</v>
      </c>
      <c r="D499" s="15">
        <v>-3</v>
      </c>
      <c r="E499" s="29">
        <v>575916</v>
      </c>
      <c r="F499" s="29">
        <v>543624</v>
      </c>
      <c r="G499" s="15">
        <v>0</v>
      </c>
      <c r="H499" s="15">
        <v>12</v>
      </c>
      <c r="I499" s="15">
        <v>7</v>
      </c>
      <c r="J499" s="15">
        <f t="shared" si="7"/>
        <v>19</v>
      </c>
      <c r="K499" s="15">
        <v>0</v>
      </c>
      <c r="L499" s="15">
        <v>0</v>
      </c>
      <c r="M499" s="15">
        <v>0</v>
      </c>
      <c r="N499" s="15">
        <v>0</v>
      </c>
      <c r="O499" s="15">
        <v>0</v>
      </c>
      <c r="P499" s="15">
        <v>0</v>
      </c>
      <c r="Q499" s="15">
        <v>0</v>
      </c>
      <c r="R499" s="35">
        <f>((G499*[1]Sheet3!$K$7)+([1]ghana!I499*[1]Sheet3!$K$13)+(I499*[1]Sheet3!$K$13)+([1]ghana!L499*[1]Sheet3!$K$3)+([1]ghana!M499*'[1]Cal p gram'!$U$24)+([1]ghana!O499*'[1]Cal p gram'!$U$23))/1000</f>
        <v>4.2968422884922344</v>
      </c>
      <c r="S499" s="15">
        <v>0</v>
      </c>
      <c r="T499" s="39">
        <f>(R499/[1]Sheet3!$B$21)*10000</f>
        <v>246.42647359497909</v>
      </c>
    </row>
    <row r="500" spans="1:20" x14ac:dyDescent="0.25">
      <c r="A500" s="32">
        <v>39472</v>
      </c>
      <c r="B500" s="15">
        <v>498</v>
      </c>
      <c r="C500" s="33">
        <v>0.41249999999999998</v>
      </c>
      <c r="D500" s="15">
        <v>-3</v>
      </c>
      <c r="E500" s="29">
        <v>575832</v>
      </c>
      <c r="F500" s="29">
        <v>543654</v>
      </c>
      <c r="G500" s="15">
        <v>4</v>
      </c>
      <c r="H500" s="15">
        <v>7</v>
      </c>
      <c r="I500" s="15">
        <v>0</v>
      </c>
      <c r="J500" s="15">
        <f t="shared" si="7"/>
        <v>11</v>
      </c>
      <c r="K500" s="15">
        <v>65</v>
      </c>
      <c r="L500" s="15">
        <v>1</v>
      </c>
      <c r="M500" s="15" t="s">
        <v>480</v>
      </c>
      <c r="N500" s="15">
        <v>0</v>
      </c>
      <c r="O500" s="15">
        <v>0</v>
      </c>
      <c r="P500" s="15">
        <v>0</v>
      </c>
      <c r="Q500" s="15">
        <v>0</v>
      </c>
      <c r="R500" s="35">
        <f>((G500*[1]Sheet3!$K$7)+([1]ghana!I500*[1]Sheet3!$K$13)+(I500*[1]Sheet3!$K$13)+([1]ghana!L500*[1]Sheet3!$K$3)+([1]ghana!M500*'[1]Cal p gram'!$U$24)+([1]ghana!O500*'[1]Cal p gram'!$U$23))/1000</f>
        <v>1.8830501022347113</v>
      </c>
      <c r="S500" s="15" t="s">
        <v>493</v>
      </c>
      <c r="T500" s="39">
        <f>(R500/[1]Sheet3!$B$21)*10000</f>
        <v>107.99404891800077</v>
      </c>
    </row>
    <row r="501" spans="1:20" x14ac:dyDescent="0.25">
      <c r="A501" s="32">
        <v>39472</v>
      </c>
      <c r="B501" s="15">
        <v>499</v>
      </c>
      <c r="C501" s="33">
        <v>0.4194444444444444</v>
      </c>
      <c r="D501" s="15">
        <v>-3</v>
      </c>
      <c r="E501" s="29">
        <v>575738</v>
      </c>
      <c r="F501" s="29">
        <v>543692</v>
      </c>
      <c r="G501" s="15">
        <v>0</v>
      </c>
      <c r="H501" s="15">
        <v>18</v>
      </c>
      <c r="I501" s="15">
        <v>3</v>
      </c>
      <c r="J501" s="15">
        <f t="shared" si="7"/>
        <v>21</v>
      </c>
      <c r="K501" s="15">
        <v>5</v>
      </c>
      <c r="L501" s="15">
        <v>4</v>
      </c>
      <c r="M501" s="15" t="s">
        <v>480</v>
      </c>
      <c r="N501" s="15">
        <v>0</v>
      </c>
      <c r="O501" s="15">
        <v>0</v>
      </c>
      <c r="P501" s="15">
        <v>0</v>
      </c>
      <c r="Q501" s="15">
        <v>0</v>
      </c>
      <c r="R501" s="35">
        <f>((G501*[1]Sheet3!$K$7)+([1]ghana!I501*[1]Sheet3!$K$13)+(I501*[1]Sheet3!$K$13)+([1]ghana!L501*[1]Sheet3!$K$3)+([1]ghana!M501*'[1]Cal p gram'!$U$24)+([1]ghana!O501*'[1]Cal p gram'!$U$23))/1000</f>
        <v>4.7690528328422248</v>
      </c>
      <c r="S501" s="15" t="s">
        <v>541</v>
      </c>
      <c r="T501" s="39">
        <f>(R501/[1]Sheet3!$B$21)*10000</f>
        <v>273.50803056768478</v>
      </c>
    </row>
    <row r="502" spans="1:20" x14ac:dyDescent="0.25">
      <c r="A502" s="32">
        <v>39472</v>
      </c>
      <c r="B502" s="15">
        <v>500</v>
      </c>
      <c r="C502" s="33">
        <v>0.42499999999999999</v>
      </c>
      <c r="D502" s="15">
        <v>-3</v>
      </c>
      <c r="E502" s="29">
        <v>575654</v>
      </c>
      <c r="F502" s="29">
        <v>543732</v>
      </c>
      <c r="G502" s="15">
        <v>13</v>
      </c>
      <c r="H502" s="15">
        <v>30</v>
      </c>
      <c r="I502" s="15">
        <v>0</v>
      </c>
      <c r="J502" s="15">
        <f t="shared" si="7"/>
        <v>43</v>
      </c>
      <c r="K502" s="15">
        <v>0</v>
      </c>
      <c r="L502" s="15">
        <v>0</v>
      </c>
      <c r="M502" s="15">
        <v>0</v>
      </c>
      <c r="N502" s="15">
        <v>0</v>
      </c>
      <c r="O502" s="15">
        <v>0</v>
      </c>
      <c r="P502" s="15">
        <v>0</v>
      </c>
      <c r="Q502" s="15">
        <v>0</v>
      </c>
      <c r="R502" s="35">
        <f>((G502*[1]Sheet3!$K$7)+([1]ghana!I502*[1]Sheet3!$K$13)+(I502*[1]Sheet3!$K$13)+([1]ghana!L502*[1]Sheet3!$K$3)+([1]ghana!M502*'[1]Cal p gram'!$U$24)+([1]ghana!O502*'[1]Cal p gram'!$U$23))/1000</f>
        <v>6.9182425950105513</v>
      </c>
      <c r="S502" s="15">
        <v>0</v>
      </c>
      <c r="T502" s="39">
        <f>(R502/[1]Sheet3!$B$21)*10000</f>
        <v>396.7653480624387</v>
      </c>
    </row>
    <row r="503" spans="1:20" x14ac:dyDescent="0.25">
      <c r="A503" s="32">
        <v>39472</v>
      </c>
      <c r="B503" s="15">
        <v>501</v>
      </c>
      <c r="C503" s="33">
        <v>0.43333333333333329</v>
      </c>
      <c r="D503" s="15">
        <v>-3</v>
      </c>
      <c r="E503" s="29">
        <v>575568</v>
      </c>
      <c r="F503" s="29">
        <v>543761</v>
      </c>
      <c r="G503" s="15">
        <v>0</v>
      </c>
      <c r="H503" s="15">
        <v>0</v>
      </c>
      <c r="I503" s="15">
        <v>0</v>
      </c>
      <c r="J503" s="15">
        <f t="shared" si="7"/>
        <v>0</v>
      </c>
      <c r="K503" s="15">
        <v>20</v>
      </c>
      <c r="L503" s="15">
        <v>1</v>
      </c>
      <c r="M503" s="15">
        <v>1.3</v>
      </c>
      <c r="N503" s="15">
        <v>0</v>
      </c>
      <c r="O503" s="15">
        <v>0</v>
      </c>
      <c r="P503" s="15">
        <v>0</v>
      </c>
      <c r="Q503" s="15">
        <v>0</v>
      </c>
      <c r="R503" s="35">
        <f>((G503*[1]Sheet3!$K$7)+([1]ghana!I503*[1]Sheet3!$K$13)+(I503*[1]Sheet3!$K$13)+([1]ghana!L503*[1]Sheet3!$K$3)+([1]ghana!M503*'[1]Cal p gram'!$U$24)+([1]ghana!O503*'[1]Cal p gram'!$U$23))/1000</f>
        <v>7.9645424350603081E-2</v>
      </c>
      <c r="S503" s="15" t="s">
        <v>482</v>
      </c>
      <c r="T503" s="39">
        <f>(R503/[1]Sheet3!$B$21)*10000</f>
        <v>4.5677126929370804</v>
      </c>
    </row>
    <row r="504" spans="1:20" x14ac:dyDescent="0.25">
      <c r="A504" s="32">
        <v>39472</v>
      </c>
      <c r="B504" s="15">
        <v>502</v>
      </c>
      <c r="C504" s="33">
        <v>0.44305555555555554</v>
      </c>
      <c r="D504" s="15">
        <v>-3</v>
      </c>
      <c r="E504" s="29">
        <v>575488</v>
      </c>
      <c r="F504" s="29">
        <v>543800</v>
      </c>
      <c r="G504" s="15">
        <v>33</v>
      </c>
      <c r="H504" s="15">
        <v>755</v>
      </c>
      <c r="I504" s="15">
        <v>1</v>
      </c>
      <c r="J504" s="15">
        <f t="shared" si="7"/>
        <v>789</v>
      </c>
      <c r="K504" s="15">
        <v>21</v>
      </c>
      <c r="L504" s="15">
        <v>0</v>
      </c>
      <c r="M504" s="15">
        <v>0</v>
      </c>
      <c r="N504" s="15">
        <v>0</v>
      </c>
      <c r="O504" s="15">
        <v>0</v>
      </c>
      <c r="P504" s="15">
        <v>0</v>
      </c>
      <c r="Q504" s="15">
        <v>0</v>
      </c>
      <c r="R504" s="35">
        <f>((G504*[1]Sheet3!$K$7)+([1]ghana!I504*[1]Sheet3!$K$13)+(I504*[1]Sheet3!$K$13)+([1]ghana!L504*[1]Sheet3!$K$3)+([1]ghana!M504*'[1]Cal p gram'!$U$24)+([1]ghana!O504*'[1]Cal p gram'!$U$23))/1000</f>
        <v>171.39225220069355</v>
      </c>
      <c r="S504" s="15">
        <v>0</v>
      </c>
      <c r="T504" s="39">
        <f>(R504/[1]Sheet3!$B$21)*10000</f>
        <v>9829.4481099371951</v>
      </c>
    </row>
    <row r="505" spans="1:20" x14ac:dyDescent="0.25">
      <c r="A505" s="32">
        <v>39472</v>
      </c>
      <c r="B505" s="15">
        <v>503</v>
      </c>
      <c r="C505" s="33">
        <v>0.44861111111111107</v>
      </c>
      <c r="D505" s="15">
        <v>-2</v>
      </c>
      <c r="E505" s="29">
        <v>575415</v>
      </c>
      <c r="F505" s="29">
        <v>543829</v>
      </c>
      <c r="G505" s="15">
        <v>1</v>
      </c>
      <c r="H505" s="15">
        <v>1</v>
      </c>
      <c r="I505" s="15">
        <v>0</v>
      </c>
      <c r="J505" s="15">
        <f t="shared" si="7"/>
        <v>2</v>
      </c>
      <c r="K505" s="15">
        <v>44</v>
      </c>
      <c r="L505" s="15">
        <v>0</v>
      </c>
      <c r="M505" s="15">
        <v>0</v>
      </c>
      <c r="N505" s="15">
        <v>0</v>
      </c>
      <c r="O505" s="15">
        <v>0</v>
      </c>
      <c r="P505" s="15">
        <v>0</v>
      </c>
      <c r="Q505" s="15">
        <v>0</v>
      </c>
      <c r="R505" s="35">
        <f>((G505*[1]Sheet3!$K$7)+([1]ghana!I505*[1]Sheet3!$K$13)+(I505*[1]Sheet3!$K$13)+([1]ghana!L505*[1]Sheet3!$K$3)+([1]ghana!M505*'[1]Cal p gram'!$U$24)+([1]ghana!O505*'[1]Cal p gram'!$U$23))/1000</f>
        <v>0.41165835624676195</v>
      </c>
      <c r="S505" s="15">
        <v>0</v>
      </c>
      <c r="T505" s="39">
        <f>(R505/[1]Sheet3!$B$21)*10000</f>
        <v>23.608852791148585</v>
      </c>
    </row>
    <row r="506" spans="1:20" x14ac:dyDescent="0.25">
      <c r="A506" s="32">
        <v>39472</v>
      </c>
      <c r="B506" s="15">
        <v>504</v>
      </c>
      <c r="C506" s="33">
        <v>0.45694444444444443</v>
      </c>
      <c r="D506" s="15">
        <v>-2</v>
      </c>
      <c r="E506" s="29">
        <v>575321</v>
      </c>
      <c r="F506" s="29">
        <v>543870</v>
      </c>
      <c r="G506" s="15">
        <v>1</v>
      </c>
      <c r="H506" s="15">
        <v>5</v>
      </c>
      <c r="I506" s="15">
        <v>0</v>
      </c>
      <c r="J506" s="15">
        <f t="shared" si="7"/>
        <v>6</v>
      </c>
      <c r="K506" s="15">
        <v>19</v>
      </c>
      <c r="L506" s="15">
        <v>0</v>
      </c>
      <c r="M506" s="15">
        <v>0</v>
      </c>
      <c r="N506" s="15">
        <v>0</v>
      </c>
      <c r="O506" s="15">
        <v>0</v>
      </c>
      <c r="P506" s="15">
        <v>0</v>
      </c>
      <c r="Q506" s="15">
        <v>0</v>
      </c>
      <c r="R506" s="35">
        <f>((G506*[1]Sheet3!$K$7)+([1]ghana!I506*[1]Sheet3!$K$13)+(I506*[1]Sheet3!$K$13)+([1]ghana!L506*[1]Sheet3!$K$3)+([1]ghana!M506*'[1]Cal p gram'!$U$24)+([1]ghana!O506*'[1]Cal p gram'!$U$23))/1000</f>
        <v>1.2166999523331889</v>
      </c>
      <c r="S506" s="15">
        <v>0</v>
      </c>
      <c r="T506" s="39">
        <f>(R506/[1]Sheet3!$B$21)*10000</f>
        <v>69.778469523920194</v>
      </c>
    </row>
    <row r="507" spans="1:20" x14ac:dyDescent="0.25">
      <c r="A507" s="32">
        <v>39472</v>
      </c>
      <c r="B507" s="15">
        <v>505</v>
      </c>
      <c r="C507" s="33">
        <v>0.46180555555555552</v>
      </c>
      <c r="D507" s="15">
        <v>-2</v>
      </c>
      <c r="E507" s="29">
        <v>575229</v>
      </c>
      <c r="F507" s="29">
        <v>543882</v>
      </c>
      <c r="G507" s="15">
        <v>17</v>
      </c>
      <c r="H507" s="15">
        <v>600</v>
      </c>
      <c r="I507" s="15">
        <v>11</v>
      </c>
      <c r="J507" s="15">
        <f t="shared" si="7"/>
        <v>628</v>
      </c>
      <c r="K507" s="15">
        <v>13</v>
      </c>
      <c r="L507" s="15">
        <v>0</v>
      </c>
      <c r="M507" s="15">
        <v>0</v>
      </c>
      <c r="N507" s="15">
        <v>0</v>
      </c>
      <c r="O507" s="15">
        <v>0</v>
      </c>
      <c r="P507" s="15">
        <v>0</v>
      </c>
      <c r="Q507" s="15">
        <v>0</v>
      </c>
      <c r="R507" s="35">
        <f>((G507*[1]Sheet3!$K$7)+([1]ghana!I507*[1]Sheet3!$K$13)+(I507*[1]Sheet3!$K$13)+([1]ghana!L507*[1]Sheet3!$K$3)+([1]ghana!M507*'[1]Cal p gram'!$U$24)+([1]ghana!O507*'[1]Cal p gram'!$U$23))/1000</f>
        <v>138.40408162522539</v>
      </c>
      <c r="S507" s="15">
        <v>0</v>
      </c>
      <c r="T507" s="39">
        <f>(R507/[1]Sheet3!$B$21)*10000</f>
        <v>7937.5568094271166</v>
      </c>
    </row>
    <row r="508" spans="1:20" x14ac:dyDescent="0.25">
      <c r="A508" s="32">
        <v>39472</v>
      </c>
      <c r="B508" s="15">
        <v>506</v>
      </c>
      <c r="C508" s="33">
        <v>0.48749999999999999</v>
      </c>
      <c r="D508" s="15">
        <v>-1</v>
      </c>
      <c r="E508" s="29">
        <v>575146</v>
      </c>
      <c r="F508" s="29">
        <v>543916</v>
      </c>
      <c r="G508" s="15">
        <v>324</v>
      </c>
      <c r="H508" s="15">
        <v>1926</v>
      </c>
      <c r="I508" s="15">
        <v>4</v>
      </c>
      <c r="J508" s="15">
        <f t="shared" si="7"/>
        <v>2254</v>
      </c>
      <c r="K508" s="15">
        <v>48</v>
      </c>
      <c r="L508" s="15">
        <v>0</v>
      </c>
      <c r="M508" s="15">
        <v>0</v>
      </c>
      <c r="N508" s="15">
        <v>0</v>
      </c>
      <c r="O508" s="15">
        <v>0</v>
      </c>
      <c r="P508" s="15">
        <v>0</v>
      </c>
      <c r="Q508" s="15">
        <v>0</v>
      </c>
      <c r="R508" s="35">
        <f>((G508*[1]Sheet3!$K$7)+([1]ghana!I508*[1]Sheet3!$K$13)+(I508*[1]Sheet3!$K$13)+([1]ghana!L508*[1]Sheet3!$K$3)+([1]ghana!M508*'[1]Cal p gram'!$U$24)+([1]ghana!O508*'[1]Cal p gram'!$U$23))/1000</f>
        <v>439.99344613994185</v>
      </c>
      <c r="S508" s="15">
        <v>0</v>
      </c>
      <c r="T508" s="39">
        <f>(R508/[1]Sheet3!$B$21)*10000</f>
        <v>25233.88713324524</v>
      </c>
    </row>
    <row r="509" spans="1:20" x14ac:dyDescent="0.25">
      <c r="A509" s="32">
        <v>39472</v>
      </c>
      <c r="B509" s="15">
        <v>507</v>
      </c>
      <c r="C509" s="33">
        <v>0.49444444444444441</v>
      </c>
      <c r="D509" s="15">
        <v>-1</v>
      </c>
      <c r="E509" s="29">
        <v>575016</v>
      </c>
      <c r="F509" s="29">
        <v>543944</v>
      </c>
      <c r="G509" s="15">
        <v>0</v>
      </c>
      <c r="H509" s="15">
        <v>3</v>
      </c>
      <c r="I509" s="15">
        <v>0</v>
      </c>
      <c r="J509" s="15">
        <f t="shared" si="7"/>
        <v>3</v>
      </c>
      <c r="K509" s="15">
        <v>29</v>
      </c>
      <c r="L509" s="15">
        <v>0</v>
      </c>
      <c r="M509" s="15">
        <v>0</v>
      </c>
      <c r="N509" s="15">
        <v>0</v>
      </c>
      <c r="O509" s="15">
        <v>0</v>
      </c>
      <c r="P509" s="15">
        <v>0</v>
      </c>
      <c r="Q509" s="15">
        <v>0</v>
      </c>
      <c r="R509" s="35">
        <f>((G509*[1]Sheet3!$K$7)+([1]ghana!I509*[1]Sheet3!$K$13)+(I509*[1]Sheet3!$K$13)+([1]ghana!L509*[1]Sheet3!$K$3)+([1]ghana!M509*'[1]Cal p gram'!$U$24)+([1]ghana!O509*'[1]Cal p gram'!$U$23))/1000</f>
        <v>0.79393464770188504</v>
      </c>
      <c r="S509" s="15">
        <v>0</v>
      </c>
      <c r="T509" s="39">
        <f>(R509/[1]Sheet3!$B$21)*10000</f>
        <v>45.53262660396598</v>
      </c>
    </row>
    <row r="510" spans="1:20" x14ac:dyDescent="0.25">
      <c r="A510" s="32">
        <v>39472</v>
      </c>
      <c r="B510" s="15">
        <v>508</v>
      </c>
      <c r="C510" s="33">
        <v>0.49930555555555556</v>
      </c>
      <c r="D510" s="15">
        <v>-1</v>
      </c>
      <c r="E510" s="29">
        <v>574971</v>
      </c>
      <c r="F510" s="29">
        <v>543978</v>
      </c>
      <c r="G510" s="15">
        <v>0</v>
      </c>
      <c r="H510" s="15">
        <v>0</v>
      </c>
      <c r="I510" s="15">
        <v>0</v>
      </c>
      <c r="J510" s="15">
        <f t="shared" si="7"/>
        <v>0</v>
      </c>
      <c r="K510" s="15">
        <v>3</v>
      </c>
      <c r="L510" s="15">
        <v>0</v>
      </c>
      <c r="M510" s="15">
        <v>0</v>
      </c>
      <c r="N510" s="15">
        <v>0</v>
      </c>
      <c r="O510" s="15">
        <v>0</v>
      </c>
      <c r="P510" s="15">
        <v>0</v>
      </c>
      <c r="Q510" s="15">
        <v>0</v>
      </c>
      <c r="R510" s="35">
        <f>((G510*[1]Sheet3!$K$7)+([1]ghana!I510*[1]Sheet3!$K$13)+(I510*[1]Sheet3!$K$13)+([1]ghana!L510*[1]Sheet3!$K$3)+([1]ghana!M510*'[1]Cal p gram'!$U$24)+([1]ghana!O510*'[1]Cal p gram'!$U$23))/1000</f>
        <v>1.194681365259046E-2</v>
      </c>
      <c r="S510" s="15">
        <v>0</v>
      </c>
      <c r="T510" s="39">
        <f>(R510/[1]Sheet3!$B$21)*10000</f>
        <v>0.68515690394056195</v>
      </c>
    </row>
    <row r="511" spans="1:20" x14ac:dyDescent="0.25">
      <c r="A511" s="32">
        <v>39472</v>
      </c>
      <c r="B511" s="15">
        <v>509</v>
      </c>
      <c r="C511" s="33">
        <v>0.50277777777777777</v>
      </c>
      <c r="D511" s="15">
        <v>-1</v>
      </c>
      <c r="E511" s="29">
        <v>574890</v>
      </c>
      <c r="F511" s="29">
        <v>544021</v>
      </c>
      <c r="G511" s="15">
        <v>0</v>
      </c>
      <c r="H511" s="15">
        <v>2</v>
      </c>
      <c r="I511" s="15">
        <v>0</v>
      </c>
      <c r="J511" s="15">
        <f t="shared" si="7"/>
        <v>2</v>
      </c>
      <c r="K511" s="15">
        <v>8</v>
      </c>
      <c r="L511" s="15">
        <v>0</v>
      </c>
      <c r="M511" s="15">
        <v>0</v>
      </c>
      <c r="N511" s="15">
        <v>0</v>
      </c>
      <c r="O511" s="15">
        <v>0</v>
      </c>
      <c r="P511" s="15">
        <v>0</v>
      </c>
      <c r="Q511" s="15">
        <v>0</v>
      </c>
      <c r="R511" s="35">
        <f>((G511*[1]Sheet3!$K$7)+([1]ghana!I511*[1]Sheet3!$K$13)+(I511*[1]Sheet3!$K$13)+([1]ghana!L511*[1]Sheet3!$K$3)+([1]ghana!M511*'[1]Cal p gram'!$U$24)+([1]ghana!O511*'[1]Cal p gram'!$U$23))/1000</f>
        <v>0.48415735800258169</v>
      </c>
      <c r="S511" s="15">
        <v>0</v>
      </c>
      <c r="T511" s="39">
        <f>(R511/[1]Sheet3!$B$21)*10000</f>
        <v>27.766713876646314</v>
      </c>
    </row>
    <row r="512" spans="1:20" x14ac:dyDescent="0.25">
      <c r="A512" s="32">
        <v>39472</v>
      </c>
      <c r="B512" s="15">
        <v>510</v>
      </c>
      <c r="C512" s="33">
        <v>0.50624999999999998</v>
      </c>
      <c r="D512" s="15">
        <v>-1</v>
      </c>
      <c r="E512" s="29">
        <v>574817</v>
      </c>
      <c r="F512" s="29">
        <v>544068</v>
      </c>
      <c r="G512" s="15">
        <v>0</v>
      </c>
      <c r="H512" s="15">
        <v>0</v>
      </c>
      <c r="I512" s="15">
        <v>0</v>
      </c>
      <c r="J512" s="15">
        <f t="shared" si="7"/>
        <v>0</v>
      </c>
      <c r="K512" s="15">
        <v>5</v>
      </c>
      <c r="L512" s="15">
        <v>0</v>
      </c>
      <c r="M512" s="15">
        <v>0</v>
      </c>
      <c r="N512" s="15">
        <v>0</v>
      </c>
      <c r="O512" s="15">
        <v>0</v>
      </c>
      <c r="P512" s="15">
        <v>0</v>
      </c>
      <c r="Q512" s="15">
        <v>0</v>
      </c>
      <c r="R512" s="35">
        <f>((G512*[1]Sheet3!$K$7)+([1]ghana!I512*[1]Sheet3!$K$13)+(I512*[1]Sheet3!$K$13)+([1]ghana!L512*[1]Sheet3!$K$3)+([1]ghana!M512*'[1]Cal p gram'!$U$24)+([1]ghana!O512*'[1]Cal p gram'!$U$23))/1000</f>
        <v>1.991135608765077E-2</v>
      </c>
      <c r="S512" s="15">
        <v>0</v>
      </c>
      <c r="T512" s="39">
        <f>(R512/[1]Sheet3!$B$21)*10000</f>
        <v>1.1419281732342701</v>
      </c>
    </row>
    <row r="513" spans="1:20" x14ac:dyDescent="0.25">
      <c r="A513" s="32">
        <v>39472</v>
      </c>
      <c r="B513" s="15">
        <v>511</v>
      </c>
      <c r="C513" s="33">
        <v>0.50972222222222219</v>
      </c>
      <c r="D513" s="15">
        <v>-1</v>
      </c>
      <c r="E513" s="29">
        <v>574728</v>
      </c>
      <c r="F513" s="29">
        <v>544099</v>
      </c>
      <c r="G513" s="15">
        <v>0</v>
      </c>
      <c r="H513" s="15">
        <v>0</v>
      </c>
      <c r="I513" s="15">
        <v>0</v>
      </c>
      <c r="J513" s="15">
        <f t="shared" si="7"/>
        <v>0</v>
      </c>
      <c r="K513" s="15">
        <v>4</v>
      </c>
      <c r="L513" s="15">
        <v>0</v>
      </c>
      <c r="M513" s="15">
        <v>0</v>
      </c>
      <c r="N513" s="15">
        <v>0</v>
      </c>
      <c r="O513" s="15">
        <v>0</v>
      </c>
      <c r="P513" s="15">
        <v>0</v>
      </c>
      <c r="Q513" s="15">
        <v>0</v>
      </c>
      <c r="R513" s="35">
        <f>((G513*[1]Sheet3!$K$7)+([1]ghana!I513*[1]Sheet3!$K$13)+(I513*[1]Sheet3!$K$13)+([1]ghana!L513*[1]Sheet3!$K$3)+([1]ghana!M513*'[1]Cal p gram'!$U$24)+([1]ghana!O513*'[1]Cal p gram'!$U$23))/1000</f>
        <v>1.5929084870120614E-2</v>
      </c>
      <c r="S513" s="15">
        <v>0</v>
      </c>
      <c r="T513" s="39">
        <f>(R513/[1]Sheet3!$B$21)*10000</f>
        <v>0.91354253858741596</v>
      </c>
    </row>
    <row r="514" spans="1:20" x14ac:dyDescent="0.25">
      <c r="A514" s="32">
        <v>39472</v>
      </c>
      <c r="B514" s="15">
        <v>512</v>
      </c>
      <c r="C514" s="33">
        <v>0.51249999999999996</v>
      </c>
      <c r="D514" s="15">
        <v>-1</v>
      </c>
      <c r="E514" s="29">
        <v>574639</v>
      </c>
      <c r="F514" s="29">
        <v>544119</v>
      </c>
      <c r="G514" s="15">
        <v>0</v>
      </c>
      <c r="H514" s="15">
        <v>0</v>
      </c>
      <c r="I514" s="15">
        <v>0</v>
      </c>
      <c r="J514" s="15">
        <f t="shared" si="7"/>
        <v>0</v>
      </c>
      <c r="K514" s="15">
        <v>4</v>
      </c>
      <c r="L514" s="15">
        <v>0</v>
      </c>
      <c r="M514" s="15">
        <v>0</v>
      </c>
      <c r="N514" s="15">
        <v>0</v>
      </c>
      <c r="O514" s="15">
        <v>0</v>
      </c>
      <c r="P514" s="15">
        <v>0</v>
      </c>
      <c r="Q514" s="15">
        <v>0</v>
      </c>
      <c r="R514" s="35">
        <f>((G514*[1]Sheet3!$K$7)+([1]ghana!I514*[1]Sheet3!$K$13)+(I514*[1]Sheet3!$K$13)+([1]ghana!L514*[1]Sheet3!$K$3)+([1]ghana!M514*'[1]Cal p gram'!$U$24)+([1]ghana!O514*'[1]Cal p gram'!$U$23))/1000</f>
        <v>1.5929084870120614E-2</v>
      </c>
      <c r="S514" s="15">
        <v>0</v>
      </c>
      <c r="T514" s="39">
        <f>(R514/[1]Sheet3!$B$21)*10000</f>
        <v>0.91354253858741596</v>
      </c>
    </row>
    <row r="515" spans="1:20" x14ac:dyDescent="0.25">
      <c r="A515" s="32">
        <v>39472</v>
      </c>
      <c r="B515" s="15">
        <v>513</v>
      </c>
      <c r="C515" s="33">
        <v>0.51875000000000004</v>
      </c>
      <c r="D515" s="15">
        <v>-1</v>
      </c>
      <c r="E515" s="29">
        <v>574563</v>
      </c>
      <c r="F515" s="29">
        <v>544160</v>
      </c>
      <c r="G515" s="15">
        <v>0</v>
      </c>
      <c r="H515" s="15">
        <v>0</v>
      </c>
      <c r="I515" s="15">
        <v>0</v>
      </c>
      <c r="J515" s="15">
        <f t="shared" si="7"/>
        <v>0</v>
      </c>
      <c r="K515" s="15">
        <v>21</v>
      </c>
      <c r="L515" s="15">
        <v>0</v>
      </c>
      <c r="M515" s="15">
        <v>0</v>
      </c>
      <c r="N515" s="15">
        <v>0</v>
      </c>
      <c r="O515" s="15">
        <v>0</v>
      </c>
      <c r="P515" s="15">
        <v>0</v>
      </c>
      <c r="Q515" s="15">
        <v>0</v>
      </c>
      <c r="R515" s="35">
        <f>((G515*[1]Sheet3!$K$7)+([1]ghana!I515*[1]Sheet3!$K$13)+(I515*[1]Sheet3!$K$13)+([1]ghana!L515*[1]Sheet3!$K$3)+([1]ghana!M515*'[1]Cal p gram'!$U$24)+([1]ghana!O515*'[1]Cal p gram'!$U$23))/1000</f>
        <v>8.3627695568133237E-2</v>
      </c>
      <c r="S515" s="15">
        <v>0</v>
      </c>
      <c r="T515" s="39">
        <f>(R515/[1]Sheet3!$B$21)*10000</f>
        <v>4.7960983275839348</v>
      </c>
    </row>
    <row r="516" spans="1:20" x14ac:dyDescent="0.25">
      <c r="A516" s="32">
        <v>39472</v>
      </c>
      <c r="B516" s="15">
        <v>514</v>
      </c>
      <c r="C516" s="33">
        <v>0.52708333333333335</v>
      </c>
      <c r="D516" s="15">
        <v>-1</v>
      </c>
      <c r="E516" s="29">
        <v>574473</v>
      </c>
      <c r="F516" s="29">
        <v>544184</v>
      </c>
      <c r="G516" s="15">
        <v>0</v>
      </c>
      <c r="H516" s="15">
        <v>0</v>
      </c>
      <c r="I516" s="15">
        <v>0</v>
      </c>
      <c r="J516" s="15">
        <f t="shared" ref="J516:J579" si="8">SUM(G516:I516)</f>
        <v>0</v>
      </c>
      <c r="K516" s="15">
        <v>4</v>
      </c>
      <c r="L516" s="15">
        <v>0</v>
      </c>
      <c r="M516" s="15">
        <v>0</v>
      </c>
      <c r="N516" s="15">
        <v>1</v>
      </c>
      <c r="O516" s="15">
        <v>1</v>
      </c>
      <c r="P516" s="15">
        <v>0</v>
      </c>
      <c r="Q516" s="15">
        <v>0</v>
      </c>
      <c r="R516" s="35">
        <f>((G516*[1]Sheet3!$K$7)+([1]ghana!I516*[1]Sheet3!$K$13)+(I516*[1]Sheet3!$K$13)+([1]ghana!L516*[1]Sheet3!$K$3)+([1]ghana!M516*'[1]Cal p gram'!$U$24)+([1]ghana!O516*'[1]Cal p gram'!$U$23))/1000</f>
        <v>1.5929084870120614E-2</v>
      </c>
      <c r="S516" s="15">
        <v>0</v>
      </c>
      <c r="T516" s="39">
        <f>(R516/[1]Sheet3!$B$21)*10000</f>
        <v>0.91354253858741596</v>
      </c>
    </row>
    <row r="517" spans="1:20" x14ac:dyDescent="0.25">
      <c r="A517" s="32">
        <v>39472</v>
      </c>
      <c r="B517" s="15">
        <v>515</v>
      </c>
      <c r="C517" s="33">
        <v>0.54305555555555551</v>
      </c>
      <c r="D517" s="15">
        <v>1</v>
      </c>
      <c r="E517" s="29">
        <v>574377</v>
      </c>
      <c r="F517" s="29">
        <v>544226</v>
      </c>
      <c r="G517" s="15">
        <v>0</v>
      </c>
      <c r="H517" s="15">
        <v>0</v>
      </c>
      <c r="I517" s="15">
        <v>0</v>
      </c>
      <c r="J517" s="15">
        <f t="shared" si="8"/>
        <v>0</v>
      </c>
      <c r="K517" s="15">
        <v>25</v>
      </c>
      <c r="L517" s="15">
        <v>0</v>
      </c>
      <c r="M517" s="15">
        <v>0</v>
      </c>
      <c r="N517" s="15">
        <v>0</v>
      </c>
      <c r="O517" s="15">
        <v>0</v>
      </c>
      <c r="P517" s="15">
        <v>0</v>
      </c>
      <c r="Q517" s="15">
        <v>0</v>
      </c>
      <c r="R517" s="35">
        <f>((G517*[1]Sheet3!$K$7)+([1]ghana!I517*[1]Sheet3!$K$13)+(I517*[1]Sheet3!$K$13)+([1]ghana!L517*[1]Sheet3!$K$3)+([1]ghana!M517*'[1]Cal p gram'!$U$24)+([1]ghana!O517*'[1]Cal p gram'!$U$23))/1000</f>
        <v>9.9556780438253833E-2</v>
      </c>
      <c r="S517" s="15">
        <v>0</v>
      </c>
      <c r="T517" s="39">
        <f>(R517/[1]Sheet3!$B$21)*10000</f>
        <v>5.70964086617135</v>
      </c>
    </row>
    <row r="518" spans="1:20" x14ac:dyDescent="0.25">
      <c r="A518" s="32">
        <v>39472</v>
      </c>
      <c r="B518" s="15">
        <v>516</v>
      </c>
      <c r="C518" s="33">
        <v>0.54930555555555549</v>
      </c>
      <c r="D518" s="15">
        <v>1</v>
      </c>
      <c r="E518" s="29">
        <v>574294</v>
      </c>
      <c r="F518" s="29">
        <v>544253</v>
      </c>
      <c r="G518" s="15">
        <v>0</v>
      </c>
      <c r="H518" s="15">
        <v>0</v>
      </c>
      <c r="I518" s="15">
        <v>0</v>
      </c>
      <c r="J518" s="15">
        <f t="shared" si="8"/>
        <v>0</v>
      </c>
      <c r="K518" s="15">
        <v>67</v>
      </c>
      <c r="L518" s="15">
        <v>0</v>
      </c>
      <c r="M518" s="15">
        <v>0</v>
      </c>
      <c r="N518" s="15">
        <v>0</v>
      </c>
      <c r="O518" s="15">
        <v>0</v>
      </c>
      <c r="P518" s="15">
        <v>0</v>
      </c>
      <c r="Q518" s="15">
        <v>0</v>
      </c>
      <c r="R518" s="35">
        <f>((G518*[1]Sheet3!$K$7)+([1]ghana!I518*[1]Sheet3!$K$13)+(I518*[1]Sheet3!$K$13)+([1]ghana!L518*[1]Sheet3!$K$3)+([1]ghana!M518*'[1]Cal p gram'!$U$24)+([1]ghana!O518*'[1]Cal p gram'!$U$23))/1000</f>
        <v>0.26681217157452025</v>
      </c>
      <c r="S518" s="15">
        <v>0</v>
      </c>
      <c r="T518" s="39">
        <f>(R518/[1]Sheet3!$B$21)*10000</f>
        <v>15.301837521339216</v>
      </c>
    </row>
    <row r="519" spans="1:20" x14ac:dyDescent="0.25">
      <c r="A519" s="32">
        <v>39472</v>
      </c>
      <c r="B519" s="15">
        <v>517</v>
      </c>
      <c r="C519" s="33">
        <v>0.5625</v>
      </c>
      <c r="D519" s="15">
        <v>1</v>
      </c>
      <c r="E519" s="29">
        <v>574192</v>
      </c>
      <c r="F519" s="29">
        <v>544299</v>
      </c>
      <c r="G519" s="15">
        <v>0</v>
      </c>
      <c r="H519" s="15">
        <v>926</v>
      </c>
      <c r="I519" s="15">
        <v>5</v>
      </c>
      <c r="J519" s="15">
        <f t="shared" si="8"/>
        <v>931</v>
      </c>
      <c r="K519" s="15">
        <v>4</v>
      </c>
      <c r="L519" s="15">
        <v>0</v>
      </c>
      <c r="M519" s="15">
        <v>0</v>
      </c>
      <c r="N519" s="15">
        <v>0</v>
      </c>
      <c r="O519" s="15">
        <v>0</v>
      </c>
      <c r="P519" s="15">
        <v>0</v>
      </c>
      <c r="Q519" s="15">
        <v>0</v>
      </c>
      <c r="R519" s="35">
        <f>((G519*[1]Sheet3!$K$7)+([1]ghana!I519*[1]Sheet3!$K$13)+(I519*[1]Sheet3!$K$13)+([1]ghana!L519*[1]Sheet3!$K$3)+([1]ghana!M519*'[1]Cal p gram'!$U$24)+([1]ghana!O519*'[1]Cal p gram'!$U$23))/1000</f>
        <v>210.5612012209896</v>
      </c>
      <c r="S519" s="15">
        <v>0</v>
      </c>
      <c r="T519" s="39">
        <f>(R519/[1]Sheet3!$B$21)*10000</f>
        <v>12075.810748692562</v>
      </c>
    </row>
    <row r="520" spans="1:20" x14ac:dyDescent="0.25">
      <c r="A520" s="32">
        <v>39472</v>
      </c>
      <c r="B520" s="15">
        <v>518</v>
      </c>
      <c r="C520" s="33">
        <v>0.56736111111111109</v>
      </c>
      <c r="D520" s="15">
        <v>1</v>
      </c>
      <c r="E520" s="29">
        <v>574080</v>
      </c>
      <c r="F520" s="29">
        <v>544319</v>
      </c>
      <c r="G520" s="15">
        <v>0</v>
      </c>
      <c r="H520" s="15">
        <v>1</v>
      </c>
      <c r="I520" s="15">
        <v>0</v>
      </c>
      <c r="J520" s="15">
        <f t="shared" si="8"/>
        <v>1</v>
      </c>
      <c r="K520" s="15">
        <v>17</v>
      </c>
      <c r="L520" s="15">
        <v>0</v>
      </c>
      <c r="M520" s="15">
        <v>0</v>
      </c>
      <c r="N520" s="15">
        <v>0</v>
      </c>
      <c r="O520" s="15">
        <v>0</v>
      </c>
      <c r="P520" s="15">
        <v>0</v>
      </c>
      <c r="Q520" s="15">
        <v>0</v>
      </c>
      <c r="R520" s="35">
        <f>((G520*[1]Sheet3!$K$7)+([1]ghana!I520*[1]Sheet3!$K$13)+(I520*[1]Sheet3!$K$13)+([1]ghana!L520*[1]Sheet3!$K$3)+([1]ghana!M520*'[1]Cal p gram'!$U$24)+([1]ghana!O520*'[1]Cal p gram'!$U$23))/1000</f>
        <v>0.29384820482918284</v>
      </c>
      <c r="S520" s="15">
        <v>0</v>
      </c>
      <c r="T520" s="39">
        <f>(R520/[1]Sheet3!$B$21)*10000</f>
        <v>16.852370188732259</v>
      </c>
    </row>
    <row r="521" spans="1:20" ht="14.25" customHeight="1" x14ac:dyDescent="0.25">
      <c r="A521" s="32">
        <v>39472</v>
      </c>
      <c r="B521" s="15">
        <v>519</v>
      </c>
      <c r="C521" s="33">
        <v>0.57430555555555551</v>
      </c>
      <c r="D521" s="15">
        <v>2</v>
      </c>
      <c r="E521" s="29">
        <v>573992</v>
      </c>
      <c r="F521" s="29">
        <v>544344</v>
      </c>
      <c r="J521" s="15">
        <f t="shared" si="8"/>
        <v>0</v>
      </c>
      <c r="R521" s="35">
        <f>((G521*[1]Sheet3!$K$7)+([1]ghana!I521*[1]Sheet3!$K$13)+(I521*[1]Sheet3!$K$13)+([1]ghana!L521*[1]Sheet3!$K$3)+([1]ghana!M521*'[1]Cal p gram'!$U$24)+([1]ghana!O521*'[1]Cal p gram'!$U$23))/1000</f>
        <v>0</v>
      </c>
      <c r="T521" s="39">
        <f>(R521/[1]Sheet3!$B$21)*10000</f>
        <v>0</v>
      </c>
    </row>
    <row r="522" spans="1:20" x14ac:dyDescent="0.25">
      <c r="A522" s="32">
        <v>39472</v>
      </c>
      <c r="B522" s="15">
        <v>520</v>
      </c>
      <c r="C522" s="33">
        <v>0.57916666666666661</v>
      </c>
      <c r="D522" s="15">
        <v>2</v>
      </c>
      <c r="E522" s="29">
        <v>573915</v>
      </c>
      <c r="F522" s="29">
        <v>544376</v>
      </c>
      <c r="J522" s="15">
        <f t="shared" si="8"/>
        <v>0</v>
      </c>
      <c r="R522" s="35">
        <f>((G522*[1]Sheet3!$K$7)+([1]ghana!I522*[1]Sheet3!$K$13)+(I522*[1]Sheet3!$K$13)+([1]ghana!L522*[1]Sheet3!$K$3)+([1]ghana!M522*'[1]Cal p gram'!$U$24)+([1]ghana!O522*'[1]Cal p gram'!$U$23))/1000</f>
        <v>0</v>
      </c>
      <c r="T522" s="39">
        <f>(R522/[1]Sheet3!$B$21)*10000</f>
        <v>0</v>
      </c>
    </row>
    <row r="523" spans="1:20" x14ac:dyDescent="0.25">
      <c r="A523" s="32">
        <v>39472</v>
      </c>
      <c r="B523" s="15">
        <v>521</v>
      </c>
      <c r="C523" s="33">
        <v>0.58125000000000004</v>
      </c>
      <c r="D523" s="15">
        <v>2</v>
      </c>
      <c r="E523" s="29">
        <v>573836</v>
      </c>
      <c r="F523" s="29">
        <v>544425</v>
      </c>
      <c r="G523" s="15">
        <v>1</v>
      </c>
      <c r="H523" s="15">
        <v>6</v>
      </c>
      <c r="I523" s="15">
        <v>0</v>
      </c>
      <c r="J523" s="15">
        <f t="shared" si="8"/>
        <v>7</v>
      </c>
      <c r="K523" s="15">
        <v>4</v>
      </c>
      <c r="L523" s="15">
        <v>0</v>
      </c>
      <c r="M523" s="15">
        <v>0</v>
      </c>
      <c r="N523" s="15">
        <v>1</v>
      </c>
      <c r="O523" s="15">
        <v>0.7</v>
      </c>
      <c r="P523" s="15">
        <v>0</v>
      </c>
      <c r="Q523" s="15">
        <v>0</v>
      </c>
      <c r="R523" s="35">
        <f>((G523*[1]Sheet3!$K$7)+([1]ghana!I523*[1]Sheet3!$K$13)+(I523*[1]Sheet3!$K$13)+([1]ghana!L523*[1]Sheet3!$K$3)+([1]ghana!M523*'[1]Cal p gram'!$U$24)+([1]ghana!O523*'[1]Cal p gram'!$U$23))/1000</f>
        <v>1.3831154782014068</v>
      </c>
      <c r="S523" s="15">
        <v>0</v>
      </c>
      <c r="T523" s="39">
        <f>(R523/[1]Sheet3!$B$21)*10000</f>
        <v>79.322499403953131</v>
      </c>
    </row>
    <row r="524" spans="1:20" x14ac:dyDescent="0.25">
      <c r="A524" s="32">
        <v>39472</v>
      </c>
      <c r="B524" s="15">
        <v>522</v>
      </c>
      <c r="C524" s="33">
        <v>0.58472222222222214</v>
      </c>
      <c r="D524" s="15">
        <v>2</v>
      </c>
      <c r="E524" s="29">
        <v>573728</v>
      </c>
      <c r="F524" s="29">
        <v>544474</v>
      </c>
      <c r="G524" s="15">
        <v>0</v>
      </c>
      <c r="H524" s="15">
        <v>1</v>
      </c>
      <c r="I524" s="15">
        <v>1</v>
      </c>
      <c r="J524" s="15">
        <f t="shared" si="8"/>
        <v>2</v>
      </c>
      <c r="K524" s="15">
        <v>10</v>
      </c>
      <c r="L524" s="15">
        <v>0</v>
      </c>
      <c r="M524" s="15">
        <v>0</v>
      </c>
      <c r="N524" s="15">
        <v>0</v>
      </c>
      <c r="O524" s="15">
        <v>0</v>
      </c>
      <c r="P524" s="15">
        <v>0</v>
      </c>
      <c r="Q524" s="15">
        <v>0</v>
      </c>
      <c r="R524" s="35">
        <f>((G524*[1]Sheet3!$K$7)+([1]ghana!I524*[1]Sheet3!$K$13)+(I524*[1]Sheet3!$K$13)+([1]ghana!L524*[1]Sheet3!$K$3)+([1]ghana!M524*'[1]Cal p gram'!$U$24)+([1]ghana!O524*'[1]Cal p gram'!$U$23))/1000</f>
        <v>0.49212190043764203</v>
      </c>
      <c r="S524" s="15">
        <v>0</v>
      </c>
      <c r="T524" s="39">
        <f>(R524/[1]Sheet3!$B$21)*10000</f>
        <v>28.223485145940021</v>
      </c>
    </row>
    <row r="525" spans="1:20" x14ac:dyDescent="0.25">
      <c r="A525" s="32">
        <v>39472</v>
      </c>
      <c r="B525" s="15">
        <v>523</v>
      </c>
      <c r="C525" s="33">
        <v>0.58888888888888891</v>
      </c>
      <c r="D525" s="15">
        <v>2</v>
      </c>
      <c r="E525" s="29">
        <v>573652</v>
      </c>
      <c r="F525" s="29">
        <v>544522</v>
      </c>
      <c r="G525" s="15">
        <v>3</v>
      </c>
      <c r="H525" s="15">
        <v>180</v>
      </c>
      <c r="I525" s="15">
        <v>14</v>
      </c>
      <c r="J525" s="15">
        <f t="shared" si="8"/>
        <v>197</v>
      </c>
      <c r="K525" s="15">
        <v>1</v>
      </c>
      <c r="L525" s="15">
        <v>0</v>
      </c>
      <c r="M525" s="15">
        <v>0</v>
      </c>
      <c r="N525" s="15">
        <v>0</v>
      </c>
      <c r="O525" s="15">
        <v>0</v>
      </c>
      <c r="P525" s="15">
        <v>0</v>
      </c>
      <c r="Q525" s="15">
        <v>0</v>
      </c>
      <c r="R525" s="35">
        <f>((G525*[1]Sheet3!$K$7)+([1]ghana!I525*[1]Sheet3!$K$13)+(I525*[1]Sheet3!$K$13)+([1]ghana!L525*[1]Sheet3!$K$3)+([1]ghana!M525*'[1]Cal p gram'!$U$24)+([1]ghana!O525*'[1]Cal p gram'!$U$23))/1000</f>
        <v>43.907870018297345</v>
      </c>
      <c r="S525" s="15">
        <v>0</v>
      </c>
      <c r="T525" s="39">
        <f>(R525/[1]Sheet3!$B$21)*10000</f>
        <v>2518.1425905842343</v>
      </c>
    </row>
    <row r="526" spans="1:20" x14ac:dyDescent="0.25">
      <c r="A526" s="32">
        <v>39472</v>
      </c>
      <c r="B526" s="15">
        <v>524</v>
      </c>
      <c r="C526" s="33">
        <v>0.59236111111111112</v>
      </c>
      <c r="D526" s="15">
        <v>2</v>
      </c>
      <c r="E526" s="29">
        <v>573562</v>
      </c>
      <c r="F526" s="29">
        <v>544544</v>
      </c>
      <c r="G526" s="15">
        <v>0</v>
      </c>
      <c r="H526" s="15">
        <v>1</v>
      </c>
      <c r="I526" s="15">
        <v>0</v>
      </c>
      <c r="J526" s="15">
        <f t="shared" si="8"/>
        <v>1</v>
      </c>
      <c r="K526" s="15">
        <v>0</v>
      </c>
      <c r="L526" s="15">
        <v>1</v>
      </c>
      <c r="M526" s="15">
        <v>2.5</v>
      </c>
      <c r="N526" s="15">
        <v>0</v>
      </c>
      <c r="O526" s="15">
        <v>0</v>
      </c>
      <c r="P526" s="15">
        <v>0</v>
      </c>
      <c r="Q526" s="15">
        <v>0</v>
      </c>
      <c r="R526" s="35">
        <f>((G526*[1]Sheet3!$K$7)+([1]ghana!I526*[1]Sheet3!$K$13)+(I526*[1]Sheet3!$K$13)+([1]ghana!L526*[1]Sheet3!$K$3)+([1]ghana!M526*'[1]Cal p gram'!$U$24)+([1]ghana!O526*'[1]Cal p gram'!$U$23))/1000</f>
        <v>0.22614959413117022</v>
      </c>
      <c r="S526" s="15" t="s">
        <v>518</v>
      </c>
      <c r="T526" s="39">
        <f>(R526/[1]Sheet3!$B$21)*10000</f>
        <v>12.969814399735741</v>
      </c>
    </row>
    <row r="527" spans="1:20" x14ac:dyDescent="0.25">
      <c r="A527" s="32">
        <v>39472</v>
      </c>
      <c r="B527" s="15">
        <v>525</v>
      </c>
      <c r="C527" s="33">
        <v>0.59444444444444444</v>
      </c>
      <c r="D527" s="15">
        <v>2</v>
      </c>
      <c r="E527" s="29">
        <v>573477</v>
      </c>
      <c r="F527" s="29">
        <v>544577</v>
      </c>
      <c r="G527" s="15">
        <v>1</v>
      </c>
      <c r="H527" s="15">
        <v>0</v>
      </c>
      <c r="I527" s="15">
        <v>0</v>
      </c>
      <c r="J527" s="15">
        <f t="shared" si="8"/>
        <v>1</v>
      </c>
      <c r="K527" s="15">
        <v>0</v>
      </c>
      <c r="L527" s="15">
        <v>0</v>
      </c>
      <c r="M527" s="15">
        <v>0</v>
      </c>
      <c r="N527" s="15">
        <v>0</v>
      </c>
      <c r="O527" s="15">
        <v>0</v>
      </c>
      <c r="P527" s="15">
        <v>0</v>
      </c>
      <c r="Q527" s="15">
        <v>0</v>
      </c>
      <c r="R527" s="35">
        <f>((G527*[1]Sheet3!$K$7)+([1]ghana!I527*[1]Sheet3!$K$13)+(I527*[1]Sheet3!$K$13)+([1]ghana!L527*[1]Sheet3!$K$3)+([1]ghana!M527*'[1]Cal p gram'!$U$24)+([1]ghana!O527*'[1]Cal p gram'!$U$23))/1000</f>
        <v>1.028882854426493E-2</v>
      </c>
      <c r="S527" s="15">
        <v>0</v>
      </c>
      <c r="T527" s="39">
        <f>(R527/[1]Sheet3!$B$21)*10000</f>
        <v>0.59007046695126819</v>
      </c>
    </row>
    <row r="528" spans="1:20" x14ac:dyDescent="0.25">
      <c r="A528" s="32">
        <v>39472</v>
      </c>
      <c r="B528" s="15">
        <v>526</v>
      </c>
      <c r="C528" s="33">
        <v>0.59722222222222221</v>
      </c>
      <c r="D528" s="15">
        <v>2</v>
      </c>
      <c r="E528" s="29">
        <v>573390</v>
      </c>
      <c r="F528" s="29">
        <v>544614</v>
      </c>
      <c r="G528" s="15">
        <v>133</v>
      </c>
      <c r="H528" s="15">
        <v>1009</v>
      </c>
      <c r="I528" s="15">
        <v>2</v>
      </c>
      <c r="J528" s="15">
        <f t="shared" si="8"/>
        <v>1144</v>
      </c>
      <c r="K528" s="15">
        <v>4</v>
      </c>
      <c r="L528" s="15">
        <v>0</v>
      </c>
      <c r="M528" s="15">
        <v>0</v>
      </c>
      <c r="N528" s="15">
        <v>0</v>
      </c>
      <c r="O528" s="15">
        <v>0</v>
      </c>
      <c r="P528" s="15">
        <v>0</v>
      </c>
      <c r="Q528" s="15">
        <v>0</v>
      </c>
      <c r="R528" s="35">
        <f>((G528*[1]Sheet3!$K$7)+([1]ghana!I528*[1]Sheet3!$K$13)+(I528*[1]Sheet3!$K$13)+([1]ghana!L528*[1]Sheet3!$K$3)+([1]ghana!M528*'[1]Cal p gram'!$U$24)+([1]ghana!O528*'[1]Cal p gram'!$U$23))/1000</f>
        <v>230.02158294787046</v>
      </c>
      <c r="S528" s="15">
        <v>0</v>
      </c>
      <c r="T528" s="39">
        <f>(R528/[1]Sheet3!$B$21)*10000</f>
        <v>13191.875272775938</v>
      </c>
    </row>
    <row r="529" spans="1:20" x14ac:dyDescent="0.25">
      <c r="A529" s="32">
        <v>39472</v>
      </c>
      <c r="B529" s="15">
        <v>527</v>
      </c>
      <c r="C529" s="33">
        <v>0.60138888888888886</v>
      </c>
      <c r="D529" s="15">
        <v>2</v>
      </c>
      <c r="E529" s="29">
        <v>573299</v>
      </c>
      <c r="F529" s="29">
        <v>544643</v>
      </c>
      <c r="G529" s="15">
        <v>0</v>
      </c>
      <c r="H529" s="15">
        <v>0</v>
      </c>
      <c r="I529" s="15">
        <v>0</v>
      </c>
      <c r="J529" s="15">
        <f t="shared" si="8"/>
        <v>0</v>
      </c>
      <c r="K529" s="15">
        <v>2</v>
      </c>
      <c r="L529" s="15">
        <v>1</v>
      </c>
      <c r="M529" s="15">
        <v>7.1</v>
      </c>
      <c r="N529" s="15">
        <v>0</v>
      </c>
      <c r="O529" s="15">
        <v>0</v>
      </c>
      <c r="P529" s="15">
        <v>0</v>
      </c>
      <c r="Q529" s="15">
        <v>0</v>
      </c>
      <c r="R529" s="35">
        <f>((G529*[1]Sheet3!$K$7)+([1]ghana!I529*[1]Sheet3!$K$13)+(I529*[1]Sheet3!$K$13)+([1]ghana!L529*[1]Sheet3!$K$3)+([1]ghana!M529*'[1]Cal p gram'!$U$24)+([1]ghana!O529*'[1]Cal p gram'!$U$23))/1000</f>
        <v>7.964542435060307E-3</v>
      </c>
      <c r="S529" s="15" t="s">
        <v>482</v>
      </c>
      <c r="T529" s="39">
        <f>(R529/[1]Sheet3!$B$21)*10000</f>
        <v>0.45677126929370798</v>
      </c>
    </row>
    <row r="530" spans="1:20" x14ac:dyDescent="0.25">
      <c r="A530" s="32">
        <v>39472</v>
      </c>
      <c r="B530" s="15">
        <v>528</v>
      </c>
      <c r="C530" s="33">
        <v>0.60486111111111107</v>
      </c>
      <c r="D530" s="15">
        <v>2</v>
      </c>
      <c r="E530" s="29">
        <v>573214</v>
      </c>
      <c r="F530" s="29">
        <v>544671</v>
      </c>
      <c r="G530" s="15">
        <v>0</v>
      </c>
      <c r="H530" s="15">
        <v>1</v>
      </c>
      <c r="I530" s="15">
        <v>0</v>
      </c>
      <c r="J530" s="15">
        <f t="shared" si="8"/>
        <v>1</v>
      </c>
      <c r="K530" s="15">
        <v>0</v>
      </c>
      <c r="L530" s="15">
        <v>0</v>
      </c>
      <c r="M530" s="15">
        <v>0</v>
      </c>
      <c r="N530" s="15">
        <v>0</v>
      </c>
      <c r="O530" s="15">
        <v>0</v>
      </c>
      <c r="P530" s="15">
        <v>0</v>
      </c>
      <c r="Q530" s="15">
        <v>0</v>
      </c>
      <c r="R530" s="35">
        <f>((G530*[1]Sheet3!$K$7)+([1]ghana!I530*[1]Sheet3!$K$13)+(I530*[1]Sheet3!$K$13)+([1]ghana!L530*[1]Sheet3!$K$3)+([1]ghana!M530*'[1]Cal p gram'!$U$24)+([1]ghana!O530*'[1]Cal p gram'!$U$23))/1000</f>
        <v>0.22614959413117022</v>
      </c>
      <c r="S530" s="15">
        <v>0</v>
      </c>
      <c r="T530" s="39">
        <f>(R530/[1]Sheet3!$B$21)*10000</f>
        <v>12.969814399735741</v>
      </c>
    </row>
    <row r="531" spans="1:20" x14ac:dyDescent="0.25">
      <c r="A531" s="32">
        <v>39472</v>
      </c>
      <c r="B531" s="15">
        <v>529</v>
      </c>
      <c r="C531" s="33">
        <v>0.60763888888888884</v>
      </c>
      <c r="D531" s="15">
        <v>2</v>
      </c>
      <c r="E531" s="29">
        <v>573144</v>
      </c>
      <c r="F531" s="29">
        <v>544700</v>
      </c>
      <c r="G531" s="15">
        <v>113</v>
      </c>
      <c r="H531" s="15">
        <v>320</v>
      </c>
      <c r="I531" s="15">
        <v>0</v>
      </c>
      <c r="J531" s="15">
        <f t="shared" si="8"/>
        <v>433</v>
      </c>
      <c r="K531" s="15">
        <v>0</v>
      </c>
      <c r="L531" s="15">
        <v>0</v>
      </c>
      <c r="M531" s="15">
        <v>0</v>
      </c>
      <c r="N531" s="15">
        <v>0</v>
      </c>
      <c r="O531" s="15">
        <v>0</v>
      </c>
      <c r="P531" s="15">
        <v>0</v>
      </c>
      <c r="Q531" s="15">
        <v>0</v>
      </c>
      <c r="R531" s="35">
        <f>((G531*[1]Sheet3!$K$7)+([1]ghana!I531*[1]Sheet3!$K$13)+(I531*[1]Sheet3!$K$13)+([1]ghana!L531*[1]Sheet3!$K$3)+([1]ghana!M531*'[1]Cal p gram'!$U$24)+([1]ghana!O531*'[1]Cal p gram'!$U$23))/1000</f>
        <v>73.530507747476406</v>
      </c>
      <c r="S531" s="15">
        <v>0</v>
      </c>
      <c r="T531" s="39">
        <f>(R531/[1]Sheet3!$B$21)*10000</f>
        <v>4217.0185706809298</v>
      </c>
    </row>
    <row r="532" spans="1:20" x14ac:dyDescent="0.25">
      <c r="A532" s="32">
        <v>39472</v>
      </c>
      <c r="B532" s="15">
        <v>530</v>
      </c>
      <c r="C532" s="33">
        <v>0.61111111111111105</v>
      </c>
      <c r="D532" s="15">
        <v>2</v>
      </c>
      <c r="E532" s="29">
        <v>573056</v>
      </c>
      <c r="F532" s="29">
        <v>544729</v>
      </c>
      <c r="G532" s="15">
        <v>48</v>
      </c>
      <c r="H532" s="15">
        <v>10</v>
      </c>
      <c r="I532" s="15">
        <v>0</v>
      </c>
      <c r="J532" s="15">
        <f t="shared" si="8"/>
        <v>58</v>
      </c>
      <c r="K532" s="15">
        <v>0</v>
      </c>
      <c r="L532" s="15">
        <v>0</v>
      </c>
      <c r="M532" s="15">
        <v>0</v>
      </c>
      <c r="N532" s="15">
        <v>0</v>
      </c>
      <c r="O532" s="15">
        <v>0</v>
      </c>
      <c r="P532" s="15">
        <v>0</v>
      </c>
      <c r="Q532" s="15">
        <v>0</v>
      </c>
      <c r="R532" s="35">
        <f>((G532*[1]Sheet3!$K$7)+([1]ghana!I532*[1]Sheet3!$K$13)+(I532*[1]Sheet3!$K$13)+([1]ghana!L532*[1]Sheet3!$K$3)+([1]ghana!M532*'[1]Cal p gram'!$U$24)+([1]ghana!O532*'[1]Cal p gram'!$U$23))/1000</f>
        <v>2.755359711436419</v>
      </c>
      <c r="S532" s="15">
        <v>0</v>
      </c>
      <c r="T532" s="39">
        <f>(R532/[1]Sheet3!$B$21)*10000</f>
        <v>158.02152641101827</v>
      </c>
    </row>
    <row r="533" spans="1:20" x14ac:dyDescent="0.25">
      <c r="A533" s="32">
        <v>39472</v>
      </c>
      <c r="B533" s="15">
        <v>531</v>
      </c>
      <c r="C533" s="33">
        <v>0.6152777777777777</v>
      </c>
      <c r="D533" s="15">
        <v>3</v>
      </c>
      <c r="E533" s="29">
        <v>572967</v>
      </c>
      <c r="F533" s="29">
        <v>544758</v>
      </c>
      <c r="G533" s="15">
        <v>28</v>
      </c>
      <c r="H533" s="15">
        <v>0</v>
      </c>
      <c r="I533" s="15">
        <v>0</v>
      </c>
      <c r="J533" s="15">
        <f t="shared" si="8"/>
        <v>28</v>
      </c>
      <c r="K533" s="15">
        <v>1</v>
      </c>
      <c r="L533" s="15">
        <v>0</v>
      </c>
      <c r="M533" s="15">
        <v>0</v>
      </c>
      <c r="N533" s="15">
        <v>1</v>
      </c>
      <c r="O533" s="15">
        <v>0.9</v>
      </c>
      <c r="P533" s="15">
        <v>0</v>
      </c>
      <c r="Q533" s="15">
        <v>0</v>
      </c>
      <c r="R533" s="35">
        <f>((G533*[1]Sheet3!$K$7)+([1]ghana!I533*[1]Sheet3!$K$13)+(I533*[1]Sheet3!$K$13)+([1]ghana!L533*[1]Sheet3!$K$3)+([1]ghana!M533*'[1]Cal p gram'!$U$24)+([1]ghana!O533*'[1]Cal p gram'!$U$23))/1000</f>
        <v>0.2920694704569482</v>
      </c>
      <c r="S533" s="15">
        <v>0</v>
      </c>
      <c r="T533" s="39">
        <f>(R533/[1]Sheet3!$B$21)*10000</f>
        <v>16.750358709282366</v>
      </c>
    </row>
    <row r="534" spans="1:20" x14ac:dyDescent="0.25">
      <c r="A534" s="32">
        <v>39472</v>
      </c>
      <c r="B534" s="15">
        <v>532</v>
      </c>
      <c r="C534" s="33">
        <v>0.61875000000000002</v>
      </c>
      <c r="D534" s="15">
        <v>3</v>
      </c>
      <c r="E534" s="29">
        <v>572883</v>
      </c>
      <c r="F534" s="29">
        <v>544784</v>
      </c>
      <c r="G534" s="15">
        <v>2</v>
      </c>
      <c r="H534" s="15">
        <v>988</v>
      </c>
      <c r="I534" s="15">
        <v>12</v>
      </c>
      <c r="J534" s="15">
        <f t="shared" si="8"/>
        <v>1002</v>
      </c>
      <c r="K534" s="15">
        <v>0</v>
      </c>
      <c r="L534" s="15">
        <v>0</v>
      </c>
      <c r="M534" s="15">
        <v>0</v>
      </c>
      <c r="N534" s="15">
        <v>0</v>
      </c>
      <c r="O534" s="15">
        <v>0</v>
      </c>
      <c r="P534" s="15">
        <v>0</v>
      </c>
      <c r="Q534" s="15">
        <v>0</v>
      </c>
      <c r="R534" s="35">
        <f>((G534*[1]Sheet3!$K$7)+([1]ghana!I534*[1]Sheet3!$K$13)+(I534*[1]Sheet3!$K$13)+([1]ghana!L534*[1]Sheet3!$K$3)+([1]ghana!M534*'[1]Cal p gram'!$U$24)+([1]ghana!O534*'[1]Cal p gram'!$U$23))/1000</f>
        <v>226.17017178825876</v>
      </c>
      <c r="S534" s="15">
        <v>0</v>
      </c>
      <c r="T534" s="39">
        <f>(R534/[1]Sheet3!$B$21)*10000</f>
        <v>12970.994540669642</v>
      </c>
    </row>
    <row r="535" spans="1:20" x14ac:dyDescent="0.25">
      <c r="A535" s="32">
        <v>39472</v>
      </c>
      <c r="B535" s="15">
        <v>533</v>
      </c>
      <c r="C535" s="33">
        <v>0.62152777777777779</v>
      </c>
      <c r="D535" s="15">
        <v>3</v>
      </c>
      <c r="E535" s="29">
        <v>572786</v>
      </c>
      <c r="F535" s="29">
        <v>544820</v>
      </c>
      <c r="G535" s="15">
        <v>3</v>
      </c>
      <c r="H535" s="15">
        <v>736</v>
      </c>
      <c r="I535" s="15">
        <v>4</v>
      </c>
      <c r="J535" s="15">
        <f t="shared" si="8"/>
        <v>743</v>
      </c>
      <c r="K535" s="15">
        <v>0</v>
      </c>
      <c r="L535" s="15">
        <v>0</v>
      </c>
      <c r="M535" s="15">
        <v>0</v>
      </c>
      <c r="N535" s="15">
        <v>0</v>
      </c>
      <c r="O535" s="15">
        <v>0</v>
      </c>
      <c r="P535" s="15">
        <v>0</v>
      </c>
      <c r="Q535" s="15">
        <v>0</v>
      </c>
      <c r="R535" s="35">
        <f>((G535*[1]Sheet3!$K$7)+([1]ghana!I535*[1]Sheet3!$K$13)+(I535*[1]Sheet3!$K$13)+([1]ghana!L535*[1]Sheet3!$K$3)+([1]ghana!M535*'[1]Cal p gram'!$U$24)+([1]ghana!O535*'[1]Cal p gram'!$U$23))/1000</f>
        <v>167.38156614269877</v>
      </c>
      <c r="S535" s="15">
        <v>0</v>
      </c>
      <c r="T535" s="39">
        <f>(R535/[1]Sheet3!$B$21)*10000</f>
        <v>9599.4328672053016</v>
      </c>
    </row>
    <row r="536" spans="1:20" x14ac:dyDescent="0.25">
      <c r="A536" s="32">
        <v>39472</v>
      </c>
      <c r="B536" s="15">
        <v>534</v>
      </c>
      <c r="C536" s="33">
        <v>0.62430555555555556</v>
      </c>
      <c r="D536" s="15">
        <v>3</v>
      </c>
      <c r="E536" s="29">
        <v>572708</v>
      </c>
      <c r="F536" s="29">
        <v>544847</v>
      </c>
      <c r="G536" s="15">
        <v>8</v>
      </c>
      <c r="H536" s="15">
        <v>23</v>
      </c>
      <c r="I536" s="15">
        <v>0</v>
      </c>
      <c r="J536" s="15">
        <f t="shared" si="8"/>
        <v>31</v>
      </c>
      <c r="K536" s="15">
        <v>0</v>
      </c>
      <c r="L536" s="15">
        <v>0</v>
      </c>
      <c r="M536" s="15">
        <v>0</v>
      </c>
      <c r="N536" s="15">
        <v>0</v>
      </c>
      <c r="O536" s="15">
        <v>0</v>
      </c>
      <c r="P536" s="15">
        <v>0</v>
      </c>
      <c r="Q536" s="15">
        <v>0</v>
      </c>
      <c r="R536" s="35">
        <f>((G536*[1]Sheet3!$K$7)+([1]ghana!I536*[1]Sheet3!$K$13)+(I536*[1]Sheet3!$K$13)+([1]ghana!L536*[1]Sheet3!$K$3)+([1]ghana!M536*'[1]Cal p gram'!$U$24)+([1]ghana!O536*'[1]Cal p gram'!$U$23))/1000</f>
        <v>5.2837512933710347</v>
      </c>
      <c r="S536" s="15">
        <v>0</v>
      </c>
      <c r="T536" s="39">
        <f>(R536/[1]Sheet3!$B$21)*10000</f>
        <v>303.02629492953218</v>
      </c>
    </row>
    <row r="537" spans="1:20" x14ac:dyDescent="0.25">
      <c r="A537" s="32">
        <v>39472</v>
      </c>
      <c r="B537" s="15">
        <v>535</v>
      </c>
      <c r="C537" s="33">
        <v>0.62708333333333333</v>
      </c>
      <c r="D537" s="15">
        <v>3</v>
      </c>
      <c r="E537" s="29">
        <v>572619</v>
      </c>
      <c r="F537" s="29">
        <v>544865</v>
      </c>
      <c r="G537" s="15">
        <v>0</v>
      </c>
      <c r="H537" s="15">
        <v>95</v>
      </c>
      <c r="I537" s="15">
        <v>4</v>
      </c>
      <c r="J537" s="15">
        <f t="shared" si="8"/>
        <v>99</v>
      </c>
      <c r="K537" s="15">
        <v>0</v>
      </c>
      <c r="L537" s="15">
        <v>0</v>
      </c>
      <c r="M537" s="15">
        <v>0</v>
      </c>
      <c r="N537" s="15">
        <v>0</v>
      </c>
      <c r="O537" s="15">
        <v>0</v>
      </c>
      <c r="P537" s="15">
        <v>0</v>
      </c>
      <c r="Q537" s="15">
        <v>0</v>
      </c>
      <c r="R537" s="35">
        <f>((G537*[1]Sheet3!$K$7)+([1]ghana!I537*[1]Sheet3!$K$13)+(I537*[1]Sheet3!$K$13)+([1]ghana!L537*[1]Sheet3!$K$3)+([1]ghana!M537*'[1]Cal p gram'!$U$24)+([1]ghana!O537*'[1]Cal p gram'!$U$23))/1000</f>
        <v>22.388809818985855</v>
      </c>
      <c r="S537" s="15">
        <v>0</v>
      </c>
      <c r="T537" s="39">
        <f>(R537/[1]Sheet3!$B$21)*10000</f>
        <v>1284.0116255738385</v>
      </c>
    </row>
    <row r="538" spans="1:20" x14ac:dyDescent="0.25">
      <c r="A538" s="32">
        <v>39472</v>
      </c>
      <c r="B538" s="15">
        <v>536</v>
      </c>
      <c r="C538" s="33">
        <v>0.63055555555555554</v>
      </c>
      <c r="D538" s="15">
        <v>3</v>
      </c>
      <c r="E538" s="29">
        <v>572529</v>
      </c>
      <c r="F538" s="29">
        <v>544900</v>
      </c>
      <c r="G538" s="15">
        <v>2</v>
      </c>
      <c r="H538" s="15">
        <v>6</v>
      </c>
      <c r="I538" s="15">
        <v>0</v>
      </c>
      <c r="J538" s="15">
        <f t="shared" si="8"/>
        <v>8</v>
      </c>
      <c r="K538" s="15">
        <v>0</v>
      </c>
      <c r="L538" s="15">
        <v>0</v>
      </c>
      <c r="M538" s="15">
        <v>0</v>
      </c>
      <c r="N538" s="15">
        <v>0</v>
      </c>
      <c r="O538" s="15">
        <v>0</v>
      </c>
      <c r="P538" s="15">
        <v>0</v>
      </c>
      <c r="Q538" s="15">
        <v>0</v>
      </c>
      <c r="R538" s="35">
        <f>((G538*[1]Sheet3!$K$7)+([1]ghana!I538*[1]Sheet3!$K$13)+(I538*[1]Sheet3!$K$13)+([1]ghana!L538*[1]Sheet3!$K$3)+([1]ghana!M538*'[1]Cal p gram'!$U$24)+([1]ghana!O538*'[1]Cal p gram'!$U$23))/1000</f>
        <v>1.377475221875551</v>
      </c>
      <c r="S538" s="15">
        <v>0</v>
      </c>
      <c r="T538" s="39">
        <f>(R538/[1]Sheet3!$B$21)*10000</f>
        <v>78.999027332316956</v>
      </c>
    </row>
    <row r="539" spans="1:20" x14ac:dyDescent="0.25">
      <c r="A539" s="32">
        <v>39472</v>
      </c>
      <c r="B539" s="15">
        <v>537</v>
      </c>
      <c r="C539" s="33">
        <v>0.63472222222222219</v>
      </c>
      <c r="D539" s="15">
        <v>3</v>
      </c>
      <c r="E539" s="29">
        <v>572443</v>
      </c>
      <c r="F539" s="29">
        <v>544931</v>
      </c>
      <c r="G539" s="15">
        <v>2</v>
      </c>
      <c r="H539" s="15">
        <v>12</v>
      </c>
      <c r="I539" s="15">
        <v>1</v>
      </c>
      <c r="J539" s="15">
        <f t="shared" si="8"/>
        <v>15</v>
      </c>
      <c r="K539" s="15">
        <v>0</v>
      </c>
      <c r="L539" s="15">
        <v>0</v>
      </c>
      <c r="M539" s="15">
        <v>0</v>
      </c>
      <c r="N539" s="15">
        <v>1</v>
      </c>
      <c r="O539" s="15">
        <v>1.5</v>
      </c>
      <c r="P539" s="15">
        <v>0</v>
      </c>
      <c r="Q539" s="15">
        <v>0</v>
      </c>
      <c r="R539" s="35">
        <f>((G539*[1]Sheet3!$K$7)+([1]ghana!I539*[1]Sheet3!$K$13)+(I539*[1]Sheet3!$K$13)+([1]ghana!L539*[1]Sheet3!$K$3)+([1]ghana!M539*'[1]Cal p gram'!$U$24)+([1]ghana!O539*'[1]Cal p gram'!$U$23))/1000</f>
        <v>2.9605223807937429</v>
      </c>
      <c r="S539" s="15">
        <v>0</v>
      </c>
      <c r="T539" s="39">
        <f>(R539/[1]Sheet3!$B$21)*10000</f>
        <v>169.78772813046717</v>
      </c>
    </row>
    <row r="540" spans="1:20" x14ac:dyDescent="0.25">
      <c r="A540" s="32">
        <v>39472</v>
      </c>
      <c r="B540" s="15">
        <v>538</v>
      </c>
      <c r="C540" s="33">
        <v>0.6381944444444444</v>
      </c>
      <c r="D540" s="15">
        <v>3</v>
      </c>
      <c r="E540" s="29">
        <v>572360</v>
      </c>
      <c r="F540" s="29">
        <v>544963</v>
      </c>
      <c r="G540" s="15">
        <v>0</v>
      </c>
      <c r="H540" s="15">
        <v>6</v>
      </c>
      <c r="I540" s="15">
        <v>2</v>
      </c>
      <c r="J540" s="15">
        <f t="shared" si="8"/>
        <v>8</v>
      </c>
      <c r="K540" s="15">
        <v>0</v>
      </c>
      <c r="L540" s="15">
        <v>1</v>
      </c>
      <c r="M540" s="15">
        <v>6</v>
      </c>
      <c r="N540" s="15">
        <v>0</v>
      </c>
      <c r="O540" s="15">
        <v>0</v>
      </c>
      <c r="P540" s="15">
        <v>0</v>
      </c>
      <c r="Q540" s="15">
        <v>0</v>
      </c>
      <c r="R540" s="35">
        <f>((G540*[1]Sheet3!$K$7)+([1]ghana!I540*[1]Sheet3!$K$13)+(I540*[1]Sheet3!$K$13)+([1]ghana!L540*[1]Sheet3!$K$3)+([1]ghana!M540*'[1]Cal p gram'!$U$24)+([1]ghana!O540*'[1]Cal p gram'!$U$23))/1000</f>
        <v>1.8091967530493618</v>
      </c>
      <c r="S540" s="15" t="s">
        <v>482</v>
      </c>
      <c r="T540" s="39">
        <f>(R540/[1]Sheet3!$B$21)*10000</f>
        <v>103.75851519788593</v>
      </c>
    </row>
    <row r="541" spans="1:20" x14ac:dyDescent="0.25">
      <c r="A541" s="32">
        <v>39472</v>
      </c>
      <c r="B541" s="15">
        <v>539</v>
      </c>
      <c r="C541" s="33">
        <v>0.64097222222222217</v>
      </c>
      <c r="D541" s="15">
        <v>3</v>
      </c>
      <c r="E541" s="29">
        <v>572273</v>
      </c>
      <c r="F541" s="29">
        <v>544996</v>
      </c>
      <c r="G541" s="15">
        <v>0</v>
      </c>
      <c r="H541" s="15">
        <v>10</v>
      </c>
      <c r="I541" s="15">
        <v>1</v>
      </c>
      <c r="J541" s="15">
        <f t="shared" si="8"/>
        <v>11</v>
      </c>
      <c r="K541" s="15">
        <v>0</v>
      </c>
      <c r="L541" s="15">
        <v>1</v>
      </c>
      <c r="M541" s="15">
        <v>3</v>
      </c>
      <c r="N541" s="15">
        <v>0</v>
      </c>
      <c r="O541" s="15">
        <v>0</v>
      </c>
      <c r="P541" s="15">
        <v>0</v>
      </c>
      <c r="Q541" s="15">
        <v>0</v>
      </c>
      <c r="R541" s="35">
        <f>((G541*[1]Sheet3!$K$7)+([1]ghana!I541*[1]Sheet3!$K$13)+(I541*[1]Sheet3!$K$13)+([1]ghana!L541*[1]Sheet3!$K$3)+([1]ghana!M541*'[1]Cal p gram'!$U$24)+([1]ghana!O541*'[1]Cal p gram'!$U$23))/1000</f>
        <v>2.4876455354428724</v>
      </c>
      <c r="S541" s="15" t="s">
        <v>482</v>
      </c>
      <c r="T541" s="39">
        <f>(R541/[1]Sheet3!$B$21)*10000</f>
        <v>142.66795839709312</v>
      </c>
    </row>
    <row r="542" spans="1:20" x14ac:dyDescent="0.25">
      <c r="A542" s="32">
        <v>39472</v>
      </c>
      <c r="B542" s="15">
        <v>540</v>
      </c>
      <c r="C542" s="33">
        <v>0.64305555555555549</v>
      </c>
      <c r="D542" s="15">
        <v>3</v>
      </c>
      <c r="E542" s="29">
        <v>572175</v>
      </c>
      <c r="F542" s="29">
        <v>545016</v>
      </c>
      <c r="G542" s="15">
        <v>0</v>
      </c>
      <c r="H542" s="15">
        <v>328</v>
      </c>
      <c r="I542" s="15">
        <v>7</v>
      </c>
      <c r="J542" s="15">
        <f t="shared" si="8"/>
        <v>335</v>
      </c>
      <c r="K542" s="15">
        <v>0</v>
      </c>
      <c r="L542" s="15">
        <v>0</v>
      </c>
      <c r="M542" s="15">
        <v>0</v>
      </c>
      <c r="N542" s="15">
        <v>0</v>
      </c>
      <c r="O542" s="15">
        <v>0</v>
      </c>
      <c r="P542" s="15">
        <v>0</v>
      </c>
      <c r="Q542" s="15">
        <v>0</v>
      </c>
      <c r="R542" s="35">
        <f>((G542*[1]Sheet3!$K$7)+([1]ghana!I542*[1]Sheet3!$K$13)+(I542*[1]Sheet3!$K$13)+([1]ghana!L542*[1]Sheet3!$K$3)+([1]ghana!M542*'[1]Cal p gram'!$U$24)+([1]ghana!O542*'[1]Cal p gram'!$U$23))/1000</f>
        <v>75.760114033942031</v>
      </c>
      <c r="S542" s="15">
        <v>0</v>
      </c>
      <c r="T542" s="39">
        <f>(R542/[1]Sheet3!$B$21)*10000</f>
        <v>4344.8878239114729</v>
      </c>
    </row>
    <row r="543" spans="1:20" x14ac:dyDescent="0.25">
      <c r="A543" s="32">
        <v>39472</v>
      </c>
      <c r="B543" s="15">
        <v>541</v>
      </c>
      <c r="C543" s="33">
        <v>0.64722222222222214</v>
      </c>
      <c r="D543" s="15">
        <v>3</v>
      </c>
      <c r="E543" s="29">
        <v>572087</v>
      </c>
      <c r="F543" s="29">
        <v>545047</v>
      </c>
      <c r="G543" s="15">
        <v>0</v>
      </c>
      <c r="H543" s="15">
        <v>10</v>
      </c>
      <c r="I543" s="15">
        <v>0</v>
      </c>
      <c r="J543" s="15">
        <f t="shared" si="8"/>
        <v>10</v>
      </c>
      <c r="K543" s="15">
        <v>0</v>
      </c>
      <c r="L543" s="15">
        <v>0</v>
      </c>
      <c r="M543" s="15">
        <v>0</v>
      </c>
      <c r="N543" s="15">
        <v>1</v>
      </c>
      <c r="O543" s="15">
        <v>1.3</v>
      </c>
      <c r="P543" s="15">
        <v>0</v>
      </c>
      <c r="Q543" s="15">
        <v>0</v>
      </c>
      <c r="R543" s="35">
        <f>((G543*[1]Sheet3!$K$7)+([1]ghana!I543*[1]Sheet3!$K$13)+(I543*[1]Sheet3!$K$13)+([1]ghana!L543*[1]Sheet3!$K$3)+([1]ghana!M543*'[1]Cal p gram'!$U$24)+([1]ghana!O543*'[1]Cal p gram'!$U$23))/1000</f>
        <v>2.261495941311702</v>
      </c>
      <c r="S543" s="15">
        <v>0</v>
      </c>
      <c r="T543" s="39">
        <f>(R543/[1]Sheet3!$B$21)*10000</f>
        <v>129.69814399735739</v>
      </c>
    </row>
    <row r="544" spans="1:20" x14ac:dyDescent="0.25">
      <c r="A544" s="32">
        <v>39472</v>
      </c>
      <c r="B544" s="15">
        <v>542</v>
      </c>
      <c r="C544" s="33">
        <v>0.65</v>
      </c>
      <c r="D544" s="15">
        <v>3</v>
      </c>
      <c r="E544" s="29">
        <v>572005</v>
      </c>
      <c r="F544" s="29">
        <v>545091</v>
      </c>
      <c r="G544" s="15">
        <v>0</v>
      </c>
      <c r="H544" s="15">
        <v>3</v>
      </c>
      <c r="I544" s="15">
        <v>0</v>
      </c>
      <c r="J544" s="15">
        <f t="shared" si="8"/>
        <v>3</v>
      </c>
      <c r="K544" s="15">
        <v>0</v>
      </c>
      <c r="L544" s="15">
        <v>0</v>
      </c>
      <c r="M544" s="15">
        <v>0</v>
      </c>
      <c r="N544" s="15">
        <v>0</v>
      </c>
      <c r="O544" s="15">
        <v>0</v>
      </c>
      <c r="P544" s="15">
        <v>0</v>
      </c>
      <c r="Q544" s="15">
        <v>0</v>
      </c>
      <c r="R544" s="35">
        <f>((G544*[1]Sheet3!$K$7)+([1]ghana!I544*[1]Sheet3!$K$13)+(I544*[1]Sheet3!$K$13)+([1]ghana!L544*[1]Sheet3!$K$3)+([1]ghana!M544*'[1]Cal p gram'!$U$24)+([1]ghana!O544*'[1]Cal p gram'!$U$23))/1000</f>
        <v>0.6784487823935107</v>
      </c>
      <c r="S544" s="15">
        <v>0</v>
      </c>
      <c r="T544" s="39">
        <f>(R544/[1]Sheet3!$B$21)*10000</f>
        <v>38.909443199207224</v>
      </c>
    </row>
    <row r="545" spans="1:20" x14ac:dyDescent="0.25">
      <c r="A545" s="32">
        <v>39472</v>
      </c>
      <c r="B545" s="15">
        <v>543</v>
      </c>
      <c r="C545" s="33">
        <v>0.65208333333333335</v>
      </c>
      <c r="D545" s="15">
        <v>3</v>
      </c>
      <c r="E545" s="29">
        <v>571917</v>
      </c>
      <c r="F545" s="29">
        <v>545123</v>
      </c>
      <c r="G545" s="15">
        <v>0</v>
      </c>
      <c r="H545" s="15">
        <v>2</v>
      </c>
      <c r="I545" s="15">
        <v>0</v>
      </c>
      <c r="J545" s="15">
        <f t="shared" si="8"/>
        <v>2</v>
      </c>
      <c r="K545" s="15">
        <v>0</v>
      </c>
      <c r="L545" s="15">
        <v>0</v>
      </c>
      <c r="M545" s="15">
        <v>0</v>
      </c>
      <c r="N545" s="15">
        <v>0</v>
      </c>
      <c r="O545" s="15">
        <v>0</v>
      </c>
      <c r="P545" s="15">
        <v>0</v>
      </c>
      <c r="Q545" s="15">
        <v>0</v>
      </c>
      <c r="R545" s="35">
        <f>((G545*[1]Sheet3!$K$7)+([1]ghana!I545*[1]Sheet3!$K$13)+(I545*[1]Sheet3!$K$13)+([1]ghana!L545*[1]Sheet3!$K$3)+([1]ghana!M545*'[1]Cal p gram'!$U$24)+([1]ghana!O545*'[1]Cal p gram'!$U$23))/1000</f>
        <v>0.45229918826234045</v>
      </c>
      <c r="S545" s="15">
        <v>0</v>
      </c>
      <c r="T545" s="39">
        <f>(R545/[1]Sheet3!$B$21)*10000</f>
        <v>25.939628799471482</v>
      </c>
    </row>
    <row r="546" spans="1:20" x14ac:dyDescent="0.25">
      <c r="A546" s="32">
        <v>39475</v>
      </c>
      <c r="B546" s="15">
        <v>544</v>
      </c>
      <c r="C546" s="33">
        <v>0.36458333333333331</v>
      </c>
      <c r="D546" s="15">
        <v>-6</v>
      </c>
      <c r="E546" s="29">
        <v>580427</v>
      </c>
      <c r="F546" s="29">
        <v>541656</v>
      </c>
      <c r="G546" s="15">
        <v>0</v>
      </c>
      <c r="H546" s="15">
        <v>0</v>
      </c>
      <c r="I546" s="15">
        <v>0</v>
      </c>
      <c r="J546" s="15">
        <f t="shared" si="8"/>
        <v>0</v>
      </c>
      <c r="K546" s="15">
        <v>0</v>
      </c>
      <c r="L546" s="15">
        <v>0</v>
      </c>
      <c r="M546" s="15">
        <v>0</v>
      </c>
      <c r="N546" s="15">
        <v>0</v>
      </c>
      <c r="O546" s="15">
        <v>0</v>
      </c>
      <c r="P546" s="15">
        <v>0</v>
      </c>
      <c r="Q546" s="15">
        <v>0</v>
      </c>
      <c r="R546" s="35">
        <f>((G546*[1]Sheet3!$K$7)+([1]ghana!I546*[1]Sheet3!$K$13)+(I546*[1]Sheet3!$K$13)+([1]ghana!L546*[1]Sheet3!$K$3)+([1]ghana!M546*'[1]Cal p gram'!$U$24)+([1]ghana!O546*'[1]Cal p gram'!$U$23))/1000</f>
        <v>0</v>
      </c>
      <c r="S546" s="15">
        <v>0</v>
      </c>
      <c r="T546" s="39">
        <f>(R546/[1]Sheet3!$B$21)*10000</f>
        <v>0</v>
      </c>
    </row>
    <row r="547" spans="1:20" x14ac:dyDescent="0.25">
      <c r="A547" s="32">
        <v>39475</v>
      </c>
      <c r="B547" s="15">
        <v>545</v>
      </c>
      <c r="C547" s="33">
        <v>0.36736111111111108</v>
      </c>
      <c r="D547" s="15">
        <v>-6</v>
      </c>
      <c r="E547" s="29">
        <v>580346</v>
      </c>
      <c r="F547" s="29">
        <v>541709</v>
      </c>
      <c r="G547" s="15">
        <v>0</v>
      </c>
      <c r="H547" s="15">
        <v>0</v>
      </c>
      <c r="I547" s="15">
        <v>0</v>
      </c>
      <c r="J547" s="15">
        <f t="shared" si="8"/>
        <v>0</v>
      </c>
      <c r="K547" s="15">
        <v>0</v>
      </c>
      <c r="L547" s="15">
        <v>1</v>
      </c>
      <c r="M547" s="15">
        <v>0.8</v>
      </c>
      <c r="N547" s="15">
        <v>0</v>
      </c>
      <c r="O547" s="15">
        <v>0</v>
      </c>
      <c r="P547" s="15">
        <v>0</v>
      </c>
      <c r="Q547" s="15">
        <v>0</v>
      </c>
      <c r="R547" s="35">
        <f>((G547*[1]Sheet3!$K$7)+([1]ghana!I547*[1]Sheet3!$K$13)+(I547*[1]Sheet3!$K$13)+([1]ghana!L547*[1]Sheet3!$K$3)+([1]ghana!M547*'[1]Cal p gram'!$U$24)+([1]ghana!O547*'[1]Cal p gram'!$U$23))/1000</f>
        <v>0</v>
      </c>
      <c r="S547" s="15" t="s">
        <v>482</v>
      </c>
      <c r="T547" s="39">
        <f>(R547/[1]Sheet3!$B$21)*10000</f>
        <v>0</v>
      </c>
    </row>
    <row r="548" spans="1:20" x14ac:dyDescent="0.25">
      <c r="A548" s="32">
        <v>39475</v>
      </c>
      <c r="B548" s="15">
        <v>546</v>
      </c>
      <c r="C548" s="33">
        <v>0.37013888888888885</v>
      </c>
      <c r="D548" s="15">
        <v>-5</v>
      </c>
      <c r="E548" s="29">
        <v>580265</v>
      </c>
      <c r="F548" s="29">
        <v>541759</v>
      </c>
      <c r="G548" s="15">
        <v>0</v>
      </c>
      <c r="H548" s="15">
        <v>0</v>
      </c>
      <c r="I548" s="15">
        <v>0</v>
      </c>
      <c r="J548" s="15">
        <f t="shared" si="8"/>
        <v>0</v>
      </c>
      <c r="K548" s="15">
        <v>0</v>
      </c>
      <c r="L548" s="15">
        <v>0</v>
      </c>
      <c r="M548" s="15">
        <v>0</v>
      </c>
      <c r="N548" s="15">
        <v>1</v>
      </c>
      <c r="O548" s="15">
        <v>0.7</v>
      </c>
      <c r="P548" s="15">
        <v>0</v>
      </c>
      <c r="Q548" s="15">
        <v>0</v>
      </c>
      <c r="R548" s="35">
        <f>((G548*[1]Sheet3!$K$7)+([1]ghana!I548*[1]Sheet3!$K$13)+(I548*[1]Sheet3!$K$13)+([1]ghana!L548*[1]Sheet3!$K$3)+([1]ghana!M548*'[1]Cal p gram'!$U$24)+([1]ghana!O548*'[1]Cal p gram'!$U$23))/1000</f>
        <v>0</v>
      </c>
      <c r="S548" s="15">
        <v>0</v>
      </c>
      <c r="T548" s="39">
        <f>(R548/[1]Sheet3!$B$21)*10000</f>
        <v>0</v>
      </c>
    </row>
    <row r="549" spans="1:20" x14ac:dyDescent="0.25">
      <c r="A549" s="32">
        <v>39475</v>
      </c>
      <c r="B549" s="15">
        <v>547</v>
      </c>
      <c r="C549" s="33">
        <v>0.37291666666666667</v>
      </c>
      <c r="D549" s="15">
        <v>-5</v>
      </c>
      <c r="E549" s="29">
        <v>580181</v>
      </c>
      <c r="F549" s="29">
        <v>541812</v>
      </c>
      <c r="J549" s="15">
        <f t="shared" si="8"/>
        <v>0</v>
      </c>
      <c r="R549" s="35">
        <f>((G549*[1]Sheet3!$K$7)+([1]ghana!I549*[1]Sheet3!$K$13)+(I549*[1]Sheet3!$K$13)+([1]ghana!L549*[1]Sheet3!$K$3)+([1]ghana!M549*'[1]Cal p gram'!$U$24)+([1]ghana!O549*'[1]Cal p gram'!$U$23))/1000</f>
        <v>0</v>
      </c>
      <c r="T549" s="39">
        <f>(R549/[1]Sheet3!$B$21)*10000</f>
        <v>0</v>
      </c>
    </row>
    <row r="550" spans="1:20" x14ac:dyDescent="0.25">
      <c r="A550" s="32">
        <v>39475</v>
      </c>
      <c r="B550" s="15">
        <v>548</v>
      </c>
      <c r="C550" s="33">
        <v>0.37569444444444444</v>
      </c>
      <c r="D550" s="15">
        <v>-5</v>
      </c>
      <c r="E550" s="29">
        <v>580103</v>
      </c>
      <c r="F550" s="29">
        <v>541865</v>
      </c>
      <c r="J550" s="15">
        <f t="shared" si="8"/>
        <v>0</v>
      </c>
      <c r="R550" s="35">
        <f>((G550*[1]Sheet3!$K$7)+([1]ghana!I550*[1]Sheet3!$K$13)+(I550*[1]Sheet3!$K$13)+([1]ghana!L550*[1]Sheet3!$K$3)+([1]ghana!M550*'[1]Cal p gram'!$U$24)+([1]ghana!O550*'[1]Cal p gram'!$U$23))/1000</f>
        <v>0</v>
      </c>
      <c r="T550" s="39">
        <f>(R550/[1]Sheet3!$B$21)*10000</f>
        <v>0</v>
      </c>
    </row>
    <row r="551" spans="1:20" x14ac:dyDescent="0.25">
      <c r="A551" s="32">
        <v>39475</v>
      </c>
      <c r="B551" s="15">
        <v>549</v>
      </c>
      <c r="C551" s="33">
        <v>0.37986111111111109</v>
      </c>
      <c r="D551" s="15">
        <v>-5</v>
      </c>
      <c r="E551" s="29">
        <v>580021</v>
      </c>
      <c r="F551" s="29">
        <v>541910</v>
      </c>
      <c r="G551" s="15">
        <v>3</v>
      </c>
      <c r="H551" s="15">
        <v>0</v>
      </c>
      <c r="I551" s="15">
        <v>0</v>
      </c>
      <c r="J551" s="15">
        <f t="shared" si="8"/>
        <v>3</v>
      </c>
      <c r="K551" s="15">
        <v>0</v>
      </c>
      <c r="L551" s="15">
        <v>0</v>
      </c>
      <c r="M551" s="15">
        <v>0</v>
      </c>
      <c r="N551" s="15">
        <v>0</v>
      </c>
      <c r="O551" s="15">
        <v>0</v>
      </c>
      <c r="P551" s="15">
        <v>0</v>
      </c>
      <c r="Q551" s="15">
        <v>0</v>
      </c>
      <c r="R551" s="35">
        <f>((G551*[1]Sheet3!$K$7)+([1]ghana!I551*[1]Sheet3!$K$13)+(I551*[1]Sheet3!$K$13)+([1]ghana!L551*[1]Sheet3!$K$3)+([1]ghana!M551*'[1]Cal p gram'!$U$24)+([1]ghana!O551*'[1]Cal p gram'!$U$23))/1000</f>
        <v>3.0866485632794791E-2</v>
      </c>
      <c r="S551" s="15">
        <v>0</v>
      </c>
      <c r="T551" s="39">
        <f>(R551/[1]Sheet3!$B$21)*10000</f>
        <v>1.7702114008538046</v>
      </c>
    </row>
    <row r="552" spans="1:20" x14ac:dyDescent="0.25">
      <c r="A552" s="32">
        <v>39475</v>
      </c>
      <c r="B552" s="15">
        <v>550</v>
      </c>
      <c r="C552" s="33">
        <v>0.38263888888888886</v>
      </c>
      <c r="D552" s="15">
        <v>-5</v>
      </c>
      <c r="E552" s="29">
        <v>579932</v>
      </c>
      <c r="F552" s="29">
        <v>541955</v>
      </c>
      <c r="G552" s="15">
        <v>6</v>
      </c>
      <c r="H552" s="15">
        <v>0</v>
      </c>
      <c r="I552" s="15">
        <v>0</v>
      </c>
      <c r="J552" s="15">
        <f t="shared" si="8"/>
        <v>6</v>
      </c>
      <c r="K552" s="15">
        <v>0</v>
      </c>
      <c r="L552" s="15">
        <v>0</v>
      </c>
      <c r="M552" s="15">
        <v>0</v>
      </c>
      <c r="N552" s="15">
        <v>0</v>
      </c>
      <c r="O552" s="15">
        <v>0</v>
      </c>
      <c r="P552" s="15">
        <v>0</v>
      </c>
      <c r="Q552" s="15">
        <v>0</v>
      </c>
      <c r="R552" s="35">
        <f>((G552*[1]Sheet3!$K$7)+([1]ghana!I552*[1]Sheet3!$K$13)+(I552*[1]Sheet3!$K$13)+([1]ghana!L552*[1]Sheet3!$K$3)+([1]ghana!M552*'[1]Cal p gram'!$U$24)+([1]ghana!O552*'[1]Cal p gram'!$U$23))/1000</f>
        <v>6.1732971265589583E-2</v>
      </c>
      <c r="S552" s="15">
        <v>0</v>
      </c>
      <c r="T552" s="39">
        <f>(R552/[1]Sheet3!$B$21)*10000</f>
        <v>3.5404228017076091</v>
      </c>
    </row>
    <row r="553" spans="1:20" x14ac:dyDescent="0.25">
      <c r="A553" s="32">
        <v>39475</v>
      </c>
      <c r="B553" s="15">
        <v>551</v>
      </c>
      <c r="C553" s="33">
        <v>0.38611111111111107</v>
      </c>
      <c r="D553" s="15">
        <v>-5</v>
      </c>
      <c r="E553" s="29">
        <v>579842</v>
      </c>
      <c r="F553" s="29">
        <v>541993</v>
      </c>
      <c r="G553" s="15">
        <v>0</v>
      </c>
      <c r="H553" s="15">
        <v>0</v>
      </c>
      <c r="I553" s="15">
        <v>0</v>
      </c>
      <c r="J553" s="15">
        <f t="shared" si="8"/>
        <v>0</v>
      </c>
      <c r="K553" s="15">
        <v>0</v>
      </c>
      <c r="L553" s="15">
        <v>1</v>
      </c>
      <c r="M553" s="15">
        <v>0.5</v>
      </c>
      <c r="N553" s="15">
        <v>0</v>
      </c>
      <c r="O553" s="15">
        <v>0</v>
      </c>
      <c r="P553" s="15">
        <v>0</v>
      </c>
      <c r="Q553" s="15">
        <v>0</v>
      </c>
      <c r="R553" s="35">
        <f>((G553*[1]Sheet3!$K$7)+([1]ghana!I553*[1]Sheet3!$K$13)+(I553*[1]Sheet3!$K$13)+([1]ghana!L553*[1]Sheet3!$K$3)+([1]ghana!M553*'[1]Cal p gram'!$U$24)+([1]ghana!O553*'[1]Cal p gram'!$U$23))/1000</f>
        <v>0</v>
      </c>
      <c r="S553" s="15" t="s">
        <v>482</v>
      </c>
      <c r="T553" s="39">
        <f>(R553/[1]Sheet3!$B$21)*10000</f>
        <v>0</v>
      </c>
    </row>
    <row r="554" spans="1:20" x14ac:dyDescent="0.25">
      <c r="A554" s="32">
        <v>39475</v>
      </c>
      <c r="B554" s="15">
        <v>552</v>
      </c>
      <c r="C554" s="33">
        <v>0.38958333333333334</v>
      </c>
      <c r="D554" s="15">
        <v>-5</v>
      </c>
      <c r="E554" s="29">
        <v>579753</v>
      </c>
      <c r="F554" s="29">
        <v>542038</v>
      </c>
      <c r="G554" s="15">
        <v>1</v>
      </c>
      <c r="H554" s="15">
        <v>0</v>
      </c>
      <c r="I554" s="15">
        <v>0</v>
      </c>
      <c r="J554" s="15">
        <f t="shared" si="8"/>
        <v>1</v>
      </c>
      <c r="K554" s="15">
        <v>0</v>
      </c>
      <c r="L554" s="15">
        <v>1</v>
      </c>
      <c r="M554" s="15">
        <v>1</v>
      </c>
      <c r="N554" s="15">
        <v>1</v>
      </c>
      <c r="O554" s="15">
        <v>1.2</v>
      </c>
      <c r="P554" s="15">
        <v>0</v>
      </c>
      <c r="Q554" s="15">
        <v>0</v>
      </c>
      <c r="R554" s="35">
        <f>((G554*[1]Sheet3!$K$7)+([1]ghana!I554*[1]Sheet3!$K$13)+(I554*[1]Sheet3!$K$13)+([1]ghana!L554*[1]Sheet3!$K$3)+([1]ghana!M554*'[1]Cal p gram'!$U$24)+([1]ghana!O554*'[1]Cal p gram'!$U$23))/1000</f>
        <v>1.028882854426493E-2</v>
      </c>
      <c r="S554" s="15" t="s">
        <v>481</v>
      </c>
      <c r="T554" s="39">
        <f>(R554/[1]Sheet3!$B$21)*10000</f>
        <v>0.59007046695126819</v>
      </c>
    </row>
    <row r="555" spans="1:20" x14ac:dyDescent="0.25">
      <c r="A555" s="32">
        <v>39475</v>
      </c>
      <c r="B555" s="15">
        <v>553</v>
      </c>
      <c r="C555" s="33">
        <v>0.39305555555555555</v>
      </c>
      <c r="D555" s="15">
        <v>-5</v>
      </c>
      <c r="E555" s="29">
        <v>579672</v>
      </c>
      <c r="F555" s="29">
        <v>542080</v>
      </c>
      <c r="G555" s="15">
        <v>0</v>
      </c>
      <c r="H555" s="15">
        <v>0</v>
      </c>
      <c r="I555" s="15">
        <v>0</v>
      </c>
      <c r="J555" s="15">
        <f t="shared" si="8"/>
        <v>0</v>
      </c>
      <c r="K555" s="15">
        <v>0</v>
      </c>
      <c r="L555" s="15">
        <v>0</v>
      </c>
      <c r="M555" s="15">
        <v>0</v>
      </c>
      <c r="N555" s="15">
        <v>0</v>
      </c>
      <c r="O555" s="15">
        <v>0</v>
      </c>
      <c r="P555" s="15">
        <v>0</v>
      </c>
      <c r="Q555" s="15">
        <v>0</v>
      </c>
      <c r="R555" s="35">
        <f>((G555*[1]Sheet3!$K$7)+([1]ghana!I555*[1]Sheet3!$K$13)+(I555*[1]Sheet3!$K$13)+([1]ghana!L555*[1]Sheet3!$K$3)+([1]ghana!M555*'[1]Cal p gram'!$U$24)+([1]ghana!O555*'[1]Cal p gram'!$U$23))/1000</f>
        <v>0</v>
      </c>
      <c r="S555" s="15">
        <v>0</v>
      </c>
      <c r="T555" s="39">
        <f>(R555/[1]Sheet3!$B$21)*10000</f>
        <v>0</v>
      </c>
    </row>
    <row r="556" spans="1:20" x14ac:dyDescent="0.25">
      <c r="A556" s="32">
        <v>39475</v>
      </c>
      <c r="B556" s="15">
        <v>554</v>
      </c>
      <c r="C556" s="33">
        <v>0.39930555555555552</v>
      </c>
      <c r="D556" s="15">
        <v>-5</v>
      </c>
      <c r="E556" s="29">
        <v>579567</v>
      </c>
      <c r="F556" s="29">
        <v>542126</v>
      </c>
      <c r="G556" s="15">
        <v>0</v>
      </c>
      <c r="H556" s="15">
        <v>0</v>
      </c>
      <c r="I556" s="15">
        <v>0</v>
      </c>
      <c r="J556" s="15">
        <f t="shared" si="8"/>
        <v>0</v>
      </c>
      <c r="K556" s="15">
        <v>0</v>
      </c>
      <c r="L556" s="15">
        <v>0</v>
      </c>
      <c r="M556" s="15">
        <v>0</v>
      </c>
      <c r="N556" s="15">
        <v>1</v>
      </c>
      <c r="O556" s="15">
        <v>1.7</v>
      </c>
      <c r="P556" s="15">
        <v>0</v>
      </c>
      <c r="Q556" s="15">
        <v>0</v>
      </c>
      <c r="R556" s="35">
        <f>((G556*[1]Sheet3!$K$7)+([1]ghana!I556*[1]Sheet3!$K$13)+(I556*[1]Sheet3!$K$13)+([1]ghana!L556*[1]Sheet3!$K$3)+([1]ghana!M556*'[1]Cal p gram'!$U$24)+([1]ghana!O556*'[1]Cal p gram'!$U$23))/1000</f>
        <v>0</v>
      </c>
      <c r="S556" s="15">
        <v>0</v>
      </c>
      <c r="T556" s="39">
        <f>(R556/[1]Sheet3!$B$21)*10000</f>
        <v>0</v>
      </c>
    </row>
    <row r="557" spans="1:20" x14ac:dyDescent="0.25">
      <c r="A557" s="32">
        <v>39475</v>
      </c>
      <c r="B557" s="15">
        <v>555</v>
      </c>
      <c r="C557" s="33">
        <v>0.40208333333333329</v>
      </c>
      <c r="D557" s="30">
        <v>-5</v>
      </c>
      <c r="E557" s="29">
        <v>579467</v>
      </c>
      <c r="F557" s="29">
        <v>542160</v>
      </c>
      <c r="G557" s="15">
        <v>0</v>
      </c>
      <c r="H557" s="15">
        <v>0</v>
      </c>
      <c r="I557" s="15">
        <v>0</v>
      </c>
      <c r="J557" s="15">
        <f t="shared" si="8"/>
        <v>0</v>
      </c>
      <c r="K557" s="15">
        <v>0</v>
      </c>
      <c r="L557" s="15">
        <v>2</v>
      </c>
      <c r="M557" s="15" t="s">
        <v>542</v>
      </c>
      <c r="N557" s="15">
        <v>0</v>
      </c>
      <c r="O557" s="15">
        <v>0</v>
      </c>
      <c r="P557" s="15">
        <v>0</v>
      </c>
      <c r="Q557" s="15">
        <v>0</v>
      </c>
      <c r="R557" s="35">
        <f>((G557*[1]Sheet3!$K$7)+([1]ghana!I557*[1]Sheet3!$K$13)+(I557*[1]Sheet3!$K$13)+([1]ghana!L557*[1]Sheet3!$K$3)+([1]ghana!M557*'[1]Cal p gram'!$U$24)+([1]ghana!O557*'[1]Cal p gram'!$U$23))/1000</f>
        <v>0</v>
      </c>
      <c r="S557" s="15" t="s">
        <v>543</v>
      </c>
      <c r="T557" s="39">
        <f>(R557/[1]Sheet3!$B$21)*10000</f>
        <v>0</v>
      </c>
    </row>
    <row r="558" spans="1:20" x14ac:dyDescent="0.25">
      <c r="A558" s="32">
        <v>39475</v>
      </c>
      <c r="B558" s="15">
        <v>556</v>
      </c>
      <c r="C558" s="33">
        <v>0.40555555555555556</v>
      </c>
      <c r="D558" s="15">
        <v>-5</v>
      </c>
      <c r="E558" s="29">
        <v>579392</v>
      </c>
      <c r="F558" s="29">
        <v>542206</v>
      </c>
      <c r="G558" s="15">
        <v>3</v>
      </c>
      <c r="H558" s="15">
        <v>0</v>
      </c>
      <c r="I558" s="15">
        <v>0</v>
      </c>
      <c r="J558" s="15">
        <f t="shared" si="8"/>
        <v>3</v>
      </c>
      <c r="K558" s="15">
        <v>0</v>
      </c>
      <c r="L558" s="15">
        <v>0</v>
      </c>
      <c r="M558" s="15">
        <v>0</v>
      </c>
      <c r="N558" s="15">
        <v>0</v>
      </c>
      <c r="O558" s="15">
        <v>0</v>
      </c>
      <c r="P558" s="15">
        <v>0</v>
      </c>
      <c r="Q558" s="15">
        <v>0</v>
      </c>
      <c r="R558" s="35">
        <f>((G558*[1]Sheet3!$K$7)+([1]ghana!I558*[1]Sheet3!$K$13)+(I558*[1]Sheet3!$K$13)+([1]ghana!L558*[1]Sheet3!$K$3)+([1]ghana!M558*'[1]Cal p gram'!$U$24)+([1]ghana!O558*'[1]Cal p gram'!$U$23))/1000</f>
        <v>3.0866485632794791E-2</v>
      </c>
      <c r="S558" s="15">
        <v>0</v>
      </c>
      <c r="T558" s="39">
        <f>(R558/[1]Sheet3!$B$21)*10000</f>
        <v>1.7702114008538046</v>
      </c>
    </row>
    <row r="559" spans="1:20" x14ac:dyDescent="0.25">
      <c r="A559" s="32">
        <v>39475</v>
      </c>
      <c r="B559" s="15">
        <v>557</v>
      </c>
      <c r="C559" s="33">
        <v>0.40625</v>
      </c>
      <c r="D559" s="15">
        <v>-5</v>
      </c>
      <c r="E559" s="29">
        <v>579295</v>
      </c>
      <c r="F559" s="29">
        <v>542247</v>
      </c>
      <c r="G559" s="15">
        <v>4</v>
      </c>
      <c r="H559" s="15">
        <v>0</v>
      </c>
      <c r="I559" s="15">
        <v>0</v>
      </c>
      <c r="J559" s="15">
        <f t="shared" si="8"/>
        <v>4</v>
      </c>
      <c r="K559" s="15">
        <v>0</v>
      </c>
      <c r="L559" s="15">
        <v>0</v>
      </c>
      <c r="M559" s="15">
        <v>0</v>
      </c>
      <c r="N559" s="15">
        <v>1</v>
      </c>
      <c r="O559" s="15">
        <v>1.5</v>
      </c>
      <c r="P559" s="15">
        <v>0</v>
      </c>
      <c r="Q559" s="15">
        <v>0</v>
      </c>
      <c r="R559" s="35">
        <f>((G559*[1]Sheet3!$K$7)+([1]ghana!I559*[1]Sheet3!$K$13)+(I559*[1]Sheet3!$K$13)+([1]ghana!L559*[1]Sheet3!$K$3)+([1]ghana!M559*'[1]Cal p gram'!$U$24)+([1]ghana!O559*'[1]Cal p gram'!$U$23))/1000</f>
        <v>4.1155314177059719E-2</v>
      </c>
      <c r="S559" s="15">
        <v>0</v>
      </c>
      <c r="T559" s="39">
        <f>(R559/[1]Sheet3!$B$21)*10000</f>
        <v>2.3602818678050728</v>
      </c>
    </row>
    <row r="560" spans="1:20" x14ac:dyDescent="0.25">
      <c r="A560" s="32">
        <v>39475</v>
      </c>
      <c r="B560" s="15">
        <v>558</v>
      </c>
      <c r="C560" s="33">
        <v>0.41111111111111109</v>
      </c>
      <c r="D560" s="15">
        <v>-5</v>
      </c>
      <c r="E560" s="29">
        <v>579200</v>
      </c>
      <c r="F560" s="29">
        <v>542282</v>
      </c>
      <c r="G560" s="15">
        <v>1</v>
      </c>
      <c r="H560" s="15">
        <v>0</v>
      </c>
      <c r="I560" s="15">
        <v>0</v>
      </c>
      <c r="J560" s="15">
        <f t="shared" si="8"/>
        <v>1</v>
      </c>
      <c r="K560" s="15">
        <v>0</v>
      </c>
      <c r="L560" s="15">
        <v>0</v>
      </c>
      <c r="M560" s="15">
        <v>0</v>
      </c>
      <c r="N560" s="15">
        <v>0</v>
      </c>
      <c r="O560" s="15">
        <v>0</v>
      </c>
      <c r="P560" s="15">
        <v>0</v>
      </c>
      <c r="Q560" s="15">
        <v>0</v>
      </c>
      <c r="R560" s="35">
        <f>((G560*[1]Sheet3!$K$7)+([1]ghana!I560*[1]Sheet3!$K$13)+(I560*[1]Sheet3!$K$13)+([1]ghana!L560*[1]Sheet3!$K$3)+([1]ghana!M560*'[1]Cal p gram'!$U$24)+([1]ghana!O560*'[1]Cal p gram'!$U$23))/1000</f>
        <v>1.028882854426493E-2</v>
      </c>
      <c r="S560" s="15">
        <v>0</v>
      </c>
      <c r="T560" s="39">
        <f>(R560/[1]Sheet3!$B$21)*10000</f>
        <v>0.59007046695126819</v>
      </c>
    </row>
    <row r="561" spans="1:20" x14ac:dyDescent="0.25">
      <c r="A561" s="32">
        <v>39475</v>
      </c>
      <c r="B561" s="15">
        <v>559</v>
      </c>
      <c r="C561" s="33">
        <v>0.41666666666666663</v>
      </c>
      <c r="D561" s="15">
        <v>-4</v>
      </c>
      <c r="E561" s="29">
        <v>579101</v>
      </c>
      <c r="F561" s="29">
        <v>542317</v>
      </c>
      <c r="G561" s="15">
        <v>1</v>
      </c>
      <c r="H561" s="15">
        <v>0</v>
      </c>
      <c r="I561" s="15">
        <v>0</v>
      </c>
      <c r="J561" s="15">
        <f t="shared" si="8"/>
        <v>1</v>
      </c>
      <c r="K561" s="15">
        <v>0</v>
      </c>
      <c r="L561" s="15">
        <v>1</v>
      </c>
      <c r="M561" s="15">
        <v>2.2999999999999998</v>
      </c>
      <c r="N561" s="15">
        <v>0</v>
      </c>
      <c r="O561" s="15">
        <v>0</v>
      </c>
      <c r="P561" s="15">
        <v>0</v>
      </c>
      <c r="Q561" s="15">
        <v>0</v>
      </c>
      <c r="R561" s="35">
        <f>((G561*[1]Sheet3!$K$7)+([1]ghana!I561*[1]Sheet3!$K$13)+(I561*[1]Sheet3!$K$13)+([1]ghana!L561*[1]Sheet3!$K$3)+([1]ghana!M561*'[1]Cal p gram'!$U$24)+([1]ghana!O561*'[1]Cal p gram'!$U$23))/1000</f>
        <v>1.028882854426493E-2</v>
      </c>
      <c r="S561" s="15" t="s">
        <v>487</v>
      </c>
      <c r="T561" s="39">
        <f>(R561/[1]Sheet3!$B$21)*10000</f>
        <v>0.59007046695126819</v>
      </c>
    </row>
    <row r="562" spans="1:20" x14ac:dyDescent="0.25">
      <c r="A562" s="32">
        <v>39475</v>
      </c>
      <c r="B562" s="15">
        <v>560</v>
      </c>
      <c r="C562" s="33">
        <v>0.41875000000000001</v>
      </c>
      <c r="D562" s="15">
        <v>-4</v>
      </c>
      <c r="E562" s="29">
        <v>578991</v>
      </c>
      <c r="F562" s="29">
        <v>542364</v>
      </c>
      <c r="G562" s="15">
        <v>0</v>
      </c>
      <c r="H562" s="15">
        <v>0</v>
      </c>
      <c r="I562" s="15">
        <v>0</v>
      </c>
      <c r="J562" s="15">
        <f t="shared" si="8"/>
        <v>0</v>
      </c>
      <c r="K562" s="15">
        <v>1</v>
      </c>
      <c r="L562" s="15">
        <v>0</v>
      </c>
      <c r="M562" s="15">
        <v>0</v>
      </c>
      <c r="N562" s="15">
        <v>1</v>
      </c>
      <c r="O562" s="15">
        <v>0.8</v>
      </c>
      <c r="P562" s="15">
        <v>0</v>
      </c>
      <c r="Q562" s="15">
        <v>0</v>
      </c>
      <c r="R562" s="35">
        <f>((G562*[1]Sheet3!$K$7)+([1]ghana!I562*[1]Sheet3!$K$13)+(I562*[1]Sheet3!$K$13)+([1]ghana!L562*[1]Sheet3!$K$3)+([1]ghana!M562*'[1]Cal p gram'!$U$24)+([1]ghana!O562*'[1]Cal p gram'!$U$23))/1000</f>
        <v>3.9822712175301535E-3</v>
      </c>
      <c r="S562" s="15">
        <v>0</v>
      </c>
      <c r="T562" s="39">
        <f>(R562/[1]Sheet3!$B$21)*10000</f>
        <v>0.22838563464685399</v>
      </c>
    </row>
    <row r="563" spans="1:20" x14ac:dyDescent="0.25">
      <c r="A563" s="32">
        <v>39475</v>
      </c>
      <c r="B563" s="15">
        <v>561</v>
      </c>
      <c r="C563" s="33">
        <v>0.42569444444444443</v>
      </c>
      <c r="D563" s="15">
        <v>-4</v>
      </c>
      <c r="E563" s="29">
        <v>578895</v>
      </c>
      <c r="F563" s="29">
        <v>542410</v>
      </c>
      <c r="G563" s="15">
        <v>43</v>
      </c>
      <c r="H563" s="15">
        <v>1</v>
      </c>
      <c r="I563" s="15">
        <v>0</v>
      </c>
      <c r="J563" s="15">
        <f t="shared" si="8"/>
        <v>44</v>
      </c>
      <c r="K563" s="15">
        <v>0</v>
      </c>
      <c r="L563" s="15">
        <v>0</v>
      </c>
      <c r="M563" s="15">
        <v>0</v>
      </c>
      <c r="N563" s="15">
        <v>0</v>
      </c>
      <c r="O563" s="15">
        <v>0</v>
      </c>
      <c r="P563" s="15">
        <v>0</v>
      </c>
      <c r="Q563" s="15">
        <v>0</v>
      </c>
      <c r="R563" s="35">
        <f>((G563*[1]Sheet3!$K$7)+([1]ghana!I563*[1]Sheet3!$K$13)+(I563*[1]Sheet3!$K$13)+([1]ghana!L563*[1]Sheet3!$K$3)+([1]ghana!M563*'[1]Cal p gram'!$U$24)+([1]ghana!O563*'[1]Cal p gram'!$U$23))/1000</f>
        <v>0.66856922153456233</v>
      </c>
      <c r="S563" s="15">
        <v>0</v>
      </c>
      <c r="T563" s="39">
        <f>(R563/[1]Sheet3!$B$21)*10000</f>
        <v>38.342844478640281</v>
      </c>
    </row>
    <row r="564" spans="1:20" x14ac:dyDescent="0.25">
      <c r="A564" s="32">
        <v>39475</v>
      </c>
      <c r="B564" s="15">
        <v>562</v>
      </c>
      <c r="C564" s="33">
        <v>0.43194444444444441</v>
      </c>
      <c r="D564" s="15">
        <v>-4</v>
      </c>
      <c r="E564" s="29">
        <v>578807</v>
      </c>
      <c r="F564" s="29">
        <v>542440</v>
      </c>
      <c r="G564" s="15">
        <v>9</v>
      </c>
      <c r="H564" s="15">
        <v>67</v>
      </c>
      <c r="I564" s="15">
        <v>7</v>
      </c>
      <c r="J564" s="15">
        <f t="shared" si="8"/>
        <v>83</v>
      </c>
      <c r="K564" s="15">
        <v>1</v>
      </c>
      <c r="L564" s="15">
        <v>0</v>
      </c>
      <c r="M564" s="15">
        <v>0</v>
      </c>
      <c r="N564" s="15">
        <v>0</v>
      </c>
      <c r="O564" s="15">
        <v>0</v>
      </c>
      <c r="P564" s="15">
        <v>0</v>
      </c>
      <c r="Q564" s="15">
        <v>0</v>
      </c>
      <c r="R564" s="35">
        <f>((G564*[1]Sheet3!$K$7)+([1]ghana!I564*[1]Sheet3!$K$13)+(I564*[1]Sheet3!$K$13)+([1]ghana!L564*[1]Sheet3!$K$3)+([1]ghana!M564*'[1]Cal p gram'!$U$24)+([1]ghana!O564*'[1]Cal p gram'!$U$23))/1000</f>
        <v>16.831651693822511</v>
      </c>
      <c r="S564" s="15">
        <v>0</v>
      </c>
      <c r="T564" s="39">
        <f>(R564/[1]Sheet3!$B$21)*10000</f>
        <v>965.30528541765307</v>
      </c>
    </row>
    <row r="565" spans="1:20" x14ac:dyDescent="0.25">
      <c r="A565" s="32">
        <v>39475</v>
      </c>
      <c r="B565" s="15">
        <v>563</v>
      </c>
      <c r="C565" s="33">
        <v>0.44236111111111109</v>
      </c>
      <c r="D565" s="15">
        <v>-4</v>
      </c>
      <c r="E565" s="29">
        <v>578716</v>
      </c>
      <c r="F565" s="29">
        <v>542480</v>
      </c>
      <c r="G565" s="15">
        <v>3</v>
      </c>
      <c r="H565" s="15">
        <v>0</v>
      </c>
      <c r="I565" s="15">
        <v>0</v>
      </c>
      <c r="J565" s="15">
        <f t="shared" si="8"/>
        <v>3</v>
      </c>
      <c r="K565" s="15">
        <v>0</v>
      </c>
      <c r="L565" s="15">
        <v>0</v>
      </c>
      <c r="M565" s="15">
        <v>0</v>
      </c>
      <c r="N565" s="15">
        <v>0</v>
      </c>
      <c r="O565" s="15">
        <v>0</v>
      </c>
      <c r="P565" s="15">
        <v>0</v>
      </c>
      <c r="Q565" s="15">
        <v>0</v>
      </c>
      <c r="R565" s="35">
        <f>((G565*[1]Sheet3!$K$7)+([1]ghana!I565*[1]Sheet3!$K$13)+(I565*[1]Sheet3!$K$13)+([1]ghana!L565*[1]Sheet3!$K$3)+([1]ghana!M565*'[1]Cal p gram'!$U$24)+([1]ghana!O565*'[1]Cal p gram'!$U$23))/1000</f>
        <v>3.0866485632794791E-2</v>
      </c>
      <c r="S565" s="15">
        <v>0</v>
      </c>
      <c r="T565" s="39">
        <f>(R565/[1]Sheet3!$B$21)*10000</f>
        <v>1.7702114008538046</v>
      </c>
    </row>
    <row r="566" spans="1:20" x14ac:dyDescent="0.25">
      <c r="A566" s="32">
        <v>39475</v>
      </c>
      <c r="B566" s="15">
        <v>564</v>
      </c>
      <c r="C566" s="33">
        <v>0.44652777777777775</v>
      </c>
      <c r="D566" s="15">
        <v>-4</v>
      </c>
      <c r="E566" s="29">
        <v>578623</v>
      </c>
      <c r="F566" s="29">
        <v>542513</v>
      </c>
      <c r="G566" s="15">
        <v>0</v>
      </c>
      <c r="H566" s="15">
        <v>0</v>
      </c>
      <c r="I566" s="15">
        <v>0</v>
      </c>
      <c r="J566" s="15">
        <f t="shared" si="8"/>
        <v>0</v>
      </c>
      <c r="K566" s="15">
        <v>2</v>
      </c>
      <c r="L566" s="15">
        <v>0</v>
      </c>
      <c r="M566" s="15">
        <v>0</v>
      </c>
      <c r="N566" s="15">
        <v>1</v>
      </c>
      <c r="O566" s="15">
        <v>0.4</v>
      </c>
      <c r="P566" s="15">
        <v>0</v>
      </c>
      <c r="Q566" s="15">
        <v>0</v>
      </c>
      <c r="R566" s="35">
        <f>((G566*[1]Sheet3!$K$7)+([1]ghana!I566*[1]Sheet3!$K$13)+(I566*[1]Sheet3!$K$13)+([1]ghana!L566*[1]Sheet3!$K$3)+([1]ghana!M566*'[1]Cal p gram'!$U$24)+([1]ghana!O566*'[1]Cal p gram'!$U$23))/1000</f>
        <v>7.964542435060307E-3</v>
      </c>
      <c r="S566" s="15">
        <v>0</v>
      </c>
      <c r="T566" s="39">
        <f>(R566/[1]Sheet3!$B$21)*10000</f>
        <v>0.45677126929370798</v>
      </c>
    </row>
    <row r="567" spans="1:20" x14ac:dyDescent="0.25">
      <c r="A567" s="32">
        <v>39475</v>
      </c>
      <c r="B567" s="15">
        <v>565</v>
      </c>
      <c r="C567" s="33">
        <v>0.45208333333333334</v>
      </c>
      <c r="D567" s="15">
        <v>-4</v>
      </c>
      <c r="E567" s="29">
        <v>578551</v>
      </c>
      <c r="F567" s="29">
        <v>542543</v>
      </c>
      <c r="G567" s="15">
        <v>9</v>
      </c>
      <c r="H567" s="15">
        <v>21</v>
      </c>
      <c r="I567" s="15">
        <v>2</v>
      </c>
      <c r="J567" s="15">
        <f t="shared" si="8"/>
        <v>32</v>
      </c>
      <c r="K567" s="15">
        <v>2</v>
      </c>
      <c r="L567" s="15">
        <v>0</v>
      </c>
      <c r="M567" s="15">
        <v>0</v>
      </c>
      <c r="N567" s="15">
        <v>0</v>
      </c>
      <c r="O567" s="15">
        <v>0</v>
      </c>
      <c r="P567" s="15">
        <v>0</v>
      </c>
      <c r="Q567" s="15">
        <v>0</v>
      </c>
      <c r="R567" s="35">
        <f>((G567*[1]Sheet3!$K$7)+([1]ghana!I567*[1]Sheet3!$K$13)+(I567*[1]Sheet3!$K$13)+([1]ghana!L567*[1]Sheet3!$K$3)+([1]ghana!M567*'[1]Cal p gram'!$U$24)+([1]ghana!O567*'[1]Cal p gram'!$U$23))/1000</f>
        <v>5.3020046643503589</v>
      </c>
      <c r="S567" s="15">
        <v>0</v>
      </c>
      <c r="T567" s="39">
        <f>(R567/[1]Sheet3!$B$21)*10000</f>
        <v>304.0731366657771</v>
      </c>
    </row>
    <row r="568" spans="1:20" x14ac:dyDescent="0.25">
      <c r="A568" s="32">
        <v>39475</v>
      </c>
      <c r="B568" s="15">
        <v>566</v>
      </c>
      <c r="C568" s="33">
        <v>0.45902777777777776</v>
      </c>
      <c r="D568" s="15">
        <v>-3</v>
      </c>
      <c r="E568" s="29">
        <v>578460</v>
      </c>
      <c r="F568" s="29">
        <v>542577</v>
      </c>
      <c r="G568" s="15">
        <v>0</v>
      </c>
      <c r="H568" s="15">
        <v>0</v>
      </c>
      <c r="I568" s="15">
        <v>0</v>
      </c>
      <c r="J568" s="15">
        <f t="shared" si="8"/>
        <v>0</v>
      </c>
      <c r="K568" s="15">
        <v>3</v>
      </c>
      <c r="L568" s="15">
        <v>0</v>
      </c>
      <c r="M568" s="15">
        <v>0</v>
      </c>
      <c r="N568" s="15">
        <v>0</v>
      </c>
      <c r="O568" s="15">
        <v>0</v>
      </c>
      <c r="P568" s="15">
        <v>0</v>
      </c>
      <c r="Q568" s="15">
        <v>0</v>
      </c>
      <c r="R568" s="35">
        <f>((G568*[1]Sheet3!$K$7)+([1]ghana!I568*[1]Sheet3!$K$13)+(I568*[1]Sheet3!$K$13)+([1]ghana!L568*[1]Sheet3!$K$3)+([1]ghana!M568*'[1]Cal p gram'!$U$24)+([1]ghana!O568*'[1]Cal p gram'!$U$23))/1000</f>
        <v>1.194681365259046E-2</v>
      </c>
      <c r="S568" s="15">
        <v>0</v>
      </c>
      <c r="T568" s="39">
        <f>(R568/[1]Sheet3!$B$21)*10000</f>
        <v>0.68515690394056195</v>
      </c>
    </row>
    <row r="569" spans="1:20" x14ac:dyDescent="0.25">
      <c r="A569" s="32">
        <v>39475</v>
      </c>
      <c r="B569" s="15">
        <v>567</v>
      </c>
      <c r="C569" s="33">
        <v>0.46388888888888885</v>
      </c>
      <c r="D569" s="15">
        <v>-3</v>
      </c>
      <c r="E569" s="29">
        <v>578368</v>
      </c>
      <c r="F569" s="29">
        <v>542614</v>
      </c>
      <c r="G569" s="15">
        <v>0</v>
      </c>
      <c r="H569" s="15">
        <v>0</v>
      </c>
      <c r="I569" s="15">
        <v>0</v>
      </c>
      <c r="J569" s="15">
        <f t="shared" si="8"/>
        <v>0</v>
      </c>
      <c r="K569" s="15">
        <v>37</v>
      </c>
      <c r="L569" s="15">
        <v>0</v>
      </c>
      <c r="M569" s="15">
        <v>0</v>
      </c>
      <c r="N569" s="15">
        <v>0</v>
      </c>
      <c r="O569" s="15">
        <v>0</v>
      </c>
      <c r="P569" s="15">
        <v>0</v>
      </c>
      <c r="Q569" s="15">
        <v>0</v>
      </c>
      <c r="R569" s="35">
        <f>((G569*[1]Sheet3!$K$7)+([1]ghana!I569*[1]Sheet3!$K$13)+(I569*[1]Sheet3!$K$13)+([1]ghana!L569*[1]Sheet3!$K$3)+([1]ghana!M569*'[1]Cal p gram'!$U$24)+([1]ghana!O569*'[1]Cal p gram'!$U$23))/1000</f>
        <v>0.14734403504861571</v>
      </c>
      <c r="S569" s="15">
        <v>0</v>
      </c>
      <c r="T569" s="39">
        <f>(R569/[1]Sheet3!$B$21)*10000</f>
        <v>8.4502684819336</v>
      </c>
    </row>
    <row r="570" spans="1:20" x14ac:dyDescent="0.25">
      <c r="A570" s="32">
        <v>39475</v>
      </c>
      <c r="B570" s="15">
        <v>568</v>
      </c>
      <c r="C570" s="33">
        <v>0.47083333333333333</v>
      </c>
      <c r="D570" s="15">
        <v>-3</v>
      </c>
      <c r="E570" s="29">
        <v>578273</v>
      </c>
      <c r="F570" s="29">
        <v>542655</v>
      </c>
      <c r="G570" s="15">
        <v>1</v>
      </c>
      <c r="H570" s="15">
        <v>0</v>
      </c>
      <c r="I570" s="15">
        <v>0</v>
      </c>
      <c r="J570" s="15">
        <f t="shared" si="8"/>
        <v>1</v>
      </c>
      <c r="K570" s="15">
        <v>67</v>
      </c>
      <c r="L570" s="15">
        <v>0</v>
      </c>
      <c r="M570" s="15">
        <v>0</v>
      </c>
      <c r="N570" s="15">
        <v>0</v>
      </c>
      <c r="O570" s="15">
        <v>0</v>
      </c>
      <c r="P570" s="15">
        <v>0</v>
      </c>
      <c r="Q570" s="15">
        <v>0</v>
      </c>
      <c r="R570" s="35">
        <f>((G570*[1]Sheet3!$K$7)+([1]ghana!I570*[1]Sheet3!$K$13)+(I570*[1]Sheet3!$K$13)+([1]ghana!L570*[1]Sheet3!$K$3)+([1]ghana!M570*'[1]Cal p gram'!$U$24)+([1]ghana!O570*'[1]Cal p gram'!$U$23))/1000</f>
        <v>0.27710100011878525</v>
      </c>
      <c r="S570" s="15">
        <v>0</v>
      </c>
      <c r="T570" s="39">
        <f>(R570/[1]Sheet3!$B$21)*10000</f>
        <v>15.891907988290487</v>
      </c>
    </row>
    <row r="571" spans="1:20" x14ac:dyDescent="0.25">
      <c r="A571" s="32">
        <v>39475</v>
      </c>
      <c r="B571" s="15">
        <v>569</v>
      </c>
      <c r="C571" s="33">
        <v>0.47986111111111107</v>
      </c>
      <c r="D571" s="15">
        <v>-3</v>
      </c>
      <c r="E571" s="29">
        <v>578180</v>
      </c>
      <c r="F571" s="29">
        <v>542696</v>
      </c>
      <c r="G571" s="15">
        <v>0</v>
      </c>
      <c r="H571" s="15">
        <v>0</v>
      </c>
      <c r="I571" s="15">
        <v>0</v>
      </c>
      <c r="J571" s="15">
        <f t="shared" si="8"/>
        <v>0</v>
      </c>
      <c r="K571" s="15">
        <v>17</v>
      </c>
      <c r="L571" s="15">
        <v>1</v>
      </c>
      <c r="M571" s="15">
        <v>4.0999999999999996</v>
      </c>
      <c r="N571" s="15">
        <v>0</v>
      </c>
      <c r="O571" s="15">
        <v>0</v>
      </c>
      <c r="P571" s="15">
        <v>0</v>
      </c>
      <c r="Q571" s="15">
        <v>0</v>
      </c>
      <c r="R571" s="35">
        <f>((G571*[1]Sheet3!$K$7)+([1]ghana!I571*[1]Sheet3!$K$13)+(I571*[1]Sheet3!$K$13)+([1]ghana!L571*[1]Sheet3!$K$3)+([1]ghana!M571*'[1]Cal p gram'!$U$24)+([1]ghana!O571*'[1]Cal p gram'!$U$23))/1000</f>
        <v>6.7698610698012612E-2</v>
      </c>
      <c r="S571" s="15" t="s">
        <v>482</v>
      </c>
      <c r="T571" s="39">
        <f>(R571/[1]Sheet3!$B$21)*10000</f>
        <v>3.8825557889965183</v>
      </c>
    </row>
    <row r="572" spans="1:20" x14ac:dyDescent="0.25">
      <c r="A572" s="32">
        <v>39475</v>
      </c>
      <c r="B572" s="15">
        <v>570</v>
      </c>
      <c r="C572" s="33">
        <v>0.48472222222222222</v>
      </c>
      <c r="D572" s="15">
        <v>-3</v>
      </c>
      <c r="E572" s="29">
        <v>578092</v>
      </c>
      <c r="F572" s="29">
        <v>542738</v>
      </c>
      <c r="G572" s="15">
        <v>0</v>
      </c>
      <c r="H572" s="15">
        <v>277</v>
      </c>
      <c r="I572" s="15">
        <v>243</v>
      </c>
      <c r="J572" s="15">
        <f t="shared" si="8"/>
        <v>520</v>
      </c>
      <c r="K572" s="15">
        <v>1</v>
      </c>
      <c r="L572" s="15">
        <v>0</v>
      </c>
      <c r="M572" s="15">
        <v>0</v>
      </c>
      <c r="N572" s="15">
        <v>0</v>
      </c>
      <c r="O572" s="15">
        <v>0</v>
      </c>
      <c r="P572" s="15">
        <v>0</v>
      </c>
      <c r="Q572" s="15">
        <v>0</v>
      </c>
      <c r="R572" s="35">
        <f>((G572*[1]Sheet3!$K$7)+([1]ghana!I572*[1]Sheet3!$K$13)+(I572*[1]Sheet3!$K$13)+([1]ghana!L572*[1]Sheet3!$K$3)+([1]ghana!M572*'[1]Cal p gram'!$U$24)+([1]ghana!O572*'[1]Cal p gram'!$U$23))/1000</f>
        <v>117.60177121942606</v>
      </c>
      <c r="S572" s="15">
        <v>0</v>
      </c>
      <c r="T572" s="39">
        <f>(R572/[1]Sheet3!$B$21)*10000</f>
        <v>6744.5318734972325</v>
      </c>
    </row>
    <row r="573" spans="1:20" x14ac:dyDescent="0.25">
      <c r="A573" s="32">
        <v>39475</v>
      </c>
      <c r="B573" s="15">
        <v>571</v>
      </c>
      <c r="C573" s="33">
        <v>0.4909722222222222</v>
      </c>
      <c r="D573" s="15">
        <v>-3</v>
      </c>
      <c r="E573" s="29">
        <v>577989</v>
      </c>
      <c r="F573" s="29">
        <v>542777</v>
      </c>
      <c r="G573" s="15">
        <v>0</v>
      </c>
      <c r="H573" s="15">
        <v>34</v>
      </c>
      <c r="I573" s="15">
        <v>0</v>
      </c>
      <c r="J573" s="15">
        <f t="shared" si="8"/>
        <v>34</v>
      </c>
      <c r="K573" s="15">
        <v>36</v>
      </c>
      <c r="L573" s="15">
        <v>0</v>
      </c>
      <c r="M573" s="15">
        <v>0</v>
      </c>
      <c r="N573" s="15">
        <v>0</v>
      </c>
      <c r="O573" s="15">
        <v>0</v>
      </c>
      <c r="P573" s="15">
        <v>0</v>
      </c>
      <c r="Q573" s="15">
        <v>0</v>
      </c>
      <c r="R573" s="35">
        <f>((G573*[1]Sheet3!$K$7)+([1]ghana!I573*[1]Sheet3!$K$13)+(I573*[1]Sheet3!$K$13)+([1]ghana!L573*[1]Sheet3!$K$3)+([1]ghana!M573*'[1]Cal p gram'!$U$24)+([1]ghana!O573*'[1]Cal p gram'!$U$23))/1000</f>
        <v>7.8324479642908731</v>
      </c>
      <c r="S573" s="15">
        <v>0</v>
      </c>
      <c r="T573" s="39">
        <f>(R573/[1]Sheet3!$B$21)*10000</f>
        <v>449.19557243830189</v>
      </c>
    </row>
    <row r="574" spans="1:20" x14ac:dyDescent="0.25">
      <c r="A574" s="32">
        <v>39475</v>
      </c>
      <c r="B574" s="15">
        <v>572</v>
      </c>
      <c r="C574" s="33">
        <v>0.51875000000000004</v>
      </c>
      <c r="D574" s="15">
        <v>-2</v>
      </c>
      <c r="E574" s="29">
        <v>577899</v>
      </c>
      <c r="F574" s="29">
        <v>542805</v>
      </c>
      <c r="G574" s="15">
        <v>0</v>
      </c>
      <c r="H574" s="15">
        <v>0</v>
      </c>
      <c r="I574" s="15">
        <v>0</v>
      </c>
      <c r="J574" s="15">
        <f t="shared" si="8"/>
        <v>0</v>
      </c>
      <c r="K574" s="15">
        <v>15</v>
      </c>
      <c r="L574" s="15">
        <v>0</v>
      </c>
      <c r="M574" s="15">
        <v>0</v>
      </c>
      <c r="N574" s="15">
        <v>0</v>
      </c>
      <c r="O574" s="15">
        <v>0</v>
      </c>
      <c r="P574" s="15">
        <v>0</v>
      </c>
      <c r="Q574" s="15">
        <v>0</v>
      </c>
      <c r="R574" s="35">
        <f>((G574*[1]Sheet3!$K$7)+([1]ghana!I574*[1]Sheet3!$K$13)+(I574*[1]Sheet3!$K$13)+([1]ghana!L574*[1]Sheet3!$K$3)+([1]ghana!M574*'[1]Cal p gram'!$U$24)+([1]ghana!O574*'[1]Cal p gram'!$U$23))/1000</f>
        <v>5.9734068262952307E-2</v>
      </c>
      <c r="S574" s="15">
        <v>0</v>
      </c>
      <c r="T574" s="39">
        <f>(R574/[1]Sheet3!$B$21)*10000</f>
        <v>3.4257845197028103</v>
      </c>
    </row>
    <row r="575" spans="1:20" x14ac:dyDescent="0.25">
      <c r="A575" s="32">
        <v>39475</v>
      </c>
      <c r="B575" s="15">
        <v>573</v>
      </c>
      <c r="C575" s="33">
        <v>0.52361111111111114</v>
      </c>
      <c r="D575" s="15">
        <v>-2</v>
      </c>
      <c r="E575" s="29">
        <v>577813</v>
      </c>
      <c r="F575" s="29">
        <v>542836</v>
      </c>
      <c r="G575" s="15">
        <v>0</v>
      </c>
      <c r="H575" s="15">
        <v>1</v>
      </c>
      <c r="I575" s="15">
        <v>0</v>
      </c>
      <c r="J575" s="15">
        <f t="shared" si="8"/>
        <v>1</v>
      </c>
      <c r="K575" s="15">
        <v>55</v>
      </c>
      <c r="L575" s="15">
        <v>0</v>
      </c>
      <c r="M575" s="15">
        <v>0</v>
      </c>
      <c r="N575" s="15">
        <v>0</v>
      </c>
      <c r="O575" s="15">
        <v>0</v>
      </c>
      <c r="P575" s="15">
        <v>0</v>
      </c>
      <c r="Q575" s="15">
        <v>0</v>
      </c>
      <c r="R575" s="35">
        <f>((G575*[1]Sheet3!$K$7)+([1]ghana!I575*[1]Sheet3!$K$13)+(I575*[1]Sheet3!$K$13)+([1]ghana!L575*[1]Sheet3!$K$3)+([1]ghana!M575*'[1]Cal p gram'!$U$24)+([1]ghana!O575*'[1]Cal p gram'!$U$23))/1000</f>
        <v>0.44517451109532868</v>
      </c>
      <c r="S575" s="15">
        <v>0</v>
      </c>
      <c r="T575" s="39">
        <f>(R575/[1]Sheet3!$B$21)*10000</f>
        <v>25.531024305312709</v>
      </c>
    </row>
    <row r="576" spans="1:20" x14ac:dyDescent="0.25">
      <c r="A576" s="32">
        <v>39475</v>
      </c>
      <c r="B576" s="15">
        <v>574</v>
      </c>
      <c r="C576" s="33">
        <v>0.53263888888888888</v>
      </c>
      <c r="D576" s="15">
        <v>-2</v>
      </c>
      <c r="E576" s="29">
        <v>577726</v>
      </c>
      <c r="F576" s="29">
        <v>542870</v>
      </c>
      <c r="G576" s="15">
        <v>200</v>
      </c>
      <c r="H576" s="15">
        <v>0</v>
      </c>
      <c r="I576" s="15">
        <v>0</v>
      </c>
      <c r="J576" s="15">
        <f t="shared" si="8"/>
        <v>200</v>
      </c>
      <c r="K576" s="15">
        <v>13</v>
      </c>
      <c r="L576" s="15">
        <v>0</v>
      </c>
      <c r="M576" s="15">
        <v>0</v>
      </c>
      <c r="N576" s="15">
        <v>0</v>
      </c>
      <c r="O576" s="15">
        <v>0</v>
      </c>
      <c r="P576" s="15">
        <v>0</v>
      </c>
      <c r="Q576" s="15">
        <v>0</v>
      </c>
      <c r="R576" s="35">
        <f>((G576*[1]Sheet3!$K$7)+([1]ghana!I576*[1]Sheet3!$K$13)+(I576*[1]Sheet3!$K$13)+([1]ghana!L576*[1]Sheet3!$K$3)+([1]ghana!M576*'[1]Cal p gram'!$U$24)+([1]ghana!O576*'[1]Cal p gram'!$U$23))/1000</f>
        <v>2.1095352346808776</v>
      </c>
      <c r="S576" s="15">
        <v>0</v>
      </c>
      <c r="T576" s="39">
        <f>(R576/[1]Sheet3!$B$21)*10000</f>
        <v>120.98310664066271</v>
      </c>
    </row>
    <row r="577" spans="1:20" x14ac:dyDescent="0.25">
      <c r="A577" s="32">
        <v>39475</v>
      </c>
      <c r="B577" s="15">
        <v>575</v>
      </c>
      <c r="C577" s="33">
        <v>0.5527777777777777</v>
      </c>
      <c r="D577" s="15">
        <v>-1</v>
      </c>
      <c r="E577" s="29">
        <v>577636</v>
      </c>
      <c r="F577" s="29">
        <v>542895</v>
      </c>
      <c r="G577" s="15">
        <v>0</v>
      </c>
      <c r="H577" s="15">
        <v>0</v>
      </c>
      <c r="I577" s="15">
        <v>0</v>
      </c>
      <c r="J577" s="15">
        <f t="shared" si="8"/>
        <v>0</v>
      </c>
      <c r="K577" s="15">
        <v>31</v>
      </c>
      <c r="L577" s="15">
        <v>0</v>
      </c>
      <c r="M577" s="15">
        <v>0</v>
      </c>
      <c r="N577" s="15">
        <v>0</v>
      </c>
      <c r="O577" s="15">
        <v>0</v>
      </c>
      <c r="P577" s="15">
        <v>0</v>
      </c>
      <c r="Q577" s="15">
        <v>0</v>
      </c>
      <c r="R577" s="35">
        <f>((G577*[1]Sheet3!$K$7)+([1]ghana!I577*[1]Sheet3!$K$13)+(I577*[1]Sheet3!$K$13)+([1]ghana!L577*[1]Sheet3!$K$3)+([1]ghana!M577*'[1]Cal p gram'!$U$24)+([1]ghana!O577*'[1]Cal p gram'!$U$23))/1000</f>
        <v>0.12345040774343477</v>
      </c>
      <c r="S577" s="15">
        <v>0</v>
      </c>
      <c r="T577" s="39">
        <f>(R577/[1]Sheet3!$B$21)*10000</f>
        <v>7.079954674052475</v>
      </c>
    </row>
    <row r="578" spans="1:20" x14ac:dyDescent="0.25">
      <c r="A578" s="32">
        <v>39475</v>
      </c>
      <c r="B578" s="15">
        <v>576</v>
      </c>
      <c r="C578" s="33">
        <v>0.55833333333333335</v>
      </c>
      <c r="D578" s="15">
        <v>-1</v>
      </c>
      <c r="E578" s="29">
        <v>577540</v>
      </c>
      <c r="F578" s="29">
        <v>542925</v>
      </c>
      <c r="G578" s="15">
        <v>0</v>
      </c>
      <c r="H578" s="15">
        <v>0</v>
      </c>
      <c r="I578" s="15">
        <v>0</v>
      </c>
      <c r="J578" s="15">
        <f t="shared" si="8"/>
        <v>0</v>
      </c>
      <c r="K578" s="15">
        <v>120</v>
      </c>
      <c r="L578" s="15">
        <v>0</v>
      </c>
      <c r="M578" s="15">
        <v>0</v>
      </c>
      <c r="N578" s="15">
        <v>0</v>
      </c>
      <c r="O578" s="15">
        <v>0</v>
      </c>
      <c r="P578" s="15">
        <v>0</v>
      </c>
      <c r="Q578" s="15">
        <v>0</v>
      </c>
      <c r="R578" s="35">
        <f>((G578*[1]Sheet3!$K$7)+([1]ghana!I578*[1]Sheet3!$K$13)+(I578*[1]Sheet3!$K$13)+([1]ghana!L578*[1]Sheet3!$K$3)+([1]ghana!M578*'[1]Cal p gram'!$U$24)+([1]ghana!O578*'[1]Cal p gram'!$U$23))/1000</f>
        <v>0.47787254610361846</v>
      </c>
      <c r="S578" s="15">
        <v>0</v>
      </c>
      <c r="T578" s="39">
        <f>(R578/[1]Sheet3!$B$21)*10000</f>
        <v>27.406276157622482</v>
      </c>
    </row>
    <row r="579" spans="1:20" x14ac:dyDescent="0.25">
      <c r="A579" s="32">
        <v>39475</v>
      </c>
      <c r="B579" s="15">
        <v>577</v>
      </c>
      <c r="C579" s="33">
        <v>0.56666666666666665</v>
      </c>
      <c r="D579" s="15">
        <v>-1</v>
      </c>
      <c r="E579" s="29">
        <v>577470</v>
      </c>
      <c r="F579" s="29">
        <v>542967</v>
      </c>
      <c r="G579" s="15">
        <v>0</v>
      </c>
      <c r="H579" s="15">
        <v>0</v>
      </c>
      <c r="I579" s="15">
        <v>0</v>
      </c>
      <c r="J579" s="15">
        <f t="shared" si="8"/>
        <v>0</v>
      </c>
      <c r="K579" s="15">
        <v>88</v>
      </c>
      <c r="L579" s="15">
        <v>0</v>
      </c>
      <c r="M579" s="15">
        <v>0</v>
      </c>
      <c r="N579" s="15">
        <v>0</v>
      </c>
      <c r="O579" s="15">
        <v>0</v>
      </c>
      <c r="P579" s="15">
        <v>0</v>
      </c>
      <c r="Q579" s="15">
        <v>0</v>
      </c>
      <c r="R579" s="35">
        <f>((G579*[1]Sheet3!$K$7)+([1]ghana!I579*[1]Sheet3!$K$13)+(I579*[1]Sheet3!$K$13)+([1]ghana!L579*[1]Sheet3!$K$3)+([1]ghana!M579*'[1]Cal p gram'!$U$24)+([1]ghana!O579*'[1]Cal p gram'!$U$23))/1000</f>
        <v>0.35043986714265357</v>
      </c>
      <c r="S579" s="15">
        <v>0</v>
      </c>
      <c r="T579" s="39">
        <f>(R579/[1]Sheet3!$B$21)*10000</f>
        <v>20.097935848923157</v>
      </c>
    </row>
    <row r="580" spans="1:20" x14ac:dyDescent="0.25">
      <c r="A580" s="32">
        <v>39475</v>
      </c>
      <c r="B580" s="15">
        <v>578</v>
      </c>
      <c r="C580" s="33">
        <v>0.57499999999999996</v>
      </c>
      <c r="D580" s="15">
        <v>-1</v>
      </c>
      <c r="E580" s="29">
        <v>577378</v>
      </c>
      <c r="F580" s="29">
        <v>543002</v>
      </c>
      <c r="G580" s="15">
        <v>0</v>
      </c>
      <c r="H580" s="15">
        <v>0</v>
      </c>
      <c r="I580" s="15">
        <v>0</v>
      </c>
      <c r="J580" s="15">
        <f t="shared" ref="J580:J619" si="9">SUM(G580:I580)</f>
        <v>0</v>
      </c>
      <c r="K580" s="15">
        <v>78</v>
      </c>
      <c r="L580" s="15">
        <v>0</v>
      </c>
      <c r="M580" s="15">
        <v>0</v>
      </c>
      <c r="N580" s="15">
        <v>0</v>
      </c>
      <c r="O580" s="15">
        <v>0</v>
      </c>
      <c r="P580" s="15">
        <v>0</v>
      </c>
      <c r="Q580" s="15">
        <v>0</v>
      </c>
      <c r="R580" s="35">
        <f>((G580*[1]Sheet3!$K$7)+([1]ghana!I580*[1]Sheet3!$K$13)+(I580*[1]Sheet3!$K$13)+([1]ghana!L580*[1]Sheet3!$K$3)+([1]ghana!M580*'[1]Cal p gram'!$U$24)+([1]ghana!O580*'[1]Cal p gram'!$U$23))/1000</f>
        <v>0.31061715496735198</v>
      </c>
      <c r="S580" s="15">
        <v>0</v>
      </c>
      <c r="T580" s="39">
        <f>(R580/[1]Sheet3!$B$21)*10000</f>
        <v>17.814079502454614</v>
      </c>
    </row>
    <row r="581" spans="1:20" x14ac:dyDescent="0.25">
      <c r="A581" s="32">
        <v>39475</v>
      </c>
      <c r="B581" s="15">
        <v>579</v>
      </c>
      <c r="C581" s="33">
        <v>0.59166666666666667</v>
      </c>
      <c r="D581" s="15">
        <v>1</v>
      </c>
      <c r="E581" s="29">
        <v>577298</v>
      </c>
      <c r="F581" s="29">
        <v>543045</v>
      </c>
      <c r="G581" s="15">
        <v>1</v>
      </c>
      <c r="H581" s="15">
        <v>0</v>
      </c>
      <c r="I581" s="15">
        <v>0</v>
      </c>
      <c r="J581" s="15">
        <f t="shared" si="9"/>
        <v>1</v>
      </c>
      <c r="K581" s="15">
        <v>39</v>
      </c>
      <c r="L581" s="15">
        <v>0</v>
      </c>
      <c r="M581" s="15">
        <v>0</v>
      </c>
      <c r="N581" s="15">
        <v>0</v>
      </c>
      <c r="O581" s="15">
        <v>0</v>
      </c>
      <c r="P581" s="15">
        <v>0</v>
      </c>
      <c r="Q581" s="15">
        <v>0</v>
      </c>
      <c r="R581" s="35">
        <f>((G581*[1]Sheet3!$K$7)+([1]ghana!I581*[1]Sheet3!$K$13)+(I581*[1]Sheet3!$K$13)+([1]ghana!L581*[1]Sheet3!$K$3)+([1]ghana!M581*'[1]Cal p gram'!$U$24)+([1]ghana!O581*'[1]Cal p gram'!$U$23))/1000</f>
        <v>0.16559740602794093</v>
      </c>
      <c r="S581" s="15">
        <v>0</v>
      </c>
      <c r="T581" s="39">
        <f>(R581/[1]Sheet3!$B$21)*10000</f>
        <v>9.4971102181785749</v>
      </c>
    </row>
    <row r="582" spans="1:20" x14ac:dyDescent="0.25">
      <c r="A582" s="32">
        <v>39475</v>
      </c>
      <c r="B582" s="15">
        <v>580</v>
      </c>
      <c r="C582" s="33">
        <v>0.59791666666666665</v>
      </c>
      <c r="D582" s="15">
        <v>1</v>
      </c>
      <c r="E582" s="29">
        <v>577209</v>
      </c>
      <c r="F582" s="29">
        <v>543069</v>
      </c>
      <c r="G582" s="15">
        <v>0</v>
      </c>
      <c r="H582" s="15">
        <v>0</v>
      </c>
      <c r="I582" s="15">
        <v>0</v>
      </c>
      <c r="J582" s="15">
        <f t="shared" si="9"/>
        <v>0</v>
      </c>
      <c r="K582" s="15">
        <v>96</v>
      </c>
      <c r="L582" s="15">
        <v>0</v>
      </c>
      <c r="M582" s="15">
        <v>0</v>
      </c>
      <c r="N582" s="15">
        <v>0</v>
      </c>
      <c r="O582" s="15">
        <v>0</v>
      </c>
      <c r="P582" s="15">
        <v>0</v>
      </c>
      <c r="Q582" s="15">
        <v>0</v>
      </c>
      <c r="R582" s="35">
        <f>((G582*[1]Sheet3!$K$7)+([1]ghana!I582*[1]Sheet3!$K$13)+(I582*[1]Sheet3!$K$13)+([1]ghana!L582*[1]Sheet3!$K$3)+([1]ghana!M582*'[1]Cal p gram'!$U$24)+([1]ghana!O582*'[1]Cal p gram'!$U$23))/1000</f>
        <v>0.38229803688289471</v>
      </c>
      <c r="S582" s="15">
        <v>0</v>
      </c>
      <c r="T582" s="39">
        <f>(R582/[1]Sheet3!$B$21)*10000</f>
        <v>21.925020926097982</v>
      </c>
    </row>
    <row r="583" spans="1:20" x14ac:dyDescent="0.25">
      <c r="A583" s="32">
        <v>39475</v>
      </c>
      <c r="B583" s="15">
        <v>581</v>
      </c>
      <c r="C583" s="33">
        <v>0.6069444444444444</v>
      </c>
      <c r="D583" s="15">
        <v>1</v>
      </c>
      <c r="E583" s="29">
        <v>577125</v>
      </c>
      <c r="F583" s="29">
        <v>543111</v>
      </c>
      <c r="G583" s="15">
        <v>0</v>
      </c>
      <c r="H583" s="15">
        <v>0</v>
      </c>
      <c r="I583" s="15">
        <v>0</v>
      </c>
      <c r="J583" s="15">
        <f t="shared" si="9"/>
        <v>0</v>
      </c>
      <c r="K583" s="15">
        <v>55</v>
      </c>
      <c r="L583" s="15">
        <v>0</v>
      </c>
      <c r="M583" s="15">
        <v>0</v>
      </c>
      <c r="N583" s="15">
        <v>0</v>
      </c>
      <c r="O583" s="15">
        <v>0</v>
      </c>
      <c r="P583" s="15">
        <v>0</v>
      </c>
      <c r="Q583" s="15">
        <v>0</v>
      </c>
      <c r="R583" s="35">
        <f>((G583*[1]Sheet3!$K$7)+([1]ghana!I583*[1]Sheet3!$K$13)+(I583*[1]Sheet3!$K$13)+([1]ghana!L583*[1]Sheet3!$K$3)+([1]ghana!M583*'[1]Cal p gram'!$U$24)+([1]ghana!O583*'[1]Cal p gram'!$U$23))/1000</f>
        <v>0.21902491696415846</v>
      </c>
      <c r="S583" s="15">
        <v>0</v>
      </c>
      <c r="T583" s="39">
        <f>(R583/[1]Sheet3!$B$21)*10000</f>
        <v>12.561209905576971</v>
      </c>
    </row>
    <row r="584" spans="1:20" x14ac:dyDescent="0.25">
      <c r="A584" s="32">
        <v>39475</v>
      </c>
      <c r="B584" s="15">
        <v>582</v>
      </c>
      <c r="C584" s="33">
        <v>0.61319444444444438</v>
      </c>
      <c r="D584" s="15">
        <v>1</v>
      </c>
      <c r="E584" s="29">
        <v>577038</v>
      </c>
      <c r="F584" s="29">
        <v>543144</v>
      </c>
      <c r="G584" s="15">
        <v>0</v>
      </c>
      <c r="H584" s="15">
        <v>0</v>
      </c>
      <c r="I584" s="15">
        <v>0</v>
      </c>
      <c r="J584" s="15">
        <f t="shared" si="9"/>
        <v>0</v>
      </c>
      <c r="K584" s="15">
        <v>89</v>
      </c>
      <c r="L584" s="15">
        <v>0</v>
      </c>
      <c r="M584" s="15">
        <v>0</v>
      </c>
      <c r="N584" s="15">
        <v>0</v>
      </c>
      <c r="O584" s="15">
        <v>0</v>
      </c>
      <c r="P584" s="15" t="s">
        <v>492</v>
      </c>
      <c r="Q584" s="15">
        <v>0.6</v>
      </c>
      <c r="R584" s="35">
        <f>((G584*[1]Sheet3!$K$7)+([1]ghana!I584*[1]Sheet3!$K$13)+(I584*[1]Sheet3!$K$13)+([1]ghana!L584*[1]Sheet3!$K$3)+([1]ghana!M584*'[1]Cal p gram'!$U$24)+([1]ghana!O584*'[1]Cal p gram'!$U$23))/1000</f>
        <v>0.35442213836018366</v>
      </c>
      <c r="S584" s="15">
        <v>0</v>
      </c>
      <c r="T584" s="39">
        <f>(R584/[1]Sheet3!$B$21)*10000</f>
        <v>20.326321483570005</v>
      </c>
    </row>
    <row r="585" spans="1:20" x14ac:dyDescent="0.25">
      <c r="A585" s="32">
        <v>39475</v>
      </c>
      <c r="B585" s="15">
        <v>583</v>
      </c>
      <c r="C585" s="33">
        <v>0.62152777777777779</v>
      </c>
      <c r="D585" s="15">
        <v>2</v>
      </c>
      <c r="E585" s="29">
        <v>576945</v>
      </c>
      <c r="F585" s="29">
        <v>543179</v>
      </c>
      <c r="G585" s="15">
        <v>0</v>
      </c>
      <c r="H585" s="15">
        <v>0</v>
      </c>
      <c r="I585" s="15">
        <v>0</v>
      </c>
      <c r="J585" s="15">
        <f t="shared" si="9"/>
        <v>0</v>
      </c>
      <c r="K585" s="15">
        <v>78</v>
      </c>
      <c r="L585" s="15">
        <v>0</v>
      </c>
      <c r="M585" s="15">
        <v>0</v>
      </c>
      <c r="N585" s="15">
        <v>0</v>
      </c>
      <c r="O585" s="15">
        <v>0</v>
      </c>
      <c r="P585" s="15">
        <v>0</v>
      </c>
      <c r="Q585" s="15">
        <v>0</v>
      </c>
      <c r="R585" s="35">
        <f>((G585*[1]Sheet3!$K$7)+([1]ghana!I585*[1]Sheet3!$K$13)+(I585*[1]Sheet3!$K$13)+([1]ghana!L585*[1]Sheet3!$K$3)+([1]ghana!M585*'[1]Cal p gram'!$U$24)+([1]ghana!O585*'[1]Cal p gram'!$U$23))/1000</f>
        <v>0.31061715496735198</v>
      </c>
      <c r="S585" s="15">
        <v>0</v>
      </c>
      <c r="T585" s="39">
        <f>(R585/[1]Sheet3!$B$21)*10000</f>
        <v>17.814079502454614</v>
      </c>
    </row>
    <row r="586" spans="1:20" x14ac:dyDescent="0.25">
      <c r="A586" s="32">
        <v>39475</v>
      </c>
      <c r="B586" s="15">
        <v>584</v>
      </c>
      <c r="C586" s="33">
        <v>0.63680555555555551</v>
      </c>
      <c r="D586" s="15">
        <v>2</v>
      </c>
      <c r="E586" s="29">
        <v>576865</v>
      </c>
      <c r="F586" s="29">
        <v>543217</v>
      </c>
      <c r="G586" s="15">
        <v>0</v>
      </c>
      <c r="H586" s="15">
        <v>900</v>
      </c>
      <c r="I586" s="15">
        <v>33</v>
      </c>
      <c r="J586" s="15">
        <f t="shared" si="9"/>
        <v>933</v>
      </c>
      <c r="K586" s="15">
        <v>0</v>
      </c>
      <c r="L586" s="15">
        <v>0</v>
      </c>
      <c r="M586" s="15">
        <v>0</v>
      </c>
      <c r="N586" s="15">
        <v>0</v>
      </c>
      <c r="O586" s="15">
        <v>0</v>
      </c>
      <c r="P586" s="15">
        <v>0</v>
      </c>
      <c r="Q586" s="15">
        <v>0</v>
      </c>
      <c r="R586" s="35">
        <f>((G586*[1]Sheet3!$K$7)+([1]ghana!I586*[1]Sheet3!$K$13)+(I586*[1]Sheet3!$K$13)+([1]ghana!L586*[1]Sheet3!$K$3)+([1]ghana!M586*'[1]Cal p gram'!$U$24)+([1]ghana!O586*'[1]Cal p gram'!$U$23))/1000</f>
        <v>210.99757132438182</v>
      </c>
      <c r="S586" s="15">
        <v>0</v>
      </c>
      <c r="T586" s="39">
        <f>(R586/[1]Sheet3!$B$21)*10000</f>
        <v>12100.836834953445</v>
      </c>
    </row>
    <row r="587" spans="1:20" x14ac:dyDescent="0.25">
      <c r="A587" s="32">
        <v>39475</v>
      </c>
      <c r="B587" s="15">
        <v>585</v>
      </c>
      <c r="C587" s="33">
        <v>0.6381944444444444</v>
      </c>
      <c r="D587" s="15">
        <v>2</v>
      </c>
      <c r="E587" s="29">
        <v>576794</v>
      </c>
      <c r="F587" s="29">
        <v>543236</v>
      </c>
      <c r="G587" s="15">
        <v>1</v>
      </c>
      <c r="H587" s="15">
        <v>3</v>
      </c>
      <c r="I587" s="15">
        <v>0</v>
      </c>
      <c r="J587" s="15">
        <f t="shared" si="9"/>
        <v>4</v>
      </c>
      <c r="K587" s="15">
        <v>35</v>
      </c>
      <c r="L587" s="15">
        <v>0</v>
      </c>
      <c r="M587" s="15">
        <v>0</v>
      </c>
      <c r="N587" s="15">
        <v>0</v>
      </c>
      <c r="O587" s="15">
        <v>0</v>
      </c>
      <c r="P587" s="15">
        <v>0</v>
      </c>
      <c r="Q587" s="15">
        <v>0</v>
      </c>
      <c r="R587" s="35">
        <f>((G587*[1]Sheet3!$K$7)+([1]ghana!I587*[1]Sheet3!$K$13)+(I587*[1]Sheet3!$K$13)+([1]ghana!L587*[1]Sheet3!$K$3)+([1]ghana!M587*'[1]Cal p gram'!$U$24)+([1]ghana!O587*'[1]Cal p gram'!$U$23))/1000</f>
        <v>0.82811710355133095</v>
      </c>
      <c r="S587" s="15">
        <v>0</v>
      </c>
      <c r="T587" s="39">
        <f>(R587/[1]Sheet3!$B$21)*10000</f>
        <v>47.49301087879838</v>
      </c>
    </row>
    <row r="588" spans="1:20" x14ac:dyDescent="0.25">
      <c r="A588" s="32">
        <v>39475</v>
      </c>
      <c r="B588" s="15">
        <v>586</v>
      </c>
      <c r="C588" s="33">
        <v>0.64305555555555549</v>
      </c>
      <c r="D588" s="15">
        <v>2</v>
      </c>
      <c r="E588" s="29">
        <v>576702</v>
      </c>
      <c r="F588" s="29">
        <v>543274</v>
      </c>
      <c r="G588" s="15">
        <v>0</v>
      </c>
      <c r="H588" s="15">
        <v>3</v>
      </c>
      <c r="I588" s="15">
        <v>0</v>
      </c>
      <c r="J588" s="15">
        <f t="shared" si="9"/>
        <v>3</v>
      </c>
      <c r="K588" s="15">
        <v>58</v>
      </c>
      <c r="L588" s="15">
        <v>0</v>
      </c>
      <c r="M588" s="15">
        <v>0</v>
      </c>
      <c r="N588" s="15">
        <v>0</v>
      </c>
      <c r="O588" s="15">
        <v>0</v>
      </c>
      <c r="P588" s="15">
        <v>0</v>
      </c>
      <c r="Q588" s="15">
        <v>0</v>
      </c>
      <c r="R588" s="35">
        <f>((G588*[1]Sheet3!$K$7)+([1]ghana!I588*[1]Sheet3!$K$13)+(I588*[1]Sheet3!$K$13)+([1]ghana!L588*[1]Sheet3!$K$3)+([1]ghana!M588*'[1]Cal p gram'!$U$24)+([1]ghana!O588*'[1]Cal p gram'!$U$23))/1000</f>
        <v>0.90942051301025961</v>
      </c>
      <c r="S588" s="15">
        <v>0</v>
      </c>
      <c r="T588" s="39">
        <f>(R588/[1]Sheet3!$B$21)*10000</f>
        <v>52.15581000872475</v>
      </c>
    </row>
    <row r="589" spans="1:20" x14ac:dyDescent="0.25">
      <c r="A589" s="32">
        <v>39475</v>
      </c>
      <c r="B589" s="15">
        <v>587</v>
      </c>
      <c r="C589" s="33">
        <v>0.64861111111111103</v>
      </c>
      <c r="D589" s="15">
        <v>2</v>
      </c>
      <c r="E589" s="29">
        <v>576616</v>
      </c>
      <c r="F589" s="29">
        <v>543346</v>
      </c>
      <c r="G589" s="15">
        <v>0</v>
      </c>
      <c r="H589" s="15">
        <v>1</v>
      </c>
      <c r="I589" s="15">
        <v>0</v>
      </c>
      <c r="J589" s="15">
        <f t="shared" si="9"/>
        <v>1</v>
      </c>
      <c r="K589" s="15">
        <v>50</v>
      </c>
      <c r="L589" s="15">
        <v>0</v>
      </c>
      <c r="M589" s="15">
        <v>0</v>
      </c>
      <c r="N589" s="15">
        <v>0</v>
      </c>
      <c r="O589" s="15">
        <v>0</v>
      </c>
      <c r="P589" s="15">
        <v>0</v>
      </c>
      <c r="Q589" s="15">
        <v>0</v>
      </c>
      <c r="R589" s="35">
        <f>((G589*[1]Sheet3!$K$7)+([1]ghana!I589*[1]Sheet3!$K$13)+(I589*[1]Sheet3!$K$13)+([1]ghana!L589*[1]Sheet3!$K$3)+([1]ghana!M589*'[1]Cal p gram'!$U$24)+([1]ghana!O589*'[1]Cal p gram'!$U$23))/1000</f>
        <v>0.42526315500767792</v>
      </c>
      <c r="S589" s="15">
        <v>0</v>
      </c>
      <c r="T589" s="39">
        <f>(R589/[1]Sheet3!$B$21)*10000</f>
        <v>24.389096132078443</v>
      </c>
    </row>
    <row r="590" spans="1:20" x14ac:dyDescent="0.25">
      <c r="A590" s="32">
        <v>39475</v>
      </c>
      <c r="B590" s="15">
        <v>588</v>
      </c>
      <c r="C590" s="33">
        <v>0.65972222222222221</v>
      </c>
      <c r="D590" s="15">
        <v>2</v>
      </c>
      <c r="E590" s="29">
        <v>576536</v>
      </c>
      <c r="F590" s="29">
        <v>543377</v>
      </c>
      <c r="G590" s="15">
        <v>0</v>
      </c>
      <c r="H590" s="15">
        <v>3</v>
      </c>
      <c r="I590" s="15">
        <v>0</v>
      </c>
      <c r="J590" s="15">
        <f t="shared" si="9"/>
        <v>3</v>
      </c>
      <c r="K590" s="15">
        <v>33</v>
      </c>
      <c r="L590" s="15">
        <v>0</v>
      </c>
      <c r="M590" s="15">
        <v>0</v>
      </c>
      <c r="N590" s="15">
        <v>0</v>
      </c>
      <c r="O590" s="15">
        <v>0</v>
      </c>
      <c r="P590" s="15">
        <v>0</v>
      </c>
      <c r="Q590" s="15">
        <v>0</v>
      </c>
      <c r="R590" s="35">
        <f>((G590*[1]Sheet3!$K$7)+([1]ghana!I590*[1]Sheet3!$K$13)+(I590*[1]Sheet3!$K$13)+([1]ghana!L590*[1]Sheet3!$K$3)+([1]ghana!M590*'[1]Cal p gram'!$U$24)+([1]ghana!O590*'[1]Cal p gram'!$U$23))/1000</f>
        <v>0.80986373257200583</v>
      </c>
      <c r="S590" s="15">
        <v>0</v>
      </c>
      <c r="T590" s="39">
        <f>(R590/[1]Sheet3!$B$21)*10000</f>
        <v>46.446169142553408</v>
      </c>
    </row>
    <row r="591" spans="1:20" x14ac:dyDescent="0.25">
      <c r="A591" s="32">
        <v>39475</v>
      </c>
      <c r="B591" s="15">
        <v>589</v>
      </c>
      <c r="C591" s="33">
        <v>0.66874999999999996</v>
      </c>
      <c r="D591" s="15">
        <v>3</v>
      </c>
      <c r="E591" s="29">
        <v>576470</v>
      </c>
      <c r="F591" s="29">
        <v>543449</v>
      </c>
      <c r="G591" s="15">
        <v>46</v>
      </c>
      <c r="H591" s="15">
        <v>126</v>
      </c>
      <c r="I591" s="15">
        <v>0</v>
      </c>
      <c r="J591" s="15">
        <f t="shared" si="9"/>
        <v>172</v>
      </c>
      <c r="K591" s="15">
        <v>1</v>
      </c>
      <c r="L591" s="15">
        <v>0</v>
      </c>
      <c r="M591" s="15">
        <v>0</v>
      </c>
      <c r="N591" s="15">
        <v>0</v>
      </c>
      <c r="O591" s="15">
        <v>0</v>
      </c>
      <c r="P591" s="15">
        <v>0</v>
      </c>
      <c r="Q591" s="15">
        <v>0</v>
      </c>
      <c r="R591" s="35">
        <f>((G591*[1]Sheet3!$K$7)+([1]ghana!I591*[1]Sheet3!$K$13)+(I591*[1]Sheet3!$K$13)+([1]ghana!L591*[1]Sheet3!$K$3)+([1]ghana!M591*'[1]Cal p gram'!$U$24)+([1]ghana!O591*'[1]Cal p gram'!$U$23))/1000</f>
        <v>28.972117244781167</v>
      </c>
      <c r="S591" s="15">
        <v>0</v>
      </c>
      <c r="T591" s="39">
        <f>(R591/[1]Sheet3!$B$21)*10000</f>
        <v>1661.5682414811085</v>
      </c>
    </row>
    <row r="592" spans="1:20" x14ac:dyDescent="0.25">
      <c r="A592" s="32">
        <v>39475</v>
      </c>
      <c r="B592" s="15">
        <v>590</v>
      </c>
      <c r="C592" s="33">
        <v>0.68194444444444446</v>
      </c>
      <c r="D592" s="15">
        <v>3</v>
      </c>
      <c r="E592" s="29">
        <v>576296</v>
      </c>
      <c r="F592" s="29">
        <v>543488</v>
      </c>
      <c r="G592" s="15">
        <v>1</v>
      </c>
      <c r="H592" s="15">
        <v>16</v>
      </c>
      <c r="I592" s="15">
        <v>1</v>
      </c>
      <c r="J592" s="15">
        <f t="shared" si="9"/>
        <v>18</v>
      </c>
      <c r="K592" s="15">
        <v>2</v>
      </c>
      <c r="L592" s="15">
        <v>0</v>
      </c>
      <c r="M592" s="15">
        <v>0</v>
      </c>
      <c r="N592" s="15">
        <v>0</v>
      </c>
      <c r="O592" s="15">
        <v>0</v>
      </c>
      <c r="P592" s="15">
        <v>0</v>
      </c>
      <c r="Q592" s="15">
        <v>0</v>
      </c>
      <c r="R592" s="35">
        <f>((G592*[1]Sheet3!$K$7)+([1]ghana!I592*[1]Sheet3!$K$13)+(I592*[1]Sheet3!$K$13)+([1]ghana!L592*[1]Sheet3!$K$3)+([1]ghana!M592*'[1]Cal p gram'!$U$24)+([1]ghana!O592*'[1]Cal p gram'!$U$23))/1000</f>
        <v>3.8627964712092191</v>
      </c>
      <c r="S592" s="15">
        <v>0</v>
      </c>
      <c r="T592" s="39">
        <f>(R592/[1]Sheet3!$B$21)*10000</f>
        <v>221.53368653175258</v>
      </c>
    </row>
    <row r="593" spans="1:20" x14ac:dyDescent="0.25">
      <c r="A593" s="32">
        <v>39475</v>
      </c>
      <c r="B593" s="15">
        <v>591</v>
      </c>
      <c r="C593" s="33">
        <v>0.68819444444444444</v>
      </c>
      <c r="D593" s="15">
        <v>3</v>
      </c>
      <c r="E593" s="29">
        <v>576203</v>
      </c>
      <c r="F593" s="29">
        <v>543535</v>
      </c>
      <c r="G593" s="15">
        <v>0</v>
      </c>
      <c r="H593" s="15">
        <v>1399</v>
      </c>
      <c r="I593" s="15">
        <v>5</v>
      </c>
      <c r="J593" s="15">
        <f t="shared" si="9"/>
        <v>1404</v>
      </c>
      <c r="K593" s="15">
        <v>0</v>
      </c>
      <c r="L593" s="15">
        <v>0</v>
      </c>
      <c r="M593" s="15">
        <v>0</v>
      </c>
      <c r="N593" s="15">
        <v>0</v>
      </c>
      <c r="O593" s="15">
        <v>0</v>
      </c>
      <c r="P593" s="15">
        <v>0</v>
      </c>
      <c r="Q593" s="15">
        <v>0</v>
      </c>
      <c r="R593" s="35">
        <f>((G593*[1]Sheet3!$K$7)+([1]ghana!I593*[1]Sheet3!$K$13)+(I593*[1]Sheet3!$K$13)+([1]ghana!L593*[1]Sheet3!$K$3)+([1]ghana!M593*'[1]Cal p gram'!$U$24)+([1]ghana!O593*'[1]Cal p gram'!$U$23))/1000</f>
        <v>317.51403016016303</v>
      </c>
      <c r="S593" s="15">
        <v>0</v>
      </c>
      <c r="T593" s="39">
        <f>(R593/[1]Sheet3!$B$21)*10000</f>
        <v>18209.619417228983</v>
      </c>
    </row>
    <row r="594" spans="1:20" x14ac:dyDescent="0.25">
      <c r="A594" s="32">
        <v>39475</v>
      </c>
      <c r="B594" s="15">
        <v>592</v>
      </c>
      <c r="C594" s="33">
        <v>0.69374999999999998</v>
      </c>
      <c r="D594" s="15">
        <v>3</v>
      </c>
      <c r="E594" s="29">
        <v>576113</v>
      </c>
      <c r="F594" s="29">
        <v>543581</v>
      </c>
      <c r="G594" s="15">
        <v>51</v>
      </c>
      <c r="H594" s="15">
        <v>630</v>
      </c>
      <c r="I594" s="15">
        <v>17</v>
      </c>
      <c r="J594" s="15">
        <f t="shared" si="9"/>
        <v>698</v>
      </c>
      <c r="K594" s="15">
        <v>0</v>
      </c>
      <c r="L594" s="15">
        <v>0</v>
      </c>
      <c r="M594" s="15">
        <v>0</v>
      </c>
      <c r="N594" s="15">
        <v>0</v>
      </c>
      <c r="O594" s="15">
        <v>0</v>
      </c>
      <c r="P594" s="15">
        <v>0</v>
      </c>
      <c r="Q594" s="15">
        <v>0</v>
      </c>
      <c r="R594" s="35">
        <f>((G594*[1]Sheet3!$K$7)+([1]ghana!I594*[1]Sheet3!$K$13)+(I594*[1]Sheet3!$K$13)+([1]ghana!L594*[1]Sheet3!$K$3)+([1]ghana!M594*'[1]Cal p gram'!$U$24)+([1]ghana!O594*'[1]Cal p gram'!$U$23))/1000</f>
        <v>146.84351765862465</v>
      </c>
      <c r="S594" s="15">
        <v>0</v>
      </c>
      <c r="T594" s="39">
        <f>(R594/[1]Sheet3!$B$21)*10000</f>
        <v>8421.5635104435387</v>
      </c>
    </row>
    <row r="595" spans="1:20" x14ac:dyDescent="0.25">
      <c r="A595" s="32">
        <v>39475</v>
      </c>
      <c r="B595" s="15">
        <v>593</v>
      </c>
      <c r="C595" s="33">
        <v>0.7</v>
      </c>
      <c r="D595" s="15">
        <v>3</v>
      </c>
      <c r="E595" s="29">
        <v>576035</v>
      </c>
      <c r="F595" s="29">
        <v>543628</v>
      </c>
      <c r="G595" s="15">
        <v>211</v>
      </c>
      <c r="H595" s="15">
        <v>990</v>
      </c>
      <c r="I595" s="15">
        <v>0</v>
      </c>
      <c r="J595" s="15">
        <f t="shared" si="9"/>
        <v>1201</v>
      </c>
      <c r="K595" s="15">
        <v>2</v>
      </c>
      <c r="L595" s="15">
        <v>0</v>
      </c>
      <c r="M595" s="15">
        <v>0</v>
      </c>
      <c r="N595" s="15">
        <v>0</v>
      </c>
      <c r="O595" s="15">
        <v>0</v>
      </c>
      <c r="P595" s="15">
        <v>0</v>
      </c>
      <c r="Q595" s="15">
        <v>0</v>
      </c>
      <c r="R595" s="35">
        <f>((G595*[1]Sheet3!$K$7)+([1]ghana!I595*[1]Sheet3!$K$13)+(I595*[1]Sheet3!$K$13)+([1]ghana!L595*[1]Sheet3!$K$3)+([1]ghana!M595*'[1]Cal p gram'!$U$24)+([1]ghana!O595*'[1]Cal p gram'!$U$23))/1000</f>
        <v>226.06700555513348</v>
      </c>
      <c r="S595" s="15">
        <v>0</v>
      </c>
      <c r="T595" s="39">
        <f>(R595/[1]Sheet3!$B$21)*10000</f>
        <v>12965.077895534394</v>
      </c>
    </row>
    <row r="596" spans="1:20" x14ac:dyDescent="0.25">
      <c r="A596" s="32">
        <v>39475</v>
      </c>
      <c r="B596" s="15">
        <v>594</v>
      </c>
      <c r="C596" s="33">
        <v>0.70625000000000004</v>
      </c>
      <c r="D596" s="15">
        <v>4</v>
      </c>
      <c r="E596" s="29">
        <v>575955</v>
      </c>
      <c r="F596" s="29">
        <v>543663</v>
      </c>
      <c r="G596" s="15">
        <v>13</v>
      </c>
      <c r="H596" s="15">
        <v>11</v>
      </c>
      <c r="I596" s="15">
        <v>1</v>
      </c>
      <c r="J596" s="15">
        <f t="shared" si="9"/>
        <v>25</v>
      </c>
      <c r="K596" s="15">
        <v>0</v>
      </c>
      <c r="L596" s="15">
        <v>0</v>
      </c>
      <c r="M596" s="15">
        <v>0</v>
      </c>
      <c r="N596" s="15">
        <v>0</v>
      </c>
      <c r="O596" s="15">
        <v>0</v>
      </c>
      <c r="P596" s="15">
        <v>0</v>
      </c>
      <c r="Q596" s="15">
        <v>0</v>
      </c>
      <c r="R596" s="35">
        <f>((G596*[1]Sheet3!$K$7)+([1]ghana!I596*[1]Sheet3!$K$13)+(I596*[1]Sheet3!$K$13)+([1]ghana!L596*[1]Sheet3!$K$3)+([1]ghana!M596*'[1]Cal p gram'!$U$24)+([1]ghana!O596*'[1]Cal p gram'!$U$23))/1000</f>
        <v>2.8475499006494869</v>
      </c>
      <c r="S596" s="15">
        <v>0</v>
      </c>
      <c r="T596" s="39">
        <f>(R596/[1]Sheet3!$B$21)*10000</f>
        <v>163.30868886719537</v>
      </c>
    </row>
    <row r="597" spans="1:20" x14ac:dyDescent="0.25">
      <c r="A597" s="32">
        <v>39475</v>
      </c>
      <c r="B597" s="15">
        <v>595</v>
      </c>
      <c r="C597" s="33">
        <v>0.71041666666666659</v>
      </c>
      <c r="D597" s="15">
        <v>4</v>
      </c>
      <c r="E597" s="29">
        <v>575861</v>
      </c>
      <c r="F597" s="29">
        <v>543717</v>
      </c>
      <c r="G597" s="15">
        <v>18</v>
      </c>
      <c r="H597" s="15">
        <v>600</v>
      </c>
      <c r="I597" s="15">
        <v>321</v>
      </c>
      <c r="J597" s="15">
        <f t="shared" si="9"/>
        <v>939</v>
      </c>
      <c r="K597" s="15">
        <v>1</v>
      </c>
      <c r="L597" s="15">
        <v>0</v>
      </c>
      <c r="M597" s="15">
        <v>0</v>
      </c>
      <c r="N597" s="15">
        <v>0</v>
      </c>
      <c r="O597" s="15">
        <v>0</v>
      </c>
      <c r="P597" s="15">
        <v>0</v>
      </c>
      <c r="Q597" s="15">
        <v>0</v>
      </c>
      <c r="R597" s="35">
        <f>((G597*[1]Sheet3!$K$7)+([1]ghana!I597*[1]Sheet3!$K$13)+(I597*[1]Sheet3!$K$13)+([1]ghana!L597*[1]Sheet3!$K$3)+([1]ghana!M597*'[1]Cal p gram'!$U$24)+([1]ghana!O597*'[1]Cal p gram'!$U$23))/1000</f>
        <v>208.47295737982208</v>
      </c>
      <c r="S597" s="15">
        <v>0</v>
      </c>
      <c r="T597" s="39">
        <f>(R597/[1]Sheet3!$B$21)*10000</f>
        <v>11956.048716196387</v>
      </c>
    </row>
    <row r="598" spans="1:20" x14ac:dyDescent="0.25">
      <c r="A598" s="32">
        <v>39475</v>
      </c>
      <c r="B598" s="15">
        <v>596</v>
      </c>
      <c r="C598" s="33">
        <v>0.71666666666666667</v>
      </c>
      <c r="D598" s="15">
        <v>4</v>
      </c>
      <c r="E598" s="29">
        <v>575772</v>
      </c>
      <c r="F598" s="29">
        <v>543752</v>
      </c>
      <c r="G598" s="15">
        <v>0</v>
      </c>
      <c r="H598" s="15">
        <v>3</v>
      </c>
      <c r="I598" s="15">
        <v>1</v>
      </c>
      <c r="J598" s="15">
        <f t="shared" si="9"/>
        <v>4</v>
      </c>
      <c r="K598" s="15">
        <v>0</v>
      </c>
      <c r="L598" s="15">
        <v>0</v>
      </c>
      <c r="M598" s="15">
        <v>0</v>
      </c>
      <c r="N598" s="15">
        <v>0</v>
      </c>
      <c r="O598" s="15">
        <v>0</v>
      </c>
      <c r="P598" s="15">
        <v>0</v>
      </c>
      <c r="Q598" s="15">
        <v>0</v>
      </c>
      <c r="R598" s="35">
        <f>((G598*[1]Sheet3!$K$7)+([1]ghana!I598*[1]Sheet3!$K$13)+(I598*[1]Sheet3!$K$13)+([1]ghana!L598*[1]Sheet3!$K$3)+([1]ghana!M598*'[1]Cal p gram'!$U$24)+([1]ghana!O598*'[1]Cal p gram'!$U$23))/1000</f>
        <v>0.90459837652468089</v>
      </c>
      <c r="S598" s="15">
        <v>0</v>
      </c>
      <c r="T598" s="39">
        <f>(R598/[1]Sheet3!$B$21)*10000</f>
        <v>51.879257598942964</v>
      </c>
    </row>
    <row r="599" spans="1:20" x14ac:dyDescent="0.25">
      <c r="A599" s="32">
        <v>39475</v>
      </c>
      <c r="B599" s="15">
        <v>597</v>
      </c>
      <c r="C599" s="33">
        <v>0.72083333333333333</v>
      </c>
      <c r="D599" s="15">
        <v>4</v>
      </c>
      <c r="E599" s="29">
        <v>575698</v>
      </c>
      <c r="F599" s="29">
        <v>543795</v>
      </c>
      <c r="G599" s="15">
        <v>1</v>
      </c>
      <c r="H599" s="15">
        <v>7</v>
      </c>
      <c r="I599" s="15">
        <v>0</v>
      </c>
      <c r="J599" s="15">
        <f t="shared" si="9"/>
        <v>8</v>
      </c>
      <c r="K599" s="15">
        <v>0</v>
      </c>
      <c r="L599" s="15">
        <v>1</v>
      </c>
      <c r="M599" s="15">
        <v>1.7</v>
      </c>
      <c r="N599" s="15">
        <v>0</v>
      </c>
      <c r="O599" s="15">
        <v>0</v>
      </c>
      <c r="P599" s="15">
        <v>0</v>
      </c>
      <c r="Q599" s="15">
        <v>0</v>
      </c>
      <c r="R599" s="35">
        <f>((G599*[1]Sheet3!$K$7)+([1]ghana!I599*[1]Sheet3!$K$13)+(I599*[1]Sheet3!$K$13)+([1]ghana!L599*[1]Sheet3!$K$3)+([1]ghana!M599*'[1]Cal p gram'!$U$24)+([1]ghana!O599*'[1]Cal p gram'!$U$23))/1000</f>
        <v>1.5933359874624566</v>
      </c>
      <c r="S599" s="15" t="s">
        <v>494</v>
      </c>
      <c r="T599" s="39">
        <f>(R599/[1]Sheet3!$B$21)*10000</f>
        <v>91.378771265101449</v>
      </c>
    </row>
    <row r="600" spans="1:20" x14ac:dyDescent="0.25">
      <c r="A600" s="32">
        <v>39476</v>
      </c>
      <c r="B600" s="15">
        <v>598</v>
      </c>
      <c r="C600" s="33">
        <v>0.37291666666666667</v>
      </c>
      <c r="D600" s="15">
        <v>-6</v>
      </c>
      <c r="E600" s="29">
        <v>575588</v>
      </c>
      <c r="F600" s="29">
        <v>543831</v>
      </c>
      <c r="J600" s="15">
        <f t="shared" si="9"/>
        <v>0</v>
      </c>
      <c r="R600" s="35">
        <f>((G600*[1]Sheet3!$K$7)+([1]ghana!I600*[1]Sheet3!$K$13)+(I600*[1]Sheet3!$K$13)+([1]ghana!L600*[1]Sheet3!$K$3)+([1]ghana!M600*'[1]Cal p gram'!$U$24)+([1]ghana!O600*'[1]Cal p gram'!$U$23))/1000</f>
        <v>0</v>
      </c>
      <c r="T600" s="39">
        <f>(R600/[1]Sheet3!$B$21)*10000</f>
        <v>0</v>
      </c>
    </row>
    <row r="601" spans="1:20" x14ac:dyDescent="0.25">
      <c r="A601" s="32">
        <v>39476</v>
      </c>
      <c r="B601" s="15">
        <v>599</v>
      </c>
      <c r="C601" s="33">
        <v>0.38541666666666663</v>
      </c>
      <c r="D601" s="15">
        <v>-6</v>
      </c>
      <c r="E601" s="29">
        <v>575493</v>
      </c>
      <c r="F601" s="29">
        <v>543867</v>
      </c>
      <c r="G601" s="15">
        <v>84</v>
      </c>
      <c r="H601" s="15">
        <v>502</v>
      </c>
      <c r="I601" s="15">
        <v>21</v>
      </c>
      <c r="J601" s="15">
        <f t="shared" si="9"/>
        <v>607</v>
      </c>
      <c r="K601" s="15">
        <v>0</v>
      </c>
      <c r="L601" s="15">
        <v>0</v>
      </c>
      <c r="M601" s="15">
        <v>0</v>
      </c>
      <c r="N601" s="15">
        <v>0</v>
      </c>
      <c r="O601" s="15">
        <v>0</v>
      </c>
      <c r="P601" s="15">
        <v>0</v>
      </c>
      <c r="Q601" s="15">
        <v>0</v>
      </c>
      <c r="R601" s="35">
        <f>((G601*[1]Sheet3!$K$7)+([1]ghana!I601*[1]Sheet3!$K$13)+(I601*[1]Sheet3!$K$13)+([1]ghana!L601*[1]Sheet3!$K$3)+([1]ghana!M601*'[1]Cal p gram'!$U$24)+([1]ghana!O601*'[1]Cal p gram'!$U$23))/1000</f>
        <v>119.14049932832029</v>
      </c>
      <c r="S601" s="15">
        <v>0</v>
      </c>
      <c r="T601" s="39">
        <f>(R601/[1]Sheet3!$B$21)*10000</f>
        <v>6832.7788502856993</v>
      </c>
    </row>
    <row r="602" spans="1:20" x14ac:dyDescent="0.25">
      <c r="A602" s="32">
        <v>39476</v>
      </c>
      <c r="B602" s="15">
        <v>600</v>
      </c>
      <c r="C602" s="33">
        <v>0.40138888888888885</v>
      </c>
      <c r="D602" s="15">
        <v>-5</v>
      </c>
      <c r="E602" s="29">
        <v>575409</v>
      </c>
      <c r="F602" s="29">
        <v>543891</v>
      </c>
      <c r="G602" s="15">
        <v>244</v>
      </c>
      <c r="H602" s="15">
        <v>70</v>
      </c>
      <c r="I602" s="15">
        <v>0</v>
      </c>
      <c r="J602" s="15">
        <f t="shared" si="9"/>
        <v>314</v>
      </c>
      <c r="K602" s="15">
        <v>1</v>
      </c>
      <c r="L602" s="15">
        <v>0</v>
      </c>
      <c r="M602" s="15">
        <v>0</v>
      </c>
      <c r="N602" s="15">
        <v>0</v>
      </c>
      <c r="O602" s="15">
        <v>0</v>
      </c>
      <c r="P602" s="15">
        <v>0</v>
      </c>
      <c r="Q602" s="15">
        <v>0</v>
      </c>
      <c r="R602" s="35">
        <f>((G602*[1]Sheet3!$K$7)+([1]ghana!I602*[1]Sheet3!$K$13)+(I602*[1]Sheet3!$K$13)+([1]ghana!L602*[1]Sheet3!$K$3)+([1]ghana!M602*'[1]Cal p gram'!$U$24)+([1]ghana!O602*'[1]Cal p gram'!$U$23))/1000</f>
        <v>18.34492802520009</v>
      </c>
      <c r="S602" s="15">
        <v>0</v>
      </c>
      <c r="T602" s="39">
        <f>(R602/[1]Sheet3!$B$21)*10000</f>
        <v>1052.0925875522582</v>
      </c>
    </row>
    <row r="603" spans="1:20" x14ac:dyDescent="0.25">
      <c r="A603" s="32">
        <v>39476</v>
      </c>
      <c r="B603" s="15">
        <v>601</v>
      </c>
      <c r="C603" s="33">
        <v>0.41180555555555554</v>
      </c>
      <c r="D603" s="15">
        <v>-5</v>
      </c>
      <c r="E603" s="29">
        <v>575323</v>
      </c>
      <c r="F603" s="29">
        <v>543931</v>
      </c>
      <c r="G603" s="15">
        <v>25</v>
      </c>
      <c r="H603" s="15">
        <v>406</v>
      </c>
      <c r="I603" s="15">
        <v>9</v>
      </c>
      <c r="J603" s="15">
        <f t="shared" si="9"/>
        <v>440</v>
      </c>
      <c r="K603" s="15">
        <v>0</v>
      </c>
      <c r="L603" s="15">
        <v>0</v>
      </c>
      <c r="M603" s="15">
        <v>0</v>
      </c>
      <c r="N603" s="15">
        <v>0</v>
      </c>
      <c r="O603" s="15">
        <v>0</v>
      </c>
      <c r="P603" s="15">
        <v>0</v>
      </c>
      <c r="Q603" s="15">
        <v>0</v>
      </c>
      <c r="R603" s="35">
        <f>((G603*[1]Sheet3!$K$7)+([1]ghana!I603*[1]Sheet3!$K$13)+(I603*[1]Sheet3!$K$13)+([1]ghana!L603*[1]Sheet3!$K$3)+([1]ghana!M603*'[1]Cal p gram'!$U$24)+([1]ghana!O603*'[1]Cal p gram'!$U$23))/1000</f>
        <v>94.109302278042279</v>
      </c>
      <c r="S603" s="15">
        <v>0</v>
      </c>
      <c r="T603" s="39">
        <f>(R603/[1]Sheet3!$B$21)*10000</f>
        <v>5397.2247375641145</v>
      </c>
    </row>
    <row r="604" spans="1:20" x14ac:dyDescent="0.25">
      <c r="A604" s="32">
        <v>39476</v>
      </c>
      <c r="B604" s="15">
        <v>602</v>
      </c>
      <c r="C604" s="33">
        <v>0.41597222222222219</v>
      </c>
      <c r="D604" s="15">
        <v>-5</v>
      </c>
      <c r="E604" s="29">
        <v>575224</v>
      </c>
      <c r="F604" s="29">
        <v>543964</v>
      </c>
      <c r="G604" s="15">
        <v>10</v>
      </c>
      <c r="H604" s="15">
        <v>823</v>
      </c>
      <c r="I604" s="15">
        <v>18</v>
      </c>
      <c r="J604" s="15">
        <f t="shared" si="9"/>
        <v>851</v>
      </c>
      <c r="K604" s="15">
        <v>1</v>
      </c>
      <c r="L604" s="15">
        <v>1</v>
      </c>
      <c r="M604" s="15" t="s">
        <v>480</v>
      </c>
      <c r="N604" s="15">
        <v>0</v>
      </c>
      <c r="O604" s="15">
        <v>0</v>
      </c>
      <c r="P604" s="15">
        <v>0</v>
      </c>
      <c r="Q604" s="15">
        <v>0</v>
      </c>
      <c r="R604" s="35">
        <f>((G604*[1]Sheet3!$K$7)+([1]ghana!I604*[1]Sheet3!$K$13)+(I604*[1]Sheet3!$K$13)+([1]ghana!L604*[1]Sheet3!$K$3)+([1]ghana!M604*'[1]Cal p gram'!$U$24)+([1]ghana!O604*'[1]Cal p gram'!$U$23))/1000</f>
        <v>190.29867922097435</v>
      </c>
      <c r="S604" s="15" t="s">
        <v>493</v>
      </c>
      <c r="T604" s="39">
        <f>(R604/[1]Sheet3!$B$21)*10000</f>
        <v>10913.743000481916</v>
      </c>
    </row>
    <row r="605" spans="1:20" x14ac:dyDescent="0.25">
      <c r="A605" s="32">
        <v>39476</v>
      </c>
      <c r="B605" s="15">
        <v>603</v>
      </c>
      <c r="C605" s="33">
        <v>0.42291666666666666</v>
      </c>
      <c r="D605" s="15">
        <v>-5</v>
      </c>
      <c r="E605" s="29">
        <v>575135</v>
      </c>
      <c r="F605" s="29">
        <v>543995</v>
      </c>
      <c r="G605" s="15">
        <v>3</v>
      </c>
      <c r="H605" s="15">
        <v>181</v>
      </c>
      <c r="I605" s="15">
        <v>6</v>
      </c>
      <c r="J605" s="15">
        <f t="shared" si="9"/>
        <v>190</v>
      </c>
      <c r="K605" s="15">
        <v>1</v>
      </c>
      <c r="L605" s="15">
        <v>0</v>
      </c>
      <c r="M605" s="15">
        <v>0</v>
      </c>
      <c r="N605" s="15">
        <v>1</v>
      </c>
      <c r="O605" s="15">
        <v>0.9</v>
      </c>
      <c r="P605" s="15">
        <v>0</v>
      </c>
      <c r="Q605" s="15">
        <v>0</v>
      </c>
      <c r="R605" s="35">
        <f>((G605*[1]Sheet3!$K$7)+([1]ghana!I605*[1]Sheet3!$K$13)+(I605*[1]Sheet3!$K$13)+([1]ghana!L605*[1]Sheet3!$K$3)+([1]ghana!M605*'[1]Cal p gram'!$U$24)+([1]ghana!O605*'[1]Cal p gram'!$U$23))/1000</f>
        <v>42.324822859379168</v>
      </c>
      <c r="S605" s="15">
        <v>0</v>
      </c>
      <c r="T605" s="39">
        <f>(R605/[1]Sheet3!$B$21)*10000</f>
        <v>2427.3538897860849</v>
      </c>
    </row>
    <row r="606" spans="1:20" x14ac:dyDescent="0.25">
      <c r="A606" s="32">
        <v>39476</v>
      </c>
      <c r="B606" s="15">
        <v>604</v>
      </c>
      <c r="C606" s="33">
        <v>0.43125000000000002</v>
      </c>
      <c r="D606" s="15">
        <v>-5</v>
      </c>
      <c r="E606" s="29">
        <v>575037</v>
      </c>
      <c r="F606" s="29">
        <v>544044</v>
      </c>
      <c r="G606" s="15">
        <v>1</v>
      </c>
      <c r="H606" s="15">
        <v>500</v>
      </c>
      <c r="I606" s="15">
        <v>15</v>
      </c>
      <c r="J606" s="15">
        <f t="shared" si="9"/>
        <v>516</v>
      </c>
      <c r="K606" s="15">
        <v>0</v>
      </c>
      <c r="L606" s="15">
        <v>0</v>
      </c>
      <c r="M606" s="15">
        <v>0</v>
      </c>
      <c r="N606" s="15">
        <v>0</v>
      </c>
      <c r="O606" s="15">
        <v>0</v>
      </c>
      <c r="P606" s="15">
        <v>0</v>
      </c>
      <c r="Q606" s="15">
        <v>0</v>
      </c>
      <c r="R606" s="35">
        <f>((G606*[1]Sheet3!$K$7)+([1]ghana!I606*[1]Sheet3!$K$13)+(I606*[1]Sheet3!$K$13)+([1]ghana!L606*[1]Sheet3!$K$3)+([1]ghana!M606*'[1]Cal p gram'!$U$24)+([1]ghana!O606*'[1]Cal p gram'!$U$23))/1000</f>
        <v>116.47732980609692</v>
      </c>
      <c r="S606" s="15">
        <v>0</v>
      </c>
      <c r="T606" s="39">
        <f>(R606/[1]Sheet3!$B$21)*10000</f>
        <v>6680.0444863308558</v>
      </c>
    </row>
    <row r="607" spans="1:20" x14ac:dyDescent="0.25">
      <c r="A607" s="32">
        <v>39476</v>
      </c>
      <c r="B607" s="15">
        <v>605</v>
      </c>
      <c r="C607" s="33">
        <v>0.4458333333333333</v>
      </c>
      <c r="D607" s="15">
        <v>-4</v>
      </c>
      <c r="E607" s="29">
        <v>574944</v>
      </c>
      <c r="F607" s="29">
        <v>544091</v>
      </c>
      <c r="G607" s="15">
        <v>162</v>
      </c>
      <c r="H607" s="15">
        <v>45</v>
      </c>
      <c r="I607" s="15">
        <v>2</v>
      </c>
      <c r="J607" s="15">
        <f t="shared" si="9"/>
        <v>209</v>
      </c>
      <c r="K607" s="15">
        <v>2</v>
      </c>
      <c r="L607" s="15">
        <v>0</v>
      </c>
      <c r="M607" s="15">
        <v>0</v>
      </c>
      <c r="N607" s="15">
        <v>0</v>
      </c>
      <c r="O607" s="15">
        <v>0</v>
      </c>
      <c r="P607" s="15">
        <v>0</v>
      </c>
      <c r="Q607" s="15">
        <v>0</v>
      </c>
      <c r="R607" s="35">
        <f>((G607*[1]Sheet3!$K$7)+([1]ghana!I607*[1]Sheet3!$K$13)+(I607*[1]Sheet3!$K$13)+([1]ghana!L607*[1]Sheet3!$K$3)+([1]ghana!M607*'[1]Cal p gram'!$U$24)+([1]ghana!O607*'[1]Cal p gram'!$U$23))/1000</f>
        <v>12.303785690770979</v>
      </c>
      <c r="S607" s="15">
        <v>0</v>
      </c>
      <c r="T607" s="39">
        <f>(R607/[1]Sheet3!$B$21)*10000</f>
        <v>705.62946370297891</v>
      </c>
    </row>
    <row r="608" spans="1:20" x14ac:dyDescent="0.25">
      <c r="A608" s="32">
        <v>39476</v>
      </c>
      <c r="B608" s="15">
        <v>606</v>
      </c>
      <c r="C608" s="33">
        <v>0.4548611111111111</v>
      </c>
      <c r="D608" s="15">
        <v>-4</v>
      </c>
      <c r="E608" s="29">
        <v>574853</v>
      </c>
      <c r="F608" s="29">
        <v>544124</v>
      </c>
      <c r="G608" s="15">
        <v>36</v>
      </c>
      <c r="H608" s="15">
        <v>4</v>
      </c>
      <c r="I608" s="15">
        <v>0</v>
      </c>
      <c r="J608" s="15">
        <f t="shared" si="9"/>
        <v>40</v>
      </c>
      <c r="K608" s="15">
        <v>0</v>
      </c>
      <c r="L608" s="15">
        <v>1</v>
      </c>
      <c r="M608" s="15">
        <v>5.3</v>
      </c>
      <c r="N608" s="15">
        <v>0</v>
      </c>
      <c r="O608" s="15">
        <v>0</v>
      </c>
      <c r="P608" s="15">
        <v>0</v>
      </c>
      <c r="Q608" s="15">
        <v>0</v>
      </c>
      <c r="R608" s="35">
        <f>((G608*[1]Sheet3!$K$7)+([1]ghana!I608*[1]Sheet3!$K$13)+(I608*[1]Sheet3!$K$13)+([1]ghana!L608*[1]Sheet3!$K$3)+([1]ghana!M608*'[1]Cal p gram'!$U$24)+([1]ghana!O608*'[1]Cal p gram'!$U$23))/1000</f>
        <v>1.2749962041182183</v>
      </c>
      <c r="S608" s="15" t="s">
        <v>482</v>
      </c>
      <c r="T608" s="39">
        <f>(R608/[1]Sheet3!$B$21)*10000</f>
        <v>73.12179440918861</v>
      </c>
    </row>
    <row r="609" spans="1:20" x14ac:dyDescent="0.25">
      <c r="A609" s="32">
        <v>39476</v>
      </c>
      <c r="B609" s="15">
        <v>607</v>
      </c>
      <c r="C609" s="33">
        <v>0.46041666666666664</v>
      </c>
      <c r="D609" s="15">
        <v>-4</v>
      </c>
      <c r="E609" s="29">
        <v>574757</v>
      </c>
      <c r="F609" s="29">
        <v>544145</v>
      </c>
      <c r="G609" s="15">
        <v>9</v>
      </c>
      <c r="H609" s="15">
        <v>571</v>
      </c>
      <c r="I609" s="15">
        <v>10</v>
      </c>
      <c r="J609" s="15">
        <f t="shared" si="9"/>
        <v>590</v>
      </c>
      <c r="K609" s="15">
        <v>0</v>
      </c>
      <c r="L609" s="15">
        <v>0</v>
      </c>
      <c r="M609" s="15">
        <v>0</v>
      </c>
      <c r="N609" s="15">
        <v>0</v>
      </c>
      <c r="O609" s="15">
        <v>0</v>
      </c>
      <c r="P609" s="15">
        <v>0</v>
      </c>
      <c r="Q609" s="15">
        <v>0</v>
      </c>
      <c r="R609" s="35">
        <f>((G609*[1]Sheet3!$K$7)+([1]ghana!I609*[1]Sheet3!$K$13)+(I609*[1]Sheet3!$K$13)+([1]ghana!L609*[1]Sheet3!$K$3)+([1]ghana!M609*'[1]Cal p gram'!$U$24)+([1]ghana!O609*'[1]Cal p gram'!$U$23))/1000</f>
        <v>131.48551364710829</v>
      </c>
      <c r="S609" s="15">
        <v>0</v>
      </c>
      <c r="T609" s="39">
        <f>(R609/[1]Sheet3!$B$21)*10000</f>
        <v>7540.7728004490273</v>
      </c>
    </row>
    <row r="610" spans="1:20" x14ac:dyDescent="0.25">
      <c r="A610" s="32">
        <v>39476</v>
      </c>
      <c r="B610" s="15">
        <v>608</v>
      </c>
      <c r="C610" s="33">
        <v>0.49375000000000002</v>
      </c>
      <c r="D610" s="15">
        <v>-3</v>
      </c>
      <c r="E610" s="29">
        <v>574657</v>
      </c>
      <c r="F610" s="29">
        <v>544145</v>
      </c>
      <c r="G610" s="15">
        <v>0</v>
      </c>
      <c r="H610" s="15">
        <v>0</v>
      </c>
      <c r="I610" s="15">
        <v>0</v>
      </c>
      <c r="J610" s="15">
        <f t="shared" si="9"/>
        <v>0</v>
      </c>
      <c r="K610" s="15">
        <v>6</v>
      </c>
      <c r="L610" s="15">
        <v>1</v>
      </c>
      <c r="M610" s="15">
        <v>3.3</v>
      </c>
      <c r="N610" s="15">
        <v>0</v>
      </c>
      <c r="O610" s="15">
        <v>0</v>
      </c>
      <c r="P610" s="15">
        <v>0</v>
      </c>
      <c r="Q610" s="15">
        <v>0</v>
      </c>
      <c r="R610" s="35">
        <f>((G610*[1]Sheet3!$K$7)+([1]ghana!I610*[1]Sheet3!$K$13)+(I610*[1]Sheet3!$K$13)+([1]ghana!L610*[1]Sheet3!$K$3)+([1]ghana!M610*'[1]Cal p gram'!$U$24)+([1]ghana!O610*'[1]Cal p gram'!$U$23))/1000</f>
        <v>2.3893627305180919E-2</v>
      </c>
      <c r="S610" s="15" t="s">
        <v>482</v>
      </c>
      <c r="T610" s="39">
        <f>(R610/[1]Sheet3!$B$21)*10000</f>
        <v>1.3703138078811239</v>
      </c>
    </row>
    <row r="611" spans="1:20" x14ac:dyDescent="0.25">
      <c r="A611" s="32">
        <v>39476</v>
      </c>
      <c r="B611" s="15">
        <v>609</v>
      </c>
      <c r="C611" s="33">
        <v>0.52916666666666667</v>
      </c>
      <c r="D611" s="15">
        <v>-2</v>
      </c>
      <c r="E611" s="29">
        <v>574557</v>
      </c>
      <c r="F611" s="29">
        <v>544180</v>
      </c>
      <c r="G611" s="15">
        <v>1</v>
      </c>
      <c r="H611" s="15">
        <v>1</v>
      </c>
      <c r="I611" s="15">
        <v>0</v>
      </c>
      <c r="J611" s="15">
        <f t="shared" si="9"/>
        <v>2</v>
      </c>
      <c r="K611" s="15">
        <v>18</v>
      </c>
      <c r="L611" s="15">
        <v>1</v>
      </c>
      <c r="M611" s="15">
        <v>1.5</v>
      </c>
      <c r="N611" s="15">
        <v>0</v>
      </c>
      <c r="O611" s="15">
        <v>0</v>
      </c>
      <c r="P611" s="15">
        <v>0</v>
      </c>
      <c r="Q611" s="15">
        <v>0</v>
      </c>
      <c r="R611" s="35">
        <f>((G611*[1]Sheet3!$K$7)+([1]ghana!I611*[1]Sheet3!$K$13)+(I611*[1]Sheet3!$K$13)+([1]ghana!L611*[1]Sheet3!$K$3)+([1]ghana!M611*'[1]Cal p gram'!$U$24)+([1]ghana!O611*'[1]Cal p gram'!$U$23))/1000</f>
        <v>0.30811930459097797</v>
      </c>
      <c r="S611" s="15" t="s">
        <v>482</v>
      </c>
      <c r="T611" s="39">
        <f>(R611/[1]Sheet3!$B$21)*10000</f>
        <v>17.670826290330385</v>
      </c>
    </row>
    <row r="612" spans="1:20" x14ac:dyDescent="0.25">
      <c r="A612" s="32">
        <v>39476</v>
      </c>
      <c r="B612" s="15">
        <v>610</v>
      </c>
      <c r="C612" s="33">
        <v>0.5395833333333333</v>
      </c>
      <c r="D612" s="15">
        <v>-2</v>
      </c>
      <c r="E612" s="29">
        <v>574473</v>
      </c>
      <c r="F612" s="29">
        <v>544215</v>
      </c>
      <c r="G612" s="15">
        <v>5</v>
      </c>
      <c r="H612" s="15">
        <v>1</v>
      </c>
      <c r="I612" s="15">
        <v>0</v>
      </c>
      <c r="J612" s="15">
        <f t="shared" si="9"/>
        <v>6</v>
      </c>
      <c r="K612" s="15">
        <v>5</v>
      </c>
      <c r="L612" s="15">
        <v>0</v>
      </c>
      <c r="M612" s="15">
        <v>0</v>
      </c>
      <c r="N612" s="15">
        <v>0</v>
      </c>
      <c r="O612" s="15">
        <v>0</v>
      </c>
      <c r="P612" s="15">
        <v>0</v>
      </c>
      <c r="Q612" s="15">
        <v>0</v>
      </c>
      <c r="R612" s="35">
        <f>((G612*[1]Sheet3!$K$7)+([1]ghana!I612*[1]Sheet3!$K$13)+(I612*[1]Sheet3!$K$13)+([1]ghana!L612*[1]Sheet3!$K$3)+([1]ghana!M612*'[1]Cal p gram'!$U$24)+([1]ghana!O612*'[1]Cal p gram'!$U$23))/1000</f>
        <v>0.29750509294014565</v>
      </c>
      <c r="S612" s="15">
        <v>0</v>
      </c>
      <c r="T612" s="39">
        <f>(R612/[1]Sheet3!$B$21)*10000</f>
        <v>17.062094907726351</v>
      </c>
    </row>
    <row r="613" spans="1:20" x14ac:dyDescent="0.25">
      <c r="A613" s="32">
        <v>39476</v>
      </c>
      <c r="B613" s="15">
        <v>611</v>
      </c>
      <c r="C613" s="33">
        <v>0.54305555555555551</v>
      </c>
      <c r="D613" s="15">
        <v>-2</v>
      </c>
      <c r="E613" s="29">
        <v>574388</v>
      </c>
      <c r="F613" s="29">
        <v>544245</v>
      </c>
      <c r="G613" s="15">
        <v>33</v>
      </c>
      <c r="H613" s="15">
        <v>200</v>
      </c>
      <c r="I613" s="15">
        <v>3</v>
      </c>
      <c r="J613" s="15">
        <f t="shared" si="9"/>
        <v>236</v>
      </c>
      <c r="K613" s="15">
        <v>31</v>
      </c>
      <c r="L613" s="15">
        <v>0</v>
      </c>
      <c r="M613" s="15">
        <v>0</v>
      </c>
      <c r="N613" s="15">
        <v>0</v>
      </c>
      <c r="O613" s="15">
        <v>0</v>
      </c>
      <c r="P613" s="15">
        <v>0</v>
      </c>
      <c r="Q613" s="15">
        <v>0</v>
      </c>
      <c r="R613" s="35">
        <f>((G613*[1]Sheet3!$K$7)+([1]ghana!I613*[1]Sheet3!$K$13)+(I613*[1]Sheet3!$K$13)+([1]ghana!L613*[1]Sheet3!$K$3)+([1]ghana!M613*'[1]Cal p gram'!$U$24)+([1]ghana!O613*'[1]Cal p gram'!$U$23))/1000</f>
        <v>46.371349358331734</v>
      </c>
      <c r="S613" s="15">
        <v>0</v>
      </c>
      <c r="T613" s="39">
        <f>(R613/[1]Sheet3!$B$21)*10000</f>
        <v>2659.4246032297997</v>
      </c>
    </row>
    <row r="614" spans="1:20" x14ac:dyDescent="0.25">
      <c r="A614" s="32">
        <v>39476</v>
      </c>
      <c r="B614" s="15">
        <v>612</v>
      </c>
      <c r="C614" s="33">
        <v>0.54791666666666661</v>
      </c>
      <c r="D614" s="15">
        <v>-2</v>
      </c>
      <c r="E614" s="29">
        <v>574276</v>
      </c>
      <c r="F614" s="29">
        <v>544277</v>
      </c>
      <c r="G614" s="15">
        <v>1</v>
      </c>
      <c r="H614" s="15">
        <v>0</v>
      </c>
      <c r="I614" s="15">
        <v>0</v>
      </c>
      <c r="J614" s="15">
        <f t="shared" si="9"/>
        <v>1</v>
      </c>
      <c r="K614" s="15">
        <v>19</v>
      </c>
      <c r="L614" s="15">
        <v>1</v>
      </c>
      <c r="M614" s="15">
        <v>7</v>
      </c>
      <c r="N614" s="15">
        <v>0</v>
      </c>
      <c r="O614" s="15">
        <v>0</v>
      </c>
      <c r="P614" s="15">
        <v>0</v>
      </c>
      <c r="Q614" s="15">
        <v>0</v>
      </c>
      <c r="R614" s="35">
        <f>((G614*[1]Sheet3!$K$7)+([1]ghana!I614*[1]Sheet3!$K$13)+(I614*[1]Sheet3!$K$13)+([1]ghana!L614*[1]Sheet3!$K$3)+([1]ghana!M614*'[1]Cal p gram'!$U$24)+([1]ghana!O614*'[1]Cal p gram'!$U$23))/1000</f>
        <v>8.5951981677337849E-2</v>
      </c>
      <c r="S614" s="15" t="s">
        <v>482</v>
      </c>
      <c r="T614" s="39">
        <f>(R614/[1]Sheet3!$B$21)*10000</f>
        <v>4.9293975252414937</v>
      </c>
    </row>
    <row r="615" spans="1:20" x14ac:dyDescent="0.25">
      <c r="A615" s="32">
        <v>39476</v>
      </c>
      <c r="B615" s="15">
        <v>613</v>
      </c>
      <c r="C615" s="33">
        <v>0.56041666666666667</v>
      </c>
      <c r="D615" s="15">
        <v>-2</v>
      </c>
      <c r="E615" s="29">
        <v>574168</v>
      </c>
      <c r="F615" s="29">
        <v>544313</v>
      </c>
      <c r="G615" s="15">
        <v>29</v>
      </c>
      <c r="H615" s="15">
        <v>359</v>
      </c>
      <c r="I615" s="15">
        <v>10</v>
      </c>
      <c r="J615" s="15">
        <f t="shared" si="9"/>
        <v>398</v>
      </c>
      <c r="K615" s="15">
        <v>12</v>
      </c>
      <c r="L615" s="15">
        <v>0</v>
      </c>
      <c r="M615" s="15">
        <v>0</v>
      </c>
      <c r="N615" s="15">
        <v>0</v>
      </c>
      <c r="O615" s="15">
        <v>0</v>
      </c>
      <c r="P615" s="15">
        <v>0</v>
      </c>
      <c r="Q615" s="15">
        <v>0</v>
      </c>
      <c r="R615" s="35">
        <f>((G615*[1]Sheet3!$K$7)+([1]ghana!I615*[1]Sheet3!$K$13)+(I615*[1]Sheet3!$K$13)+([1]ghana!L615*[1]Sheet3!$K$3)+([1]ghana!M615*'[1]Cal p gram'!$U$24)+([1]ghana!O615*'[1]Cal p gram'!$U$23))/1000</f>
        <v>83.795363516795859</v>
      </c>
      <c r="S615" s="15">
        <v>0</v>
      </c>
      <c r="T615" s="39">
        <f>(R615/[1]Sheet3!$B$21)*10000</f>
        <v>4805.714184659837</v>
      </c>
    </row>
    <row r="616" spans="1:20" x14ac:dyDescent="0.25">
      <c r="A616" s="32">
        <v>39476</v>
      </c>
      <c r="B616" s="15">
        <v>614</v>
      </c>
      <c r="C616" s="33">
        <v>0.58958333333333335</v>
      </c>
      <c r="D616" s="15">
        <v>-1</v>
      </c>
      <c r="E616" s="29">
        <v>574073</v>
      </c>
      <c r="F616" s="29">
        <v>544334</v>
      </c>
      <c r="G616" s="15">
        <v>0</v>
      </c>
      <c r="H616" s="15">
        <v>1076</v>
      </c>
      <c r="I616" s="15">
        <v>7</v>
      </c>
      <c r="J616" s="15">
        <f t="shared" si="9"/>
        <v>1083</v>
      </c>
      <c r="K616" s="15">
        <v>0</v>
      </c>
      <c r="L616" s="15">
        <v>3</v>
      </c>
      <c r="M616" s="15" t="s">
        <v>544</v>
      </c>
      <c r="N616" s="15">
        <v>0</v>
      </c>
      <c r="O616" s="15">
        <v>0</v>
      </c>
      <c r="P616" s="15">
        <v>0</v>
      </c>
      <c r="Q616" s="15">
        <v>0</v>
      </c>
      <c r="R616" s="35">
        <f>((G616*[1]Sheet3!$K$7)+([1]ghana!I616*[1]Sheet3!$K$13)+(I616*[1]Sheet3!$K$13)+([1]ghana!L616*[1]Sheet3!$K$3)+([1]ghana!M616*'[1]Cal p gram'!$U$24)+([1]ghana!O616*'[1]Cal p gram'!$U$23))/1000</f>
        <v>244.92001044405737</v>
      </c>
      <c r="S616" s="15" t="s">
        <v>545</v>
      </c>
      <c r="T616" s="39">
        <f>(R616/[1]Sheet3!$B$21)*10000</f>
        <v>14046.308994913808</v>
      </c>
    </row>
    <row r="617" spans="1:20" x14ac:dyDescent="0.25">
      <c r="A617" s="32">
        <v>39476</v>
      </c>
      <c r="B617" s="15">
        <v>615</v>
      </c>
      <c r="C617" s="33">
        <v>0.63749999999999996</v>
      </c>
      <c r="D617" s="15">
        <v>1</v>
      </c>
      <c r="E617" s="29">
        <v>573983</v>
      </c>
      <c r="F617" s="29">
        <v>544362</v>
      </c>
      <c r="G617" s="15">
        <v>2</v>
      </c>
      <c r="H617" s="15">
        <v>132</v>
      </c>
      <c r="I617" s="15">
        <v>3</v>
      </c>
      <c r="J617" s="15">
        <f t="shared" si="9"/>
        <v>137</v>
      </c>
      <c r="K617" s="15">
        <v>1</v>
      </c>
      <c r="L617" s="15">
        <v>0</v>
      </c>
      <c r="M617" s="15">
        <v>0</v>
      </c>
      <c r="N617" s="15">
        <v>0</v>
      </c>
      <c r="O617" s="15">
        <v>0</v>
      </c>
      <c r="P617" s="15">
        <v>0</v>
      </c>
      <c r="Q617" s="15">
        <v>0</v>
      </c>
      <c r="R617" s="35">
        <f>((G617*[1]Sheet3!$K$7)+([1]ghana!I617*[1]Sheet3!$K$13)+(I617*[1]Sheet3!$K$13)+([1]ghana!L617*[1]Sheet3!$K$3)+([1]ghana!M617*'[1]Cal p gram'!$U$24)+([1]ghana!O617*'[1]Cal p gram'!$U$23))/1000</f>
        <v>30.554755136014041</v>
      </c>
      <c r="S617" s="15">
        <v>0</v>
      </c>
      <c r="T617" s="39">
        <f>(R617/[1]Sheet3!$B$21)*10000</f>
        <v>1752.3334705328743</v>
      </c>
    </row>
    <row r="618" spans="1:20" x14ac:dyDescent="0.25">
      <c r="A618" s="32">
        <v>39476</v>
      </c>
      <c r="B618" s="15">
        <v>616</v>
      </c>
      <c r="C618" s="33">
        <v>0.64583333333333326</v>
      </c>
      <c r="D618" s="15">
        <v>2</v>
      </c>
      <c r="E618" s="29">
        <v>573891</v>
      </c>
      <c r="F618" s="29">
        <v>544403</v>
      </c>
      <c r="G618" s="15">
        <v>0</v>
      </c>
      <c r="H618" s="15">
        <v>1</v>
      </c>
      <c r="I618" s="15">
        <v>0</v>
      </c>
      <c r="J618" s="15">
        <f t="shared" si="9"/>
        <v>1</v>
      </c>
      <c r="K618" s="15">
        <v>17</v>
      </c>
      <c r="L618" s="15">
        <v>0</v>
      </c>
      <c r="M618" s="15">
        <v>0</v>
      </c>
      <c r="N618" s="15">
        <v>0</v>
      </c>
      <c r="O618" s="15">
        <v>0</v>
      </c>
      <c r="P618" s="15">
        <v>0</v>
      </c>
      <c r="Q618" s="15">
        <v>0</v>
      </c>
      <c r="R618" s="35">
        <f>((G618*[1]Sheet3!$K$7)+([1]ghana!I618*[1]Sheet3!$K$13)+(I618*[1]Sheet3!$K$13)+([1]ghana!L618*[1]Sheet3!$K$3)+([1]ghana!M618*'[1]Cal p gram'!$U$24)+([1]ghana!O618*'[1]Cal p gram'!$U$23))/1000</f>
        <v>0.29384820482918284</v>
      </c>
      <c r="S618" s="15">
        <v>0</v>
      </c>
      <c r="T618" s="39">
        <f>(R618/[1]Sheet3!$B$21)*10000</f>
        <v>16.852370188732259</v>
      </c>
    </row>
    <row r="619" spans="1:20" x14ac:dyDescent="0.25">
      <c r="A619" s="32">
        <v>39476</v>
      </c>
      <c r="B619" s="15">
        <v>617</v>
      </c>
      <c r="C619" s="33">
        <v>0.65347222222222223</v>
      </c>
      <c r="D619" s="15">
        <v>2</v>
      </c>
      <c r="E619" s="29">
        <v>573812</v>
      </c>
      <c r="F619" s="29">
        <v>544447</v>
      </c>
      <c r="G619" s="15">
        <v>0</v>
      </c>
      <c r="H619" s="15">
        <v>475</v>
      </c>
      <c r="I619" s="15">
        <v>0</v>
      </c>
      <c r="J619" s="15">
        <f t="shared" si="9"/>
        <v>475</v>
      </c>
      <c r="K619" s="15">
        <v>0</v>
      </c>
      <c r="L619" s="15">
        <v>0</v>
      </c>
      <c r="M619" s="15">
        <v>0</v>
      </c>
      <c r="N619" s="15">
        <v>0</v>
      </c>
      <c r="O619" s="15">
        <v>0</v>
      </c>
      <c r="P619" s="15">
        <v>0</v>
      </c>
      <c r="Q619" s="15">
        <v>0</v>
      </c>
      <c r="R619" s="35">
        <f>((G619*[1]Sheet3!$K$7)+([1]ghana!I619*[1]Sheet3!$K$13)+(I619*[1]Sheet3!$K$13)+([1]ghana!L619*[1]Sheet3!$K$3)+([1]ghana!M619*'[1]Cal p gram'!$U$24)+([1]ghana!O619*'[1]Cal p gram'!$U$23))/1000</f>
        <v>107.42105721230587</v>
      </c>
      <c r="S619" s="15">
        <v>0</v>
      </c>
      <c r="T619" s="39">
        <f>(R619/[1]Sheet3!$B$21)*10000</f>
        <v>6160.6618398744777</v>
      </c>
    </row>
  </sheetData>
  <mergeCells count="4">
    <mergeCell ref="G1:I1"/>
    <mergeCell ref="L1:M1"/>
    <mergeCell ref="N1:O1"/>
    <mergeCell ref="P1:Q1"/>
  </mergeCells>
  <dataValidations count="1">
    <dataValidation type="whole" operator="equal" allowBlank="1"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E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E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E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E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E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E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E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E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E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E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E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E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E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E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formula1>0</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7"/>
  <sheetViews>
    <sheetView workbookViewId="0">
      <selection activeCell="E9" sqref="E9"/>
    </sheetView>
  </sheetViews>
  <sheetFormatPr defaultColWidth="11.7109375" defaultRowHeight="15" x14ac:dyDescent="0.25"/>
  <cols>
    <col min="1" max="1" width="11.7109375" style="15" customWidth="1"/>
    <col min="2" max="2" width="11.7109375" style="29" customWidth="1"/>
    <col min="3" max="3" width="11.7109375" style="15" customWidth="1"/>
    <col min="4" max="4" width="6.5703125" style="30" customWidth="1"/>
    <col min="5" max="5" width="11.7109375" style="15" customWidth="1"/>
    <col min="6" max="7" width="11.7109375" style="29" customWidth="1"/>
    <col min="8" max="16" width="11.7109375" style="15" hidden="1" customWidth="1"/>
    <col min="17" max="17" width="11.7109375" style="2" customWidth="1"/>
    <col min="18" max="18" width="11.7109375" style="31" customWidth="1"/>
    <col min="19" max="256" width="11.7109375" style="15"/>
    <col min="257" max="259" width="11.7109375" style="15" customWidth="1"/>
    <col min="260" max="260" width="6.5703125" style="15" customWidth="1"/>
    <col min="261" max="263" width="11.7109375" style="15" customWidth="1"/>
    <col min="264" max="272" width="0" style="15" hidden="1" customWidth="1"/>
    <col min="273" max="274" width="11.7109375" style="15" customWidth="1"/>
    <col min="275" max="512" width="11.7109375" style="15"/>
    <col min="513" max="515" width="11.7109375" style="15" customWidth="1"/>
    <col min="516" max="516" width="6.5703125" style="15" customWidth="1"/>
    <col min="517" max="519" width="11.7109375" style="15" customWidth="1"/>
    <col min="520" max="528" width="0" style="15" hidden="1" customWidth="1"/>
    <col min="529" max="530" width="11.7109375" style="15" customWidth="1"/>
    <col min="531" max="768" width="11.7109375" style="15"/>
    <col min="769" max="771" width="11.7109375" style="15" customWidth="1"/>
    <col min="772" max="772" width="6.5703125" style="15" customWidth="1"/>
    <col min="773" max="775" width="11.7109375" style="15" customWidth="1"/>
    <col min="776" max="784" width="0" style="15" hidden="1" customWidth="1"/>
    <col min="785" max="786" width="11.7109375" style="15" customWidth="1"/>
    <col min="787" max="1024" width="11.7109375" style="15"/>
    <col min="1025" max="1027" width="11.7109375" style="15" customWidth="1"/>
    <col min="1028" max="1028" width="6.5703125" style="15" customWidth="1"/>
    <col min="1029" max="1031" width="11.7109375" style="15" customWidth="1"/>
    <col min="1032" max="1040" width="0" style="15" hidden="1" customWidth="1"/>
    <col min="1041" max="1042" width="11.7109375" style="15" customWidth="1"/>
    <col min="1043" max="1280" width="11.7109375" style="15"/>
    <col min="1281" max="1283" width="11.7109375" style="15" customWidth="1"/>
    <col min="1284" max="1284" width="6.5703125" style="15" customWidth="1"/>
    <col min="1285" max="1287" width="11.7109375" style="15" customWidth="1"/>
    <col min="1288" max="1296" width="0" style="15" hidden="1" customWidth="1"/>
    <col min="1297" max="1298" width="11.7109375" style="15" customWidth="1"/>
    <col min="1299" max="1536" width="11.7109375" style="15"/>
    <col min="1537" max="1539" width="11.7109375" style="15" customWidth="1"/>
    <col min="1540" max="1540" width="6.5703125" style="15" customWidth="1"/>
    <col min="1541" max="1543" width="11.7109375" style="15" customWidth="1"/>
    <col min="1544" max="1552" width="0" style="15" hidden="1" customWidth="1"/>
    <col min="1553" max="1554" width="11.7109375" style="15" customWidth="1"/>
    <col min="1555" max="1792" width="11.7109375" style="15"/>
    <col min="1793" max="1795" width="11.7109375" style="15" customWidth="1"/>
    <col min="1796" max="1796" width="6.5703125" style="15" customWidth="1"/>
    <col min="1797" max="1799" width="11.7109375" style="15" customWidth="1"/>
    <col min="1800" max="1808" width="0" style="15" hidden="1" customWidth="1"/>
    <col min="1809" max="1810" width="11.7109375" style="15" customWidth="1"/>
    <col min="1811" max="2048" width="11.7109375" style="15"/>
    <col min="2049" max="2051" width="11.7109375" style="15" customWidth="1"/>
    <col min="2052" max="2052" width="6.5703125" style="15" customWidth="1"/>
    <col min="2053" max="2055" width="11.7109375" style="15" customWidth="1"/>
    <col min="2056" max="2064" width="0" style="15" hidden="1" customWidth="1"/>
    <col min="2065" max="2066" width="11.7109375" style="15" customWidth="1"/>
    <col min="2067" max="2304" width="11.7109375" style="15"/>
    <col min="2305" max="2307" width="11.7109375" style="15" customWidth="1"/>
    <col min="2308" max="2308" width="6.5703125" style="15" customWidth="1"/>
    <col min="2309" max="2311" width="11.7109375" style="15" customWidth="1"/>
    <col min="2312" max="2320" width="0" style="15" hidden="1" customWidth="1"/>
    <col min="2321" max="2322" width="11.7109375" style="15" customWidth="1"/>
    <col min="2323" max="2560" width="11.7109375" style="15"/>
    <col min="2561" max="2563" width="11.7109375" style="15" customWidth="1"/>
    <col min="2564" max="2564" width="6.5703125" style="15" customWidth="1"/>
    <col min="2565" max="2567" width="11.7109375" style="15" customWidth="1"/>
    <col min="2568" max="2576" width="0" style="15" hidden="1" customWidth="1"/>
    <col min="2577" max="2578" width="11.7109375" style="15" customWidth="1"/>
    <col min="2579" max="2816" width="11.7109375" style="15"/>
    <col min="2817" max="2819" width="11.7109375" style="15" customWidth="1"/>
    <col min="2820" max="2820" width="6.5703125" style="15" customWidth="1"/>
    <col min="2821" max="2823" width="11.7109375" style="15" customWidth="1"/>
    <col min="2824" max="2832" width="0" style="15" hidden="1" customWidth="1"/>
    <col min="2833" max="2834" width="11.7109375" style="15" customWidth="1"/>
    <col min="2835" max="3072" width="11.7109375" style="15"/>
    <col min="3073" max="3075" width="11.7109375" style="15" customWidth="1"/>
    <col min="3076" max="3076" width="6.5703125" style="15" customWidth="1"/>
    <col min="3077" max="3079" width="11.7109375" style="15" customWidth="1"/>
    <col min="3080" max="3088" width="0" style="15" hidden="1" customWidth="1"/>
    <col min="3089" max="3090" width="11.7109375" style="15" customWidth="1"/>
    <col min="3091" max="3328" width="11.7109375" style="15"/>
    <col min="3329" max="3331" width="11.7109375" style="15" customWidth="1"/>
    <col min="3332" max="3332" width="6.5703125" style="15" customWidth="1"/>
    <col min="3333" max="3335" width="11.7109375" style="15" customWidth="1"/>
    <col min="3336" max="3344" width="0" style="15" hidden="1" customWidth="1"/>
    <col min="3345" max="3346" width="11.7109375" style="15" customWidth="1"/>
    <col min="3347" max="3584" width="11.7109375" style="15"/>
    <col min="3585" max="3587" width="11.7109375" style="15" customWidth="1"/>
    <col min="3588" max="3588" width="6.5703125" style="15" customWidth="1"/>
    <col min="3589" max="3591" width="11.7109375" style="15" customWidth="1"/>
    <col min="3592" max="3600" width="0" style="15" hidden="1" customWidth="1"/>
    <col min="3601" max="3602" width="11.7109375" style="15" customWidth="1"/>
    <col min="3603" max="3840" width="11.7109375" style="15"/>
    <col min="3841" max="3843" width="11.7109375" style="15" customWidth="1"/>
    <col min="3844" max="3844" width="6.5703125" style="15" customWidth="1"/>
    <col min="3845" max="3847" width="11.7109375" style="15" customWidth="1"/>
    <col min="3848" max="3856" width="0" style="15" hidden="1" customWidth="1"/>
    <col min="3857" max="3858" width="11.7109375" style="15" customWidth="1"/>
    <col min="3859" max="4096" width="11.7109375" style="15"/>
    <col min="4097" max="4099" width="11.7109375" style="15" customWidth="1"/>
    <col min="4100" max="4100" width="6.5703125" style="15" customWidth="1"/>
    <col min="4101" max="4103" width="11.7109375" style="15" customWidth="1"/>
    <col min="4104" max="4112" width="0" style="15" hidden="1" customWidth="1"/>
    <col min="4113" max="4114" width="11.7109375" style="15" customWidth="1"/>
    <col min="4115" max="4352" width="11.7109375" style="15"/>
    <col min="4353" max="4355" width="11.7109375" style="15" customWidth="1"/>
    <col min="4356" max="4356" width="6.5703125" style="15" customWidth="1"/>
    <col min="4357" max="4359" width="11.7109375" style="15" customWidth="1"/>
    <col min="4360" max="4368" width="0" style="15" hidden="1" customWidth="1"/>
    <col min="4369" max="4370" width="11.7109375" style="15" customWidth="1"/>
    <col min="4371" max="4608" width="11.7109375" style="15"/>
    <col min="4609" max="4611" width="11.7109375" style="15" customWidth="1"/>
    <col min="4612" max="4612" width="6.5703125" style="15" customWidth="1"/>
    <col min="4613" max="4615" width="11.7109375" style="15" customWidth="1"/>
    <col min="4616" max="4624" width="0" style="15" hidden="1" customWidth="1"/>
    <col min="4625" max="4626" width="11.7109375" style="15" customWidth="1"/>
    <col min="4627" max="4864" width="11.7109375" style="15"/>
    <col min="4865" max="4867" width="11.7109375" style="15" customWidth="1"/>
    <col min="4868" max="4868" width="6.5703125" style="15" customWidth="1"/>
    <col min="4869" max="4871" width="11.7109375" style="15" customWidth="1"/>
    <col min="4872" max="4880" width="0" style="15" hidden="1" customWidth="1"/>
    <col min="4881" max="4882" width="11.7109375" style="15" customWidth="1"/>
    <col min="4883" max="5120" width="11.7109375" style="15"/>
    <col min="5121" max="5123" width="11.7109375" style="15" customWidth="1"/>
    <col min="5124" max="5124" width="6.5703125" style="15" customWidth="1"/>
    <col min="5125" max="5127" width="11.7109375" style="15" customWidth="1"/>
    <col min="5128" max="5136" width="0" style="15" hidden="1" customWidth="1"/>
    <col min="5137" max="5138" width="11.7109375" style="15" customWidth="1"/>
    <col min="5139" max="5376" width="11.7109375" style="15"/>
    <col min="5377" max="5379" width="11.7109375" style="15" customWidth="1"/>
    <col min="5380" max="5380" width="6.5703125" style="15" customWidth="1"/>
    <col min="5381" max="5383" width="11.7109375" style="15" customWidth="1"/>
    <col min="5384" max="5392" width="0" style="15" hidden="1" customWidth="1"/>
    <col min="5393" max="5394" width="11.7109375" style="15" customWidth="1"/>
    <col min="5395" max="5632" width="11.7109375" style="15"/>
    <col min="5633" max="5635" width="11.7109375" style="15" customWidth="1"/>
    <col min="5636" max="5636" width="6.5703125" style="15" customWidth="1"/>
    <col min="5637" max="5639" width="11.7109375" style="15" customWidth="1"/>
    <col min="5640" max="5648" width="0" style="15" hidden="1" customWidth="1"/>
    <col min="5649" max="5650" width="11.7109375" style="15" customWidth="1"/>
    <col min="5651" max="5888" width="11.7109375" style="15"/>
    <col min="5889" max="5891" width="11.7109375" style="15" customWidth="1"/>
    <col min="5892" max="5892" width="6.5703125" style="15" customWidth="1"/>
    <col min="5893" max="5895" width="11.7109375" style="15" customWidth="1"/>
    <col min="5896" max="5904" width="0" style="15" hidden="1" customWidth="1"/>
    <col min="5905" max="5906" width="11.7109375" style="15" customWidth="1"/>
    <col min="5907" max="6144" width="11.7109375" style="15"/>
    <col min="6145" max="6147" width="11.7109375" style="15" customWidth="1"/>
    <col min="6148" max="6148" width="6.5703125" style="15" customWidth="1"/>
    <col min="6149" max="6151" width="11.7109375" style="15" customWidth="1"/>
    <col min="6152" max="6160" width="0" style="15" hidden="1" customWidth="1"/>
    <col min="6161" max="6162" width="11.7109375" style="15" customWidth="1"/>
    <col min="6163" max="6400" width="11.7109375" style="15"/>
    <col min="6401" max="6403" width="11.7109375" style="15" customWidth="1"/>
    <col min="6404" max="6404" width="6.5703125" style="15" customWidth="1"/>
    <col min="6405" max="6407" width="11.7109375" style="15" customWidth="1"/>
    <col min="6408" max="6416" width="0" style="15" hidden="1" customWidth="1"/>
    <col min="6417" max="6418" width="11.7109375" style="15" customWidth="1"/>
    <col min="6419" max="6656" width="11.7109375" style="15"/>
    <col min="6657" max="6659" width="11.7109375" style="15" customWidth="1"/>
    <col min="6660" max="6660" width="6.5703125" style="15" customWidth="1"/>
    <col min="6661" max="6663" width="11.7109375" style="15" customWidth="1"/>
    <col min="6664" max="6672" width="0" style="15" hidden="1" customWidth="1"/>
    <col min="6673" max="6674" width="11.7109375" style="15" customWidth="1"/>
    <col min="6675" max="6912" width="11.7109375" style="15"/>
    <col min="6913" max="6915" width="11.7109375" style="15" customWidth="1"/>
    <col min="6916" max="6916" width="6.5703125" style="15" customWidth="1"/>
    <col min="6917" max="6919" width="11.7109375" style="15" customWidth="1"/>
    <col min="6920" max="6928" width="0" style="15" hidden="1" customWidth="1"/>
    <col min="6929" max="6930" width="11.7109375" style="15" customWidth="1"/>
    <col min="6931" max="7168" width="11.7109375" style="15"/>
    <col min="7169" max="7171" width="11.7109375" style="15" customWidth="1"/>
    <col min="7172" max="7172" width="6.5703125" style="15" customWidth="1"/>
    <col min="7173" max="7175" width="11.7109375" style="15" customWidth="1"/>
    <col min="7176" max="7184" width="0" style="15" hidden="1" customWidth="1"/>
    <col min="7185" max="7186" width="11.7109375" style="15" customWidth="1"/>
    <col min="7187" max="7424" width="11.7109375" style="15"/>
    <col min="7425" max="7427" width="11.7109375" style="15" customWidth="1"/>
    <col min="7428" max="7428" width="6.5703125" style="15" customWidth="1"/>
    <col min="7429" max="7431" width="11.7109375" style="15" customWidth="1"/>
    <col min="7432" max="7440" width="0" style="15" hidden="1" customWidth="1"/>
    <col min="7441" max="7442" width="11.7109375" style="15" customWidth="1"/>
    <col min="7443" max="7680" width="11.7109375" style="15"/>
    <col min="7681" max="7683" width="11.7109375" style="15" customWidth="1"/>
    <col min="7684" max="7684" width="6.5703125" style="15" customWidth="1"/>
    <col min="7685" max="7687" width="11.7109375" style="15" customWidth="1"/>
    <col min="7688" max="7696" width="0" style="15" hidden="1" customWidth="1"/>
    <col min="7697" max="7698" width="11.7109375" style="15" customWidth="1"/>
    <col min="7699" max="7936" width="11.7109375" style="15"/>
    <col min="7937" max="7939" width="11.7109375" style="15" customWidth="1"/>
    <col min="7940" max="7940" width="6.5703125" style="15" customWidth="1"/>
    <col min="7941" max="7943" width="11.7109375" style="15" customWidth="1"/>
    <col min="7944" max="7952" width="0" style="15" hidden="1" customWidth="1"/>
    <col min="7953" max="7954" width="11.7109375" style="15" customWidth="1"/>
    <col min="7955" max="8192" width="11.7109375" style="15"/>
    <col min="8193" max="8195" width="11.7109375" style="15" customWidth="1"/>
    <col min="8196" max="8196" width="6.5703125" style="15" customWidth="1"/>
    <col min="8197" max="8199" width="11.7109375" style="15" customWidth="1"/>
    <col min="8200" max="8208" width="0" style="15" hidden="1" customWidth="1"/>
    <col min="8209" max="8210" width="11.7109375" style="15" customWidth="1"/>
    <col min="8211" max="8448" width="11.7109375" style="15"/>
    <col min="8449" max="8451" width="11.7109375" style="15" customWidth="1"/>
    <col min="8452" max="8452" width="6.5703125" style="15" customWidth="1"/>
    <col min="8453" max="8455" width="11.7109375" style="15" customWidth="1"/>
    <col min="8456" max="8464" width="0" style="15" hidden="1" customWidth="1"/>
    <col min="8465" max="8466" width="11.7109375" style="15" customWidth="1"/>
    <col min="8467" max="8704" width="11.7109375" style="15"/>
    <col min="8705" max="8707" width="11.7109375" style="15" customWidth="1"/>
    <col min="8708" max="8708" width="6.5703125" style="15" customWidth="1"/>
    <col min="8709" max="8711" width="11.7109375" style="15" customWidth="1"/>
    <col min="8712" max="8720" width="0" style="15" hidden="1" customWidth="1"/>
    <col min="8721" max="8722" width="11.7109375" style="15" customWidth="1"/>
    <col min="8723" max="8960" width="11.7109375" style="15"/>
    <col min="8961" max="8963" width="11.7109375" style="15" customWidth="1"/>
    <col min="8964" max="8964" width="6.5703125" style="15" customWidth="1"/>
    <col min="8965" max="8967" width="11.7109375" style="15" customWidth="1"/>
    <col min="8968" max="8976" width="0" style="15" hidden="1" customWidth="1"/>
    <col min="8977" max="8978" width="11.7109375" style="15" customWidth="1"/>
    <col min="8979" max="9216" width="11.7109375" style="15"/>
    <col min="9217" max="9219" width="11.7109375" style="15" customWidth="1"/>
    <col min="9220" max="9220" width="6.5703125" style="15" customWidth="1"/>
    <col min="9221" max="9223" width="11.7109375" style="15" customWidth="1"/>
    <col min="9224" max="9232" width="0" style="15" hidden="1" customWidth="1"/>
    <col min="9233" max="9234" width="11.7109375" style="15" customWidth="1"/>
    <col min="9235" max="9472" width="11.7109375" style="15"/>
    <col min="9473" max="9475" width="11.7109375" style="15" customWidth="1"/>
    <col min="9476" max="9476" width="6.5703125" style="15" customWidth="1"/>
    <col min="9477" max="9479" width="11.7109375" style="15" customWidth="1"/>
    <col min="9480" max="9488" width="0" style="15" hidden="1" customWidth="1"/>
    <col min="9489" max="9490" width="11.7109375" style="15" customWidth="1"/>
    <col min="9491" max="9728" width="11.7109375" style="15"/>
    <col min="9729" max="9731" width="11.7109375" style="15" customWidth="1"/>
    <col min="9732" max="9732" width="6.5703125" style="15" customWidth="1"/>
    <col min="9733" max="9735" width="11.7109375" style="15" customWidth="1"/>
    <col min="9736" max="9744" width="0" style="15" hidden="1" customWidth="1"/>
    <col min="9745" max="9746" width="11.7109375" style="15" customWidth="1"/>
    <col min="9747" max="9984" width="11.7109375" style="15"/>
    <col min="9985" max="9987" width="11.7109375" style="15" customWidth="1"/>
    <col min="9988" max="9988" width="6.5703125" style="15" customWidth="1"/>
    <col min="9989" max="9991" width="11.7109375" style="15" customWidth="1"/>
    <col min="9992" max="10000" width="0" style="15" hidden="1" customWidth="1"/>
    <col min="10001" max="10002" width="11.7109375" style="15" customWidth="1"/>
    <col min="10003" max="10240" width="11.7109375" style="15"/>
    <col min="10241" max="10243" width="11.7109375" style="15" customWidth="1"/>
    <col min="10244" max="10244" width="6.5703125" style="15" customWidth="1"/>
    <col min="10245" max="10247" width="11.7109375" style="15" customWidth="1"/>
    <col min="10248" max="10256" width="0" style="15" hidden="1" customWidth="1"/>
    <col min="10257" max="10258" width="11.7109375" style="15" customWidth="1"/>
    <col min="10259" max="10496" width="11.7109375" style="15"/>
    <col min="10497" max="10499" width="11.7109375" style="15" customWidth="1"/>
    <col min="10500" max="10500" width="6.5703125" style="15" customWidth="1"/>
    <col min="10501" max="10503" width="11.7109375" style="15" customWidth="1"/>
    <col min="10504" max="10512" width="0" style="15" hidden="1" customWidth="1"/>
    <col min="10513" max="10514" width="11.7109375" style="15" customWidth="1"/>
    <col min="10515" max="10752" width="11.7109375" style="15"/>
    <col min="10753" max="10755" width="11.7109375" style="15" customWidth="1"/>
    <col min="10756" max="10756" width="6.5703125" style="15" customWidth="1"/>
    <col min="10757" max="10759" width="11.7109375" style="15" customWidth="1"/>
    <col min="10760" max="10768" width="0" style="15" hidden="1" customWidth="1"/>
    <col min="10769" max="10770" width="11.7109375" style="15" customWidth="1"/>
    <col min="10771" max="11008" width="11.7109375" style="15"/>
    <col min="11009" max="11011" width="11.7109375" style="15" customWidth="1"/>
    <col min="11012" max="11012" width="6.5703125" style="15" customWidth="1"/>
    <col min="11013" max="11015" width="11.7109375" style="15" customWidth="1"/>
    <col min="11016" max="11024" width="0" style="15" hidden="1" customWidth="1"/>
    <col min="11025" max="11026" width="11.7109375" style="15" customWidth="1"/>
    <col min="11027" max="11264" width="11.7109375" style="15"/>
    <col min="11265" max="11267" width="11.7109375" style="15" customWidth="1"/>
    <col min="11268" max="11268" width="6.5703125" style="15" customWidth="1"/>
    <col min="11269" max="11271" width="11.7109375" style="15" customWidth="1"/>
    <col min="11272" max="11280" width="0" style="15" hidden="1" customWidth="1"/>
    <col min="11281" max="11282" width="11.7109375" style="15" customWidth="1"/>
    <col min="11283" max="11520" width="11.7109375" style="15"/>
    <col min="11521" max="11523" width="11.7109375" style="15" customWidth="1"/>
    <col min="11524" max="11524" width="6.5703125" style="15" customWidth="1"/>
    <col min="11525" max="11527" width="11.7109375" style="15" customWidth="1"/>
    <col min="11528" max="11536" width="0" style="15" hidden="1" customWidth="1"/>
    <col min="11537" max="11538" width="11.7109375" style="15" customWidth="1"/>
    <col min="11539" max="11776" width="11.7109375" style="15"/>
    <col min="11777" max="11779" width="11.7109375" style="15" customWidth="1"/>
    <col min="11780" max="11780" width="6.5703125" style="15" customWidth="1"/>
    <col min="11781" max="11783" width="11.7109375" style="15" customWidth="1"/>
    <col min="11784" max="11792" width="0" style="15" hidden="1" customWidth="1"/>
    <col min="11793" max="11794" width="11.7109375" style="15" customWidth="1"/>
    <col min="11795" max="12032" width="11.7109375" style="15"/>
    <col min="12033" max="12035" width="11.7109375" style="15" customWidth="1"/>
    <col min="12036" max="12036" width="6.5703125" style="15" customWidth="1"/>
    <col min="12037" max="12039" width="11.7109375" style="15" customWidth="1"/>
    <col min="12040" max="12048" width="0" style="15" hidden="1" customWidth="1"/>
    <col min="12049" max="12050" width="11.7109375" style="15" customWidth="1"/>
    <col min="12051" max="12288" width="11.7109375" style="15"/>
    <col min="12289" max="12291" width="11.7109375" style="15" customWidth="1"/>
    <col min="12292" max="12292" width="6.5703125" style="15" customWidth="1"/>
    <col min="12293" max="12295" width="11.7109375" style="15" customWidth="1"/>
    <col min="12296" max="12304" width="0" style="15" hidden="1" customWidth="1"/>
    <col min="12305" max="12306" width="11.7109375" style="15" customWidth="1"/>
    <col min="12307" max="12544" width="11.7109375" style="15"/>
    <col min="12545" max="12547" width="11.7109375" style="15" customWidth="1"/>
    <col min="12548" max="12548" width="6.5703125" style="15" customWidth="1"/>
    <col min="12549" max="12551" width="11.7109375" style="15" customWidth="1"/>
    <col min="12552" max="12560" width="0" style="15" hidden="1" customWidth="1"/>
    <col min="12561" max="12562" width="11.7109375" style="15" customWidth="1"/>
    <col min="12563" max="12800" width="11.7109375" style="15"/>
    <col min="12801" max="12803" width="11.7109375" style="15" customWidth="1"/>
    <col min="12804" max="12804" width="6.5703125" style="15" customWidth="1"/>
    <col min="12805" max="12807" width="11.7109375" style="15" customWidth="1"/>
    <col min="12808" max="12816" width="0" style="15" hidden="1" customWidth="1"/>
    <col min="12817" max="12818" width="11.7109375" style="15" customWidth="1"/>
    <col min="12819" max="13056" width="11.7109375" style="15"/>
    <col min="13057" max="13059" width="11.7109375" style="15" customWidth="1"/>
    <col min="13060" max="13060" width="6.5703125" style="15" customWidth="1"/>
    <col min="13061" max="13063" width="11.7109375" style="15" customWidth="1"/>
    <col min="13064" max="13072" width="0" style="15" hidden="1" customWidth="1"/>
    <col min="13073" max="13074" width="11.7109375" style="15" customWidth="1"/>
    <col min="13075" max="13312" width="11.7109375" style="15"/>
    <col min="13313" max="13315" width="11.7109375" style="15" customWidth="1"/>
    <col min="13316" max="13316" width="6.5703125" style="15" customWidth="1"/>
    <col min="13317" max="13319" width="11.7109375" style="15" customWidth="1"/>
    <col min="13320" max="13328" width="0" style="15" hidden="1" customWidth="1"/>
    <col min="13329" max="13330" width="11.7109375" style="15" customWidth="1"/>
    <col min="13331" max="13568" width="11.7109375" style="15"/>
    <col min="13569" max="13571" width="11.7109375" style="15" customWidth="1"/>
    <col min="13572" max="13572" width="6.5703125" style="15" customWidth="1"/>
    <col min="13573" max="13575" width="11.7109375" style="15" customWidth="1"/>
    <col min="13576" max="13584" width="0" style="15" hidden="1" customWidth="1"/>
    <col min="13585" max="13586" width="11.7109375" style="15" customWidth="1"/>
    <col min="13587" max="13824" width="11.7109375" style="15"/>
    <col min="13825" max="13827" width="11.7109375" style="15" customWidth="1"/>
    <col min="13828" max="13828" width="6.5703125" style="15" customWidth="1"/>
    <col min="13829" max="13831" width="11.7109375" style="15" customWidth="1"/>
    <col min="13832" max="13840" width="0" style="15" hidden="1" customWidth="1"/>
    <col min="13841" max="13842" width="11.7109375" style="15" customWidth="1"/>
    <col min="13843" max="14080" width="11.7109375" style="15"/>
    <col min="14081" max="14083" width="11.7109375" style="15" customWidth="1"/>
    <col min="14084" max="14084" width="6.5703125" style="15" customWidth="1"/>
    <col min="14085" max="14087" width="11.7109375" style="15" customWidth="1"/>
    <col min="14088" max="14096" width="0" style="15" hidden="1" customWidth="1"/>
    <col min="14097" max="14098" width="11.7109375" style="15" customWidth="1"/>
    <col min="14099" max="14336" width="11.7109375" style="15"/>
    <col min="14337" max="14339" width="11.7109375" style="15" customWidth="1"/>
    <col min="14340" max="14340" width="6.5703125" style="15" customWidth="1"/>
    <col min="14341" max="14343" width="11.7109375" style="15" customWidth="1"/>
    <col min="14344" max="14352" width="0" style="15" hidden="1" customWidth="1"/>
    <col min="14353" max="14354" width="11.7109375" style="15" customWidth="1"/>
    <col min="14355" max="14592" width="11.7109375" style="15"/>
    <col min="14593" max="14595" width="11.7109375" style="15" customWidth="1"/>
    <col min="14596" max="14596" width="6.5703125" style="15" customWidth="1"/>
    <col min="14597" max="14599" width="11.7109375" style="15" customWidth="1"/>
    <col min="14600" max="14608" width="0" style="15" hidden="1" customWidth="1"/>
    <col min="14609" max="14610" width="11.7109375" style="15" customWidth="1"/>
    <col min="14611" max="14848" width="11.7109375" style="15"/>
    <col min="14849" max="14851" width="11.7109375" style="15" customWidth="1"/>
    <col min="14852" max="14852" width="6.5703125" style="15" customWidth="1"/>
    <col min="14853" max="14855" width="11.7109375" style="15" customWidth="1"/>
    <col min="14856" max="14864" width="0" style="15" hidden="1" customWidth="1"/>
    <col min="14865" max="14866" width="11.7109375" style="15" customWidth="1"/>
    <col min="14867" max="15104" width="11.7109375" style="15"/>
    <col min="15105" max="15107" width="11.7109375" style="15" customWidth="1"/>
    <col min="15108" max="15108" width="6.5703125" style="15" customWidth="1"/>
    <col min="15109" max="15111" width="11.7109375" style="15" customWidth="1"/>
    <col min="15112" max="15120" width="0" style="15" hidden="1" customWidth="1"/>
    <col min="15121" max="15122" width="11.7109375" style="15" customWidth="1"/>
    <col min="15123" max="15360" width="11.7109375" style="15"/>
    <col min="15361" max="15363" width="11.7109375" style="15" customWidth="1"/>
    <col min="15364" max="15364" width="6.5703125" style="15" customWidth="1"/>
    <col min="15365" max="15367" width="11.7109375" style="15" customWidth="1"/>
    <col min="15368" max="15376" width="0" style="15" hidden="1" customWidth="1"/>
    <col min="15377" max="15378" width="11.7109375" style="15" customWidth="1"/>
    <col min="15379" max="15616" width="11.7109375" style="15"/>
    <col min="15617" max="15619" width="11.7109375" style="15" customWidth="1"/>
    <col min="15620" max="15620" width="6.5703125" style="15" customWidth="1"/>
    <col min="15621" max="15623" width="11.7109375" style="15" customWidth="1"/>
    <col min="15624" max="15632" width="0" style="15" hidden="1" customWidth="1"/>
    <col min="15633" max="15634" width="11.7109375" style="15" customWidth="1"/>
    <col min="15635" max="15872" width="11.7109375" style="15"/>
    <col min="15873" max="15875" width="11.7109375" style="15" customWidth="1"/>
    <col min="15876" max="15876" width="6.5703125" style="15" customWidth="1"/>
    <col min="15877" max="15879" width="11.7109375" style="15" customWidth="1"/>
    <col min="15880" max="15888" width="0" style="15" hidden="1" customWidth="1"/>
    <col min="15889" max="15890" width="11.7109375" style="15" customWidth="1"/>
    <col min="15891" max="16128" width="11.7109375" style="15"/>
    <col min="16129" max="16131" width="11.7109375" style="15" customWidth="1"/>
    <col min="16132" max="16132" width="6.5703125" style="15" customWidth="1"/>
    <col min="16133" max="16135" width="11.7109375" style="15" customWidth="1"/>
    <col min="16136" max="16144" width="0" style="15" hidden="1" customWidth="1"/>
    <col min="16145" max="16146" width="11.7109375" style="15" customWidth="1"/>
    <col min="16147" max="16384" width="11.7109375" style="15"/>
  </cols>
  <sheetData>
    <row r="1" spans="1:20" s="21" customFormat="1" x14ac:dyDescent="0.25">
      <c r="A1" s="22" t="s">
        <v>0</v>
      </c>
      <c r="B1" s="23" t="s">
        <v>1</v>
      </c>
      <c r="C1" s="22" t="s">
        <v>2</v>
      </c>
      <c r="D1" s="24" t="s">
        <v>3</v>
      </c>
      <c r="E1" s="22" t="s">
        <v>4</v>
      </c>
      <c r="F1" s="23" t="s">
        <v>5</v>
      </c>
      <c r="G1" s="23" t="s">
        <v>6</v>
      </c>
      <c r="H1" s="23" t="s">
        <v>7</v>
      </c>
      <c r="I1" s="23" t="s">
        <v>8</v>
      </c>
      <c r="J1" s="23" t="s">
        <v>9</v>
      </c>
      <c r="K1" s="23" t="s">
        <v>10</v>
      </c>
      <c r="L1" s="23" t="s">
        <v>11</v>
      </c>
      <c r="M1" s="23" t="s">
        <v>12</v>
      </c>
      <c r="N1" s="23" t="s">
        <v>102</v>
      </c>
      <c r="O1" s="23" t="s">
        <v>13</v>
      </c>
      <c r="P1" s="23" t="s">
        <v>14</v>
      </c>
      <c r="Q1" s="23" t="s">
        <v>465</v>
      </c>
      <c r="R1" s="22"/>
      <c r="S1" s="25" t="s">
        <v>15</v>
      </c>
      <c r="T1" s="26" t="s">
        <v>16</v>
      </c>
    </row>
    <row r="2" spans="1:20" s="3" customFormat="1" ht="12.75" x14ac:dyDescent="0.2">
      <c r="A2" s="4">
        <v>39342</v>
      </c>
      <c r="B2" s="5" t="s">
        <v>17</v>
      </c>
      <c r="C2" s="6">
        <v>0.48958333333333331</v>
      </c>
      <c r="D2" s="7">
        <v>-6</v>
      </c>
      <c r="E2" s="2" t="s">
        <v>18</v>
      </c>
      <c r="F2" s="5" t="s">
        <v>103</v>
      </c>
      <c r="G2" s="5" t="s">
        <v>104</v>
      </c>
      <c r="H2" s="2">
        <v>0</v>
      </c>
      <c r="I2" s="2">
        <v>0</v>
      </c>
      <c r="J2" s="2">
        <v>0</v>
      </c>
      <c r="K2" s="2">
        <v>0</v>
      </c>
      <c r="L2" s="2">
        <v>0</v>
      </c>
      <c r="M2" s="2">
        <v>0</v>
      </c>
      <c r="N2" s="2">
        <f>SUM(H2:M2)</f>
        <v>0</v>
      </c>
      <c r="O2" s="2">
        <v>0</v>
      </c>
      <c r="P2" s="2">
        <v>0</v>
      </c>
      <c r="Q2" s="2">
        <v>0</v>
      </c>
      <c r="S2" s="17">
        <f>((H2*'[1]Cal p gram'!$U$2)+(I2*'[1]Cal p gram'!$V$4)+(J2*'[1]Cal p gram'!$V$6)+(K2*'[1]Cal p gram'!$V$8)+(L2*'[1]Cal p gram'!$V$10)+(M2*'[1]Cal p gram'!$V$12)+(O2*'[1]Cal p gram'!$U$13)+(P2*'[1]Cal p gram'!$U$13)+(Q2*'[1]Cal p gram'!$U$14))/1000</f>
        <v>0</v>
      </c>
      <c r="T2" s="27">
        <f>((S2/[1]Sheet3!$B$22)*10000)/1000</f>
        <v>0</v>
      </c>
    </row>
    <row r="3" spans="1:20" s="3" customFormat="1" ht="12.75" x14ac:dyDescent="0.2">
      <c r="A3" s="4">
        <v>39342</v>
      </c>
      <c r="B3" s="5" t="s">
        <v>19</v>
      </c>
      <c r="C3" s="6">
        <v>0.49236111111111108</v>
      </c>
      <c r="D3" s="7">
        <v>-6</v>
      </c>
      <c r="E3" s="2" t="s">
        <v>20</v>
      </c>
      <c r="F3" s="18" t="s">
        <v>105</v>
      </c>
      <c r="G3" s="5" t="s">
        <v>106</v>
      </c>
      <c r="H3" s="2">
        <v>0</v>
      </c>
      <c r="I3" s="2">
        <v>0</v>
      </c>
      <c r="J3" s="2">
        <v>0</v>
      </c>
      <c r="K3" s="2">
        <v>0</v>
      </c>
      <c r="L3" s="2">
        <v>0</v>
      </c>
      <c r="M3" s="2">
        <v>0</v>
      </c>
      <c r="N3" s="2">
        <f t="shared" ref="N3:N66" si="0">SUM(H3:M3)</f>
        <v>0</v>
      </c>
      <c r="O3" s="2">
        <v>0</v>
      </c>
      <c r="P3" s="2">
        <v>0</v>
      </c>
      <c r="Q3" s="2">
        <v>0</v>
      </c>
      <c r="S3" s="17">
        <f>((H3*'[1]Cal p gram'!$U$2)+(I3*'[1]Cal p gram'!$V$4)+(J3*'[1]Cal p gram'!$V$6)+(K3*'[1]Cal p gram'!$V$8)+(L3*'[1]Cal p gram'!$V$10)+(M3*'[1]Cal p gram'!$V$12)+(O3*'[1]Cal p gram'!$U$13)+(P3*'[1]Cal p gram'!$U$13)+(Q3*'[1]Cal p gram'!$U$14))/1000</f>
        <v>0</v>
      </c>
      <c r="T3" s="27">
        <f>((S3/[1]Sheet3!$B$22)*10000)/1000</f>
        <v>0</v>
      </c>
    </row>
    <row r="4" spans="1:20" s="3" customFormat="1" ht="12.75" x14ac:dyDescent="0.2">
      <c r="A4" s="4">
        <v>39342</v>
      </c>
      <c r="B4" s="5" t="s">
        <v>21</v>
      </c>
      <c r="C4" s="6">
        <v>0.49513888888888885</v>
      </c>
      <c r="D4" s="7">
        <v>-6</v>
      </c>
      <c r="E4" s="2" t="s">
        <v>20</v>
      </c>
      <c r="F4" s="5" t="s">
        <v>107</v>
      </c>
      <c r="G4" s="5" t="s">
        <v>108</v>
      </c>
      <c r="H4" s="2">
        <v>0</v>
      </c>
      <c r="I4" s="2">
        <v>0</v>
      </c>
      <c r="J4" s="2">
        <v>0</v>
      </c>
      <c r="K4" s="2">
        <v>0</v>
      </c>
      <c r="L4" s="2">
        <v>0</v>
      </c>
      <c r="M4" s="2">
        <v>0</v>
      </c>
      <c r="N4" s="2">
        <f t="shared" si="0"/>
        <v>0</v>
      </c>
      <c r="O4" s="2">
        <v>0</v>
      </c>
      <c r="P4" s="2">
        <v>0</v>
      </c>
      <c r="Q4" s="2">
        <v>0</v>
      </c>
      <c r="S4" s="17">
        <f>((H4*'[1]Cal p gram'!$U$2)+(I4*'[1]Cal p gram'!$V$4)+(J4*'[1]Cal p gram'!$V$6)+(K4*'[1]Cal p gram'!$V$8)+(L4*'[1]Cal p gram'!$V$10)+(M4*'[1]Cal p gram'!$V$12)+(O4*'[1]Cal p gram'!$U$13)+(P4*'[1]Cal p gram'!$U$13)+(Q4*'[1]Cal p gram'!$U$14))/1000</f>
        <v>0</v>
      </c>
      <c r="T4" s="27">
        <f>((S4/[1]Sheet3!$B$22)*10000)/1000</f>
        <v>0</v>
      </c>
    </row>
    <row r="5" spans="1:20" s="3" customFormat="1" ht="12.75" x14ac:dyDescent="0.2">
      <c r="A5" s="4">
        <v>39342</v>
      </c>
      <c r="B5" s="5" t="s">
        <v>22</v>
      </c>
      <c r="C5" s="6">
        <v>0.49722222222222218</v>
      </c>
      <c r="D5" s="7">
        <v>-6</v>
      </c>
      <c r="E5" s="2" t="s">
        <v>23</v>
      </c>
      <c r="F5" s="18" t="s">
        <v>109</v>
      </c>
      <c r="G5" s="5" t="s">
        <v>110</v>
      </c>
      <c r="H5" s="2">
        <v>0</v>
      </c>
      <c r="I5" s="2">
        <v>0</v>
      </c>
      <c r="J5" s="2">
        <v>0</v>
      </c>
      <c r="K5" s="2">
        <v>0</v>
      </c>
      <c r="L5" s="2">
        <v>0</v>
      </c>
      <c r="M5" s="2">
        <v>0</v>
      </c>
      <c r="N5" s="2">
        <f t="shared" si="0"/>
        <v>0</v>
      </c>
      <c r="O5" s="2">
        <v>0</v>
      </c>
      <c r="P5" s="2">
        <v>0</v>
      </c>
      <c r="Q5" s="2">
        <v>0</v>
      </c>
      <c r="S5" s="17">
        <f>((H5*'[1]Cal p gram'!$U$2)+(I5*'[1]Cal p gram'!$V$4)+(J5*'[1]Cal p gram'!$V$6)+(K5*'[1]Cal p gram'!$V$8)+(L5*'[1]Cal p gram'!$V$10)+(M5*'[1]Cal p gram'!$V$12)+(O5*'[1]Cal p gram'!$U$13)+(P5*'[1]Cal p gram'!$U$13)+(Q5*'[1]Cal p gram'!$U$14))/1000</f>
        <v>0</v>
      </c>
      <c r="T5" s="27">
        <f>((S5/[1]Sheet3!$B$22)*10000)/1000</f>
        <v>0</v>
      </c>
    </row>
    <row r="6" spans="1:20" s="3" customFormat="1" ht="12.75" x14ac:dyDescent="0.2">
      <c r="A6" s="4">
        <v>39342</v>
      </c>
      <c r="B6" s="5" t="s">
        <v>24</v>
      </c>
      <c r="C6" s="6">
        <v>0.5</v>
      </c>
      <c r="D6" s="7">
        <v>-6</v>
      </c>
      <c r="E6" s="2" t="s">
        <v>23</v>
      </c>
      <c r="F6" s="5" t="s">
        <v>111</v>
      </c>
      <c r="G6" s="5" t="s">
        <v>112</v>
      </c>
      <c r="H6" s="2">
        <v>0</v>
      </c>
      <c r="I6" s="2">
        <v>0</v>
      </c>
      <c r="J6" s="2">
        <v>0</v>
      </c>
      <c r="K6" s="2">
        <v>0</v>
      </c>
      <c r="L6" s="2">
        <v>0</v>
      </c>
      <c r="M6" s="2">
        <v>0</v>
      </c>
      <c r="N6" s="2">
        <f t="shared" si="0"/>
        <v>0</v>
      </c>
      <c r="O6" s="2">
        <v>0</v>
      </c>
      <c r="P6" s="2">
        <v>0</v>
      </c>
      <c r="Q6" s="2">
        <v>0</v>
      </c>
      <c r="S6" s="17">
        <f>((H6*'[1]Cal p gram'!$U$2)+(I6*'[1]Cal p gram'!$V$4)+(J6*'[1]Cal p gram'!$V$6)+(K6*'[1]Cal p gram'!$V$8)+(L6*'[1]Cal p gram'!$V$10)+(M6*'[1]Cal p gram'!$V$12)+(O6*'[1]Cal p gram'!$U$13)+(P6*'[1]Cal p gram'!$U$13)+(Q6*'[1]Cal p gram'!$U$14))/1000</f>
        <v>0</v>
      </c>
      <c r="T6" s="27">
        <f>((S6/[1]Sheet3!$B$22)*10000)/1000</f>
        <v>0</v>
      </c>
    </row>
    <row r="7" spans="1:20" s="3" customFormat="1" ht="12.75" x14ac:dyDescent="0.2">
      <c r="A7" s="4">
        <v>39342</v>
      </c>
      <c r="B7" s="5" t="s">
        <v>25</v>
      </c>
      <c r="C7" s="6">
        <v>0.50347222222222221</v>
      </c>
      <c r="D7" s="7">
        <v>-6</v>
      </c>
      <c r="E7" s="2" t="s">
        <v>26</v>
      </c>
      <c r="F7" s="18" t="s">
        <v>113</v>
      </c>
      <c r="G7" s="5" t="s">
        <v>114</v>
      </c>
      <c r="H7" s="2">
        <v>0</v>
      </c>
      <c r="I7" s="2">
        <v>0</v>
      </c>
      <c r="J7" s="2">
        <v>0</v>
      </c>
      <c r="K7" s="2">
        <v>0</v>
      </c>
      <c r="L7" s="2">
        <v>0</v>
      </c>
      <c r="M7" s="2">
        <v>0</v>
      </c>
      <c r="N7" s="2">
        <f t="shared" si="0"/>
        <v>0</v>
      </c>
      <c r="O7" s="2">
        <v>0</v>
      </c>
      <c r="P7" s="2">
        <v>0</v>
      </c>
      <c r="Q7" s="2">
        <v>0</v>
      </c>
      <c r="S7" s="17">
        <f>((H7*'[1]Cal p gram'!$U$2)+(I7*'[1]Cal p gram'!$V$4)+(J7*'[1]Cal p gram'!$V$6)+(K7*'[1]Cal p gram'!$V$8)+(L7*'[1]Cal p gram'!$V$10)+(M7*'[1]Cal p gram'!$V$12)+(O7*'[1]Cal p gram'!$U$13)+(P7*'[1]Cal p gram'!$U$13)+(Q7*'[1]Cal p gram'!$U$14))/1000</f>
        <v>0</v>
      </c>
      <c r="T7" s="27">
        <f>((S7/[1]Sheet3!$B$22)*10000)/1000</f>
        <v>0</v>
      </c>
    </row>
    <row r="8" spans="1:20" s="3" customFormat="1" ht="12.75" x14ac:dyDescent="0.2">
      <c r="A8" s="4">
        <v>39342</v>
      </c>
      <c r="B8" s="5" t="s">
        <v>27</v>
      </c>
      <c r="C8" s="6">
        <v>0.50486111111111109</v>
      </c>
      <c r="D8" s="7">
        <v>-6</v>
      </c>
      <c r="E8" s="2" t="s">
        <v>26</v>
      </c>
      <c r="F8" s="5" t="s">
        <v>115</v>
      </c>
      <c r="G8" s="5" t="s">
        <v>116</v>
      </c>
      <c r="H8" s="2">
        <v>0</v>
      </c>
      <c r="I8" s="2">
        <v>0</v>
      </c>
      <c r="J8" s="2">
        <v>0</v>
      </c>
      <c r="K8" s="2">
        <v>0</v>
      </c>
      <c r="L8" s="2">
        <v>0</v>
      </c>
      <c r="M8" s="2">
        <v>0</v>
      </c>
      <c r="N8" s="2">
        <f t="shared" si="0"/>
        <v>0</v>
      </c>
      <c r="O8" s="2">
        <v>0</v>
      </c>
      <c r="P8" s="2">
        <v>0</v>
      </c>
      <c r="Q8" s="2">
        <v>0</v>
      </c>
      <c r="S8" s="17">
        <f>((H8*'[1]Cal p gram'!$U$2)+(I8*'[1]Cal p gram'!$V$4)+(J8*'[1]Cal p gram'!$V$6)+(K8*'[1]Cal p gram'!$V$8)+(L8*'[1]Cal p gram'!$V$10)+(M8*'[1]Cal p gram'!$V$12)+(O8*'[1]Cal p gram'!$U$13)+(P8*'[1]Cal p gram'!$U$13)+(Q8*'[1]Cal p gram'!$U$14))/1000</f>
        <v>0</v>
      </c>
      <c r="T8" s="27">
        <f>((S8/[1]Sheet3!$B$22)*10000)/1000</f>
        <v>0</v>
      </c>
    </row>
    <row r="9" spans="1:20" s="3" customFormat="1" ht="12.75" x14ac:dyDescent="0.2">
      <c r="A9" s="4">
        <v>39342</v>
      </c>
      <c r="B9" s="5" t="s">
        <v>28</v>
      </c>
      <c r="C9" s="6">
        <v>0.51041666666666663</v>
      </c>
      <c r="D9" s="7">
        <v>-6</v>
      </c>
      <c r="E9" s="2" t="s">
        <v>29</v>
      </c>
      <c r="F9" s="18" t="s">
        <v>117</v>
      </c>
      <c r="G9" s="5" t="s">
        <v>118</v>
      </c>
      <c r="H9" s="2">
        <v>0</v>
      </c>
      <c r="I9" s="2">
        <v>0</v>
      </c>
      <c r="J9" s="2">
        <v>0</v>
      </c>
      <c r="K9" s="2">
        <v>0</v>
      </c>
      <c r="L9" s="2">
        <v>0</v>
      </c>
      <c r="M9" s="2">
        <v>0</v>
      </c>
      <c r="N9" s="2">
        <f t="shared" si="0"/>
        <v>0</v>
      </c>
      <c r="O9" s="2">
        <v>0</v>
      </c>
      <c r="P9" s="2">
        <v>0</v>
      </c>
      <c r="Q9" s="2">
        <v>0</v>
      </c>
      <c r="S9" s="17">
        <f>((H9*'[1]Cal p gram'!$U$2)+(I9*'[1]Cal p gram'!$V$4)+(J9*'[1]Cal p gram'!$V$6)+(K9*'[1]Cal p gram'!$V$8)+(L9*'[1]Cal p gram'!$V$10)+(M9*'[1]Cal p gram'!$V$12)+(O9*'[1]Cal p gram'!$U$13)+(P9*'[1]Cal p gram'!$U$13)+(Q9*'[1]Cal p gram'!$U$14))/1000</f>
        <v>0</v>
      </c>
      <c r="T9" s="27">
        <f>((S9/[1]Sheet3!$B$22)*10000)/1000</f>
        <v>0</v>
      </c>
    </row>
    <row r="10" spans="1:20" s="3" customFormat="1" ht="12.75" x14ac:dyDescent="0.2">
      <c r="A10" s="4">
        <v>39342</v>
      </c>
      <c r="B10" s="5" t="s">
        <v>30</v>
      </c>
      <c r="C10" s="6">
        <v>0.51249999999999996</v>
      </c>
      <c r="D10" s="7">
        <v>-6</v>
      </c>
      <c r="E10" s="2" t="s">
        <v>29</v>
      </c>
      <c r="F10" s="5" t="s">
        <v>119</v>
      </c>
      <c r="G10" s="5" t="s">
        <v>120</v>
      </c>
      <c r="H10" s="2">
        <v>0</v>
      </c>
      <c r="I10" s="2">
        <v>0</v>
      </c>
      <c r="J10" s="2">
        <v>0</v>
      </c>
      <c r="K10" s="2">
        <v>0</v>
      </c>
      <c r="L10" s="2">
        <v>0</v>
      </c>
      <c r="M10" s="2">
        <v>0</v>
      </c>
      <c r="N10" s="2">
        <f t="shared" si="0"/>
        <v>0</v>
      </c>
      <c r="O10" s="2">
        <v>0</v>
      </c>
      <c r="P10" s="2">
        <v>0</v>
      </c>
      <c r="Q10" s="2">
        <v>0</v>
      </c>
      <c r="S10" s="17">
        <f>((H10*'[1]Cal p gram'!$U$2)+(I10*'[1]Cal p gram'!$V$4)+(J10*'[1]Cal p gram'!$V$6)+(K10*'[1]Cal p gram'!$V$8)+(L10*'[1]Cal p gram'!$V$10)+(M10*'[1]Cal p gram'!$V$12)+(O10*'[1]Cal p gram'!$U$13)+(P10*'[1]Cal p gram'!$U$13)+(Q10*'[1]Cal p gram'!$U$14))/1000</f>
        <v>0</v>
      </c>
      <c r="T10" s="27">
        <f>((S10/[1]Sheet3!$B$22)*10000)/1000</f>
        <v>0</v>
      </c>
    </row>
    <row r="11" spans="1:20" s="3" customFormat="1" ht="12.75" x14ac:dyDescent="0.2">
      <c r="A11" s="4">
        <v>39342</v>
      </c>
      <c r="B11" s="5" t="s">
        <v>31</v>
      </c>
      <c r="C11" s="6">
        <v>0.51458333333333328</v>
      </c>
      <c r="D11" s="7">
        <v>-6</v>
      </c>
      <c r="E11" s="2" t="s">
        <v>32</v>
      </c>
      <c r="F11" s="18" t="s">
        <v>121</v>
      </c>
      <c r="G11" s="5" t="s">
        <v>122</v>
      </c>
      <c r="H11" s="2">
        <v>0</v>
      </c>
      <c r="I11" s="2">
        <v>0</v>
      </c>
      <c r="J11" s="2">
        <v>0</v>
      </c>
      <c r="K11" s="2">
        <v>0</v>
      </c>
      <c r="L11" s="2">
        <v>0</v>
      </c>
      <c r="M11" s="2">
        <v>0</v>
      </c>
      <c r="N11" s="2">
        <f t="shared" si="0"/>
        <v>0</v>
      </c>
      <c r="O11" s="2">
        <v>0</v>
      </c>
      <c r="P11" s="2">
        <v>0</v>
      </c>
      <c r="Q11" s="2">
        <v>0</v>
      </c>
      <c r="S11" s="17">
        <f>((H11*'[1]Cal p gram'!$U$2)+(I11*'[1]Cal p gram'!$V$4)+(J11*'[1]Cal p gram'!$V$6)+(K11*'[1]Cal p gram'!$V$8)+(L11*'[1]Cal p gram'!$V$10)+(M11*'[1]Cal p gram'!$V$12)+(O11*'[1]Cal p gram'!$U$13)+(P11*'[1]Cal p gram'!$U$13)+(Q11*'[1]Cal p gram'!$U$14))/1000</f>
        <v>0</v>
      </c>
      <c r="T11" s="27">
        <f>((S11/[1]Sheet3!$B$22)*10000)/1000</f>
        <v>0</v>
      </c>
    </row>
    <row r="12" spans="1:20" s="3" customFormat="1" ht="12.75" x14ac:dyDescent="0.2">
      <c r="A12" s="4">
        <v>39342</v>
      </c>
      <c r="B12" s="5" t="s">
        <v>33</v>
      </c>
      <c r="C12" s="6">
        <v>0.53402777777777777</v>
      </c>
      <c r="D12" s="7">
        <v>-5</v>
      </c>
      <c r="E12" s="2" t="s">
        <v>32</v>
      </c>
      <c r="F12" s="5" t="s">
        <v>123</v>
      </c>
      <c r="G12" s="5" t="s">
        <v>124</v>
      </c>
      <c r="H12" s="2">
        <v>0</v>
      </c>
      <c r="I12" s="2">
        <v>0</v>
      </c>
      <c r="J12" s="2">
        <v>0</v>
      </c>
      <c r="K12" s="2">
        <v>0</v>
      </c>
      <c r="L12" s="2">
        <v>0</v>
      </c>
      <c r="M12" s="2">
        <v>0</v>
      </c>
      <c r="N12" s="2">
        <f t="shared" si="0"/>
        <v>0</v>
      </c>
      <c r="O12" s="2">
        <v>0</v>
      </c>
      <c r="P12" s="2">
        <v>0</v>
      </c>
      <c r="Q12" s="2">
        <v>0</v>
      </c>
      <c r="S12" s="17">
        <f>((H12*'[1]Cal p gram'!$U$2)+(I12*'[1]Cal p gram'!$V$4)+(J12*'[1]Cal p gram'!$V$6)+(K12*'[1]Cal p gram'!$V$8)+(L12*'[1]Cal p gram'!$V$10)+(M12*'[1]Cal p gram'!$V$12)+(O12*'[1]Cal p gram'!$U$13)+(P12*'[1]Cal p gram'!$U$13)+(Q12*'[1]Cal p gram'!$U$14))/1000</f>
        <v>0</v>
      </c>
      <c r="T12" s="27">
        <f>((S12/[1]Sheet3!$B$22)*10000)/1000</f>
        <v>0</v>
      </c>
    </row>
    <row r="13" spans="1:20" s="3" customFormat="1" ht="12.75" x14ac:dyDescent="0.2">
      <c r="A13" s="4">
        <v>39342</v>
      </c>
      <c r="B13" s="5" t="s">
        <v>34</v>
      </c>
      <c r="C13" s="6">
        <v>0.53888888888888886</v>
      </c>
      <c r="D13" s="7">
        <v>-5</v>
      </c>
      <c r="E13" s="2" t="s">
        <v>35</v>
      </c>
      <c r="F13" s="18" t="s">
        <v>125</v>
      </c>
      <c r="G13" s="5" t="s">
        <v>126</v>
      </c>
      <c r="H13" s="2">
        <v>0</v>
      </c>
      <c r="I13" s="2">
        <v>0</v>
      </c>
      <c r="J13" s="2">
        <v>0</v>
      </c>
      <c r="K13" s="2">
        <v>0</v>
      </c>
      <c r="L13" s="2">
        <v>0</v>
      </c>
      <c r="M13" s="2">
        <v>0</v>
      </c>
      <c r="N13" s="2">
        <f t="shared" si="0"/>
        <v>0</v>
      </c>
      <c r="O13" s="2">
        <v>2</v>
      </c>
      <c r="P13" s="2">
        <v>0</v>
      </c>
      <c r="Q13" s="2">
        <v>0</v>
      </c>
      <c r="S13" s="17">
        <f>((H13*'[1]Cal p gram'!$U$2)+(I13*'[1]Cal p gram'!$V$4)+(J13*'[1]Cal p gram'!$V$6)+(K13*'[1]Cal p gram'!$V$8)+(L13*'[1]Cal p gram'!$V$10)+(M13*'[1]Cal p gram'!$V$12)+(O13*'[1]Cal p gram'!$U$13)+(P13*'[1]Cal p gram'!$U$13)+(Q13*'[1]Cal p gram'!$U$14))/1000</f>
        <v>5.4071492561983452E-2</v>
      </c>
      <c r="T13" s="27">
        <f>((S13/[1]Sheet3!$B$22)*10000)/1000</f>
        <v>4.406145326369057E-3</v>
      </c>
    </row>
    <row r="14" spans="1:20" s="3" customFormat="1" ht="12.75" x14ac:dyDescent="0.2">
      <c r="A14" s="4">
        <v>39342</v>
      </c>
      <c r="B14" s="5" t="s">
        <v>36</v>
      </c>
      <c r="C14" s="6">
        <v>0.54722222222222217</v>
      </c>
      <c r="D14" s="7">
        <v>-5</v>
      </c>
      <c r="E14" s="2" t="s">
        <v>35</v>
      </c>
      <c r="F14" s="5" t="s">
        <v>127</v>
      </c>
      <c r="G14" s="5" t="s">
        <v>128</v>
      </c>
      <c r="H14" s="2">
        <v>0</v>
      </c>
      <c r="I14" s="2">
        <v>0</v>
      </c>
      <c r="J14" s="2">
        <v>0</v>
      </c>
      <c r="K14" s="2">
        <v>0</v>
      </c>
      <c r="L14" s="2">
        <v>0</v>
      </c>
      <c r="M14" s="2">
        <v>0</v>
      </c>
      <c r="N14" s="2">
        <f t="shared" si="0"/>
        <v>0</v>
      </c>
      <c r="O14" s="2">
        <v>0</v>
      </c>
      <c r="P14" s="2">
        <v>0</v>
      </c>
      <c r="Q14" s="2">
        <v>0</v>
      </c>
      <c r="S14" s="17">
        <f>((H14*'[1]Cal p gram'!$U$2)+(I14*'[1]Cal p gram'!$V$4)+(J14*'[1]Cal p gram'!$V$6)+(K14*'[1]Cal p gram'!$V$8)+(L14*'[1]Cal p gram'!$V$10)+(M14*'[1]Cal p gram'!$V$12)+(O14*'[1]Cal p gram'!$U$13)+(P14*'[1]Cal p gram'!$U$13)+(Q14*'[1]Cal p gram'!$U$14))/1000</f>
        <v>0</v>
      </c>
      <c r="T14" s="27">
        <f>((S14/[1]Sheet3!$B$22)*10000)/1000</f>
        <v>0</v>
      </c>
    </row>
    <row r="15" spans="1:20" s="3" customFormat="1" ht="12.75" x14ac:dyDescent="0.2">
      <c r="A15" s="4">
        <v>39342</v>
      </c>
      <c r="B15" s="5" t="s">
        <v>37</v>
      </c>
      <c r="C15" s="6">
        <v>0.55833333333333335</v>
      </c>
      <c r="D15" s="7">
        <v>-5</v>
      </c>
      <c r="E15" s="2" t="s">
        <v>38</v>
      </c>
      <c r="F15" s="18" t="s">
        <v>129</v>
      </c>
      <c r="G15" s="5" t="s">
        <v>130</v>
      </c>
      <c r="H15" s="2">
        <v>36</v>
      </c>
      <c r="I15" s="2">
        <v>25</v>
      </c>
      <c r="J15" s="2">
        <v>8</v>
      </c>
      <c r="K15" s="2">
        <v>5</v>
      </c>
      <c r="L15" s="2">
        <v>2</v>
      </c>
      <c r="M15" s="2">
        <v>3</v>
      </c>
      <c r="N15" s="2">
        <f t="shared" si="0"/>
        <v>79</v>
      </c>
      <c r="O15" s="2">
        <v>4</v>
      </c>
      <c r="P15" s="2">
        <v>1</v>
      </c>
      <c r="Q15" s="2">
        <v>0</v>
      </c>
      <c r="S15" s="17">
        <f>((H15*'[1]Cal p gram'!$U$2)+(I15*'[1]Cal p gram'!$V$4)+(J15*'[1]Cal p gram'!$V$6)+(K15*'[1]Cal p gram'!$V$8)+(L15*'[1]Cal p gram'!$V$10)+(M15*'[1]Cal p gram'!$V$12)+(O15*'[1]Cal p gram'!$U$13)+(P15*'[1]Cal p gram'!$U$13)+(Q15*'[1]Cal p gram'!$U$14))/1000</f>
        <v>0.44370303603129307</v>
      </c>
      <c r="T15" s="27">
        <f>((S15/[1]Sheet3!$B$22)*10000)/1000</f>
        <v>3.6156206641863205E-2</v>
      </c>
    </row>
    <row r="16" spans="1:20" s="3" customFormat="1" ht="12.75" x14ac:dyDescent="0.2">
      <c r="A16" s="4">
        <v>39342</v>
      </c>
      <c r="B16" s="5" t="s">
        <v>39</v>
      </c>
      <c r="C16" s="6">
        <v>0.56666666666666665</v>
      </c>
      <c r="D16" s="7">
        <v>-5</v>
      </c>
      <c r="E16" s="2" t="s">
        <v>38</v>
      </c>
      <c r="F16" s="5" t="s">
        <v>131</v>
      </c>
      <c r="G16" s="5" t="s">
        <v>132</v>
      </c>
      <c r="H16" s="2">
        <v>8</v>
      </c>
      <c r="I16" s="2">
        <v>5</v>
      </c>
      <c r="J16" s="2">
        <v>1</v>
      </c>
      <c r="K16" s="2">
        <v>0</v>
      </c>
      <c r="L16" s="2">
        <v>0</v>
      </c>
      <c r="M16" s="2">
        <v>0</v>
      </c>
      <c r="N16" s="2">
        <f t="shared" si="0"/>
        <v>14</v>
      </c>
      <c r="O16" s="2">
        <v>2</v>
      </c>
      <c r="P16" s="2">
        <v>0</v>
      </c>
      <c r="Q16" s="2">
        <v>0</v>
      </c>
      <c r="S16" s="17">
        <f>((H16*'[1]Cal p gram'!$U$2)+(I16*'[1]Cal p gram'!$V$4)+(J16*'[1]Cal p gram'!$V$6)+(K16*'[1]Cal p gram'!$V$8)+(L16*'[1]Cal p gram'!$V$10)+(M16*'[1]Cal p gram'!$V$12)+(O16*'[1]Cal p gram'!$U$13)+(P16*'[1]Cal p gram'!$U$13)+(Q16*'[1]Cal p gram'!$U$14))/1000</f>
        <v>0.12263244914561335</v>
      </c>
      <c r="T16" s="27">
        <f>((S16/[1]Sheet3!$B$22)*10000)/1000</f>
        <v>9.9929993988002938E-3</v>
      </c>
    </row>
    <row r="17" spans="1:20" s="3" customFormat="1" x14ac:dyDescent="0.25">
      <c r="A17" s="4">
        <v>39343</v>
      </c>
      <c r="B17" s="5" t="s">
        <v>28</v>
      </c>
      <c r="C17" s="6">
        <v>0.56736111111111109</v>
      </c>
      <c r="D17" s="7">
        <v>-5</v>
      </c>
      <c r="E17" s="2" t="s">
        <v>29</v>
      </c>
      <c r="F17" s="5" t="s">
        <v>133</v>
      </c>
      <c r="G17" s="5" t="s">
        <v>134</v>
      </c>
      <c r="H17" s="2">
        <v>0</v>
      </c>
      <c r="I17" s="2">
        <v>1</v>
      </c>
      <c r="J17" s="2">
        <v>0</v>
      </c>
      <c r="K17" s="2">
        <v>0</v>
      </c>
      <c r="L17" s="2">
        <v>0</v>
      </c>
      <c r="M17" s="2">
        <v>0</v>
      </c>
      <c r="N17" s="2">
        <f t="shared" si="0"/>
        <v>1</v>
      </c>
      <c r="O17" s="8">
        <v>0</v>
      </c>
      <c r="P17" s="8">
        <v>0</v>
      </c>
      <c r="Q17" s="8">
        <v>1</v>
      </c>
      <c r="R17" s="15"/>
      <c r="S17" s="17">
        <f>((H17*'[1]Cal p gram'!$U$2)+(I17*'[1]Cal p gram'!$V$4)+(J17*'[1]Cal p gram'!$V$6)+(K17*'[1]Cal p gram'!$V$8)+(L17*'[1]Cal p gram'!$V$10)+(M17*'[1]Cal p gram'!$V$12)+(O17*'[1]Cal p gram'!$U$13)+(P17*'[1]Cal p gram'!$U$13)+(Q17*'[1]Cal p gram'!$U$14))/1000</f>
        <v>9.1699043478260817E-3</v>
      </c>
      <c r="T17" s="27">
        <f>((S17/[1]Sheet3!$B$22)*10000)/1000</f>
        <v>7.4723166073341102E-4</v>
      </c>
    </row>
    <row r="18" spans="1:20" s="3" customFormat="1" x14ac:dyDescent="0.25">
      <c r="A18" s="4">
        <v>39343</v>
      </c>
      <c r="B18" s="5" t="s">
        <v>27</v>
      </c>
      <c r="C18" s="6">
        <v>0.57361111111111107</v>
      </c>
      <c r="D18" s="7">
        <v>-5</v>
      </c>
      <c r="E18" s="2" t="s">
        <v>26</v>
      </c>
      <c r="F18" s="5" t="s">
        <v>135</v>
      </c>
      <c r="G18" s="5" t="s">
        <v>136</v>
      </c>
      <c r="H18" s="2">
        <v>0</v>
      </c>
      <c r="I18" s="2">
        <v>0</v>
      </c>
      <c r="J18" s="2">
        <v>0</v>
      </c>
      <c r="K18" s="2">
        <v>0</v>
      </c>
      <c r="L18" s="2">
        <v>0</v>
      </c>
      <c r="M18" s="2">
        <v>0</v>
      </c>
      <c r="N18" s="2">
        <f t="shared" si="0"/>
        <v>0</v>
      </c>
      <c r="O18" s="8">
        <v>0</v>
      </c>
      <c r="P18" s="8">
        <v>0</v>
      </c>
      <c r="Q18" s="8">
        <v>0</v>
      </c>
      <c r="R18" s="15"/>
      <c r="S18" s="17">
        <f>((H18*'[1]Cal p gram'!$U$2)+(I18*'[1]Cal p gram'!$V$4)+(J18*'[1]Cal p gram'!$V$6)+(K18*'[1]Cal p gram'!$V$8)+(L18*'[1]Cal p gram'!$V$10)+(M18*'[1]Cal p gram'!$V$12)+(O18*'[1]Cal p gram'!$U$13)+(P18*'[1]Cal p gram'!$U$13)+(Q18*'[1]Cal p gram'!$U$14))/1000</f>
        <v>0</v>
      </c>
      <c r="T18" s="27">
        <f>((S18/[1]Sheet3!$B$22)*10000)/1000</f>
        <v>0</v>
      </c>
    </row>
    <row r="19" spans="1:20" s="3" customFormat="1" x14ac:dyDescent="0.25">
      <c r="A19" s="4">
        <v>39343</v>
      </c>
      <c r="B19" s="5" t="s">
        <v>25</v>
      </c>
      <c r="C19" s="6">
        <v>0.57847222222222217</v>
      </c>
      <c r="D19" s="7">
        <v>-5</v>
      </c>
      <c r="E19" s="2" t="s">
        <v>26</v>
      </c>
      <c r="F19" s="5" t="s">
        <v>137</v>
      </c>
      <c r="G19" s="5" t="s">
        <v>138</v>
      </c>
      <c r="H19" s="2">
        <v>9</v>
      </c>
      <c r="I19" s="2">
        <v>5</v>
      </c>
      <c r="J19" s="2">
        <v>7</v>
      </c>
      <c r="K19" s="2">
        <v>4</v>
      </c>
      <c r="L19" s="2">
        <v>2</v>
      </c>
      <c r="M19" s="2">
        <v>0</v>
      </c>
      <c r="N19" s="2">
        <f t="shared" si="0"/>
        <v>27</v>
      </c>
      <c r="O19" s="8">
        <v>1</v>
      </c>
      <c r="P19" s="8">
        <v>0</v>
      </c>
      <c r="Q19" s="8">
        <v>0</v>
      </c>
      <c r="R19" s="15"/>
      <c r="S19" s="17">
        <f>((H19*'[1]Cal p gram'!$U$2)+(I19*'[1]Cal p gram'!$V$4)+(J19*'[1]Cal p gram'!$V$6)+(K19*'[1]Cal p gram'!$V$8)+(L19*'[1]Cal p gram'!$V$10)+(M19*'[1]Cal p gram'!$V$12)+(O19*'[1]Cal p gram'!$U$13)+(P19*'[1]Cal p gram'!$U$13)+(Q19*'[1]Cal p gram'!$U$14))/1000</f>
        <v>0.10416682243757534</v>
      </c>
      <c r="T19" s="27">
        <f>((S19/[1]Sheet3!$B$22)*10000)/1000</f>
        <v>8.4882834946696691E-3</v>
      </c>
    </row>
    <row r="20" spans="1:20" s="3" customFormat="1" x14ac:dyDescent="0.25">
      <c r="A20" s="4">
        <v>39343</v>
      </c>
      <c r="B20" s="5" t="s">
        <v>24</v>
      </c>
      <c r="C20" s="6">
        <v>0.58888888888888891</v>
      </c>
      <c r="D20" s="7">
        <v>-5</v>
      </c>
      <c r="E20" s="2" t="s">
        <v>23</v>
      </c>
      <c r="F20" s="5" t="s">
        <v>139</v>
      </c>
      <c r="G20" s="5" t="s">
        <v>140</v>
      </c>
      <c r="H20" s="2">
        <v>1</v>
      </c>
      <c r="I20" s="2">
        <v>0</v>
      </c>
      <c r="J20" s="2">
        <v>0</v>
      </c>
      <c r="K20" s="2">
        <v>0</v>
      </c>
      <c r="L20" s="2">
        <v>0</v>
      </c>
      <c r="M20" s="2">
        <v>0</v>
      </c>
      <c r="N20" s="2">
        <f t="shared" si="0"/>
        <v>1</v>
      </c>
      <c r="O20" s="8">
        <v>0</v>
      </c>
      <c r="P20" s="8">
        <v>0</v>
      </c>
      <c r="Q20" s="8">
        <v>0</v>
      </c>
      <c r="R20" s="15"/>
      <c r="S20" s="17">
        <f>((H20*'[1]Cal p gram'!$U$2)+(I20*'[1]Cal p gram'!$V$4)+(J20*'[1]Cal p gram'!$V$6)+(K20*'[1]Cal p gram'!$V$8)+(L20*'[1]Cal p gram'!$V$10)+(M20*'[1]Cal p gram'!$V$12)+(O20*'[1]Cal p gram'!$U$13)+(P20*'[1]Cal p gram'!$U$13)+(Q20*'[1]Cal p gram'!$U$14))/1000</f>
        <v>8.5701195729537358E-3</v>
      </c>
      <c r="T20" s="27">
        <f>((S20/[1]Sheet3!$B$22)*10000)/1000</f>
        <v>6.9835675905390471E-4</v>
      </c>
    </row>
    <row r="21" spans="1:20" s="3" customFormat="1" ht="12.75" x14ac:dyDescent="0.2">
      <c r="A21" s="4">
        <v>39350</v>
      </c>
      <c r="B21" s="5" t="s">
        <v>34</v>
      </c>
      <c r="C21" s="6">
        <v>0.39305555555555555</v>
      </c>
      <c r="D21" s="7">
        <v>-5</v>
      </c>
      <c r="E21" s="2" t="s">
        <v>35</v>
      </c>
      <c r="F21" s="5" t="s">
        <v>141</v>
      </c>
      <c r="G21" s="5" t="s">
        <v>142</v>
      </c>
      <c r="H21" s="2">
        <v>2</v>
      </c>
      <c r="I21" s="2">
        <v>0</v>
      </c>
      <c r="J21" s="2">
        <v>0</v>
      </c>
      <c r="K21" s="2">
        <v>0</v>
      </c>
      <c r="L21" s="2">
        <v>1</v>
      </c>
      <c r="M21" s="2">
        <v>0</v>
      </c>
      <c r="N21" s="2">
        <f t="shared" si="0"/>
        <v>3</v>
      </c>
      <c r="O21" s="2">
        <v>5</v>
      </c>
      <c r="P21" s="2">
        <v>4</v>
      </c>
      <c r="Q21" s="2">
        <v>0</v>
      </c>
      <c r="R21" s="2"/>
      <c r="S21" s="17">
        <f>((H21*'[1]Cal p gram'!$U$2)+(I21*'[1]Cal p gram'!$V$4)+(J21*'[1]Cal p gram'!$V$6)+(K21*'[1]Cal p gram'!$V$8)+(L21*'[1]Cal p gram'!$V$10)+(M21*'[1]Cal p gram'!$V$12)+(O21*'[1]Cal p gram'!$U$13)+(P21*'[1]Cal p gram'!$U$13)+(Q21*'[1]Cal p gram'!$U$14))/1000</f>
        <v>0.26046195567483299</v>
      </c>
      <c r="T21" s="27">
        <f>((S21/[1]Sheet3!$B$22)*10000)/1000</f>
        <v>2.1224367486768564E-2</v>
      </c>
    </row>
    <row r="22" spans="1:20" s="3" customFormat="1" ht="12.75" x14ac:dyDescent="0.2">
      <c r="A22" s="4">
        <v>39350</v>
      </c>
      <c r="B22" s="5" t="s">
        <v>36</v>
      </c>
      <c r="C22" s="6">
        <v>0.40277777777777773</v>
      </c>
      <c r="D22" s="7">
        <v>-5</v>
      </c>
      <c r="E22" s="2" t="s">
        <v>35</v>
      </c>
      <c r="F22" s="5" t="s">
        <v>143</v>
      </c>
      <c r="G22" s="5" t="s">
        <v>144</v>
      </c>
      <c r="H22" s="2">
        <v>7</v>
      </c>
      <c r="I22" s="2">
        <v>4</v>
      </c>
      <c r="J22" s="2">
        <v>2</v>
      </c>
      <c r="K22" s="2">
        <v>5</v>
      </c>
      <c r="L22" s="2">
        <v>3</v>
      </c>
      <c r="M22" s="2">
        <v>3</v>
      </c>
      <c r="N22" s="2">
        <f t="shared" si="0"/>
        <v>24</v>
      </c>
      <c r="O22" s="2">
        <v>1</v>
      </c>
      <c r="P22" s="2">
        <v>0</v>
      </c>
      <c r="Q22" s="2">
        <v>0</v>
      </c>
      <c r="R22" s="2"/>
      <c r="S22" s="17">
        <f>((H22*'[1]Cal p gram'!$U$2)+(I22*'[1]Cal p gram'!$V$4)+(J22*'[1]Cal p gram'!$V$6)+(K22*'[1]Cal p gram'!$V$8)+(L22*'[1]Cal p gram'!$V$10)+(M22*'[1]Cal p gram'!$V$12)+(O22*'[1]Cal p gram'!$U$13)+(P22*'[1]Cal p gram'!$U$13)+(Q22*'[1]Cal p gram'!$U$14))/1000</f>
        <v>8.7026583291667875E-2</v>
      </c>
      <c r="T22" s="27">
        <f>((S22/[1]Sheet3!$B$22)*10000)/1000</f>
        <v>7.0915699765618616E-3</v>
      </c>
    </row>
    <row r="23" spans="1:20" s="3" customFormat="1" ht="12.75" x14ac:dyDescent="0.2">
      <c r="A23" s="4">
        <v>39351</v>
      </c>
      <c r="B23" s="9">
        <v>16</v>
      </c>
      <c r="C23" s="6">
        <v>0.4194444444444444</v>
      </c>
      <c r="D23" s="7">
        <v>-5</v>
      </c>
      <c r="E23" s="2" t="s">
        <v>38</v>
      </c>
      <c r="F23" s="5" t="s">
        <v>145</v>
      </c>
      <c r="G23" s="5" t="s">
        <v>146</v>
      </c>
      <c r="H23" s="2">
        <v>1</v>
      </c>
      <c r="I23" s="2">
        <v>3</v>
      </c>
      <c r="J23" s="2">
        <v>2</v>
      </c>
      <c r="K23" s="2">
        <v>1</v>
      </c>
      <c r="L23" s="2">
        <v>0</v>
      </c>
      <c r="M23" s="2">
        <v>0</v>
      </c>
      <c r="N23" s="2">
        <f t="shared" si="0"/>
        <v>7</v>
      </c>
      <c r="O23" s="2">
        <v>0</v>
      </c>
      <c r="P23" s="2">
        <v>0</v>
      </c>
      <c r="Q23" s="2">
        <v>0</v>
      </c>
      <c r="R23" s="2"/>
      <c r="S23" s="17">
        <f>((H23*'[1]Cal p gram'!$U$2)+(I23*'[1]Cal p gram'!$V$4)+(J23*'[1]Cal p gram'!$V$6)+(K23*'[1]Cal p gram'!$V$8)+(L23*'[1]Cal p gram'!$V$10)+(M23*'[1]Cal p gram'!$V$12)+(O23*'[1]Cal p gram'!$U$13)+(P23*'[1]Cal p gram'!$U$13)+(Q23*'[1]Cal p gram'!$U$14))/1000</f>
        <v>8.5701195729537358E-3</v>
      </c>
      <c r="T23" s="27">
        <f>((S23/[1]Sheet3!$B$22)*10000)/1000</f>
        <v>6.9835675905390471E-4</v>
      </c>
    </row>
    <row r="24" spans="1:20" s="3" customFormat="1" ht="12.75" x14ac:dyDescent="0.2">
      <c r="A24" s="4">
        <v>39351</v>
      </c>
      <c r="B24" s="5" t="s">
        <v>40</v>
      </c>
      <c r="C24" s="6">
        <v>0.42638888888888887</v>
      </c>
      <c r="D24" s="7">
        <v>-5</v>
      </c>
      <c r="E24" s="2" t="s">
        <v>35</v>
      </c>
      <c r="F24" s="5" t="s">
        <v>147</v>
      </c>
      <c r="G24" s="5" t="s">
        <v>148</v>
      </c>
      <c r="H24" s="2">
        <v>1</v>
      </c>
      <c r="I24" s="2">
        <v>1</v>
      </c>
      <c r="J24" s="2">
        <v>0</v>
      </c>
      <c r="K24" s="2">
        <v>0</v>
      </c>
      <c r="L24" s="2">
        <v>0</v>
      </c>
      <c r="M24" s="2">
        <v>1</v>
      </c>
      <c r="N24" s="2">
        <f t="shared" si="0"/>
        <v>3</v>
      </c>
      <c r="O24" s="2">
        <v>0</v>
      </c>
      <c r="P24" s="2">
        <v>0</v>
      </c>
      <c r="Q24" s="2">
        <v>0</v>
      </c>
      <c r="R24" s="2"/>
      <c r="S24" s="17">
        <f>((H24*'[1]Cal p gram'!$U$2)+(I24*'[1]Cal p gram'!$V$4)+(J24*'[1]Cal p gram'!$V$6)+(K24*'[1]Cal p gram'!$V$8)+(L24*'[1]Cal p gram'!$V$10)+(M24*'[1]Cal p gram'!$V$12)+(O24*'[1]Cal p gram'!$U$13)+(P24*'[1]Cal p gram'!$U$13)+(Q24*'[1]Cal p gram'!$U$14))/1000</f>
        <v>8.5701195729537358E-3</v>
      </c>
      <c r="T24" s="27">
        <f>((S24/[1]Sheet3!$B$22)*10000)/1000</f>
        <v>6.9835675905390471E-4</v>
      </c>
    </row>
    <row r="25" spans="1:20" s="3" customFormat="1" ht="12.75" x14ac:dyDescent="0.2">
      <c r="A25" s="4">
        <v>39351</v>
      </c>
      <c r="B25" s="5" t="s">
        <v>41</v>
      </c>
      <c r="C25" s="6">
        <v>0.43194444444444441</v>
      </c>
      <c r="D25" s="7">
        <v>-5</v>
      </c>
      <c r="E25" s="2" t="s">
        <v>32</v>
      </c>
      <c r="F25" s="5" t="s">
        <v>149</v>
      </c>
      <c r="G25" s="9">
        <v>5905687</v>
      </c>
      <c r="H25" s="2">
        <v>0</v>
      </c>
      <c r="I25" s="2">
        <v>0</v>
      </c>
      <c r="J25" s="2">
        <v>0</v>
      </c>
      <c r="K25" s="2">
        <v>0</v>
      </c>
      <c r="L25" s="2">
        <v>1</v>
      </c>
      <c r="M25" s="2">
        <v>0</v>
      </c>
      <c r="N25" s="2">
        <f t="shared" si="0"/>
        <v>1</v>
      </c>
      <c r="O25" s="2">
        <v>0</v>
      </c>
      <c r="P25" s="2">
        <v>0</v>
      </c>
      <c r="Q25" s="2">
        <v>0</v>
      </c>
      <c r="R25" s="2"/>
      <c r="S25" s="17">
        <f>((H25*'[1]Cal p gram'!$U$2)+(I25*'[1]Cal p gram'!$V$4)+(J25*'[1]Cal p gram'!$V$6)+(K25*'[1]Cal p gram'!$V$8)+(L25*'[1]Cal p gram'!$V$10)+(M25*'[1]Cal p gram'!$V$12)+(O25*'[1]Cal p gram'!$U$13)+(P25*'[1]Cal p gram'!$U$13)+(Q25*'[1]Cal p gram'!$U$14))/1000</f>
        <v>0</v>
      </c>
      <c r="T25" s="27">
        <f>((S25/[1]Sheet3!$B$22)*10000)/1000</f>
        <v>0</v>
      </c>
    </row>
    <row r="26" spans="1:20" s="3" customFormat="1" ht="12.75" x14ac:dyDescent="0.2">
      <c r="A26" s="4">
        <v>39351</v>
      </c>
      <c r="B26" s="5" t="s">
        <v>42</v>
      </c>
      <c r="C26" s="6">
        <v>0.43819444444444444</v>
      </c>
      <c r="D26" s="7">
        <v>-5</v>
      </c>
      <c r="E26" s="2" t="s">
        <v>29</v>
      </c>
      <c r="F26" s="5" t="s">
        <v>150</v>
      </c>
      <c r="G26" s="5" t="s">
        <v>151</v>
      </c>
      <c r="H26" s="2">
        <v>5</v>
      </c>
      <c r="I26" s="2">
        <v>2</v>
      </c>
      <c r="J26" s="2">
        <v>4</v>
      </c>
      <c r="K26" s="2">
        <v>1</v>
      </c>
      <c r="L26" s="2">
        <v>0</v>
      </c>
      <c r="M26" s="2">
        <v>0</v>
      </c>
      <c r="N26" s="2">
        <f t="shared" si="0"/>
        <v>12</v>
      </c>
      <c r="O26" s="2">
        <v>2</v>
      </c>
      <c r="P26" s="2">
        <v>0</v>
      </c>
      <c r="Q26" s="2">
        <v>0</v>
      </c>
      <c r="R26" s="2"/>
      <c r="S26" s="17">
        <f>((H26*'[1]Cal p gram'!$U$2)+(I26*'[1]Cal p gram'!$V$4)+(J26*'[1]Cal p gram'!$V$6)+(K26*'[1]Cal p gram'!$V$8)+(L26*'[1]Cal p gram'!$V$10)+(M26*'[1]Cal p gram'!$V$12)+(O26*'[1]Cal p gram'!$U$13)+(P26*'[1]Cal p gram'!$U$13)+(Q26*'[1]Cal p gram'!$U$14))/1000</f>
        <v>9.6922090426752136E-2</v>
      </c>
      <c r="T26" s="27">
        <f>((S26/[1]Sheet3!$B$22)*10000)/1000</f>
        <v>7.8979291216385809E-3</v>
      </c>
    </row>
    <row r="27" spans="1:20" s="3" customFormat="1" ht="12.75" x14ac:dyDescent="0.2">
      <c r="A27" s="4">
        <v>39342</v>
      </c>
      <c r="B27" s="5" t="s">
        <v>43</v>
      </c>
      <c r="C27" s="6">
        <v>0.57291666666666663</v>
      </c>
      <c r="D27" s="7">
        <v>-4</v>
      </c>
      <c r="E27" s="2" t="s">
        <v>44</v>
      </c>
      <c r="F27" s="18" t="s">
        <v>152</v>
      </c>
      <c r="G27" s="5" t="s">
        <v>153</v>
      </c>
      <c r="H27" s="2">
        <v>9</v>
      </c>
      <c r="I27" s="2">
        <v>10</v>
      </c>
      <c r="J27" s="2">
        <v>9</v>
      </c>
      <c r="K27" s="2">
        <v>6</v>
      </c>
      <c r="L27" s="2">
        <v>3</v>
      </c>
      <c r="M27" s="2">
        <v>4</v>
      </c>
      <c r="N27" s="2">
        <f t="shared" si="0"/>
        <v>41</v>
      </c>
      <c r="O27" s="2">
        <v>0</v>
      </c>
      <c r="P27" s="2">
        <v>0</v>
      </c>
      <c r="Q27" s="2">
        <v>0</v>
      </c>
      <c r="S27" s="17">
        <f>((H27*'[1]Cal p gram'!$U$2)+(I27*'[1]Cal p gram'!$V$4)+(J27*'[1]Cal p gram'!$V$6)+(K27*'[1]Cal p gram'!$V$8)+(L27*'[1]Cal p gram'!$V$10)+(M27*'[1]Cal p gram'!$V$12)+(O27*'[1]Cal p gram'!$U$13)+(P27*'[1]Cal p gram'!$U$13)+(Q27*'[1]Cal p gram'!$U$14))/1000</f>
        <v>7.7131076156583614E-2</v>
      </c>
      <c r="T27" s="27">
        <f>((S27/[1]Sheet3!$B$22)*10000)/1000</f>
        <v>6.2852108314851414E-3</v>
      </c>
    </row>
    <row r="28" spans="1:20" s="3" customFormat="1" ht="12.75" x14ac:dyDescent="0.2">
      <c r="A28" s="4">
        <v>39342</v>
      </c>
      <c r="B28" s="5" t="s">
        <v>45</v>
      </c>
      <c r="C28" s="6">
        <v>0.58472222222222214</v>
      </c>
      <c r="D28" s="7">
        <v>-4</v>
      </c>
      <c r="E28" s="2" t="s">
        <v>44</v>
      </c>
      <c r="F28" s="5" t="s">
        <v>154</v>
      </c>
      <c r="G28" s="5" t="s">
        <v>155</v>
      </c>
      <c r="H28" s="2">
        <v>14</v>
      </c>
      <c r="I28" s="2">
        <v>16</v>
      </c>
      <c r="J28" s="2">
        <v>11</v>
      </c>
      <c r="K28" s="2">
        <v>3</v>
      </c>
      <c r="L28" s="2">
        <v>8</v>
      </c>
      <c r="M28" s="2">
        <v>15</v>
      </c>
      <c r="N28" s="2">
        <f t="shared" si="0"/>
        <v>67</v>
      </c>
      <c r="O28" s="2">
        <v>1</v>
      </c>
      <c r="P28" s="2">
        <v>0</v>
      </c>
      <c r="Q28" s="2">
        <v>1</v>
      </c>
      <c r="S28" s="17">
        <f>((H28*'[1]Cal p gram'!$U$2)+(I28*'[1]Cal p gram'!$V$4)+(J28*'[1]Cal p gram'!$V$6)+(K28*'[1]Cal p gram'!$V$8)+(L28*'[1]Cal p gram'!$V$10)+(M28*'[1]Cal p gram'!$V$12)+(O28*'[1]Cal p gram'!$U$13)+(P28*'[1]Cal p gram'!$U$13)+(Q28*'[1]Cal p gram'!$U$14))/1000</f>
        <v>0.1561873246501701</v>
      </c>
      <c r="T28" s="27">
        <f>((S28/[1]Sheet3!$B$22)*10000)/1000</f>
        <v>1.2727298950672605E-2</v>
      </c>
    </row>
    <row r="29" spans="1:20" s="3" customFormat="1" ht="12.75" x14ac:dyDescent="0.2">
      <c r="A29" s="4">
        <v>39342</v>
      </c>
      <c r="B29" s="5" t="s">
        <v>46</v>
      </c>
      <c r="C29" s="6">
        <v>0.59236111111111112</v>
      </c>
      <c r="D29" s="7">
        <v>-4</v>
      </c>
      <c r="E29" s="2" t="s">
        <v>47</v>
      </c>
      <c r="F29" s="18" t="s">
        <v>156</v>
      </c>
      <c r="G29" s="5" t="s">
        <v>157</v>
      </c>
      <c r="H29" s="2">
        <v>0</v>
      </c>
      <c r="I29" s="2">
        <v>0</v>
      </c>
      <c r="J29" s="2">
        <v>0</v>
      </c>
      <c r="K29" s="2">
        <v>0</v>
      </c>
      <c r="L29" s="2">
        <v>0</v>
      </c>
      <c r="M29" s="2">
        <v>0</v>
      </c>
      <c r="N29" s="2">
        <f t="shared" si="0"/>
        <v>0</v>
      </c>
      <c r="O29" s="2">
        <v>0</v>
      </c>
      <c r="P29" s="2">
        <v>0</v>
      </c>
      <c r="Q29" s="2">
        <v>0</v>
      </c>
      <c r="S29" s="17">
        <f>((H29*'[1]Cal p gram'!$U$2)+(I29*'[1]Cal p gram'!$V$4)+(J29*'[1]Cal p gram'!$V$6)+(K29*'[1]Cal p gram'!$V$8)+(L29*'[1]Cal p gram'!$V$10)+(M29*'[1]Cal p gram'!$V$12)+(O29*'[1]Cal p gram'!$U$13)+(P29*'[1]Cal p gram'!$U$13)+(Q29*'[1]Cal p gram'!$U$14))/1000</f>
        <v>0</v>
      </c>
      <c r="T29" s="27">
        <f>((S29/[1]Sheet3!$B$22)*10000)/1000</f>
        <v>0</v>
      </c>
    </row>
    <row r="30" spans="1:20" s="3" customFormat="1" ht="12.75" x14ac:dyDescent="0.2">
      <c r="A30" s="4">
        <v>39342</v>
      </c>
      <c r="B30" s="5" t="s">
        <v>48</v>
      </c>
      <c r="C30" s="6">
        <v>0.59513888888888888</v>
      </c>
      <c r="D30" s="7">
        <v>-4</v>
      </c>
      <c r="E30" s="2" t="s">
        <v>47</v>
      </c>
      <c r="F30" s="5" t="s">
        <v>158</v>
      </c>
      <c r="G30" s="5" t="s">
        <v>159</v>
      </c>
      <c r="H30" s="2">
        <v>0</v>
      </c>
      <c r="I30" s="2">
        <v>0</v>
      </c>
      <c r="J30" s="2">
        <v>0</v>
      </c>
      <c r="K30" s="2">
        <v>0</v>
      </c>
      <c r="L30" s="2">
        <v>0</v>
      </c>
      <c r="M30" s="2">
        <v>0</v>
      </c>
      <c r="N30" s="2">
        <f t="shared" si="0"/>
        <v>0</v>
      </c>
      <c r="O30" s="2">
        <v>0</v>
      </c>
      <c r="P30" s="2">
        <v>0</v>
      </c>
      <c r="Q30" s="2">
        <v>0</v>
      </c>
      <c r="S30" s="17">
        <f>((H30*'[1]Cal p gram'!$U$2)+(I30*'[1]Cal p gram'!$V$4)+(J30*'[1]Cal p gram'!$V$6)+(K30*'[1]Cal p gram'!$V$8)+(L30*'[1]Cal p gram'!$V$10)+(M30*'[1]Cal p gram'!$V$12)+(O30*'[1]Cal p gram'!$U$13)+(P30*'[1]Cal p gram'!$U$13)+(Q30*'[1]Cal p gram'!$U$14))/1000</f>
        <v>0</v>
      </c>
      <c r="T30" s="27">
        <f>((S30/[1]Sheet3!$B$22)*10000)/1000</f>
        <v>0</v>
      </c>
    </row>
    <row r="31" spans="1:20" s="3" customFormat="1" ht="12.75" x14ac:dyDescent="0.2">
      <c r="A31" s="4">
        <v>39342</v>
      </c>
      <c r="B31" s="5" t="s">
        <v>49</v>
      </c>
      <c r="C31" s="6">
        <v>0.60555555555555551</v>
      </c>
      <c r="D31" s="7">
        <v>-4</v>
      </c>
      <c r="E31" s="2" t="s">
        <v>50</v>
      </c>
      <c r="F31" s="18" t="s">
        <v>160</v>
      </c>
      <c r="G31" s="5" t="s">
        <v>161</v>
      </c>
      <c r="H31" s="2">
        <v>9</v>
      </c>
      <c r="I31" s="2">
        <v>4</v>
      </c>
      <c r="J31" s="2">
        <v>4</v>
      </c>
      <c r="K31" s="2">
        <v>3</v>
      </c>
      <c r="L31" s="2">
        <v>2</v>
      </c>
      <c r="M31" s="2">
        <v>3</v>
      </c>
      <c r="N31" s="2">
        <f t="shared" si="0"/>
        <v>25</v>
      </c>
      <c r="O31" s="2">
        <v>1</v>
      </c>
      <c r="P31" s="2">
        <v>0</v>
      </c>
      <c r="Q31" s="2">
        <v>0</v>
      </c>
      <c r="S31" s="17">
        <f>((H31*'[1]Cal p gram'!$U$2)+(I31*'[1]Cal p gram'!$V$4)+(J31*'[1]Cal p gram'!$V$6)+(K31*'[1]Cal p gram'!$V$8)+(L31*'[1]Cal p gram'!$V$10)+(M31*'[1]Cal p gram'!$V$12)+(O31*'[1]Cal p gram'!$U$13)+(P31*'[1]Cal p gram'!$U$13)+(Q31*'[1]Cal p gram'!$U$14))/1000</f>
        <v>0.10416682243757534</v>
      </c>
      <c r="T31" s="27">
        <f>((S31/[1]Sheet3!$B$22)*10000)/1000</f>
        <v>8.4882834946696691E-3</v>
      </c>
    </row>
    <row r="32" spans="1:20" s="3" customFormat="1" ht="12.75" x14ac:dyDescent="0.2">
      <c r="A32" s="4">
        <v>39342</v>
      </c>
      <c r="B32" s="5" t="s">
        <v>51</v>
      </c>
      <c r="C32" s="6">
        <v>0.61319444444444438</v>
      </c>
      <c r="D32" s="7">
        <v>-4</v>
      </c>
      <c r="E32" s="2" t="s">
        <v>50</v>
      </c>
      <c r="F32" s="5" t="s">
        <v>162</v>
      </c>
      <c r="G32" s="5" t="s">
        <v>163</v>
      </c>
      <c r="H32" s="2">
        <v>2</v>
      </c>
      <c r="I32" s="2">
        <v>1</v>
      </c>
      <c r="J32" s="2">
        <v>1</v>
      </c>
      <c r="K32" s="2">
        <v>0</v>
      </c>
      <c r="L32" s="2">
        <v>0</v>
      </c>
      <c r="M32" s="2">
        <v>0</v>
      </c>
      <c r="N32" s="2">
        <f t="shared" si="0"/>
        <v>4</v>
      </c>
      <c r="O32" s="2">
        <v>1</v>
      </c>
      <c r="P32" s="2">
        <v>0</v>
      </c>
      <c r="Q32" s="2">
        <v>0</v>
      </c>
      <c r="S32" s="17">
        <f>((H32*'[1]Cal p gram'!$U$2)+(I32*'[1]Cal p gram'!$V$4)+(J32*'[1]Cal p gram'!$V$6)+(K32*'[1]Cal p gram'!$V$8)+(L32*'[1]Cal p gram'!$V$10)+(M32*'[1]Cal p gram'!$V$12)+(O32*'[1]Cal p gram'!$U$13)+(P32*'[1]Cal p gram'!$U$13)+(Q32*'[1]Cal p gram'!$U$14))/1000</f>
        <v>4.4175985426899204E-2</v>
      </c>
      <c r="T32" s="27">
        <f>((S32/[1]Sheet3!$B$22)*10000)/1000</f>
        <v>3.5997861812923386E-3</v>
      </c>
    </row>
    <row r="33" spans="1:20" s="3" customFormat="1" x14ac:dyDescent="0.25">
      <c r="A33" s="4">
        <v>39343</v>
      </c>
      <c r="B33" s="5" t="s">
        <v>22</v>
      </c>
      <c r="C33" s="6">
        <v>0.59513888888888888</v>
      </c>
      <c r="D33" s="7">
        <v>-4</v>
      </c>
      <c r="E33" s="2" t="s">
        <v>23</v>
      </c>
      <c r="F33" s="5" t="s">
        <v>164</v>
      </c>
      <c r="G33" s="5" t="s">
        <v>165</v>
      </c>
      <c r="H33" s="2">
        <v>0</v>
      </c>
      <c r="I33" s="2">
        <v>0</v>
      </c>
      <c r="J33" s="2">
        <v>0</v>
      </c>
      <c r="K33" s="2">
        <v>0</v>
      </c>
      <c r="L33" s="2">
        <v>0</v>
      </c>
      <c r="M33" s="2">
        <v>0</v>
      </c>
      <c r="N33" s="2">
        <f t="shared" si="0"/>
        <v>0</v>
      </c>
      <c r="O33" s="8">
        <v>2</v>
      </c>
      <c r="P33" s="8">
        <v>0</v>
      </c>
      <c r="Q33" s="8">
        <v>0</v>
      </c>
      <c r="R33" s="15"/>
      <c r="S33" s="17">
        <f>((H33*'[1]Cal p gram'!$U$2)+(I33*'[1]Cal p gram'!$V$4)+(J33*'[1]Cal p gram'!$V$6)+(K33*'[1]Cal p gram'!$V$8)+(L33*'[1]Cal p gram'!$V$10)+(M33*'[1]Cal p gram'!$V$12)+(O33*'[1]Cal p gram'!$U$13)+(P33*'[1]Cal p gram'!$U$13)+(Q33*'[1]Cal p gram'!$U$14))/1000</f>
        <v>5.4071492561983452E-2</v>
      </c>
      <c r="T33" s="27">
        <f>((S33/[1]Sheet3!$B$22)*10000)/1000</f>
        <v>4.406145326369057E-3</v>
      </c>
    </row>
    <row r="34" spans="1:20" s="3" customFormat="1" x14ac:dyDescent="0.25">
      <c r="A34" s="4">
        <v>39343</v>
      </c>
      <c r="B34" s="5" t="s">
        <v>21</v>
      </c>
      <c r="C34" s="6">
        <v>0.60416666666666663</v>
      </c>
      <c r="D34" s="7">
        <v>-4</v>
      </c>
      <c r="E34" s="2" t="s">
        <v>20</v>
      </c>
      <c r="F34" s="5" t="s">
        <v>166</v>
      </c>
      <c r="G34" s="5" t="s">
        <v>167</v>
      </c>
      <c r="H34" s="2">
        <v>0</v>
      </c>
      <c r="I34" s="2">
        <v>0</v>
      </c>
      <c r="J34" s="2">
        <v>0</v>
      </c>
      <c r="K34" s="2">
        <v>0</v>
      </c>
      <c r="L34" s="2">
        <v>0</v>
      </c>
      <c r="M34" s="2">
        <v>0</v>
      </c>
      <c r="N34" s="2">
        <f t="shared" si="0"/>
        <v>0</v>
      </c>
      <c r="O34" s="8">
        <v>6</v>
      </c>
      <c r="P34" s="8">
        <v>0</v>
      </c>
      <c r="Q34" s="8">
        <v>0</v>
      </c>
      <c r="R34" s="15"/>
      <c r="S34" s="17">
        <f>((H34*'[1]Cal p gram'!$U$2)+(I34*'[1]Cal p gram'!$V$4)+(J34*'[1]Cal p gram'!$V$6)+(K34*'[1]Cal p gram'!$V$8)+(L34*'[1]Cal p gram'!$V$10)+(M34*'[1]Cal p gram'!$V$12)+(O34*'[1]Cal p gram'!$U$13)+(P34*'[1]Cal p gram'!$U$13)+(Q34*'[1]Cal p gram'!$U$14))/1000</f>
        <v>0.16221447768595035</v>
      </c>
      <c r="T34" s="27">
        <f>((S34/[1]Sheet3!$B$22)*10000)/1000</f>
        <v>1.3218435979107167E-2</v>
      </c>
    </row>
    <row r="35" spans="1:20" s="3" customFormat="1" x14ac:dyDescent="0.25">
      <c r="A35" s="4">
        <v>39343</v>
      </c>
      <c r="B35" s="5" t="s">
        <v>19</v>
      </c>
      <c r="C35" s="6">
        <v>0.61180555555555549</v>
      </c>
      <c r="D35" s="7">
        <v>-4</v>
      </c>
      <c r="E35" s="2" t="s">
        <v>20</v>
      </c>
      <c r="F35" s="5" t="s">
        <v>168</v>
      </c>
      <c r="G35" s="5" t="s">
        <v>169</v>
      </c>
      <c r="H35" s="2">
        <v>7</v>
      </c>
      <c r="I35" s="2">
        <v>9</v>
      </c>
      <c r="J35" s="2">
        <v>4</v>
      </c>
      <c r="K35" s="2">
        <v>6</v>
      </c>
      <c r="L35" s="2">
        <v>2</v>
      </c>
      <c r="M35" s="2">
        <v>3</v>
      </c>
      <c r="N35" s="2">
        <f t="shared" si="0"/>
        <v>31</v>
      </c>
      <c r="O35" s="8">
        <v>2</v>
      </c>
      <c r="P35" s="8">
        <v>3</v>
      </c>
      <c r="Q35" s="8">
        <v>1</v>
      </c>
      <c r="R35" s="15"/>
      <c r="S35" s="17">
        <f>((H35*'[1]Cal p gram'!$U$2)+(I35*'[1]Cal p gram'!$V$4)+(J35*'[1]Cal p gram'!$V$6)+(K35*'[1]Cal p gram'!$V$8)+(L35*'[1]Cal p gram'!$V$10)+(M35*'[1]Cal p gram'!$V$12)+(O35*'[1]Cal p gram'!$U$13)+(P35*'[1]Cal p gram'!$U$13)+(Q35*'[1]Cal p gram'!$U$14))/1000</f>
        <v>0.20433947276346087</v>
      </c>
      <c r="T35" s="27">
        <f>((S35/[1]Sheet3!$B$22)*10000)/1000</f>
        <v>1.6651092290033385E-2</v>
      </c>
    </row>
    <row r="36" spans="1:20" s="3" customFormat="1" x14ac:dyDescent="0.25">
      <c r="A36" s="4">
        <v>39343</v>
      </c>
      <c r="B36" s="5" t="s">
        <v>17</v>
      </c>
      <c r="C36" s="6">
        <v>0.62986111111111109</v>
      </c>
      <c r="D36" s="7">
        <v>-4</v>
      </c>
      <c r="E36" s="2" t="s">
        <v>18</v>
      </c>
      <c r="F36" s="5" t="s">
        <v>170</v>
      </c>
      <c r="G36" s="5" t="s">
        <v>171</v>
      </c>
      <c r="H36" s="2">
        <v>4</v>
      </c>
      <c r="I36" s="2">
        <v>2</v>
      </c>
      <c r="J36" s="2">
        <v>3</v>
      </c>
      <c r="K36" s="2">
        <v>1</v>
      </c>
      <c r="L36" s="2">
        <v>0</v>
      </c>
      <c r="M36" s="2">
        <v>3</v>
      </c>
      <c r="N36" s="2">
        <f t="shared" si="0"/>
        <v>13</v>
      </c>
      <c r="O36" s="8">
        <v>2</v>
      </c>
      <c r="P36" s="8">
        <v>0</v>
      </c>
      <c r="Q36" s="8">
        <v>1</v>
      </c>
      <c r="R36" s="15"/>
      <c r="S36" s="17">
        <f>((H36*'[1]Cal p gram'!$U$2)+(I36*'[1]Cal p gram'!$V$4)+(J36*'[1]Cal p gram'!$V$6)+(K36*'[1]Cal p gram'!$V$8)+(L36*'[1]Cal p gram'!$V$10)+(M36*'[1]Cal p gram'!$V$12)+(O36*'[1]Cal p gram'!$U$13)+(P36*'[1]Cal p gram'!$U$13)+(Q36*'[1]Cal p gram'!$U$14))/1000</f>
        <v>9.7521875201624489E-2</v>
      </c>
      <c r="T36" s="27">
        <f>((S36/[1]Sheet3!$B$22)*10000)/1000</f>
        <v>7.9468040233180888E-3</v>
      </c>
    </row>
    <row r="37" spans="1:20" s="3" customFormat="1" ht="12.75" x14ac:dyDescent="0.2">
      <c r="A37" s="4">
        <v>39344</v>
      </c>
      <c r="B37" s="5" t="s">
        <v>52</v>
      </c>
      <c r="C37" s="6">
        <v>0.64722222222222214</v>
      </c>
      <c r="D37" s="7">
        <v>-4</v>
      </c>
      <c r="E37" s="2" t="s">
        <v>53</v>
      </c>
      <c r="F37" s="5" t="s">
        <v>172</v>
      </c>
      <c r="G37" s="5" t="s">
        <v>173</v>
      </c>
      <c r="H37" s="2">
        <v>9</v>
      </c>
      <c r="I37" s="2">
        <v>12</v>
      </c>
      <c r="J37" s="2">
        <v>6</v>
      </c>
      <c r="K37" s="2">
        <v>6</v>
      </c>
      <c r="L37" s="2">
        <v>8</v>
      </c>
      <c r="M37" s="2">
        <v>5</v>
      </c>
      <c r="N37" s="2">
        <f t="shared" si="0"/>
        <v>46</v>
      </c>
      <c r="O37" s="2">
        <v>0</v>
      </c>
      <c r="P37" s="2">
        <v>0</v>
      </c>
      <c r="Q37" s="2">
        <v>0</v>
      </c>
      <c r="R37" s="2" t="s">
        <v>174</v>
      </c>
      <c r="S37" s="17">
        <f>((H37*'[1]Cal p gram'!$U$2)+(I37*'[1]Cal p gram'!$V$4)+(J37*'[1]Cal p gram'!$V$6)+(K37*'[1]Cal p gram'!$V$8)+(L37*'[1]Cal p gram'!$V$10)+(M37*'[1]Cal p gram'!$V$12)+(O37*'[1]Cal p gram'!$U$13)+(P37*'[1]Cal p gram'!$U$13)+(Q37*'[1]Cal p gram'!$U$14))/1000</f>
        <v>7.7131076156583614E-2</v>
      </c>
      <c r="T37" s="27">
        <f>((S37/[1]Sheet3!$B$22)*10000)/1000</f>
        <v>6.2852108314851414E-3</v>
      </c>
    </row>
    <row r="38" spans="1:20" s="3" customFormat="1" ht="12.75" x14ac:dyDescent="0.2">
      <c r="A38" s="4">
        <v>39351</v>
      </c>
      <c r="B38" s="5" t="s">
        <v>59</v>
      </c>
      <c r="C38" s="6">
        <v>0.44791666666666663</v>
      </c>
      <c r="D38" s="7">
        <v>-4</v>
      </c>
      <c r="E38" s="2" t="s">
        <v>26</v>
      </c>
      <c r="F38" s="5" t="s">
        <v>175</v>
      </c>
      <c r="G38" s="5" t="s">
        <v>176</v>
      </c>
      <c r="H38" s="2">
        <v>1</v>
      </c>
      <c r="I38" s="2">
        <v>0</v>
      </c>
      <c r="J38" s="2">
        <v>0</v>
      </c>
      <c r="K38" s="2">
        <v>1</v>
      </c>
      <c r="L38" s="2">
        <v>0</v>
      </c>
      <c r="M38" s="2">
        <v>0</v>
      </c>
      <c r="N38" s="2">
        <f t="shared" si="0"/>
        <v>2</v>
      </c>
      <c r="O38" s="2">
        <v>11</v>
      </c>
      <c r="P38" s="2">
        <v>2</v>
      </c>
      <c r="Q38" s="2">
        <v>0</v>
      </c>
      <c r="R38" s="2"/>
      <c r="S38" s="17">
        <f>((H38*'[1]Cal p gram'!$U$2)+(I38*'[1]Cal p gram'!$V$4)+(J38*'[1]Cal p gram'!$V$6)+(K38*'[1]Cal p gram'!$V$8)+(L38*'[1]Cal p gram'!$V$10)+(M38*'[1]Cal p gram'!$V$12)+(O38*'[1]Cal p gram'!$U$13)+(P38*'[1]Cal p gram'!$U$13)+(Q38*'[1]Cal p gram'!$U$14))/1000</f>
        <v>0.36003482122584618</v>
      </c>
      <c r="T38" s="27">
        <f>((S38/[1]Sheet3!$B$22)*10000)/1000</f>
        <v>2.9338301380452774E-2</v>
      </c>
    </row>
    <row r="39" spans="1:20" s="3" customFormat="1" ht="12.75" x14ac:dyDescent="0.2">
      <c r="A39" s="4">
        <v>39351</v>
      </c>
      <c r="B39" s="5" t="s">
        <v>60</v>
      </c>
      <c r="C39" s="6">
        <v>0.45833333333333331</v>
      </c>
      <c r="D39" s="7">
        <v>-4</v>
      </c>
      <c r="E39" s="2" t="s">
        <v>23</v>
      </c>
      <c r="F39" s="5" t="s">
        <v>177</v>
      </c>
      <c r="G39" s="5" t="s">
        <v>167</v>
      </c>
      <c r="H39" s="2">
        <v>3</v>
      </c>
      <c r="I39" s="2">
        <v>0</v>
      </c>
      <c r="J39" s="2">
        <v>1</v>
      </c>
      <c r="K39" s="2">
        <v>2</v>
      </c>
      <c r="L39" s="2">
        <v>0</v>
      </c>
      <c r="M39" s="2">
        <v>1</v>
      </c>
      <c r="N39" s="2">
        <f t="shared" si="0"/>
        <v>7</v>
      </c>
      <c r="O39" s="2">
        <v>0</v>
      </c>
      <c r="P39" s="2">
        <v>0</v>
      </c>
      <c r="Q39" s="2">
        <v>0</v>
      </c>
      <c r="R39" s="2"/>
      <c r="S39" s="17">
        <f>((H39*'[1]Cal p gram'!$U$2)+(I39*'[1]Cal p gram'!$V$4)+(J39*'[1]Cal p gram'!$V$6)+(K39*'[1]Cal p gram'!$V$8)+(L39*'[1]Cal p gram'!$V$10)+(M39*'[1]Cal p gram'!$V$12)+(O39*'[1]Cal p gram'!$U$13)+(P39*'[1]Cal p gram'!$U$13)+(Q39*'[1]Cal p gram'!$U$14))/1000</f>
        <v>2.5710358718861209E-2</v>
      </c>
      <c r="T39" s="27">
        <f>((S39/[1]Sheet3!$B$22)*10000)/1000</f>
        <v>2.0950702771617142E-3</v>
      </c>
    </row>
    <row r="40" spans="1:20" s="3" customFormat="1" ht="12.75" x14ac:dyDescent="0.2">
      <c r="A40" s="4">
        <v>39351</v>
      </c>
      <c r="B40" s="5" t="s">
        <v>61</v>
      </c>
      <c r="C40" s="6">
        <v>0.46875</v>
      </c>
      <c r="D40" s="7">
        <v>-4</v>
      </c>
      <c r="E40" s="2" t="s">
        <v>20</v>
      </c>
      <c r="F40" s="5" t="s">
        <v>178</v>
      </c>
      <c r="G40" s="5" t="s">
        <v>179</v>
      </c>
      <c r="H40" s="2">
        <v>0</v>
      </c>
      <c r="I40" s="2">
        <v>5</v>
      </c>
      <c r="J40" s="2">
        <v>0</v>
      </c>
      <c r="K40" s="2">
        <v>4</v>
      </c>
      <c r="L40" s="2">
        <v>3</v>
      </c>
      <c r="M40" s="2">
        <v>1</v>
      </c>
      <c r="N40" s="2">
        <f t="shared" si="0"/>
        <v>13</v>
      </c>
      <c r="O40" s="2">
        <v>0</v>
      </c>
      <c r="P40" s="2">
        <v>0</v>
      </c>
      <c r="Q40" s="2">
        <v>0</v>
      </c>
      <c r="R40" s="2"/>
      <c r="S40" s="17">
        <f>((H40*'[1]Cal p gram'!$U$2)+(I40*'[1]Cal p gram'!$V$4)+(J40*'[1]Cal p gram'!$V$6)+(K40*'[1]Cal p gram'!$V$8)+(L40*'[1]Cal p gram'!$V$10)+(M40*'[1]Cal p gram'!$V$12)+(O40*'[1]Cal p gram'!$U$13)+(P40*'[1]Cal p gram'!$U$13)+(Q40*'[1]Cal p gram'!$U$14))/1000</f>
        <v>0</v>
      </c>
      <c r="T40" s="27">
        <f>((S40/[1]Sheet3!$B$22)*10000)/1000</f>
        <v>0</v>
      </c>
    </row>
    <row r="41" spans="1:20" s="3" customFormat="1" ht="12.75" x14ac:dyDescent="0.2">
      <c r="A41" s="4">
        <v>39351</v>
      </c>
      <c r="B41" s="5" t="s">
        <v>62</v>
      </c>
      <c r="C41" s="6">
        <v>0.47916666666666663</v>
      </c>
      <c r="D41" s="7">
        <v>-4</v>
      </c>
      <c r="E41" s="2" t="s">
        <v>18</v>
      </c>
      <c r="F41" s="5" t="s">
        <v>180</v>
      </c>
      <c r="G41" s="5" t="s">
        <v>181</v>
      </c>
      <c r="H41" s="2">
        <v>10</v>
      </c>
      <c r="I41" s="2">
        <v>4</v>
      </c>
      <c r="J41" s="2">
        <v>2</v>
      </c>
      <c r="K41" s="2">
        <v>3</v>
      </c>
      <c r="L41" s="2">
        <v>4</v>
      </c>
      <c r="M41" s="2">
        <v>1</v>
      </c>
      <c r="N41" s="2">
        <f t="shared" si="0"/>
        <v>24</v>
      </c>
      <c r="O41" s="2">
        <v>0</v>
      </c>
      <c r="P41" s="2">
        <v>0</v>
      </c>
      <c r="Q41" s="2">
        <v>0</v>
      </c>
      <c r="R41" s="2"/>
      <c r="S41" s="17">
        <f>((H41*'[1]Cal p gram'!$U$2)+(I41*'[1]Cal p gram'!$V$4)+(J41*'[1]Cal p gram'!$V$6)+(K41*'[1]Cal p gram'!$V$8)+(L41*'[1]Cal p gram'!$V$10)+(M41*'[1]Cal p gram'!$V$12)+(O41*'[1]Cal p gram'!$U$13)+(P41*'[1]Cal p gram'!$U$13)+(Q41*'[1]Cal p gram'!$U$14))/1000</f>
        <v>8.5701195729537355E-2</v>
      </c>
      <c r="T41" s="27">
        <f>((S41/[1]Sheet3!$B$22)*10000)/1000</f>
        <v>6.9835675905390469E-3</v>
      </c>
    </row>
    <row r="42" spans="1:20" s="3" customFormat="1" ht="12.75" x14ac:dyDescent="0.2">
      <c r="A42" s="4">
        <v>39349</v>
      </c>
      <c r="B42" s="5" t="s">
        <v>54</v>
      </c>
      <c r="C42" s="6">
        <v>0.38124999999999998</v>
      </c>
      <c r="D42" s="7">
        <v>-4</v>
      </c>
      <c r="E42" s="2" t="s">
        <v>55</v>
      </c>
      <c r="F42" s="5" t="s">
        <v>182</v>
      </c>
      <c r="G42" s="5" t="s">
        <v>183</v>
      </c>
      <c r="H42" s="2">
        <v>4</v>
      </c>
      <c r="I42" s="2">
        <v>2</v>
      </c>
      <c r="J42" s="2">
        <v>2</v>
      </c>
      <c r="K42" s="2">
        <v>0</v>
      </c>
      <c r="L42" s="2">
        <v>0</v>
      </c>
      <c r="M42" s="2">
        <v>0</v>
      </c>
      <c r="N42" s="2">
        <f t="shared" si="0"/>
        <v>8</v>
      </c>
      <c r="O42" s="2">
        <v>1</v>
      </c>
      <c r="P42" s="2">
        <v>0</v>
      </c>
      <c r="Q42" s="2">
        <v>0</v>
      </c>
      <c r="R42" s="2"/>
      <c r="S42" s="17">
        <f>((H42*'[1]Cal p gram'!$U$2)+(I42*'[1]Cal p gram'!$V$4)+(J42*'[1]Cal p gram'!$V$6)+(K42*'[1]Cal p gram'!$V$8)+(L42*'[1]Cal p gram'!$V$10)+(M42*'[1]Cal p gram'!$V$12)+(O42*'[1]Cal p gram'!$U$13)+(P42*'[1]Cal p gram'!$U$13)+(Q42*'[1]Cal p gram'!$U$14))/1000</f>
        <v>6.1316224572806673E-2</v>
      </c>
      <c r="T42" s="27">
        <f>((S42/[1]Sheet3!$B$22)*10000)/1000</f>
        <v>4.9964996994001469E-3</v>
      </c>
    </row>
    <row r="43" spans="1:20" s="3" customFormat="1" ht="12.75" x14ac:dyDescent="0.2">
      <c r="A43" s="4">
        <v>39349</v>
      </c>
      <c r="B43" s="5" t="s">
        <v>56</v>
      </c>
      <c r="C43" s="6">
        <v>0.3881944444444444</v>
      </c>
      <c r="D43" s="7">
        <v>-4</v>
      </c>
      <c r="E43" s="2" t="s">
        <v>55</v>
      </c>
      <c r="F43" s="5" t="s">
        <v>184</v>
      </c>
      <c r="G43" s="5" t="s">
        <v>185</v>
      </c>
      <c r="H43" s="2">
        <v>6</v>
      </c>
      <c r="I43" s="2">
        <v>20</v>
      </c>
      <c r="J43" s="2">
        <v>10</v>
      </c>
      <c r="K43" s="2">
        <v>13</v>
      </c>
      <c r="L43" s="2">
        <v>7</v>
      </c>
      <c r="M43" s="2">
        <v>3</v>
      </c>
      <c r="N43" s="2">
        <f t="shared" si="0"/>
        <v>59</v>
      </c>
      <c r="O43" s="2">
        <v>0</v>
      </c>
      <c r="P43" s="2">
        <v>0</v>
      </c>
      <c r="Q43" s="2">
        <v>0</v>
      </c>
      <c r="R43" s="2"/>
      <c r="S43" s="17">
        <f>((H43*'[1]Cal p gram'!$U$2)+(I43*'[1]Cal p gram'!$V$4)+(J43*'[1]Cal p gram'!$V$6)+(K43*'[1]Cal p gram'!$V$8)+(L43*'[1]Cal p gram'!$V$10)+(M43*'[1]Cal p gram'!$V$12)+(O43*'[1]Cal p gram'!$U$13)+(P43*'[1]Cal p gram'!$U$13)+(Q43*'[1]Cal p gram'!$U$14))/1000</f>
        <v>5.1420717437722419E-2</v>
      </c>
      <c r="T43" s="27">
        <f>((S43/[1]Sheet3!$B$22)*10000)/1000</f>
        <v>4.1901405543234285E-3</v>
      </c>
    </row>
    <row r="44" spans="1:20" s="3" customFormat="1" ht="12.75" x14ac:dyDescent="0.2">
      <c r="A44" s="4">
        <v>39349</v>
      </c>
      <c r="B44" s="5" t="s">
        <v>57</v>
      </c>
      <c r="C44" s="6">
        <v>0.39861111111111108</v>
      </c>
      <c r="D44" s="7">
        <v>-4</v>
      </c>
      <c r="E44" s="2" t="s">
        <v>58</v>
      </c>
      <c r="F44" s="5" t="s">
        <v>186</v>
      </c>
      <c r="G44" s="5" t="s">
        <v>187</v>
      </c>
      <c r="H44" s="2">
        <v>14</v>
      </c>
      <c r="I44" s="2">
        <v>3</v>
      </c>
      <c r="J44" s="2">
        <v>3</v>
      </c>
      <c r="K44" s="2">
        <v>9</v>
      </c>
      <c r="L44" s="2">
        <v>16</v>
      </c>
      <c r="M44" s="2">
        <v>14</v>
      </c>
      <c r="N44" s="2">
        <f t="shared" si="0"/>
        <v>59</v>
      </c>
      <c r="O44" s="2">
        <v>1</v>
      </c>
      <c r="P44" s="2">
        <v>0</v>
      </c>
      <c r="Q44" s="2">
        <v>0</v>
      </c>
      <c r="R44" s="2"/>
      <c r="S44" s="17">
        <f>((H44*'[1]Cal p gram'!$U$2)+(I44*'[1]Cal p gram'!$V$4)+(J44*'[1]Cal p gram'!$V$6)+(K44*'[1]Cal p gram'!$V$8)+(L44*'[1]Cal p gram'!$V$10)+(M44*'[1]Cal p gram'!$V$12)+(O44*'[1]Cal p gram'!$U$13)+(P44*'[1]Cal p gram'!$U$13)+(Q44*'[1]Cal p gram'!$U$14))/1000</f>
        <v>0.14701742030234402</v>
      </c>
      <c r="T44" s="27">
        <f>((S44/[1]Sheet3!$B$22)*10000)/1000</f>
        <v>1.1980067289939195E-2</v>
      </c>
    </row>
    <row r="45" spans="1:20" s="3" customFormat="1" ht="12.75" x14ac:dyDescent="0.2">
      <c r="A45" s="4">
        <v>39350</v>
      </c>
      <c r="B45" s="5" t="s">
        <v>37</v>
      </c>
      <c r="C45" s="6">
        <v>0.41180555555555554</v>
      </c>
      <c r="D45" s="7">
        <v>-4</v>
      </c>
      <c r="E45" s="2" t="s">
        <v>38</v>
      </c>
      <c r="F45" s="5" t="s">
        <v>188</v>
      </c>
      <c r="G45" s="5" t="s">
        <v>189</v>
      </c>
      <c r="H45" s="2">
        <v>16</v>
      </c>
      <c r="I45" s="2">
        <v>4</v>
      </c>
      <c r="J45" s="2">
        <v>2</v>
      </c>
      <c r="K45" s="2">
        <v>3</v>
      </c>
      <c r="L45" s="2">
        <v>1</v>
      </c>
      <c r="M45" s="2">
        <v>1</v>
      </c>
      <c r="N45" s="2">
        <f t="shared" si="0"/>
        <v>27</v>
      </c>
      <c r="O45" s="2">
        <v>0</v>
      </c>
      <c r="P45" s="2">
        <v>0</v>
      </c>
      <c r="Q45" s="2">
        <v>0</v>
      </c>
      <c r="R45" s="2"/>
      <c r="S45" s="17">
        <f>((H45*'[1]Cal p gram'!$U$2)+(I45*'[1]Cal p gram'!$V$4)+(J45*'[1]Cal p gram'!$V$6)+(K45*'[1]Cal p gram'!$V$8)+(L45*'[1]Cal p gram'!$V$10)+(M45*'[1]Cal p gram'!$V$12)+(O45*'[1]Cal p gram'!$U$13)+(P45*'[1]Cal p gram'!$U$13)+(Q45*'[1]Cal p gram'!$U$14))/1000</f>
        <v>0.13712191316725977</v>
      </c>
      <c r="T45" s="27">
        <f>((S45/[1]Sheet3!$B$22)*10000)/1000</f>
        <v>1.1173708144862475E-2</v>
      </c>
    </row>
    <row r="46" spans="1:20" s="3" customFormat="1" ht="12.75" x14ac:dyDescent="0.2">
      <c r="A46" s="4">
        <v>39350</v>
      </c>
      <c r="B46" s="5" t="s">
        <v>39</v>
      </c>
      <c r="C46" s="6">
        <v>0.42152777777777778</v>
      </c>
      <c r="D46" s="7">
        <v>-4</v>
      </c>
      <c r="E46" s="2" t="s">
        <v>38</v>
      </c>
      <c r="F46" s="5" t="s">
        <v>190</v>
      </c>
      <c r="G46" s="5" t="s">
        <v>191</v>
      </c>
      <c r="H46" s="2">
        <v>0</v>
      </c>
      <c r="I46" s="2">
        <v>0</v>
      </c>
      <c r="J46" s="2">
        <v>0</v>
      </c>
      <c r="K46" s="2">
        <v>0</v>
      </c>
      <c r="L46" s="2">
        <v>0</v>
      </c>
      <c r="M46" s="2">
        <v>0</v>
      </c>
      <c r="N46" s="2">
        <f t="shared" si="0"/>
        <v>0</v>
      </c>
      <c r="O46" s="2">
        <v>0</v>
      </c>
      <c r="P46" s="2">
        <v>0</v>
      </c>
      <c r="Q46" s="2">
        <v>0</v>
      </c>
      <c r="R46" s="2"/>
      <c r="S46" s="17">
        <f>((H46*'[1]Cal p gram'!$U$2)+(I46*'[1]Cal p gram'!$V$4)+(J46*'[1]Cal p gram'!$V$6)+(K46*'[1]Cal p gram'!$V$8)+(L46*'[1]Cal p gram'!$V$10)+(M46*'[1]Cal p gram'!$V$12)+(O46*'[1]Cal p gram'!$U$13)+(P46*'[1]Cal p gram'!$U$13)+(Q46*'[1]Cal p gram'!$U$14))/1000</f>
        <v>0</v>
      </c>
      <c r="T46" s="27">
        <f>((S46/[1]Sheet3!$B$22)*10000)/1000</f>
        <v>0</v>
      </c>
    </row>
    <row r="47" spans="1:20" s="3" customFormat="1" ht="12.75" x14ac:dyDescent="0.2">
      <c r="A47" s="4">
        <v>39350</v>
      </c>
      <c r="B47" s="5" t="s">
        <v>43</v>
      </c>
      <c r="C47" s="6">
        <v>0.42986111111111108</v>
      </c>
      <c r="D47" s="7">
        <v>-4</v>
      </c>
      <c r="E47" s="2" t="s">
        <v>44</v>
      </c>
      <c r="F47" s="5" t="s">
        <v>192</v>
      </c>
      <c r="G47" s="5" t="s">
        <v>193</v>
      </c>
      <c r="H47" s="2">
        <v>3</v>
      </c>
      <c r="I47" s="2">
        <v>6</v>
      </c>
      <c r="J47" s="2">
        <v>0</v>
      </c>
      <c r="K47" s="2">
        <v>1</v>
      </c>
      <c r="L47" s="2">
        <v>2</v>
      </c>
      <c r="M47" s="2">
        <v>4</v>
      </c>
      <c r="N47" s="2">
        <f t="shared" si="0"/>
        <v>16</v>
      </c>
      <c r="O47" s="2">
        <v>0</v>
      </c>
      <c r="P47" s="2">
        <v>0</v>
      </c>
      <c r="Q47" s="2">
        <v>0</v>
      </c>
      <c r="R47" s="2"/>
      <c r="S47" s="17">
        <f>((H47*'[1]Cal p gram'!$U$2)+(I47*'[1]Cal p gram'!$V$4)+(J47*'[1]Cal p gram'!$V$6)+(K47*'[1]Cal p gram'!$V$8)+(L47*'[1]Cal p gram'!$V$10)+(M47*'[1]Cal p gram'!$V$12)+(O47*'[1]Cal p gram'!$U$13)+(P47*'[1]Cal p gram'!$U$13)+(Q47*'[1]Cal p gram'!$U$14))/1000</f>
        <v>2.5710358718861209E-2</v>
      </c>
      <c r="T47" s="27">
        <f>((S47/[1]Sheet3!$B$22)*10000)/1000</f>
        <v>2.0950702771617142E-3</v>
      </c>
    </row>
    <row r="48" spans="1:20" s="14" customFormat="1" x14ac:dyDescent="0.25">
      <c r="A48" s="4">
        <v>39350</v>
      </c>
      <c r="B48" s="5" t="s">
        <v>45</v>
      </c>
      <c r="C48" s="6">
        <v>0.44097222222222221</v>
      </c>
      <c r="D48" s="7">
        <v>-4</v>
      </c>
      <c r="E48" s="2" t="s">
        <v>44</v>
      </c>
      <c r="F48" s="5" t="s">
        <v>194</v>
      </c>
      <c r="G48" s="5" t="s">
        <v>195</v>
      </c>
      <c r="H48" s="2">
        <v>0</v>
      </c>
      <c r="I48" s="2">
        <v>2</v>
      </c>
      <c r="J48" s="2">
        <v>0</v>
      </c>
      <c r="K48" s="2">
        <v>0</v>
      </c>
      <c r="L48" s="2">
        <v>1</v>
      </c>
      <c r="M48" s="2">
        <v>1</v>
      </c>
      <c r="N48" s="2">
        <f t="shared" si="0"/>
        <v>4</v>
      </c>
      <c r="O48" s="2">
        <v>0</v>
      </c>
      <c r="P48" s="2">
        <v>0</v>
      </c>
      <c r="Q48" s="2">
        <v>0</v>
      </c>
      <c r="R48" s="2"/>
      <c r="S48" s="17">
        <f>((H48*'[1]Cal p gram'!$U$2)+(I48*'[1]Cal p gram'!$V$4)+(J48*'[1]Cal p gram'!$V$6)+(K48*'[1]Cal p gram'!$V$8)+(L48*'[1]Cal p gram'!$V$10)+(M48*'[1]Cal p gram'!$V$12)+(O48*'[1]Cal p gram'!$U$13)+(P48*'[1]Cal p gram'!$U$13)+(Q48*'[1]Cal p gram'!$U$14))/1000</f>
        <v>0</v>
      </c>
      <c r="T48" s="27">
        <f>((S48/[1]Sheet3!$B$22)*10000)/1000</f>
        <v>0</v>
      </c>
    </row>
    <row r="49" spans="1:20" x14ac:dyDescent="0.25">
      <c r="A49" s="4">
        <v>39342</v>
      </c>
      <c r="B49" s="5" t="s">
        <v>63</v>
      </c>
      <c r="C49" s="6">
        <v>0.62291666666666667</v>
      </c>
      <c r="D49" s="7">
        <v>-3</v>
      </c>
      <c r="E49" s="2" t="s">
        <v>64</v>
      </c>
      <c r="F49" s="5" t="s">
        <v>196</v>
      </c>
      <c r="G49" s="5" t="s">
        <v>197</v>
      </c>
      <c r="H49" s="2">
        <v>0</v>
      </c>
      <c r="I49" s="2">
        <v>0</v>
      </c>
      <c r="J49" s="2">
        <v>0</v>
      </c>
      <c r="K49" s="2">
        <v>0</v>
      </c>
      <c r="L49" s="2">
        <v>0</v>
      </c>
      <c r="M49" s="2">
        <v>0</v>
      </c>
      <c r="N49" s="2">
        <f t="shared" si="0"/>
        <v>0</v>
      </c>
      <c r="O49" s="2">
        <v>0</v>
      </c>
      <c r="P49" s="2">
        <v>0</v>
      </c>
      <c r="Q49" s="2">
        <v>0</v>
      </c>
      <c r="R49" s="3"/>
      <c r="S49" s="17">
        <f>((H49*'[1]Cal p gram'!$U$2)+(I49*'[1]Cal p gram'!$V$4)+(J49*'[1]Cal p gram'!$V$6)+(K49*'[1]Cal p gram'!$V$8)+(L49*'[1]Cal p gram'!$V$10)+(M49*'[1]Cal p gram'!$V$12)+(O49*'[1]Cal p gram'!$U$13)+(P49*'[1]Cal p gram'!$U$13)+(Q49*'[1]Cal p gram'!$U$14))/1000</f>
        <v>0</v>
      </c>
      <c r="T49" s="27">
        <f>((S49/[1]Sheet3!$B$22)*10000)/1000</f>
        <v>0</v>
      </c>
    </row>
    <row r="50" spans="1:20" x14ac:dyDescent="0.25">
      <c r="A50" s="4">
        <v>39342</v>
      </c>
      <c r="B50" s="5" t="s">
        <v>65</v>
      </c>
      <c r="C50" s="6">
        <v>0.63194444444444442</v>
      </c>
      <c r="D50" s="7">
        <v>-3</v>
      </c>
      <c r="E50" s="2" t="s">
        <v>64</v>
      </c>
      <c r="F50" s="5" t="s">
        <v>198</v>
      </c>
      <c r="G50" s="5" t="s">
        <v>199</v>
      </c>
      <c r="H50" s="2">
        <v>12</v>
      </c>
      <c r="I50" s="2">
        <v>20</v>
      </c>
      <c r="J50" s="2">
        <v>20</v>
      </c>
      <c r="K50" s="2">
        <v>20</v>
      </c>
      <c r="L50" s="2">
        <v>13</v>
      </c>
      <c r="M50" s="2">
        <v>11</v>
      </c>
      <c r="N50" s="2">
        <f t="shared" si="0"/>
        <v>96</v>
      </c>
      <c r="O50" s="2">
        <v>0</v>
      </c>
      <c r="P50" s="2">
        <v>0</v>
      </c>
      <c r="Q50" s="2">
        <v>0</v>
      </c>
      <c r="R50" s="3"/>
      <c r="S50" s="17">
        <f>((H50*'[1]Cal p gram'!$U$2)+(I50*'[1]Cal p gram'!$V$4)+(J50*'[1]Cal p gram'!$V$6)+(K50*'[1]Cal p gram'!$V$8)+(L50*'[1]Cal p gram'!$V$10)+(M50*'[1]Cal p gram'!$V$12)+(O50*'[1]Cal p gram'!$U$13)+(P50*'[1]Cal p gram'!$U$13)+(Q50*'[1]Cal p gram'!$U$14))/1000</f>
        <v>0.10284143487544484</v>
      </c>
      <c r="T50" s="27">
        <f>((S50/[1]Sheet3!$B$22)*10000)/1000</f>
        <v>8.380281108646857E-3</v>
      </c>
    </row>
    <row r="51" spans="1:20" x14ac:dyDescent="0.25">
      <c r="A51" s="4">
        <v>39342</v>
      </c>
      <c r="B51" s="5" t="s">
        <v>66</v>
      </c>
      <c r="C51" s="6">
        <v>0.63958333333333328</v>
      </c>
      <c r="D51" s="7">
        <v>-3</v>
      </c>
      <c r="E51" s="2" t="s">
        <v>67</v>
      </c>
      <c r="F51" s="5" t="s">
        <v>200</v>
      </c>
      <c r="G51" s="5" t="s">
        <v>201</v>
      </c>
      <c r="H51" s="2">
        <v>0</v>
      </c>
      <c r="I51" s="2">
        <v>0</v>
      </c>
      <c r="J51" s="2">
        <v>0</v>
      </c>
      <c r="K51" s="2">
        <v>0</v>
      </c>
      <c r="L51" s="2">
        <v>0</v>
      </c>
      <c r="M51" s="2">
        <v>0</v>
      </c>
      <c r="N51" s="2">
        <f t="shared" si="0"/>
        <v>0</v>
      </c>
      <c r="O51" s="2">
        <v>0</v>
      </c>
      <c r="P51" s="2">
        <v>0</v>
      </c>
      <c r="Q51" s="2">
        <v>0</v>
      </c>
      <c r="R51" s="3"/>
      <c r="S51" s="17">
        <f>((H51*'[1]Cal p gram'!$U$2)+(I51*'[1]Cal p gram'!$V$4)+(J51*'[1]Cal p gram'!$V$6)+(K51*'[1]Cal p gram'!$V$8)+(L51*'[1]Cal p gram'!$V$10)+(M51*'[1]Cal p gram'!$V$12)+(O51*'[1]Cal p gram'!$U$13)+(P51*'[1]Cal p gram'!$U$13)+(Q51*'[1]Cal p gram'!$U$14))/1000</f>
        <v>0</v>
      </c>
      <c r="T51" s="27">
        <f>((S51/[1]Sheet3!$B$22)*10000)/1000</f>
        <v>0</v>
      </c>
    </row>
    <row r="52" spans="1:20" x14ac:dyDescent="0.25">
      <c r="A52" s="4">
        <v>39342</v>
      </c>
      <c r="B52" s="5" t="s">
        <v>68</v>
      </c>
      <c r="C52" s="6">
        <v>0.65138888888888891</v>
      </c>
      <c r="D52" s="7">
        <v>-3</v>
      </c>
      <c r="E52" s="2" t="s">
        <v>67</v>
      </c>
      <c r="F52" s="5" t="s">
        <v>202</v>
      </c>
      <c r="G52" s="5" t="s">
        <v>203</v>
      </c>
      <c r="H52" s="2">
        <v>3</v>
      </c>
      <c r="I52" s="2">
        <v>8</v>
      </c>
      <c r="J52" s="2">
        <v>10</v>
      </c>
      <c r="K52" s="2">
        <v>6</v>
      </c>
      <c r="L52" s="2">
        <v>3</v>
      </c>
      <c r="M52" s="2">
        <v>4</v>
      </c>
      <c r="N52" s="2">
        <f t="shared" si="0"/>
        <v>34</v>
      </c>
      <c r="O52" s="2">
        <v>0</v>
      </c>
      <c r="P52" s="2">
        <v>0</v>
      </c>
      <c r="Q52" s="2">
        <v>0</v>
      </c>
      <c r="R52" s="3"/>
      <c r="S52" s="17">
        <f>((H52*'[1]Cal p gram'!$U$2)+(I52*'[1]Cal p gram'!$V$4)+(J52*'[1]Cal p gram'!$V$6)+(K52*'[1]Cal p gram'!$V$8)+(L52*'[1]Cal p gram'!$V$10)+(M52*'[1]Cal p gram'!$V$12)+(O52*'[1]Cal p gram'!$U$13)+(P52*'[1]Cal p gram'!$U$13)+(Q52*'[1]Cal p gram'!$U$14))/1000</f>
        <v>2.5710358718861209E-2</v>
      </c>
      <c r="T52" s="27">
        <f>((S52/[1]Sheet3!$B$22)*10000)/1000</f>
        <v>2.0950702771617142E-3</v>
      </c>
    </row>
    <row r="53" spans="1:20" x14ac:dyDescent="0.25">
      <c r="A53" s="4">
        <v>39343</v>
      </c>
      <c r="B53" s="5" t="s">
        <v>69</v>
      </c>
      <c r="C53" s="6">
        <v>0.64097222222222217</v>
      </c>
      <c r="D53" s="7">
        <v>-3</v>
      </c>
      <c r="E53" s="2" t="s">
        <v>18</v>
      </c>
      <c r="F53" s="5" t="s">
        <v>204</v>
      </c>
      <c r="G53" s="5" t="s">
        <v>205</v>
      </c>
      <c r="H53" s="2">
        <v>4</v>
      </c>
      <c r="I53" s="2">
        <v>4</v>
      </c>
      <c r="J53" s="2">
        <v>4</v>
      </c>
      <c r="K53" s="2">
        <v>0</v>
      </c>
      <c r="L53" s="2">
        <v>0</v>
      </c>
      <c r="M53" s="2">
        <v>1</v>
      </c>
      <c r="N53" s="2">
        <f t="shared" si="0"/>
        <v>13</v>
      </c>
      <c r="O53" s="8">
        <v>0</v>
      </c>
      <c r="P53" s="8">
        <v>0</v>
      </c>
      <c r="Q53" s="8">
        <v>0</v>
      </c>
      <c r="R53" s="15"/>
      <c r="S53" s="17">
        <f>((H53*'[1]Cal p gram'!$U$2)+(I53*'[1]Cal p gram'!$V$4)+(J53*'[1]Cal p gram'!$V$6)+(K53*'[1]Cal p gram'!$V$8)+(L53*'[1]Cal p gram'!$V$10)+(M53*'[1]Cal p gram'!$V$12)+(O53*'[1]Cal p gram'!$U$13)+(P53*'[1]Cal p gram'!$U$13)+(Q53*'[1]Cal p gram'!$U$14))/1000</f>
        <v>3.4280478291814943E-2</v>
      </c>
      <c r="T53" s="27">
        <f>((S53/[1]Sheet3!$B$22)*10000)/1000</f>
        <v>2.7934270362156188E-3</v>
      </c>
    </row>
    <row r="54" spans="1:20" x14ac:dyDescent="0.25">
      <c r="A54" s="4">
        <v>39343</v>
      </c>
      <c r="B54" s="5" t="s">
        <v>70</v>
      </c>
      <c r="C54" s="6">
        <v>0.65138888888888891</v>
      </c>
      <c r="D54" s="7">
        <v>-3</v>
      </c>
      <c r="E54" s="2" t="s">
        <v>71</v>
      </c>
      <c r="F54" s="5" t="s">
        <v>206</v>
      </c>
      <c r="G54" s="5" t="s">
        <v>207</v>
      </c>
      <c r="H54" s="2">
        <v>0</v>
      </c>
      <c r="I54" s="2">
        <v>2</v>
      </c>
      <c r="J54" s="2">
        <v>2</v>
      </c>
      <c r="K54" s="2">
        <v>2</v>
      </c>
      <c r="L54" s="2">
        <v>0</v>
      </c>
      <c r="M54" s="2">
        <v>5</v>
      </c>
      <c r="N54" s="2">
        <f t="shared" si="0"/>
        <v>11</v>
      </c>
      <c r="O54" s="8">
        <v>0</v>
      </c>
      <c r="P54" s="8">
        <v>0</v>
      </c>
      <c r="Q54" s="8">
        <v>0</v>
      </c>
      <c r="R54" s="3"/>
      <c r="S54" s="17">
        <f>((H54*'[1]Cal p gram'!$U$2)+(I54*'[1]Cal p gram'!$V$4)+(J54*'[1]Cal p gram'!$V$6)+(K54*'[1]Cal p gram'!$V$8)+(L54*'[1]Cal p gram'!$V$10)+(M54*'[1]Cal p gram'!$V$12)+(O54*'[1]Cal p gram'!$U$13)+(P54*'[1]Cal p gram'!$U$13)+(Q54*'[1]Cal p gram'!$U$14))/1000</f>
        <v>0</v>
      </c>
      <c r="T54" s="27">
        <f>((S54/[1]Sheet3!$B$22)*10000)/1000</f>
        <v>0</v>
      </c>
    </row>
    <row r="55" spans="1:20" x14ac:dyDescent="0.25">
      <c r="A55" s="4">
        <v>39343</v>
      </c>
      <c r="B55" s="5" t="s">
        <v>72</v>
      </c>
      <c r="C55" s="6">
        <v>0.66736111111111107</v>
      </c>
      <c r="D55" s="7">
        <v>-3</v>
      </c>
      <c r="E55" s="2" t="s">
        <v>71</v>
      </c>
      <c r="F55" s="5" t="s">
        <v>208</v>
      </c>
      <c r="G55" s="5" t="s">
        <v>209</v>
      </c>
      <c r="H55" s="2">
        <v>5</v>
      </c>
      <c r="I55" s="2">
        <v>10</v>
      </c>
      <c r="J55" s="2">
        <v>4</v>
      </c>
      <c r="K55" s="2">
        <v>1</v>
      </c>
      <c r="L55" s="2">
        <v>3</v>
      </c>
      <c r="M55" s="2">
        <v>1</v>
      </c>
      <c r="N55" s="2">
        <f t="shared" si="0"/>
        <v>24</v>
      </c>
      <c r="O55" s="8">
        <v>0</v>
      </c>
      <c r="P55" s="8">
        <v>0</v>
      </c>
      <c r="Q55" s="8">
        <v>0</v>
      </c>
      <c r="R55" s="3"/>
      <c r="S55" s="17">
        <f>((H55*'[1]Cal p gram'!$U$2)+(I55*'[1]Cal p gram'!$V$4)+(J55*'[1]Cal p gram'!$V$6)+(K55*'[1]Cal p gram'!$V$8)+(L55*'[1]Cal p gram'!$V$10)+(M55*'[1]Cal p gram'!$V$12)+(O55*'[1]Cal p gram'!$U$13)+(P55*'[1]Cal p gram'!$U$13)+(Q55*'[1]Cal p gram'!$U$14))/1000</f>
        <v>4.2850597864768677E-2</v>
      </c>
      <c r="T55" s="27">
        <f>((S55/[1]Sheet3!$B$22)*10000)/1000</f>
        <v>3.4917837952695235E-3</v>
      </c>
    </row>
    <row r="56" spans="1:20" x14ac:dyDescent="0.25">
      <c r="A56" s="4">
        <v>39344</v>
      </c>
      <c r="B56" s="5" t="s">
        <v>73</v>
      </c>
      <c r="C56" s="6">
        <v>0.66597222222222219</v>
      </c>
      <c r="D56" s="7">
        <v>-3</v>
      </c>
      <c r="E56" s="2" t="s">
        <v>74</v>
      </c>
      <c r="F56" s="5" t="s">
        <v>210</v>
      </c>
      <c r="G56" s="5" t="s">
        <v>211</v>
      </c>
      <c r="H56" s="2">
        <v>18</v>
      </c>
      <c r="I56" s="2">
        <v>1</v>
      </c>
      <c r="J56" s="2">
        <v>0</v>
      </c>
      <c r="K56" s="2">
        <v>0</v>
      </c>
      <c r="L56" s="2">
        <v>0</v>
      </c>
      <c r="M56" s="2">
        <v>0</v>
      </c>
      <c r="N56" s="2">
        <f t="shared" si="0"/>
        <v>19</v>
      </c>
      <c r="O56" s="2">
        <v>0</v>
      </c>
      <c r="P56" s="2">
        <v>0</v>
      </c>
      <c r="Q56" s="2">
        <v>0</v>
      </c>
      <c r="R56" s="2"/>
      <c r="S56" s="17">
        <f>((H56*'[1]Cal p gram'!$U$2)+(I56*'[1]Cal p gram'!$V$4)+(J56*'[1]Cal p gram'!$V$6)+(K56*'[1]Cal p gram'!$V$8)+(L56*'[1]Cal p gram'!$V$10)+(M56*'[1]Cal p gram'!$V$12)+(O56*'[1]Cal p gram'!$U$13)+(P56*'[1]Cal p gram'!$U$13)+(Q56*'[1]Cal p gram'!$U$14))/1000</f>
        <v>0.15426215231316723</v>
      </c>
      <c r="T56" s="27">
        <f>((S56/[1]Sheet3!$B$22)*10000)/1000</f>
        <v>1.2570421662970283E-2</v>
      </c>
    </row>
    <row r="57" spans="1:20" x14ac:dyDescent="0.25">
      <c r="A57" s="4">
        <v>39344</v>
      </c>
      <c r="B57" s="5" t="s">
        <v>75</v>
      </c>
      <c r="C57" s="6">
        <v>0.67638888888888882</v>
      </c>
      <c r="D57" s="7">
        <v>-3</v>
      </c>
      <c r="E57" s="2" t="s">
        <v>74</v>
      </c>
      <c r="F57" s="5" t="s">
        <v>212</v>
      </c>
      <c r="G57" s="5" t="s">
        <v>213</v>
      </c>
      <c r="H57" s="2">
        <v>3</v>
      </c>
      <c r="I57" s="2">
        <v>2</v>
      </c>
      <c r="J57" s="2">
        <v>4</v>
      </c>
      <c r="K57" s="2">
        <v>0</v>
      </c>
      <c r="L57" s="2">
        <v>0</v>
      </c>
      <c r="M57" s="2">
        <v>1</v>
      </c>
      <c r="N57" s="2">
        <f t="shared" si="0"/>
        <v>10</v>
      </c>
      <c r="O57" s="2">
        <v>0</v>
      </c>
      <c r="P57" s="2">
        <v>0</v>
      </c>
      <c r="Q57" s="2">
        <v>0</v>
      </c>
      <c r="R57" s="2"/>
      <c r="S57" s="17">
        <f>((H57*'[1]Cal p gram'!$U$2)+(I57*'[1]Cal p gram'!$V$4)+(J57*'[1]Cal p gram'!$V$6)+(K57*'[1]Cal p gram'!$V$8)+(L57*'[1]Cal p gram'!$V$10)+(M57*'[1]Cal p gram'!$V$12)+(O57*'[1]Cal p gram'!$U$13)+(P57*'[1]Cal p gram'!$U$13)+(Q57*'[1]Cal p gram'!$U$14))/1000</f>
        <v>2.5710358718861209E-2</v>
      </c>
      <c r="T57" s="27">
        <f>((S57/[1]Sheet3!$B$22)*10000)/1000</f>
        <v>2.0950702771617142E-3</v>
      </c>
    </row>
    <row r="58" spans="1:20" x14ac:dyDescent="0.25">
      <c r="A58" s="4">
        <v>39350</v>
      </c>
      <c r="B58" s="5" t="s">
        <v>46</v>
      </c>
      <c r="C58" s="6">
        <v>0.45138888888888884</v>
      </c>
      <c r="D58" s="7">
        <v>-3</v>
      </c>
      <c r="E58" s="2" t="s">
        <v>47</v>
      </c>
      <c r="F58" s="5" t="s">
        <v>214</v>
      </c>
      <c r="G58" s="5" t="s">
        <v>215</v>
      </c>
      <c r="H58" s="2">
        <v>4</v>
      </c>
      <c r="I58" s="2">
        <v>8</v>
      </c>
      <c r="J58" s="2">
        <v>3</v>
      </c>
      <c r="K58" s="2">
        <v>1</v>
      </c>
      <c r="L58" s="2">
        <v>0</v>
      </c>
      <c r="M58" s="2">
        <v>1</v>
      </c>
      <c r="N58" s="2">
        <f t="shared" si="0"/>
        <v>17</v>
      </c>
      <c r="O58" s="2">
        <v>0</v>
      </c>
      <c r="P58" s="2">
        <v>0</v>
      </c>
      <c r="Q58" s="2">
        <v>0</v>
      </c>
      <c r="R58" s="2"/>
      <c r="S58" s="17">
        <f>((H58*'[1]Cal p gram'!$U$2)+(I58*'[1]Cal p gram'!$V$4)+(J58*'[1]Cal p gram'!$V$6)+(K58*'[1]Cal p gram'!$V$8)+(L58*'[1]Cal p gram'!$V$10)+(M58*'[1]Cal p gram'!$V$12)+(O58*'[1]Cal p gram'!$U$13)+(P58*'[1]Cal p gram'!$U$13)+(Q58*'[1]Cal p gram'!$U$14))/1000</f>
        <v>3.4280478291814943E-2</v>
      </c>
      <c r="T58" s="27">
        <f>((S58/[1]Sheet3!$B$22)*10000)/1000</f>
        <v>2.7934270362156188E-3</v>
      </c>
    </row>
    <row r="59" spans="1:20" x14ac:dyDescent="0.25">
      <c r="A59" s="4">
        <v>39350</v>
      </c>
      <c r="B59" s="5" t="s">
        <v>48</v>
      </c>
      <c r="C59" s="6">
        <v>0.46041666666666664</v>
      </c>
      <c r="D59" s="7">
        <v>-3</v>
      </c>
      <c r="E59" s="2" t="s">
        <v>47</v>
      </c>
      <c r="F59" s="5" t="s">
        <v>216</v>
      </c>
      <c r="G59" s="5" t="s">
        <v>217</v>
      </c>
      <c r="H59" s="2">
        <v>12</v>
      </c>
      <c r="I59" s="2">
        <v>12</v>
      </c>
      <c r="J59" s="2">
        <v>1</v>
      </c>
      <c r="K59" s="2">
        <v>10</v>
      </c>
      <c r="L59" s="2">
        <v>10</v>
      </c>
      <c r="M59" s="2">
        <v>8</v>
      </c>
      <c r="N59" s="2">
        <f t="shared" si="0"/>
        <v>53</v>
      </c>
      <c r="O59" s="2">
        <v>0</v>
      </c>
      <c r="P59" s="2">
        <v>0</v>
      </c>
      <c r="Q59" s="2">
        <v>0</v>
      </c>
      <c r="R59" s="2"/>
      <c r="S59" s="17">
        <f>((H59*'[1]Cal p gram'!$U$2)+(I59*'[1]Cal p gram'!$V$4)+(J59*'[1]Cal p gram'!$V$6)+(K59*'[1]Cal p gram'!$V$8)+(L59*'[1]Cal p gram'!$V$10)+(M59*'[1]Cal p gram'!$V$12)+(O59*'[1]Cal p gram'!$U$13)+(P59*'[1]Cal p gram'!$U$13)+(Q59*'[1]Cal p gram'!$U$14))/1000</f>
        <v>0.10284143487544484</v>
      </c>
      <c r="T59" s="27">
        <f>((S59/[1]Sheet3!$B$22)*10000)/1000</f>
        <v>8.380281108646857E-3</v>
      </c>
    </row>
    <row r="60" spans="1:20" x14ac:dyDescent="0.25">
      <c r="A60" s="4">
        <v>39350</v>
      </c>
      <c r="B60" s="5" t="s">
        <v>49</v>
      </c>
      <c r="C60" s="6">
        <v>0.47222222222222221</v>
      </c>
      <c r="D60" s="7">
        <v>-3</v>
      </c>
      <c r="E60" s="2" t="s">
        <v>50</v>
      </c>
      <c r="F60" s="5" t="s">
        <v>218</v>
      </c>
      <c r="G60" s="5" t="s">
        <v>219</v>
      </c>
      <c r="H60" s="2">
        <v>1</v>
      </c>
      <c r="I60" s="2">
        <v>0</v>
      </c>
      <c r="J60" s="2">
        <v>2</v>
      </c>
      <c r="K60" s="2">
        <v>1</v>
      </c>
      <c r="L60" s="2">
        <v>3</v>
      </c>
      <c r="M60" s="2">
        <v>7</v>
      </c>
      <c r="N60" s="2">
        <f t="shared" si="0"/>
        <v>14</v>
      </c>
      <c r="O60" s="2">
        <v>0</v>
      </c>
      <c r="P60" s="2">
        <v>0</v>
      </c>
      <c r="Q60" s="2">
        <v>0</v>
      </c>
      <c r="R60" s="2"/>
      <c r="S60" s="17">
        <f>((H60*'[1]Cal p gram'!$U$2)+(I60*'[1]Cal p gram'!$V$4)+(J60*'[1]Cal p gram'!$V$6)+(K60*'[1]Cal p gram'!$V$8)+(L60*'[1]Cal p gram'!$V$10)+(M60*'[1]Cal p gram'!$V$12)+(O60*'[1]Cal p gram'!$U$13)+(P60*'[1]Cal p gram'!$U$13)+(Q60*'[1]Cal p gram'!$U$14))/1000</f>
        <v>8.5701195729537358E-3</v>
      </c>
      <c r="T60" s="27">
        <f>((S60/[1]Sheet3!$B$22)*10000)/1000</f>
        <v>6.9835675905390471E-4</v>
      </c>
    </row>
    <row r="61" spans="1:20" x14ac:dyDescent="0.25">
      <c r="A61" s="4">
        <v>39350</v>
      </c>
      <c r="B61" s="5" t="s">
        <v>51</v>
      </c>
      <c r="C61" s="6">
        <v>0.4819444444444444</v>
      </c>
      <c r="D61" s="7">
        <v>-3</v>
      </c>
      <c r="E61" s="2" t="s">
        <v>50</v>
      </c>
      <c r="F61" s="5" t="s">
        <v>220</v>
      </c>
      <c r="G61" s="5" t="s">
        <v>221</v>
      </c>
      <c r="H61" s="2">
        <v>5</v>
      </c>
      <c r="I61" s="2">
        <v>4</v>
      </c>
      <c r="J61" s="2">
        <v>3</v>
      </c>
      <c r="K61" s="2">
        <v>8</v>
      </c>
      <c r="L61" s="2">
        <v>9</v>
      </c>
      <c r="M61" s="2">
        <v>23</v>
      </c>
      <c r="N61" s="2">
        <f t="shared" si="0"/>
        <v>52</v>
      </c>
      <c r="O61" s="2">
        <v>0</v>
      </c>
      <c r="P61" s="2">
        <v>0</v>
      </c>
      <c r="Q61" s="2">
        <v>0</v>
      </c>
      <c r="R61" s="2"/>
      <c r="S61" s="17">
        <f>((H61*'[1]Cal p gram'!$U$2)+(I61*'[1]Cal p gram'!$V$4)+(J61*'[1]Cal p gram'!$V$6)+(K61*'[1]Cal p gram'!$V$8)+(L61*'[1]Cal p gram'!$V$10)+(M61*'[1]Cal p gram'!$V$12)+(O61*'[1]Cal p gram'!$U$13)+(P61*'[1]Cal p gram'!$U$13)+(Q61*'[1]Cal p gram'!$U$14))/1000</f>
        <v>4.2850597864768677E-2</v>
      </c>
      <c r="T61" s="27">
        <f>((S61/[1]Sheet3!$B$22)*10000)/1000</f>
        <v>3.4917837952695235E-3</v>
      </c>
    </row>
    <row r="62" spans="1:20" x14ac:dyDescent="0.25">
      <c r="A62" s="4">
        <v>39351</v>
      </c>
      <c r="B62" s="5" t="s">
        <v>76</v>
      </c>
      <c r="C62" s="6">
        <v>0.49236111111111108</v>
      </c>
      <c r="D62" s="7">
        <v>-3</v>
      </c>
      <c r="E62" s="2" t="s">
        <v>71</v>
      </c>
      <c r="F62" s="5" t="s">
        <v>222</v>
      </c>
      <c r="G62" s="5" t="s">
        <v>223</v>
      </c>
      <c r="H62" s="2">
        <v>1</v>
      </c>
      <c r="I62" s="2">
        <v>2</v>
      </c>
      <c r="J62" s="2">
        <v>1</v>
      </c>
      <c r="K62" s="2">
        <v>0</v>
      </c>
      <c r="L62" s="2">
        <v>0</v>
      </c>
      <c r="M62" s="2">
        <v>0</v>
      </c>
      <c r="N62" s="2">
        <f t="shared" si="0"/>
        <v>4</v>
      </c>
      <c r="O62" s="2">
        <v>0</v>
      </c>
      <c r="P62" s="2">
        <v>0</v>
      </c>
      <c r="Q62" s="2">
        <v>0</v>
      </c>
      <c r="R62" s="2"/>
      <c r="S62" s="17">
        <f>((H62*'[1]Cal p gram'!$U$2)+(I62*'[1]Cal p gram'!$V$4)+(J62*'[1]Cal p gram'!$V$6)+(K62*'[1]Cal p gram'!$V$8)+(L62*'[1]Cal p gram'!$V$10)+(M62*'[1]Cal p gram'!$V$12)+(O62*'[1]Cal p gram'!$U$13)+(P62*'[1]Cal p gram'!$U$13)+(Q62*'[1]Cal p gram'!$U$14))/1000</f>
        <v>8.5701195729537358E-3</v>
      </c>
      <c r="T62" s="27">
        <f>((S62/[1]Sheet3!$B$22)*10000)/1000</f>
        <v>6.9835675905390471E-4</v>
      </c>
    </row>
    <row r="63" spans="1:20" x14ac:dyDescent="0.25">
      <c r="A63" s="4">
        <v>39351</v>
      </c>
      <c r="B63" s="5" t="s">
        <v>77</v>
      </c>
      <c r="C63" s="6">
        <v>0.50069444444444444</v>
      </c>
      <c r="D63" s="7">
        <v>-3</v>
      </c>
      <c r="E63" s="2" t="s">
        <v>78</v>
      </c>
      <c r="F63" s="5" t="s">
        <v>224</v>
      </c>
      <c r="G63" s="5" t="s">
        <v>225</v>
      </c>
      <c r="H63" s="2">
        <v>2</v>
      </c>
      <c r="I63" s="2">
        <v>5</v>
      </c>
      <c r="J63" s="2">
        <v>1</v>
      </c>
      <c r="K63" s="2">
        <v>3</v>
      </c>
      <c r="L63" s="2">
        <v>0</v>
      </c>
      <c r="M63" s="2">
        <v>2</v>
      </c>
      <c r="N63" s="2">
        <f t="shared" si="0"/>
        <v>13</v>
      </c>
      <c r="O63" s="2">
        <v>0</v>
      </c>
      <c r="P63" s="2">
        <v>0</v>
      </c>
      <c r="Q63" s="2">
        <v>0</v>
      </c>
      <c r="R63" s="2"/>
      <c r="S63" s="17">
        <f>((H63*'[1]Cal p gram'!$U$2)+(I63*'[1]Cal p gram'!$V$4)+(J63*'[1]Cal p gram'!$V$6)+(K63*'[1]Cal p gram'!$V$8)+(L63*'[1]Cal p gram'!$V$10)+(M63*'[1]Cal p gram'!$V$12)+(O63*'[1]Cal p gram'!$U$13)+(P63*'[1]Cal p gram'!$U$13)+(Q63*'[1]Cal p gram'!$U$14))/1000</f>
        <v>1.7140239145907472E-2</v>
      </c>
      <c r="T63" s="27">
        <f>((S63/[1]Sheet3!$B$22)*10000)/1000</f>
        <v>1.3967135181078094E-3</v>
      </c>
    </row>
    <row r="64" spans="1:20" x14ac:dyDescent="0.25">
      <c r="A64" s="4">
        <v>39351</v>
      </c>
      <c r="B64" s="5" t="s">
        <v>79</v>
      </c>
      <c r="C64" s="6">
        <v>0.5215277777777777</v>
      </c>
      <c r="D64" s="7">
        <v>-3</v>
      </c>
      <c r="E64" s="2" t="s">
        <v>74</v>
      </c>
      <c r="F64" s="5" t="s">
        <v>226</v>
      </c>
      <c r="G64" s="5" t="s">
        <v>227</v>
      </c>
      <c r="H64" s="2">
        <v>17</v>
      </c>
      <c r="I64" s="2">
        <v>8</v>
      </c>
      <c r="J64" s="2">
        <v>3</v>
      </c>
      <c r="K64" s="2">
        <v>1</v>
      </c>
      <c r="L64" s="2">
        <v>2</v>
      </c>
      <c r="M64" s="2">
        <v>0</v>
      </c>
      <c r="N64" s="2">
        <f t="shared" si="0"/>
        <v>31</v>
      </c>
      <c r="O64" s="2">
        <v>0</v>
      </c>
      <c r="P64" s="2">
        <v>0</v>
      </c>
      <c r="Q64" s="2">
        <v>0</v>
      </c>
      <c r="R64" s="2"/>
      <c r="S64" s="17">
        <f>((H64*'[1]Cal p gram'!$U$2)+(I64*'[1]Cal p gram'!$V$4)+(J64*'[1]Cal p gram'!$V$6)+(K64*'[1]Cal p gram'!$V$8)+(L64*'[1]Cal p gram'!$V$10)+(M64*'[1]Cal p gram'!$V$12)+(O64*'[1]Cal p gram'!$U$13)+(P64*'[1]Cal p gram'!$U$13)+(Q64*'[1]Cal p gram'!$U$14))/1000</f>
        <v>0.1456920327402135</v>
      </c>
      <c r="T64" s="27">
        <f>((S64/[1]Sheet3!$B$22)*10000)/1000</f>
        <v>1.1872064903916379E-2</v>
      </c>
    </row>
    <row r="65" spans="1:20" x14ac:dyDescent="0.25">
      <c r="A65" s="4">
        <v>39342</v>
      </c>
      <c r="B65" s="5" t="s">
        <v>80</v>
      </c>
      <c r="C65" s="6">
        <v>0.66527777777777775</v>
      </c>
      <c r="D65" s="7">
        <v>-2</v>
      </c>
      <c r="E65" s="2" t="s">
        <v>81</v>
      </c>
      <c r="F65" s="5" t="s">
        <v>228</v>
      </c>
      <c r="G65" s="5" t="s">
        <v>229</v>
      </c>
      <c r="H65" s="2">
        <v>3</v>
      </c>
      <c r="I65" s="2">
        <v>20</v>
      </c>
      <c r="J65" s="2">
        <v>24</v>
      </c>
      <c r="K65" s="2">
        <v>16</v>
      </c>
      <c r="L65" s="2">
        <v>7</v>
      </c>
      <c r="M65" s="2">
        <v>13</v>
      </c>
      <c r="N65" s="2">
        <f t="shared" si="0"/>
        <v>83</v>
      </c>
      <c r="O65" s="2">
        <v>0</v>
      </c>
      <c r="P65" s="2">
        <v>0</v>
      </c>
      <c r="Q65" s="2">
        <v>0</v>
      </c>
      <c r="R65" s="3"/>
      <c r="S65" s="17">
        <f>((H65*'[1]Cal p gram'!$U$2)+(I65*'[1]Cal p gram'!$V$4)+(J65*'[1]Cal p gram'!$V$6)+(K65*'[1]Cal p gram'!$V$8)+(L65*'[1]Cal p gram'!$V$10)+(M65*'[1]Cal p gram'!$V$12)+(O65*'[1]Cal p gram'!$U$13)+(P65*'[1]Cal p gram'!$U$13)+(Q65*'[1]Cal p gram'!$U$14))/1000</f>
        <v>2.5710358718861209E-2</v>
      </c>
      <c r="T65" s="27">
        <f>((S65/[1]Sheet3!$B$22)*10000)/1000</f>
        <v>2.0950702771617142E-3</v>
      </c>
    </row>
    <row r="66" spans="1:20" x14ac:dyDescent="0.25">
      <c r="A66" s="4">
        <v>39342</v>
      </c>
      <c r="B66" s="5" t="s">
        <v>82</v>
      </c>
      <c r="C66" s="6">
        <v>0.67847222222222214</v>
      </c>
      <c r="D66" s="7">
        <v>-2</v>
      </c>
      <c r="E66" s="2" t="s">
        <v>81</v>
      </c>
      <c r="F66" s="5" t="s">
        <v>230</v>
      </c>
      <c r="G66" s="5" t="s">
        <v>231</v>
      </c>
      <c r="H66" s="2">
        <v>0</v>
      </c>
      <c r="I66" s="2">
        <v>2</v>
      </c>
      <c r="J66" s="2">
        <v>1</v>
      </c>
      <c r="K66" s="2">
        <v>0</v>
      </c>
      <c r="L66" s="2">
        <v>1</v>
      </c>
      <c r="M66" s="2">
        <v>0</v>
      </c>
      <c r="N66" s="2">
        <f t="shared" si="0"/>
        <v>4</v>
      </c>
      <c r="O66" s="2">
        <v>0</v>
      </c>
      <c r="P66" s="2">
        <v>0</v>
      </c>
      <c r="Q66" s="2">
        <v>0</v>
      </c>
      <c r="R66" s="3"/>
      <c r="S66" s="17">
        <f>((H66*'[1]Cal p gram'!$U$2)+(I66*'[1]Cal p gram'!$V$4)+(J66*'[1]Cal p gram'!$V$6)+(K66*'[1]Cal p gram'!$V$8)+(L66*'[1]Cal p gram'!$V$10)+(M66*'[1]Cal p gram'!$V$12)+(O66*'[1]Cal p gram'!$U$13)+(P66*'[1]Cal p gram'!$U$13)+(Q66*'[1]Cal p gram'!$U$14))/1000</f>
        <v>0</v>
      </c>
      <c r="T66" s="27">
        <f>((S66/[1]Sheet3!$B$22)*10000)/1000</f>
        <v>0</v>
      </c>
    </row>
    <row r="67" spans="1:20" x14ac:dyDescent="0.25">
      <c r="A67" s="4">
        <v>39342</v>
      </c>
      <c r="B67" s="5" t="s">
        <v>83</v>
      </c>
      <c r="C67" s="6">
        <v>0.68472222222222223</v>
      </c>
      <c r="D67" s="7">
        <v>-2</v>
      </c>
      <c r="E67" s="2" t="s">
        <v>84</v>
      </c>
      <c r="F67" s="5" t="s">
        <v>232</v>
      </c>
      <c r="G67" s="5" t="s">
        <v>233</v>
      </c>
      <c r="H67" s="2">
        <v>1</v>
      </c>
      <c r="I67" s="2">
        <v>5</v>
      </c>
      <c r="J67" s="2">
        <v>6</v>
      </c>
      <c r="K67" s="2">
        <v>7</v>
      </c>
      <c r="L67" s="2">
        <v>6</v>
      </c>
      <c r="M67" s="2">
        <v>17</v>
      </c>
      <c r="N67" s="2">
        <f t="shared" ref="N67:N130" si="1">SUM(H67:M67)</f>
        <v>42</v>
      </c>
      <c r="O67" s="2">
        <v>0</v>
      </c>
      <c r="P67" s="2">
        <v>0</v>
      </c>
      <c r="Q67" s="2">
        <v>0</v>
      </c>
      <c r="R67" s="3"/>
      <c r="S67" s="17">
        <f>((H67*'[1]Cal p gram'!$U$2)+(I67*'[1]Cal p gram'!$V$4)+(J67*'[1]Cal p gram'!$V$6)+(K67*'[1]Cal p gram'!$V$8)+(L67*'[1]Cal p gram'!$V$10)+(M67*'[1]Cal p gram'!$V$12)+(O67*'[1]Cal p gram'!$U$13)+(P67*'[1]Cal p gram'!$U$13)+(Q67*'[1]Cal p gram'!$U$14))/1000</f>
        <v>8.5701195729537358E-3</v>
      </c>
      <c r="T67" s="27">
        <f>((S67/[1]Sheet3!$B$22)*10000)/1000</f>
        <v>6.9835675905390471E-4</v>
      </c>
    </row>
    <row r="68" spans="1:20" x14ac:dyDescent="0.25">
      <c r="A68" s="4">
        <v>39343</v>
      </c>
      <c r="B68" s="5" t="s">
        <v>85</v>
      </c>
      <c r="C68" s="6">
        <v>0.68055555555555547</v>
      </c>
      <c r="D68" s="7">
        <v>-2</v>
      </c>
      <c r="E68" s="2" t="s">
        <v>78</v>
      </c>
      <c r="F68" s="5" t="s">
        <v>234</v>
      </c>
      <c r="G68" s="5" t="s">
        <v>235</v>
      </c>
      <c r="H68" s="2">
        <v>14</v>
      </c>
      <c r="I68" s="2">
        <v>4</v>
      </c>
      <c r="J68" s="2">
        <v>2</v>
      </c>
      <c r="K68" s="2">
        <v>0</v>
      </c>
      <c r="L68" s="2">
        <v>0</v>
      </c>
      <c r="M68" s="2">
        <v>1</v>
      </c>
      <c r="N68" s="2">
        <f t="shared" si="1"/>
        <v>21</v>
      </c>
      <c r="O68" s="8">
        <v>0</v>
      </c>
      <c r="P68" s="8">
        <v>0</v>
      </c>
      <c r="Q68" s="8">
        <v>0</v>
      </c>
      <c r="R68" s="19"/>
      <c r="S68" s="17">
        <f>((H68*'[1]Cal p gram'!$U$2)+(I68*'[1]Cal p gram'!$V$4)+(J68*'[1]Cal p gram'!$V$6)+(K68*'[1]Cal p gram'!$V$8)+(L68*'[1]Cal p gram'!$V$10)+(M68*'[1]Cal p gram'!$V$12)+(O68*'[1]Cal p gram'!$U$13)+(P68*'[1]Cal p gram'!$U$13)+(Q68*'[1]Cal p gram'!$U$14))/1000</f>
        <v>0.11998167402135231</v>
      </c>
      <c r="T68" s="27">
        <f>((S68/[1]Sheet3!$B$22)*10000)/1000</f>
        <v>9.7769946267546662E-3</v>
      </c>
    </row>
    <row r="69" spans="1:20" x14ac:dyDescent="0.25">
      <c r="A69" s="4">
        <v>39343</v>
      </c>
      <c r="B69" s="5" t="s">
        <v>86</v>
      </c>
      <c r="C69" s="6">
        <v>0.69374999999999998</v>
      </c>
      <c r="D69" s="7">
        <v>-2</v>
      </c>
      <c r="E69" s="2" t="s">
        <v>78</v>
      </c>
      <c r="F69" s="5" t="s">
        <v>236</v>
      </c>
      <c r="G69" s="5" t="s">
        <v>237</v>
      </c>
      <c r="H69" s="2">
        <v>15</v>
      </c>
      <c r="I69" s="2">
        <v>8</v>
      </c>
      <c r="J69" s="2">
        <v>1</v>
      </c>
      <c r="K69" s="2">
        <v>0</v>
      </c>
      <c r="L69" s="2">
        <v>0</v>
      </c>
      <c r="M69" s="2">
        <v>0</v>
      </c>
      <c r="N69" s="2">
        <f t="shared" si="1"/>
        <v>24</v>
      </c>
      <c r="O69" s="8">
        <v>1</v>
      </c>
      <c r="P69" s="8">
        <v>0</v>
      </c>
      <c r="Q69" s="8">
        <v>0</v>
      </c>
      <c r="R69" s="3"/>
      <c r="S69" s="17">
        <f>((H69*'[1]Cal p gram'!$U$2)+(I69*'[1]Cal p gram'!$V$4)+(J69*'[1]Cal p gram'!$V$6)+(K69*'[1]Cal p gram'!$V$8)+(L69*'[1]Cal p gram'!$V$10)+(M69*'[1]Cal p gram'!$V$12)+(O69*'[1]Cal p gram'!$U$13)+(P69*'[1]Cal p gram'!$U$13)+(Q69*'[1]Cal p gram'!$U$14))/1000</f>
        <v>0.15558753987529778</v>
      </c>
      <c r="T69" s="27">
        <f>((S69/[1]Sheet3!$B$22)*10000)/1000</f>
        <v>1.2678424048993098E-2</v>
      </c>
    </row>
    <row r="70" spans="1:20" x14ac:dyDescent="0.25">
      <c r="A70" s="4">
        <v>39343</v>
      </c>
      <c r="B70" s="5" t="s">
        <v>75</v>
      </c>
      <c r="C70" s="6">
        <v>0.70763888888888882</v>
      </c>
      <c r="D70" s="7">
        <v>-2</v>
      </c>
      <c r="E70" s="2" t="s">
        <v>74</v>
      </c>
      <c r="F70" s="5" t="s">
        <v>238</v>
      </c>
      <c r="G70" s="5" t="s">
        <v>239</v>
      </c>
      <c r="H70" s="2">
        <v>4</v>
      </c>
      <c r="I70" s="2">
        <v>0</v>
      </c>
      <c r="J70" s="2">
        <v>0</v>
      </c>
      <c r="K70" s="2">
        <v>0</v>
      </c>
      <c r="L70" s="2">
        <v>0</v>
      </c>
      <c r="M70" s="2">
        <v>0</v>
      </c>
      <c r="N70" s="2">
        <f t="shared" si="1"/>
        <v>4</v>
      </c>
      <c r="O70" s="8">
        <v>5</v>
      </c>
      <c r="P70" s="8">
        <v>0</v>
      </c>
      <c r="Q70" s="8">
        <v>1</v>
      </c>
      <c r="R70" s="3"/>
      <c r="S70" s="17">
        <f>((H70*'[1]Cal p gram'!$U$2)+(I70*'[1]Cal p gram'!$V$4)+(J70*'[1]Cal p gram'!$V$6)+(K70*'[1]Cal p gram'!$V$8)+(L70*'[1]Cal p gram'!$V$10)+(M70*'[1]Cal p gram'!$V$12)+(O70*'[1]Cal p gram'!$U$13)+(P70*'[1]Cal p gram'!$U$13)+(Q70*'[1]Cal p gram'!$U$14))/1000</f>
        <v>0.17862911404459964</v>
      </c>
      <c r="T70" s="27">
        <f>((S70/[1]Sheet3!$B$22)*10000)/1000</f>
        <v>1.4556022012871669E-2</v>
      </c>
    </row>
    <row r="71" spans="1:20" x14ac:dyDescent="0.25">
      <c r="A71" s="4">
        <v>39349</v>
      </c>
      <c r="B71" s="5" t="s">
        <v>87</v>
      </c>
      <c r="C71" s="6">
        <v>0.47777777777777775</v>
      </c>
      <c r="D71" s="7">
        <v>-2</v>
      </c>
      <c r="E71" s="2" t="s">
        <v>58</v>
      </c>
      <c r="F71" s="5" t="s">
        <v>240</v>
      </c>
      <c r="G71" s="5" t="s">
        <v>241</v>
      </c>
      <c r="H71" s="2">
        <v>0</v>
      </c>
      <c r="I71" s="2">
        <v>0</v>
      </c>
      <c r="J71" s="2">
        <v>0</v>
      </c>
      <c r="K71" s="2">
        <v>0</v>
      </c>
      <c r="L71" s="2">
        <v>0</v>
      </c>
      <c r="M71" s="2">
        <v>0</v>
      </c>
      <c r="N71" s="2">
        <f t="shared" si="1"/>
        <v>0</v>
      </c>
      <c r="O71" s="2">
        <v>0</v>
      </c>
      <c r="P71" s="2">
        <v>0</v>
      </c>
      <c r="Q71" s="2">
        <v>1</v>
      </c>
      <c r="R71" s="2"/>
      <c r="S71" s="17">
        <f>((H71*'[1]Cal p gram'!$U$2)+(I71*'[1]Cal p gram'!$V$4)+(J71*'[1]Cal p gram'!$V$6)+(K71*'[1]Cal p gram'!$V$8)+(L71*'[1]Cal p gram'!$V$10)+(M71*'[1]Cal p gram'!$V$12)+(O71*'[1]Cal p gram'!$U$13)+(P71*'[1]Cal p gram'!$U$13)+(Q71*'[1]Cal p gram'!$U$14))/1000</f>
        <v>9.1699043478260817E-3</v>
      </c>
      <c r="T71" s="27">
        <f>((S71/[1]Sheet3!$B$22)*10000)/1000</f>
        <v>7.4723166073341102E-4</v>
      </c>
    </row>
    <row r="72" spans="1:20" x14ac:dyDescent="0.25">
      <c r="A72" s="4">
        <v>39349</v>
      </c>
      <c r="B72" s="5" t="s">
        <v>88</v>
      </c>
      <c r="C72" s="6">
        <v>0.48263888888888884</v>
      </c>
      <c r="D72" s="7">
        <v>-2</v>
      </c>
      <c r="E72" s="2" t="s">
        <v>89</v>
      </c>
      <c r="F72" s="5" t="s">
        <v>242</v>
      </c>
      <c r="G72" s="5" t="s">
        <v>243</v>
      </c>
      <c r="H72" s="2">
        <v>0</v>
      </c>
      <c r="I72" s="2">
        <v>0</v>
      </c>
      <c r="J72" s="2">
        <v>0</v>
      </c>
      <c r="K72" s="2">
        <v>1</v>
      </c>
      <c r="L72" s="2">
        <v>0</v>
      </c>
      <c r="M72" s="2">
        <v>1</v>
      </c>
      <c r="N72" s="2">
        <f t="shared" si="1"/>
        <v>2</v>
      </c>
      <c r="O72" s="2">
        <v>0</v>
      </c>
      <c r="P72" s="2">
        <v>0</v>
      </c>
      <c r="Q72" s="2">
        <v>0</v>
      </c>
      <c r="R72" s="2"/>
      <c r="S72" s="17">
        <f>((H72*'[1]Cal p gram'!$U$2)+(I72*'[1]Cal p gram'!$V$4)+(J72*'[1]Cal p gram'!$V$6)+(K72*'[1]Cal p gram'!$V$8)+(L72*'[1]Cal p gram'!$V$10)+(M72*'[1]Cal p gram'!$V$12)+(O72*'[1]Cal p gram'!$U$13)+(P72*'[1]Cal p gram'!$U$13)+(Q72*'[1]Cal p gram'!$U$14))/1000</f>
        <v>0</v>
      </c>
      <c r="T72" s="27">
        <f>((S72/[1]Sheet3!$B$22)*10000)/1000</f>
        <v>0</v>
      </c>
    </row>
    <row r="73" spans="1:20" x14ac:dyDescent="0.25">
      <c r="A73" s="4">
        <v>39349</v>
      </c>
      <c r="B73" s="5" t="s">
        <v>90</v>
      </c>
      <c r="C73" s="6">
        <v>0.48541666666666666</v>
      </c>
      <c r="D73" s="7">
        <v>-2</v>
      </c>
      <c r="E73" s="2" t="s">
        <v>89</v>
      </c>
      <c r="F73" s="5" t="s">
        <v>244</v>
      </c>
      <c r="G73" s="5" t="s">
        <v>245</v>
      </c>
      <c r="H73" s="2">
        <v>1</v>
      </c>
      <c r="I73" s="2">
        <v>0</v>
      </c>
      <c r="J73" s="2">
        <v>0</v>
      </c>
      <c r="K73" s="2">
        <v>1</v>
      </c>
      <c r="L73" s="2">
        <v>0</v>
      </c>
      <c r="M73" s="2">
        <v>0</v>
      </c>
      <c r="N73" s="2">
        <f t="shared" si="1"/>
        <v>2</v>
      </c>
      <c r="O73" s="2">
        <v>0</v>
      </c>
      <c r="P73" s="2">
        <v>0</v>
      </c>
      <c r="Q73" s="2">
        <v>0</v>
      </c>
      <c r="R73" s="2"/>
      <c r="S73" s="17">
        <f>((H73*'[1]Cal p gram'!$U$2)+(I73*'[1]Cal p gram'!$V$4)+(J73*'[1]Cal p gram'!$V$6)+(K73*'[1]Cal p gram'!$V$8)+(L73*'[1]Cal p gram'!$V$10)+(M73*'[1]Cal p gram'!$V$12)+(O73*'[1]Cal p gram'!$U$13)+(P73*'[1]Cal p gram'!$U$13)+(Q73*'[1]Cal p gram'!$U$14))/1000</f>
        <v>8.5701195729537358E-3</v>
      </c>
      <c r="T73" s="27">
        <f>((S73/[1]Sheet3!$B$22)*10000)/1000</f>
        <v>6.9835675905390471E-4</v>
      </c>
    </row>
    <row r="74" spans="1:20" x14ac:dyDescent="0.25">
      <c r="A74" s="4">
        <v>39349</v>
      </c>
      <c r="B74" s="5" t="s">
        <v>91</v>
      </c>
      <c r="C74" s="6">
        <v>0.49027777777777776</v>
      </c>
      <c r="D74" s="7">
        <v>-2</v>
      </c>
      <c r="E74" s="2" t="s">
        <v>92</v>
      </c>
      <c r="F74" s="5" t="s">
        <v>246</v>
      </c>
      <c r="G74" s="5" t="s">
        <v>247</v>
      </c>
      <c r="H74" s="2">
        <v>2</v>
      </c>
      <c r="I74" s="2">
        <v>0</v>
      </c>
      <c r="J74" s="2">
        <v>0</v>
      </c>
      <c r="K74" s="2">
        <v>0</v>
      </c>
      <c r="L74" s="2">
        <v>0</v>
      </c>
      <c r="M74" s="2">
        <v>0</v>
      </c>
      <c r="N74" s="2">
        <f t="shared" si="1"/>
        <v>2</v>
      </c>
      <c r="O74" s="2">
        <v>0</v>
      </c>
      <c r="P74" s="2">
        <v>0</v>
      </c>
      <c r="Q74" s="2">
        <v>0</v>
      </c>
      <c r="R74" s="2"/>
      <c r="S74" s="17">
        <f>((H74*'[1]Cal p gram'!$U$2)+(I74*'[1]Cal p gram'!$V$4)+(J74*'[1]Cal p gram'!$V$6)+(K74*'[1]Cal p gram'!$V$8)+(L74*'[1]Cal p gram'!$V$10)+(M74*'[1]Cal p gram'!$V$12)+(O74*'[1]Cal p gram'!$U$13)+(P74*'[1]Cal p gram'!$U$13)+(Q74*'[1]Cal p gram'!$U$14))/1000</f>
        <v>1.7140239145907472E-2</v>
      </c>
      <c r="T74" s="27">
        <f>((S74/[1]Sheet3!$B$22)*10000)/1000</f>
        <v>1.3967135181078094E-3</v>
      </c>
    </row>
    <row r="75" spans="1:20" x14ac:dyDescent="0.25">
      <c r="A75" s="4">
        <v>39349</v>
      </c>
      <c r="B75" s="5" t="s">
        <v>93</v>
      </c>
      <c r="C75" s="6">
        <v>0.49513888888888885</v>
      </c>
      <c r="D75" s="7">
        <v>-2</v>
      </c>
      <c r="E75" s="2" t="s">
        <v>92</v>
      </c>
      <c r="F75" s="5" t="s">
        <v>248</v>
      </c>
      <c r="G75" s="5" t="s">
        <v>249</v>
      </c>
      <c r="H75" s="2">
        <v>1</v>
      </c>
      <c r="I75" s="2">
        <v>1</v>
      </c>
      <c r="J75" s="2">
        <v>1</v>
      </c>
      <c r="K75" s="2">
        <v>4</v>
      </c>
      <c r="L75" s="2">
        <v>2</v>
      </c>
      <c r="M75" s="2">
        <v>8</v>
      </c>
      <c r="N75" s="2">
        <f t="shared" si="1"/>
        <v>17</v>
      </c>
      <c r="O75" s="2">
        <v>0</v>
      </c>
      <c r="P75" s="2">
        <v>0</v>
      </c>
      <c r="Q75" s="2">
        <v>0</v>
      </c>
      <c r="R75" s="2"/>
      <c r="S75" s="17">
        <f>((H75*'[1]Cal p gram'!$U$2)+(I75*'[1]Cal p gram'!$V$4)+(J75*'[1]Cal p gram'!$V$6)+(K75*'[1]Cal p gram'!$V$8)+(L75*'[1]Cal p gram'!$V$10)+(M75*'[1]Cal p gram'!$V$12)+(O75*'[1]Cal p gram'!$U$13)+(P75*'[1]Cal p gram'!$U$13)+(Q75*'[1]Cal p gram'!$U$14))/1000</f>
        <v>8.5701195729537358E-3</v>
      </c>
      <c r="T75" s="27">
        <f>((S75/[1]Sheet3!$B$22)*10000)/1000</f>
        <v>6.9835675905390471E-4</v>
      </c>
    </row>
    <row r="76" spans="1:20" s="3" customFormat="1" ht="12.75" x14ac:dyDescent="0.2">
      <c r="A76" s="4">
        <v>39350</v>
      </c>
      <c r="B76" s="5" t="s">
        <v>63</v>
      </c>
      <c r="C76" s="6">
        <v>0.49791666666666662</v>
      </c>
      <c r="D76" s="7">
        <v>-2</v>
      </c>
      <c r="E76" s="2" t="s">
        <v>64</v>
      </c>
      <c r="F76" s="5" t="s">
        <v>250</v>
      </c>
      <c r="G76" s="5" t="s">
        <v>251</v>
      </c>
      <c r="H76" s="2">
        <v>2</v>
      </c>
      <c r="I76" s="2">
        <v>10</v>
      </c>
      <c r="J76" s="2">
        <v>5</v>
      </c>
      <c r="K76" s="2">
        <v>5</v>
      </c>
      <c r="L76" s="2">
        <v>13</v>
      </c>
      <c r="M76" s="2">
        <v>4</v>
      </c>
      <c r="N76" s="2">
        <f t="shared" si="1"/>
        <v>39</v>
      </c>
      <c r="O76" s="2">
        <v>0</v>
      </c>
      <c r="P76" s="2">
        <v>0</v>
      </c>
      <c r="Q76" s="2">
        <v>0</v>
      </c>
      <c r="R76" s="2"/>
      <c r="S76" s="17">
        <f>((H76*'[1]Cal p gram'!$U$2)+(I76*'[1]Cal p gram'!$V$4)+(J76*'[1]Cal p gram'!$V$6)+(K76*'[1]Cal p gram'!$V$8)+(L76*'[1]Cal p gram'!$V$10)+(M76*'[1]Cal p gram'!$V$12)+(O76*'[1]Cal p gram'!$U$13)+(P76*'[1]Cal p gram'!$U$13)+(Q76*'[1]Cal p gram'!$U$14))/1000</f>
        <v>1.7140239145907472E-2</v>
      </c>
      <c r="T76" s="27">
        <f>((S76/[1]Sheet3!$B$22)*10000)/1000</f>
        <v>1.3967135181078094E-3</v>
      </c>
    </row>
    <row r="77" spans="1:20" s="3" customFormat="1" ht="12.75" x14ac:dyDescent="0.2">
      <c r="A77" s="4">
        <v>39350</v>
      </c>
      <c r="B77" s="5" t="s">
        <v>65</v>
      </c>
      <c r="C77" s="6">
        <v>0.50902777777777775</v>
      </c>
      <c r="D77" s="7">
        <v>-2</v>
      </c>
      <c r="E77" s="2" t="s">
        <v>64</v>
      </c>
      <c r="F77" s="5" t="s">
        <v>252</v>
      </c>
      <c r="G77" s="5" t="s">
        <v>253</v>
      </c>
      <c r="H77" s="2">
        <v>0</v>
      </c>
      <c r="I77" s="2">
        <v>5</v>
      </c>
      <c r="J77" s="2">
        <v>8</v>
      </c>
      <c r="K77" s="2">
        <v>3</v>
      </c>
      <c r="L77" s="2">
        <v>2</v>
      </c>
      <c r="M77" s="2">
        <v>5</v>
      </c>
      <c r="N77" s="2">
        <f t="shared" si="1"/>
        <v>23</v>
      </c>
      <c r="O77" s="2">
        <v>0</v>
      </c>
      <c r="P77" s="2">
        <v>0</v>
      </c>
      <c r="Q77" s="2">
        <v>0</v>
      </c>
      <c r="R77" s="2"/>
      <c r="S77" s="17">
        <f>((H77*'[1]Cal p gram'!$U$2)+(I77*'[1]Cal p gram'!$V$4)+(J77*'[1]Cal p gram'!$V$6)+(K77*'[1]Cal p gram'!$V$8)+(L77*'[1]Cal p gram'!$V$10)+(M77*'[1]Cal p gram'!$V$12)+(O77*'[1]Cal p gram'!$U$13)+(P77*'[1]Cal p gram'!$U$13)+(Q77*'[1]Cal p gram'!$U$14))/1000</f>
        <v>0</v>
      </c>
      <c r="T77" s="27">
        <f>((S77/[1]Sheet3!$B$22)*10000)/1000</f>
        <v>0</v>
      </c>
    </row>
    <row r="78" spans="1:20" s="3" customFormat="1" ht="12.75" x14ac:dyDescent="0.2">
      <c r="A78" s="4">
        <v>39350</v>
      </c>
      <c r="B78" s="5" t="s">
        <v>66</v>
      </c>
      <c r="C78" s="6">
        <v>0.52361111111111114</v>
      </c>
      <c r="D78" s="7">
        <v>-2</v>
      </c>
      <c r="E78" s="2" t="s">
        <v>67</v>
      </c>
      <c r="F78" s="5" t="s">
        <v>254</v>
      </c>
      <c r="G78" s="5" t="s">
        <v>255</v>
      </c>
      <c r="H78" s="2">
        <v>1</v>
      </c>
      <c r="I78" s="2">
        <v>14</v>
      </c>
      <c r="J78" s="2">
        <v>5</v>
      </c>
      <c r="K78" s="2">
        <v>8</v>
      </c>
      <c r="L78" s="2">
        <v>8</v>
      </c>
      <c r="M78" s="2">
        <v>22</v>
      </c>
      <c r="N78" s="2">
        <f t="shared" si="1"/>
        <v>58</v>
      </c>
      <c r="O78" s="2">
        <v>0</v>
      </c>
      <c r="P78" s="2">
        <v>0</v>
      </c>
      <c r="Q78" s="2">
        <v>0</v>
      </c>
      <c r="R78" s="2"/>
      <c r="S78" s="17">
        <f>((H78*'[1]Cal p gram'!$U$2)+(I78*'[1]Cal p gram'!$V$4)+(J78*'[1]Cal p gram'!$V$6)+(K78*'[1]Cal p gram'!$V$8)+(L78*'[1]Cal p gram'!$V$10)+(M78*'[1]Cal p gram'!$V$12)+(O78*'[1]Cal p gram'!$U$13)+(P78*'[1]Cal p gram'!$U$13)+(Q78*'[1]Cal p gram'!$U$14))/1000</f>
        <v>8.5701195729537358E-3</v>
      </c>
      <c r="T78" s="27">
        <f>((S78/[1]Sheet3!$B$22)*10000)/1000</f>
        <v>6.9835675905390471E-4</v>
      </c>
    </row>
    <row r="79" spans="1:20" s="3" customFormat="1" ht="12.75" x14ac:dyDescent="0.2">
      <c r="A79" s="4">
        <v>39351</v>
      </c>
      <c r="B79" s="5" t="s">
        <v>94</v>
      </c>
      <c r="C79" s="6">
        <v>0.53611111111111109</v>
      </c>
      <c r="D79" s="7">
        <v>-2</v>
      </c>
      <c r="E79" s="2" t="s">
        <v>53</v>
      </c>
      <c r="F79" s="5" t="s">
        <v>256</v>
      </c>
      <c r="G79" s="5" t="s">
        <v>257</v>
      </c>
      <c r="H79" s="2">
        <v>2</v>
      </c>
      <c r="I79" s="2">
        <v>8</v>
      </c>
      <c r="J79" s="2">
        <v>6</v>
      </c>
      <c r="K79" s="2">
        <v>15</v>
      </c>
      <c r="L79" s="2">
        <v>21</v>
      </c>
      <c r="M79" s="2">
        <v>17</v>
      </c>
      <c r="N79" s="2">
        <f t="shared" si="1"/>
        <v>69</v>
      </c>
      <c r="O79" s="2">
        <v>0</v>
      </c>
      <c r="P79" s="2">
        <v>0</v>
      </c>
      <c r="Q79" s="2">
        <v>0</v>
      </c>
      <c r="R79" s="2"/>
      <c r="S79" s="17">
        <f>((H79*'[1]Cal p gram'!$U$2)+(I79*'[1]Cal p gram'!$V$4)+(J79*'[1]Cal p gram'!$V$6)+(K79*'[1]Cal p gram'!$V$8)+(L79*'[1]Cal p gram'!$V$10)+(M79*'[1]Cal p gram'!$V$12)+(O79*'[1]Cal p gram'!$U$13)+(P79*'[1]Cal p gram'!$U$13)+(Q79*'[1]Cal p gram'!$U$14))/1000</f>
        <v>1.7140239145907472E-2</v>
      </c>
      <c r="T79" s="27">
        <f>((S79/[1]Sheet3!$B$22)*10000)/1000</f>
        <v>1.3967135181078094E-3</v>
      </c>
    </row>
    <row r="80" spans="1:20" s="3" customFormat="1" ht="12.75" x14ac:dyDescent="0.2">
      <c r="A80" s="4">
        <v>39351</v>
      </c>
      <c r="B80" s="5" t="s">
        <v>95</v>
      </c>
      <c r="C80" s="6">
        <v>0.5527777777777777</v>
      </c>
      <c r="D80" s="7">
        <v>-2</v>
      </c>
      <c r="E80" s="2" t="s">
        <v>92</v>
      </c>
      <c r="F80" s="5" t="s">
        <v>258</v>
      </c>
      <c r="G80" s="5" t="s">
        <v>259</v>
      </c>
      <c r="H80" s="2">
        <v>2</v>
      </c>
      <c r="I80" s="2">
        <v>10</v>
      </c>
      <c r="J80" s="2">
        <v>10</v>
      </c>
      <c r="K80" s="2">
        <v>5</v>
      </c>
      <c r="L80" s="2">
        <v>17</v>
      </c>
      <c r="M80" s="2">
        <v>13</v>
      </c>
      <c r="N80" s="2">
        <f t="shared" si="1"/>
        <v>57</v>
      </c>
      <c r="O80" s="2">
        <v>0</v>
      </c>
      <c r="P80" s="2">
        <v>0</v>
      </c>
      <c r="Q80" s="2">
        <v>0</v>
      </c>
      <c r="R80" s="2"/>
      <c r="S80" s="17">
        <f>((H80*'[1]Cal p gram'!$U$2)+(I80*'[1]Cal p gram'!$V$4)+(J80*'[1]Cal p gram'!$V$6)+(K80*'[1]Cal p gram'!$V$8)+(L80*'[1]Cal p gram'!$V$10)+(M80*'[1]Cal p gram'!$V$12)+(O80*'[1]Cal p gram'!$U$13)+(P80*'[1]Cal p gram'!$U$13)+(Q80*'[1]Cal p gram'!$U$14))/1000</f>
        <v>1.7140239145907472E-2</v>
      </c>
      <c r="T80" s="27">
        <f>((S80/[1]Sheet3!$B$22)*10000)/1000</f>
        <v>1.3967135181078094E-3</v>
      </c>
    </row>
    <row r="81" spans="1:20" s="3" customFormat="1" ht="12.75" x14ac:dyDescent="0.2">
      <c r="A81" s="4">
        <v>39351</v>
      </c>
      <c r="B81" s="5" t="s">
        <v>96</v>
      </c>
      <c r="C81" s="6">
        <v>0.56666666666666665</v>
      </c>
      <c r="D81" s="7">
        <v>-2</v>
      </c>
      <c r="E81" s="2" t="s">
        <v>89</v>
      </c>
      <c r="F81" s="5" t="s">
        <v>260</v>
      </c>
      <c r="G81" s="5" t="s">
        <v>261</v>
      </c>
      <c r="H81" s="2">
        <v>18</v>
      </c>
      <c r="I81" s="2">
        <v>5</v>
      </c>
      <c r="J81" s="2">
        <v>11</v>
      </c>
      <c r="K81" s="2">
        <v>9</v>
      </c>
      <c r="L81" s="2">
        <v>10</v>
      </c>
      <c r="M81" s="2">
        <v>5</v>
      </c>
      <c r="N81" s="2">
        <f t="shared" si="1"/>
        <v>58</v>
      </c>
      <c r="O81" s="2">
        <v>0</v>
      </c>
      <c r="P81" s="2">
        <v>0</v>
      </c>
      <c r="Q81" s="2">
        <v>0</v>
      </c>
      <c r="R81" s="2"/>
      <c r="S81" s="17">
        <f>((H81*'[1]Cal p gram'!$U$2)+(I81*'[1]Cal p gram'!$V$4)+(J81*'[1]Cal p gram'!$V$6)+(K81*'[1]Cal p gram'!$V$8)+(L81*'[1]Cal p gram'!$V$10)+(M81*'[1]Cal p gram'!$V$12)+(O81*'[1]Cal p gram'!$U$13)+(P81*'[1]Cal p gram'!$U$13)+(Q81*'[1]Cal p gram'!$U$14))/1000</f>
        <v>0.15426215231316723</v>
      </c>
      <c r="T81" s="27">
        <f>((S81/[1]Sheet3!$B$22)*10000)/1000</f>
        <v>1.2570421662970283E-2</v>
      </c>
    </row>
    <row r="82" spans="1:20" s="3" customFormat="1" ht="12.75" x14ac:dyDescent="0.2">
      <c r="A82" s="4">
        <v>39342</v>
      </c>
      <c r="B82" s="5" t="s">
        <v>97</v>
      </c>
      <c r="C82" s="6">
        <v>0.69791666666666663</v>
      </c>
      <c r="D82" s="7">
        <v>-1</v>
      </c>
      <c r="E82" s="2" t="s">
        <v>84</v>
      </c>
      <c r="F82" s="5" t="s">
        <v>262</v>
      </c>
      <c r="G82" s="5" t="s">
        <v>263</v>
      </c>
      <c r="H82" s="2">
        <v>1</v>
      </c>
      <c r="I82" s="2">
        <v>1</v>
      </c>
      <c r="J82" s="2">
        <v>8</v>
      </c>
      <c r="K82" s="2">
        <v>5</v>
      </c>
      <c r="L82" s="2">
        <v>1</v>
      </c>
      <c r="M82" s="2">
        <v>6</v>
      </c>
      <c r="N82" s="2">
        <f t="shared" si="1"/>
        <v>22</v>
      </c>
      <c r="O82" s="2">
        <v>0</v>
      </c>
      <c r="P82" s="2">
        <v>0</v>
      </c>
      <c r="Q82" s="2">
        <v>0</v>
      </c>
      <c r="S82" s="17">
        <f>((H82*'[1]Cal p gram'!$U$2)+(I82*'[1]Cal p gram'!$V$4)+(J82*'[1]Cal p gram'!$V$6)+(K82*'[1]Cal p gram'!$V$8)+(L82*'[1]Cal p gram'!$V$10)+(M82*'[1]Cal p gram'!$V$12)+(O82*'[1]Cal p gram'!$U$13)+(P82*'[1]Cal p gram'!$U$13)+(Q82*'[1]Cal p gram'!$U$14))/1000</f>
        <v>8.5701195729537358E-3</v>
      </c>
      <c r="T82" s="27">
        <f>((S82/[1]Sheet3!$B$22)*10000)/1000</f>
        <v>6.9835675905390471E-4</v>
      </c>
    </row>
    <row r="83" spans="1:20" s="2" customFormat="1" ht="12.75" x14ac:dyDescent="0.2">
      <c r="A83" s="4">
        <v>39342</v>
      </c>
      <c r="B83" s="5" t="s">
        <v>83</v>
      </c>
      <c r="C83" s="6">
        <v>0.71527777777777779</v>
      </c>
      <c r="D83" s="7">
        <v>-1</v>
      </c>
      <c r="E83" s="2" t="s">
        <v>84</v>
      </c>
      <c r="F83" s="5" t="s">
        <v>264</v>
      </c>
      <c r="G83" s="5" t="s">
        <v>265</v>
      </c>
      <c r="H83" s="2">
        <v>10</v>
      </c>
      <c r="I83" s="2">
        <v>6</v>
      </c>
      <c r="J83" s="2">
        <v>12</v>
      </c>
      <c r="K83" s="2">
        <v>9</v>
      </c>
      <c r="L83" s="2">
        <v>7</v>
      </c>
      <c r="M83" s="2">
        <v>11</v>
      </c>
      <c r="N83" s="2">
        <f t="shared" si="1"/>
        <v>55</v>
      </c>
      <c r="O83" s="2">
        <v>1</v>
      </c>
      <c r="P83" s="2">
        <v>3</v>
      </c>
      <c r="Q83" s="2">
        <v>0</v>
      </c>
      <c r="R83" s="3"/>
      <c r="S83" s="17">
        <f>((H83*'[1]Cal p gram'!$U$2)+(I83*'[1]Cal p gram'!$V$4)+(J83*'[1]Cal p gram'!$V$6)+(K83*'[1]Cal p gram'!$V$8)+(L83*'[1]Cal p gram'!$V$10)+(M83*'[1]Cal p gram'!$V$12)+(O83*'[1]Cal p gram'!$U$13)+(P83*'[1]Cal p gram'!$U$13)+(Q83*'[1]Cal p gram'!$U$14))/1000</f>
        <v>0.19384418085350427</v>
      </c>
      <c r="T83" s="27">
        <f>((S83/[1]Sheet3!$B$22)*10000)/1000</f>
        <v>1.5795858243277162E-2</v>
      </c>
    </row>
    <row r="84" spans="1:20" s="2" customFormat="1" ht="12.75" x14ac:dyDescent="0.2">
      <c r="A84" s="4">
        <v>39343</v>
      </c>
      <c r="B84" s="5" t="s">
        <v>73</v>
      </c>
      <c r="C84" s="6">
        <v>0.71944444444444444</v>
      </c>
      <c r="D84" s="7">
        <v>-1</v>
      </c>
      <c r="E84" s="2" t="s">
        <v>74</v>
      </c>
      <c r="F84" s="5" t="s">
        <v>266</v>
      </c>
      <c r="G84" s="5" t="s">
        <v>267</v>
      </c>
      <c r="H84" s="2">
        <v>2</v>
      </c>
      <c r="I84" s="2">
        <v>3</v>
      </c>
      <c r="J84" s="2">
        <v>1</v>
      </c>
      <c r="K84" s="2">
        <v>0</v>
      </c>
      <c r="L84" s="2">
        <v>0</v>
      </c>
      <c r="M84" s="2">
        <v>0</v>
      </c>
      <c r="N84" s="2">
        <f t="shared" si="1"/>
        <v>6</v>
      </c>
      <c r="O84" s="8">
        <v>1</v>
      </c>
      <c r="P84" s="8">
        <v>0</v>
      </c>
      <c r="Q84" s="8">
        <v>1</v>
      </c>
      <c r="R84" s="3"/>
      <c r="S84" s="17">
        <f>((H84*'[1]Cal p gram'!$U$2)+(I84*'[1]Cal p gram'!$V$4)+(J84*'[1]Cal p gram'!$V$6)+(K84*'[1]Cal p gram'!$V$8)+(L84*'[1]Cal p gram'!$V$10)+(M84*'[1]Cal p gram'!$V$12)+(O84*'[1]Cal p gram'!$U$13)+(P84*'[1]Cal p gram'!$U$13)+(Q84*'[1]Cal p gram'!$U$14))/1000</f>
        <v>5.3345889774725284E-2</v>
      </c>
      <c r="T84" s="27">
        <f>((S84/[1]Sheet3!$B$22)*10000)/1000</f>
        <v>4.3470178420257485E-3</v>
      </c>
    </row>
    <row r="85" spans="1:20" s="2" customFormat="1" ht="12.75" x14ac:dyDescent="0.2">
      <c r="A85" s="4">
        <v>39343</v>
      </c>
      <c r="B85" s="5" t="s">
        <v>52</v>
      </c>
      <c r="C85" s="6">
        <v>0.73055555555555551</v>
      </c>
      <c r="D85" s="7">
        <v>-1</v>
      </c>
      <c r="E85" s="2" t="s">
        <v>53</v>
      </c>
      <c r="F85" s="5" t="s">
        <v>268</v>
      </c>
      <c r="G85" s="5" t="s">
        <v>269</v>
      </c>
      <c r="H85" s="2">
        <v>0</v>
      </c>
      <c r="I85" s="2">
        <v>0</v>
      </c>
      <c r="J85" s="2">
        <v>0</v>
      </c>
      <c r="K85" s="2">
        <v>0</v>
      </c>
      <c r="L85" s="2">
        <v>0</v>
      </c>
      <c r="M85" s="2">
        <v>0</v>
      </c>
      <c r="N85" s="2">
        <f t="shared" si="1"/>
        <v>0</v>
      </c>
      <c r="O85" s="8">
        <v>0</v>
      </c>
      <c r="P85" s="8">
        <v>0</v>
      </c>
      <c r="Q85" s="8">
        <v>0</v>
      </c>
      <c r="R85" s="3"/>
      <c r="S85" s="17">
        <f>((H85*'[1]Cal p gram'!$U$2)+(I85*'[1]Cal p gram'!$V$4)+(J85*'[1]Cal p gram'!$V$6)+(K85*'[1]Cal p gram'!$V$8)+(L85*'[1]Cal p gram'!$V$10)+(M85*'[1]Cal p gram'!$V$12)+(O85*'[1]Cal p gram'!$U$13)+(P85*'[1]Cal p gram'!$U$13)+(Q85*'[1]Cal p gram'!$U$14))/1000</f>
        <v>0</v>
      </c>
      <c r="T85" s="27">
        <f>((S85/[1]Sheet3!$B$22)*10000)/1000</f>
        <v>0</v>
      </c>
    </row>
    <row r="86" spans="1:20" s="2" customFormat="1" ht="12.75" x14ac:dyDescent="0.2">
      <c r="A86" s="4">
        <v>39349</v>
      </c>
      <c r="B86" s="5" t="s">
        <v>98</v>
      </c>
      <c r="C86" s="6">
        <v>0.50138888888888888</v>
      </c>
      <c r="D86" s="7">
        <v>-1</v>
      </c>
      <c r="E86" s="2" t="s">
        <v>53</v>
      </c>
      <c r="F86" s="5" t="s">
        <v>270</v>
      </c>
      <c r="G86" s="5" t="s">
        <v>271</v>
      </c>
      <c r="H86" s="2">
        <v>0</v>
      </c>
      <c r="I86" s="2">
        <v>0</v>
      </c>
      <c r="J86" s="2">
        <v>0</v>
      </c>
      <c r="K86" s="2">
        <v>0</v>
      </c>
      <c r="L86" s="2">
        <v>0</v>
      </c>
      <c r="M86" s="2">
        <v>0</v>
      </c>
      <c r="N86" s="2">
        <f t="shared" si="1"/>
        <v>0</v>
      </c>
      <c r="O86" s="2">
        <v>0</v>
      </c>
      <c r="P86" s="2">
        <v>0</v>
      </c>
      <c r="Q86" s="2">
        <v>1</v>
      </c>
      <c r="S86" s="17">
        <f>((H86*'[1]Cal p gram'!$U$2)+(I86*'[1]Cal p gram'!$V$4)+(J86*'[1]Cal p gram'!$V$6)+(K86*'[1]Cal p gram'!$V$8)+(L86*'[1]Cal p gram'!$V$10)+(M86*'[1]Cal p gram'!$V$12)+(O86*'[1]Cal p gram'!$U$13)+(P86*'[1]Cal p gram'!$U$13)+(Q86*'[1]Cal p gram'!$U$14))/1000</f>
        <v>9.1699043478260817E-3</v>
      </c>
      <c r="T86" s="27">
        <f>((S86/[1]Sheet3!$B$22)*10000)/1000</f>
        <v>7.4723166073341102E-4</v>
      </c>
    </row>
    <row r="87" spans="1:20" s="2" customFormat="1" ht="12.75" x14ac:dyDescent="0.2">
      <c r="A87" s="4">
        <v>39349</v>
      </c>
      <c r="B87" s="5" t="s">
        <v>52</v>
      </c>
      <c r="C87" s="6">
        <v>0.50555555555555554</v>
      </c>
      <c r="D87" s="7">
        <v>-1</v>
      </c>
      <c r="E87" s="2" t="s">
        <v>53</v>
      </c>
      <c r="F87" s="5" t="s">
        <v>272</v>
      </c>
      <c r="G87" s="5" t="s">
        <v>269</v>
      </c>
      <c r="H87" s="2">
        <v>2</v>
      </c>
      <c r="I87" s="2">
        <v>2</v>
      </c>
      <c r="J87" s="2">
        <v>2</v>
      </c>
      <c r="K87" s="2">
        <v>10</v>
      </c>
      <c r="L87" s="2">
        <v>1</v>
      </c>
      <c r="M87" s="2">
        <v>32</v>
      </c>
      <c r="N87" s="2">
        <f t="shared" si="1"/>
        <v>49</v>
      </c>
      <c r="O87" s="2">
        <v>0</v>
      </c>
      <c r="P87" s="2">
        <v>0</v>
      </c>
      <c r="Q87" s="2">
        <v>0</v>
      </c>
      <c r="S87" s="17">
        <f>((H87*'[1]Cal p gram'!$U$2)+(I87*'[1]Cal p gram'!$V$4)+(J87*'[1]Cal p gram'!$V$6)+(K87*'[1]Cal p gram'!$V$8)+(L87*'[1]Cal p gram'!$V$10)+(M87*'[1]Cal p gram'!$V$12)+(O87*'[1]Cal p gram'!$U$13)+(P87*'[1]Cal p gram'!$U$13)+(Q87*'[1]Cal p gram'!$U$14))/1000</f>
        <v>1.7140239145907472E-2</v>
      </c>
      <c r="T87" s="27">
        <f>((S87/[1]Sheet3!$B$22)*10000)/1000</f>
        <v>1.3967135181078094E-3</v>
      </c>
    </row>
    <row r="88" spans="1:20" s="2" customFormat="1" ht="12.75" x14ac:dyDescent="0.2">
      <c r="A88" s="4">
        <v>39349</v>
      </c>
      <c r="B88" s="5" t="s">
        <v>73</v>
      </c>
      <c r="C88" s="6">
        <v>0.51527777777777772</v>
      </c>
      <c r="D88" s="7">
        <v>-1</v>
      </c>
      <c r="E88" s="2" t="s">
        <v>74</v>
      </c>
      <c r="F88" s="5" t="s">
        <v>273</v>
      </c>
      <c r="G88" s="5" t="s">
        <v>274</v>
      </c>
      <c r="H88" s="2">
        <v>2</v>
      </c>
      <c r="I88" s="2">
        <v>0</v>
      </c>
      <c r="J88" s="2">
        <v>0</v>
      </c>
      <c r="K88" s="2">
        <v>0</v>
      </c>
      <c r="L88" s="2">
        <v>0</v>
      </c>
      <c r="M88" s="2">
        <v>0</v>
      </c>
      <c r="N88" s="2">
        <f t="shared" si="1"/>
        <v>2</v>
      </c>
      <c r="O88" s="2">
        <v>0</v>
      </c>
      <c r="P88" s="2">
        <v>0</v>
      </c>
      <c r="Q88" s="2">
        <v>0</v>
      </c>
      <c r="S88" s="17">
        <f>((H88*'[1]Cal p gram'!$U$2)+(I88*'[1]Cal p gram'!$V$4)+(J88*'[1]Cal p gram'!$V$6)+(K88*'[1]Cal p gram'!$V$8)+(L88*'[1]Cal p gram'!$V$10)+(M88*'[1]Cal p gram'!$V$12)+(O88*'[1]Cal p gram'!$U$13)+(P88*'[1]Cal p gram'!$U$13)+(Q88*'[1]Cal p gram'!$U$14))/1000</f>
        <v>1.7140239145907472E-2</v>
      </c>
      <c r="T88" s="27">
        <f>((S88/[1]Sheet3!$B$22)*10000)/1000</f>
        <v>1.3967135181078094E-3</v>
      </c>
    </row>
    <row r="89" spans="1:20" s="2" customFormat="1" ht="12.75" x14ac:dyDescent="0.2">
      <c r="A89" s="4">
        <v>39349</v>
      </c>
      <c r="B89" s="5" t="s">
        <v>75</v>
      </c>
      <c r="C89" s="6">
        <v>0.51944444444444438</v>
      </c>
      <c r="D89" s="7">
        <v>-1</v>
      </c>
      <c r="E89" s="2" t="s">
        <v>74</v>
      </c>
      <c r="F89" s="5" t="s">
        <v>275</v>
      </c>
      <c r="G89" s="5" t="s">
        <v>276</v>
      </c>
      <c r="H89" s="2">
        <v>0</v>
      </c>
      <c r="I89" s="2">
        <v>0</v>
      </c>
      <c r="J89" s="2">
        <v>0</v>
      </c>
      <c r="K89" s="2">
        <v>0</v>
      </c>
      <c r="L89" s="2">
        <v>0</v>
      </c>
      <c r="M89" s="2">
        <v>0</v>
      </c>
      <c r="N89" s="2">
        <f t="shared" si="1"/>
        <v>0</v>
      </c>
      <c r="O89" s="2">
        <v>0</v>
      </c>
      <c r="P89" s="2">
        <v>0</v>
      </c>
      <c r="Q89" s="2">
        <v>0</v>
      </c>
      <c r="S89" s="17">
        <f>((H89*'[1]Cal p gram'!$U$2)+(I89*'[1]Cal p gram'!$V$4)+(J89*'[1]Cal p gram'!$V$6)+(K89*'[1]Cal p gram'!$V$8)+(L89*'[1]Cal p gram'!$V$10)+(M89*'[1]Cal p gram'!$V$12)+(O89*'[1]Cal p gram'!$U$13)+(P89*'[1]Cal p gram'!$U$13)+(Q89*'[1]Cal p gram'!$U$14))/1000</f>
        <v>0</v>
      </c>
      <c r="T89" s="27">
        <f>((S89/[1]Sheet3!$B$22)*10000)/1000</f>
        <v>0</v>
      </c>
    </row>
    <row r="90" spans="1:20" s="2" customFormat="1" ht="12.75" x14ac:dyDescent="0.2">
      <c r="A90" s="4">
        <v>39349</v>
      </c>
      <c r="B90" s="5" t="s">
        <v>86</v>
      </c>
      <c r="C90" s="6">
        <v>0.53125</v>
      </c>
      <c r="D90" s="7">
        <v>-1</v>
      </c>
      <c r="E90" s="2" t="s">
        <v>78</v>
      </c>
      <c r="F90" s="5" t="s">
        <v>277</v>
      </c>
      <c r="G90" s="5" t="s">
        <v>278</v>
      </c>
      <c r="H90" s="2">
        <v>2</v>
      </c>
      <c r="I90" s="2">
        <v>3</v>
      </c>
      <c r="J90" s="2">
        <v>0</v>
      </c>
      <c r="K90" s="2">
        <v>1</v>
      </c>
      <c r="L90" s="2">
        <v>0</v>
      </c>
      <c r="M90" s="2">
        <v>0</v>
      </c>
      <c r="N90" s="2">
        <f t="shared" si="1"/>
        <v>6</v>
      </c>
      <c r="O90" s="2">
        <v>0</v>
      </c>
      <c r="P90" s="2">
        <v>0</v>
      </c>
      <c r="Q90" s="2">
        <v>0</v>
      </c>
      <c r="S90" s="17">
        <f>((H90*'[1]Cal p gram'!$U$2)+(I90*'[1]Cal p gram'!$V$4)+(J90*'[1]Cal p gram'!$V$6)+(K90*'[1]Cal p gram'!$V$8)+(L90*'[1]Cal p gram'!$V$10)+(M90*'[1]Cal p gram'!$V$12)+(O90*'[1]Cal p gram'!$U$13)+(P90*'[1]Cal p gram'!$U$13)+(Q90*'[1]Cal p gram'!$U$14))/1000</f>
        <v>1.7140239145907472E-2</v>
      </c>
      <c r="T90" s="27">
        <f>((S90/[1]Sheet3!$B$22)*10000)/1000</f>
        <v>1.3967135181078094E-3</v>
      </c>
    </row>
    <row r="91" spans="1:20" s="2" customFormat="1" ht="12.75" x14ac:dyDescent="0.2">
      <c r="A91" s="4">
        <v>39349</v>
      </c>
      <c r="B91" s="5" t="s">
        <v>85</v>
      </c>
      <c r="C91" s="6">
        <v>0.53472222222222221</v>
      </c>
      <c r="D91" s="7">
        <v>-1</v>
      </c>
      <c r="E91" s="2" t="s">
        <v>78</v>
      </c>
      <c r="F91" s="5" t="s">
        <v>279</v>
      </c>
      <c r="G91" s="5" t="s">
        <v>280</v>
      </c>
      <c r="H91" s="2">
        <v>5</v>
      </c>
      <c r="I91" s="2">
        <v>5</v>
      </c>
      <c r="J91" s="2">
        <v>0</v>
      </c>
      <c r="K91" s="2">
        <v>5</v>
      </c>
      <c r="L91" s="2">
        <v>5</v>
      </c>
      <c r="M91" s="2">
        <v>31</v>
      </c>
      <c r="N91" s="2">
        <f t="shared" si="1"/>
        <v>51</v>
      </c>
      <c r="O91" s="2">
        <v>0</v>
      </c>
      <c r="P91" s="2">
        <v>0</v>
      </c>
      <c r="Q91" s="2">
        <v>0</v>
      </c>
      <c r="S91" s="17">
        <f>((H91*'[1]Cal p gram'!$U$2)+(I91*'[1]Cal p gram'!$V$4)+(J91*'[1]Cal p gram'!$V$6)+(K91*'[1]Cal p gram'!$V$8)+(L91*'[1]Cal p gram'!$V$10)+(M91*'[1]Cal p gram'!$V$12)+(O91*'[1]Cal p gram'!$U$13)+(P91*'[1]Cal p gram'!$U$13)+(Q91*'[1]Cal p gram'!$U$14))/1000</f>
        <v>4.2850597864768677E-2</v>
      </c>
      <c r="T91" s="27">
        <f>((S91/[1]Sheet3!$B$22)*10000)/1000</f>
        <v>3.4917837952695235E-3</v>
      </c>
    </row>
    <row r="92" spans="1:20" s="2" customFormat="1" ht="12.75" x14ac:dyDescent="0.2">
      <c r="A92" s="4">
        <v>39350</v>
      </c>
      <c r="B92" s="5" t="s">
        <v>68</v>
      </c>
      <c r="C92" s="6">
        <v>0.53680555555555554</v>
      </c>
      <c r="D92" s="7">
        <v>-1</v>
      </c>
      <c r="E92" s="2" t="s">
        <v>67</v>
      </c>
      <c r="F92" s="5" t="s">
        <v>281</v>
      </c>
      <c r="G92" s="5" t="s">
        <v>282</v>
      </c>
      <c r="H92" s="2">
        <v>3</v>
      </c>
      <c r="I92" s="2">
        <v>8</v>
      </c>
      <c r="J92" s="2">
        <v>11</v>
      </c>
      <c r="K92" s="2">
        <v>2</v>
      </c>
      <c r="L92" s="2">
        <v>1</v>
      </c>
      <c r="M92" s="2">
        <v>3</v>
      </c>
      <c r="N92" s="2">
        <f t="shared" si="1"/>
        <v>28</v>
      </c>
      <c r="O92" s="2">
        <v>0</v>
      </c>
      <c r="P92" s="2">
        <v>0</v>
      </c>
      <c r="Q92" s="2">
        <v>0</v>
      </c>
      <c r="S92" s="17">
        <f>((H92*'[1]Cal p gram'!$U$2)+(I92*'[1]Cal p gram'!$V$4)+(J92*'[1]Cal p gram'!$V$6)+(K92*'[1]Cal p gram'!$V$8)+(L92*'[1]Cal p gram'!$V$10)+(M92*'[1]Cal p gram'!$V$12)+(O92*'[1]Cal p gram'!$U$13)+(P92*'[1]Cal p gram'!$U$13)+(Q92*'[1]Cal p gram'!$U$14))/1000</f>
        <v>2.5710358718861209E-2</v>
      </c>
      <c r="T92" s="27">
        <f>((S92/[1]Sheet3!$B$22)*10000)/1000</f>
        <v>2.0950702771617142E-3</v>
      </c>
    </row>
    <row r="93" spans="1:20" s="2" customFormat="1" ht="12.75" x14ac:dyDescent="0.2">
      <c r="A93" s="4">
        <v>39350</v>
      </c>
      <c r="B93" s="5" t="s">
        <v>80</v>
      </c>
      <c r="C93" s="6">
        <v>0.56388888888888888</v>
      </c>
      <c r="D93" s="7">
        <v>-1</v>
      </c>
      <c r="E93" s="2" t="s">
        <v>81</v>
      </c>
      <c r="F93" s="5" t="s">
        <v>283</v>
      </c>
      <c r="G93" s="5" t="s">
        <v>284</v>
      </c>
      <c r="H93" s="2">
        <v>0</v>
      </c>
      <c r="I93" s="2">
        <v>1</v>
      </c>
      <c r="J93" s="2">
        <v>2</v>
      </c>
      <c r="K93" s="2">
        <v>1</v>
      </c>
      <c r="L93" s="2">
        <v>2</v>
      </c>
      <c r="M93" s="2">
        <v>25</v>
      </c>
      <c r="N93" s="2">
        <f t="shared" si="1"/>
        <v>31</v>
      </c>
      <c r="O93" s="2">
        <v>0</v>
      </c>
      <c r="P93" s="2">
        <v>0</v>
      </c>
      <c r="Q93" s="2">
        <v>0</v>
      </c>
      <c r="S93" s="17">
        <f>((H93*'[1]Cal p gram'!$U$2)+(I93*'[1]Cal p gram'!$V$4)+(J93*'[1]Cal p gram'!$V$6)+(K93*'[1]Cal p gram'!$V$8)+(L93*'[1]Cal p gram'!$V$10)+(M93*'[1]Cal p gram'!$V$12)+(O93*'[1]Cal p gram'!$U$13)+(P93*'[1]Cal p gram'!$U$13)+(Q93*'[1]Cal p gram'!$U$14))/1000</f>
        <v>0</v>
      </c>
      <c r="T93" s="27">
        <f>((S93/[1]Sheet3!$B$22)*10000)/1000</f>
        <v>0</v>
      </c>
    </row>
    <row r="94" spans="1:20" s="2" customFormat="1" ht="12.75" x14ac:dyDescent="0.2">
      <c r="A94" s="4">
        <v>39350</v>
      </c>
      <c r="B94" s="5" t="s">
        <v>82</v>
      </c>
      <c r="C94" s="6">
        <v>0.57291666666666663</v>
      </c>
      <c r="D94" s="7">
        <v>-1</v>
      </c>
      <c r="E94" s="2" t="s">
        <v>81</v>
      </c>
      <c r="F94" s="5" t="s">
        <v>285</v>
      </c>
      <c r="G94" s="5" t="s">
        <v>286</v>
      </c>
      <c r="H94" s="2">
        <v>0</v>
      </c>
      <c r="I94" s="2">
        <v>0</v>
      </c>
      <c r="J94" s="2">
        <v>0</v>
      </c>
      <c r="K94" s="2">
        <v>0</v>
      </c>
      <c r="L94" s="2">
        <v>0</v>
      </c>
      <c r="M94" s="2">
        <v>0</v>
      </c>
      <c r="N94" s="2">
        <f t="shared" si="1"/>
        <v>0</v>
      </c>
      <c r="O94" s="2">
        <v>0</v>
      </c>
      <c r="P94" s="2">
        <v>0</v>
      </c>
      <c r="Q94" s="2">
        <v>0</v>
      </c>
      <c r="S94" s="17">
        <f>((H94*'[1]Cal p gram'!$U$2)+(I94*'[1]Cal p gram'!$V$4)+(J94*'[1]Cal p gram'!$V$6)+(K94*'[1]Cal p gram'!$V$8)+(L94*'[1]Cal p gram'!$V$10)+(M94*'[1]Cal p gram'!$V$12)+(O94*'[1]Cal p gram'!$U$13)+(P94*'[1]Cal p gram'!$U$13)+(Q94*'[1]Cal p gram'!$U$14))/1000</f>
        <v>0</v>
      </c>
      <c r="T94" s="27">
        <f>((S94/[1]Sheet3!$B$22)*10000)/1000</f>
        <v>0</v>
      </c>
    </row>
    <row r="95" spans="1:20" s="2" customFormat="1" ht="12.75" x14ac:dyDescent="0.2">
      <c r="A95" s="4">
        <v>39351</v>
      </c>
      <c r="B95" s="5" t="s">
        <v>99</v>
      </c>
      <c r="C95" s="6">
        <v>0.57916666666666661</v>
      </c>
      <c r="D95" s="7">
        <v>-1</v>
      </c>
      <c r="E95" s="2" t="s">
        <v>58</v>
      </c>
      <c r="F95" s="5" t="s">
        <v>287</v>
      </c>
      <c r="G95" s="5" t="s">
        <v>288</v>
      </c>
      <c r="H95" s="2">
        <v>4</v>
      </c>
      <c r="I95" s="2">
        <v>4</v>
      </c>
      <c r="J95" s="2">
        <v>6</v>
      </c>
      <c r="K95" s="2">
        <v>7</v>
      </c>
      <c r="L95" s="2">
        <v>7</v>
      </c>
      <c r="M95" s="2">
        <v>3</v>
      </c>
      <c r="N95" s="2">
        <f t="shared" si="1"/>
        <v>31</v>
      </c>
      <c r="O95" s="2">
        <v>0</v>
      </c>
      <c r="P95" s="2">
        <v>0</v>
      </c>
      <c r="Q95" s="2">
        <v>0</v>
      </c>
      <c r="S95" s="17">
        <f>((H95*'[1]Cal p gram'!$U$2)+(I95*'[1]Cal p gram'!$V$4)+(J95*'[1]Cal p gram'!$V$6)+(K95*'[1]Cal p gram'!$V$8)+(L95*'[1]Cal p gram'!$V$10)+(M95*'[1]Cal p gram'!$V$12)+(O95*'[1]Cal p gram'!$U$13)+(P95*'[1]Cal p gram'!$U$13)+(Q95*'[1]Cal p gram'!$U$14))/1000</f>
        <v>3.4280478291814943E-2</v>
      </c>
      <c r="T95" s="27">
        <f>((S95/[1]Sheet3!$B$22)*10000)/1000</f>
        <v>2.7934270362156188E-3</v>
      </c>
    </row>
    <row r="96" spans="1:20" s="2" customFormat="1" ht="12.75" x14ac:dyDescent="0.2">
      <c r="A96" s="4">
        <v>39351</v>
      </c>
      <c r="B96" s="5" t="s">
        <v>100</v>
      </c>
      <c r="C96" s="6">
        <v>0.58888888888888891</v>
      </c>
      <c r="D96" s="7">
        <v>-1</v>
      </c>
      <c r="E96" s="2" t="s">
        <v>55</v>
      </c>
      <c r="F96" s="5" t="s">
        <v>289</v>
      </c>
      <c r="G96" s="5" t="s">
        <v>290</v>
      </c>
      <c r="H96" s="2">
        <v>6</v>
      </c>
      <c r="I96" s="2">
        <v>12</v>
      </c>
      <c r="J96" s="2">
        <v>13</v>
      </c>
      <c r="K96" s="2">
        <v>21</v>
      </c>
      <c r="L96" s="2">
        <v>15</v>
      </c>
      <c r="M96" s="2">
        <v>9</v>
      </c>
      <c r="N96" s="2">
        <f t="shared" si="1"/>
        <v>76</v>
      </c>
      <c r="O96" s="2">
        <v>0</v>
      </c>
      <c r="P96" s="2">
        <v>0</v>
      </c>
      <c r="Q96" s="2">
        <v>0</v>
      </c>
      <c r="S96" s="17">
        <f>((H96*'[1]Cal p gram'!$U$2)+(I96*'[1]Cal p gram'!$V$4)+(J96*'[1]Cal p gram'!$V$6)+(K96*'[1]Cal p gram'!$V$8)+(L96*'[1]Cal p gram'!$V$10)+(M96*'[1]Cal p gram'!$V$12)+(O96*'[1]Cal p gram'!$U$13)+(P96*'[1]Cal p gram'!$U$13)+(Q96*'[1]Cal p gram'!$U$14))/1000</f>
        <v>5.1420717437722419E-2</v>
      </c>
      <c r="T96" s="27">
        <f>((S96/[1]Sheet3!$B$22)*10000)/1000</f>
        <v>4.1901405543234285E-3</v>
      </c>
    </row>
    <row r="97" spans="1:20" s="2" customFormat="1" ht="12.75" x14ac:dyDescent="0.2">
      <c r="A97" s="4">
        <v>39345</v>
      </c>
      <c r="B97" s="5" t="s">
        <v>86</v>
      </c>
      <c r="C97" s="6">
        <v>0.38750000000000001</v>
      </c>
      <c r="D97" s="7">
        <v>1</v>
      </c>
      <c r="E97" s="2" t="s">
        <v>78</v>
      </c>
      <c r="F97" s="5" t="s">
        <v>291</v>
      </c>
      <c r="G97" s="5" t="s">
        <v>292</v>
      </c>
      <c r="H97" s="2">
        <v>5</v>
      </c>
      <c r="I97" s="2">
        <v>4</v>
      </c>
      <c r="J97" s="2">
        <v>0</v>
      </c>
      <c r="K97" s="2">
        <v>1</v>
      </c>
      <c r="L97" s="2">
        <v>2</v>
      </c>
      <c r="M97" s="2">
        <v>2</v>
      </c>
      <c r="N97" s="2">
        <f t="shared" si="1"/>
        <v>14</v>
      </c>
      <c r="O97" s="2">
        <v>0</v>
      </c>
      <c r="P97" s="2">
        <v>0</v>
      </c>
      <c r="Q97" s="2">
        <v>0</v>
      </c>
      <c r="S97" s="17">
        <f>((H97*'[1]Cal p gram'!$U$2)+(I97*'[1]Cal p gram'!$V$4)+(J97*'[1]Cal p gram'!$V$6)+(K97*'[1]Cal p gram'!$V$8)+(L97*'[1]Cal p gram'!$V$10)+(M97*'[1]Cal p gram'!$V$12)+(O97*'[1]Cal p gram'!$U$13)+(P97*'[1]Cal p gram'!$U$13)+(Q97*'[1]Cal p gram'!$U$14))/1000</f>
        <v>4.2850597864768677E-2</v>
      </c>
      <c r="T97" s="27">
        <f>((S97/[1]Sheet3!$B$22)*10000)/1000</f>
        <v>3.4917837952695235E-3</v>
      </c>
    </row>
    <row r="98" spans="1:20" s="2" customFormat="1" ht="12.75" x14ac:dyDescent="0.2">
      <c r="A98" s="4">
        <v>39349</v>
      </c>
      <c r="B98" s="5" t="s">
        <v>72</v>
      </c>
      <c r="C98" s="6">
        <v>0.55069444444444438</v>
      </c>
      <c r="D98" s="7">
        <v>1</v>
      </c>
      <c r="E98" s="2" t="s">
        <v>71</v>
      </c>
      <c r="F98" s="5" t="s">
        <v>293</v>
      </c>
      <c r="G98" s="5" t="s">
        <v>294</v>
      </c>
      <c r="H98" s="2">
        <v>0</v>
      </c>
      <c r="I98" s="2">
        <v>0</v>
      </c>
      <c r="J98" s="2">
        <v>0</v>
      </c>
      <c r="K98" s="2">
        <v>0</v>
      </c>
      <c r="L98" s="2">
        <v>0</v>
      </c>
      <c r="M98" s="2">
        <v>0</v>
      </c>
      <c r="N98" s="2">
        <f t="shared" si="1"/>
        <v>0</v>
      </c>
      <c r="O98" s="2">
        <v>0</v>
      </c>
      <c r="P98" s="2">
        <v>0</v>
      </c>
      <c r="Q98" s="2">
        <v>3</v>
      </c>
      <c r="S98" s="17">
        <f>((H98*'[1]Cal p gram'!$U$2)+(I98*'[1]Cal p gram'!$V$4)+(J98*'[1]Cal p gram'!$V$6)+(K98*'[1]Cal p gram'!$V$8)+(L98*'[1]Cal p gram'!$V$10)+(M98*'[1]Cal p gram'!$V$12)+(O98*'[1]Cal p gram'!$U$13)+(P98*'[1]Cal p gram'!$U$13)+(Q98*'[1]Cal p gram'!$U$14))/1000</f>
        <v>2.7509713043478243E-2</v>
      </c>
      <c r="T98" s="27">
        <f>((S98/[1]Sheet3!$B$22)*10000)/1000</f>
        <v>2.2416949822002328E-3</v>
      </c>
    </row>
    <row r="99" spans="1:20" s="2" customFormat="1" ht="12.75" x14ac:dyDescent="0.2">
      <c r="A99" s="4">
        <v>39349</v>
      </c>
      <c r="B99" s="5" t="s">
        <v>70</v>
      </c>
      <c r="C99" s="6">
        <v>0.55486111111111114</v>
      </c>
      <c r="D99" s="7">
        <v>1</v>
      </c>
      <c r="E99" s="2" t="s">
        <v>71</v>
      </c>
      <c r="F99" s="5" t="s">
        <v>295</v>
      </c>
      <c r="G99" s="5" t="s">
        <v>296</v>
      </c>
      <c r="H99" s="2">
        <v>0</v>
      </c>
      <c r="I99" s="2">
        <v>2</v>
      </c>
      <c r="J99" s="2">
        <v>0</v>
      </c>
      <c r="K99" s="2">
        <v>0</v>
      </c>
      <c r="L99" s="2">
        <v>0</v>
      </c>
      <c r="M99" s="2">
        <v>0</v>
      </c>
      <c r="N99" s="2">
        <f t="shared" si="1"/>
        <v>2</v>
      </c>
      <c r="O99" s="2">
        <v>0</v>
      </c>
      <c r="P99" s="2">
        <v>0</v>
      </c>
      <c r="Q99" s="2">
        <v>0</v>
      </c>
      <c r="S99" s="17">
        <f>((H99*'[1]Cal p gram'!$U$2)+(I99*'[1]Cal p gram'!$V$4)+(J99*'[1]Cal p gram'!$V$6)+(K99*'[1]Cal p gram'!$V$8)+(L99*'[1]Cal p gram'!$V$10)+(M99*'[1]Cal p gram'!$V$12)+(O99*'[1]Cal p gram'!$U$13)+(P99*'[1]Cal p gram'!$U$13)+(Q99*'[1]Cal p gram'!$U$14))/1000</f>
        <v>0</v>
      </c>
      <c r="T99" s="27">
        <f>((S99/[1]Sheet3!$B$22)*10000)/1000</f>
        <v>0</v>
      </c>
    </row>
    <row r="100" spans="1:20" s="2" customFormat="1" ht="12.75" x14ac:dyDescent="0.2">
      <c r="A100" s="4">
        <v>39349</v>
      </c>
      <c r="B100" s="5" t="s">
        <v>69</v>
      </c>
      <c r="C100" s="6">
        <v>0.56111111111111112</v>
      </c>
      <c r="D100" s="7">
        <v>1</v>
      </c>
      <c r="E100" s="2" t="s">
        <v>18</v>
      </c>
      <c r="F100" s="5" t="s">
        <v>297</v>
      </c>
      <c r="G100" s="5" t="s">
        <v>298</v>
      </c>
      <c r="H100" s="2">
        <v>3</v>
      </c>
      <c r="I100" s="2">
        <v>0</v>
      </c>
      <c r="J100" s="2">
        <v>0</v>
      </c>
      <c r="K100" s="2">
        <v>0</v>
      </c>
      <c r="L100" s="2">
        <v>0</v>
      </c>
      <c r="M100" s="2">
        <v>0</v>
      </c>
      <c r="N100" s="2">
        <f t="shared" si="1"/>
        <v>3</v>
      </c>
      <c r="O100" s="2">
        <v>0</v>
      </c>
      <c r="P100" s="2">
        <v>0</v>
      </c>
      <c r="Q100" s="2">
        <v>0</v>
      </c>
      <c r="S100" s="17">
        <f>((H100*'[1]Cal p gram'!$U$2)+(I100*'[1]Cal p gram'!$V$4)+(J100*'[1]Cal p gram'!$V$6)+(K100*'[1]Cal p gram'!$V$8)+(L100*'[1]Cal p gram'!$V$10)+(M100*'[1]Cal p gram'!$V$12)+(O100*'[1]Cal p gram'!$U$13)+(P100*'[1]Cal p gram'!$U$13)+(Q100*'[1]Cal p gram'!$U$14))/1000</f>
        <v>2.5710358718861209E-2</v>
      </c>
      <c r="T100" s="27">
        <f>((S100/[1]Sheet3!$B$22)*10000)/1000</f>
        <v>2.0950702771617142E-3</v>
      </c>
    </row>
    <row r="101" spans="1:20" s="2" customFormat="1" ht="12.75" x14ac:dyDescent="0.2">
      <c r="A101" s="4">
        <v>39349</v>
      </c>
      <c r="B101" s="5" t="s">
        <v>17</v>
      </c>
      <c r="C101" s="6">
        <v>0.56458333333333333</v>
      </c>
      <c r="D101" s="7">
        <v>1</v>
      </c>
      <c r="E101" s="2" t="s">
        <v>18</v>
      </c>
      <c r="F101" s="5" t="s">
        <v>299</v>
      </c>
      <c r="G101" s="5" t="s">
        <v>300</v>
      </c>
      <c r="H101" s="2">
        <v>0</v>
      </c>
      <c r="I101" s="2">
        <v>1</v>
      </c>
      <c r="J101" s="2">
        <v>1</v>
      </c>
      <c r="K101" s="2">
        <v>0</v>
      </c>
      <c r="L101" s="2">
        <v>0</v>
      </c>
      <c r="M101" s="2">
        <v>0</v>
      </c>
      <c r="N101" s="2">
        <f t="shared" si="1"/>
        <v>2</v>
      </c>
      <c r="O101" s="2">
        <v>0</v>
      </c>
      <c r="P101" s="2">
        <v>0</v>
      </c>
      <c r="Q101" s="2">
        <v>0</v>
      </c>
      <c r="S101" s="17">
        <f>((H101*'[1]Cal p gram'!$U$2)+(I101*'[1]Cal p gram'!$V$4)+(J101*'[1]Cal p gram'!$V$6)+(K101*'[1]Cal p gram'!$V$8)+(L101*'[1]Cal p gram'!$V$10)+(M101*'[1]Cal p gram'!$V$12)+(O101*'[1]Cal p gram'!$U$13)+(P101*'[1]Cal p gram'!$U$13)+(Q101*'[1]Cal p gram'!$U$14))/1000</f>
        <v>0</v>
      </c>
      <c r="T101" s="27">
        <f>((S101/[1]Sheet3!$B$22)*10000)/1000</f>
        <v>0</v>
      </c>
    </row>
    <row r="102" spans="1:20" s="2" customFormat="1" ht="12.75" x14ac:dyDescent="0.2">
      <c r="A102" s="4">
        <v>39349</v>
      </c>
      <c r="B102" s="5" t="s">
        <v>19</v>
      </c>
      <c r="C102" s="6">
        <v>0.57013888888888886</v>
      </c>
      <c r="D102" s="7">
        <v>1</v>
      </c>
      <c r="E102" s="2" t="s">
        <v>20</v>
      </c>
      <c r="F102" s="5" t="s">
        <v>301</v>
      </c>
      <c r="G102" s="5" t="s">
        <v>302</v>
      </c>
      <c r="H102" s="2">
        <v>4</v>
      </c>
      <c r="I102" s="2">
        <v>0</v>
      </c>
      <c r="J102" s="2">
        <v>0</v>
      </c>
      <c r="K102" s="2">
        <v>0</v>
      </c>
      <c r="L102" s="2">
        <v>0</v>
      </c>
      <c r="M102" s="2">
        <v>0</v>
      </c>
      <c r="N102" s="2">
        <f t="shared" si="1"/>
        <v>4</v>
      </c>
      <c r="O102" s="2">
        <v>0</v>
      </c>
      <c r="P102" s="2">
        <v>0</v>
      </c>
      <c r="Q102" s="2">
        <v>1</v>
      </c>
      <c r="S102" s="17">
        <f>((H102*'[1]Cal p gram'!$U$2)+(I102*'[1]Cal p gram'!$V$4)+(J102*'[1]Cal p gram'!$V$6)+(K102*'[1]Cal p gram'!$V$8)+(L102*'[1]Cal p gram'!$V$10)+(M102*'[1]Cal p gram'!$V$12)+(O102*'[1]Cal p gram'!$U$13)+(P102*'[1]Cal p gram'!$U$13)+(Q102*'[1]Cal p gram'!$U$14))/1000</f>
        <v>4.345038263964103E-2</v>
      </c>
      <c r="T102" s="27">
        <f>((S102/[1]Sheet3!$B$22)*10000)/1000</f>
        <v>3.5406586969490305E-3</v>
      </c>
    </row>
    <row r="103" spans="1:20" s="2" customFormat="1" ht="12.75" x14ac:dyDescent="0.2">
      <c r="A103" s="4">
        <v>39349</v>
      </c>
      <c r="B103" s="5" t="s">
        <v>21</v>
      </c>
      <c r="C103" s="6">
        <v>0.57499999999999996</v>
      </c>
      <c r="D103" s="7">
        <v>1</v>
      </c>
      <c r="E103" s="2" t="s">
        <v>20</v>
      </c>
      <c r="F103" s="5" t="s">
        <v>303</v>
      </c>
      <c r="G103" s="5" t="s">
        <v>304</v>
      </c>
      <c r="H103" s="2">
        <v>2</v>
      </c>
      <c r="I103" s="2">
        <v>0</v>
      </c>
      <c r="J103" s="2">
        <v>0</v>
      </c>
      <c r="K103" s="2">
        <v>0</v>
      </c>
      <c r="L103" s="2">
        <v>0</v>
      </c>
      <c r="M103" s="2">
        <v>0</v>
      </c>
      <c r="N103" s="2">
        <f t="shared" si="1"/>
        <v>2</v>
      </c>
      <c r="O103" s="2">
        <v>0</v>
      </c>
      <c r="P103" s="2">
        <v>0</v>
      </c>
      <c r="Q103" s="2">
        <v>0</v>
      </c>
      <c r="S103" s="17">
        <f>((H103*'[1]Cal p gram'!$U$2)+(I103*'[1]Cal p gram'!$V$4)+(J103*'[1]Cal p gram'!$V$6)+(K103*'[1]Cal p gram'!$V$8)+(L103*'[1]Cal p gram'!$V$10)+(M103*'[1]Cal p gram'!$V$12)+(O103*'[1]Cal p gram'!$U$13)+(P103*'[1]Cal p gram'!$U$13)+(Q103*'[1]Cal p gram'!$U$14))/1000</f>
        <v>1.7140239145907472E-2</v>
      </c>
      <c r="T103" s="27">
        <f>((S103/[1]Sheet3!$B$22)*10000)/1000</f>
        <v>1.3967135181078094E-3</v>
      </c>
    </row>
    <row r="104" spans="1:20" s="2" customFormat="1" ht="12.75" x14ac:dyDescent="0.2">
      <c r="A104" s="4">
        <v>39350</v>
      </c>
      <c r="B104" s="5" t="s">
        <v>83</v>
      </c>
      <c r="C104" s="6">
        <v>0.58125000000000004</v>
      </c>
      <c r="D104" s="7">
        <v>1</v>
      </c>
      <c r="E104" s="2" t="s">
        <v>84</v>
      </c>
      <c r="F104" s="5" t="s">
        <v>305</v>
      </c>
      <c r="G104" s="5" t="s">
        <v>306</v>
      </c>
      <c r="H104" s="2">
        <v>7</v>
      </c>
      <c r="I104" s="2">
        <v>3</v>
      </c>
      <c r="J104" s="2">
        <v>7</v>
      </c>
      <c r="K104" s="2">
        <v>7</v>
      </c>
      <c r="L104" s="2">
        <v>7</v>
      </c>
      <c r="M104" s="2">
        <v>6</v>
      </c>
      <c r="N104" s="2">
        <f>SUM(H104:M104)</f>
        <v>37</v>
      </c>
      <c r="O104" s="2">
        <v>0</v>
      </c>
      <c r="P104" s="2">
        <v>1</v>
      </c>
      <c r="Q104" s="2">
        <v>0</v>
      </c>
      <c r="S104" s="17">
        <f>((H104*'[1]Cal p gram'!$U$2)+(I104*'[1]Cal p gram'!$V$4)+(J104*'[1]Cal p gram'!$V$6)+(K104*'[1]Cal p gram'!$V$8)+(L104*'[1]Cal p gram'!$V$10)+(M104*'[1]Cal p gram'!$V$12)+(O104*'[1]Cal p gram'!$U$13)+(P104*'[1]Cal p gram'!$U$13)+(Q104*'[1]Cal p gram'!$U$14))/1000</f>
        <v>8.7026583291667875E-2</v>
      </c>
      <c r="T104" s="27">
        <f>((S104/[1]Sheet3!$B$22)*10000)/1000</f>
        <v>7.0915699765618616E-3</v>
      </c>
    </row>
    <row r="105" spans="1:20" s="2" customFormat="1" ht="12.75" x14ac:dyDescent="0.2">
      <c r="A105" s="4">
        <v>39350</v>
      </c>
      <c r="B105" s="5" t="s">
        <v>97</v>
      </c>
      <c r="C105" s="6">
        <v>0.59444444444444444</v>
      </c>
      <c r="D105" s="7">
        <v>1</v>
      </c>
      <c r="E105" s="2" t="s">
        <v>84</v>
      </c>
      <c r="F105" s="5" t="s">
        <v>307</v>
      </c>
      <c r="G105" s="5" t="s">
        <v>308</v>
      </c>
      <c r="H105" s="2">
        <v>1</v>
      </c>
      <c r="I105" s="2">
        <v>1</v>
      </c>
      <c r="J105" s="2">
        <v>4</v>
      </c>
      <c r="K105" s="2">
        <v>3</v>
      </c>
      <c r="L105" s="2">
        <v>2</v>
      </c>
      <c r="M105" s="2">
        <v>4</v>
      </c>
      <c r="N105" s="2">
        <f t="shared" si="1"/>
        <v>15</v>
      </c>
      <c r="O105" s="2">
        <v>0</v>
      </c>
      <c r="P105" s="2">
        <v>0</v>
      </c>
      <c r="Q105" s="2">
        <v>0</v>
      </c>
      <c r="S105" s="17">
        <f>((H105*'[1]Cal p gram'!$U$2)+(I105*'[1]Cal p gram'!$V$4)+(J105*'[1]Cal p gram'!$V$6)+(K105*'[1]Cal p gram'!$V$8)+(L105*'[1]Cal p gram'!$V$10)+(M105*'[1]Cal p gram'!$V$12)+(O105*'[1]Cal p gram'!$U$13)+(P105*'[1]Cal p gram'!$U$13)+(Q105*'[1]Cal p gram'!$U$14))/1000</f>
        <v>8.5701195729537358E-3</v>
      </c>
      <c r="T105" s="27">
        <f>((S105/[1]Sheet3!$B$22)*10000)/1000</f>
        <v>6.9835675905390471E-4</v>
      </c>
    </row>
    <row r="106" spans="1:20" s="2" customFormat="1" ht="12.75" x14ac:dyDescent="0.2">
      <c r="A106" s="4">
        <v>39350</v>
      </c>
      <c r="B106" s="5" t="s">
        <v>97</v>
      </c>
      <c r="C106" s="6">
        <v>0.60416666666666663</v>
      </c>
      <c r="D106" s="7">
        <v>1</v>
      </c>
      <c r="E106" s="2" t="s">
        <v>84</v>
      </c>
      <c r="F106" s="5" t="s">
        <v>309</v>
      </c>
      <c r="G106" s="5" t="s">
        <v>310</v>
      </c>
      <c r="H106" s="2">
        <v>0</v>
      </c>
      <c r="I106" s="2">
        <v>0</v>
      </c>
      <c r="J106" s="2">
        <v>0</v>
      </c>
      <c r="K106" s="2">
        <v>0</v>
      </c>
      <c r="L106" s="2">
        <v>0</v>
      </c>
      <c r="M106" s="2">
        <v>0</v>
      </c>
      <c r="N106" s="2">
        <f t="shared" si="1"/>
        <v>0</v>
      </c>
      <c r="O106" s="2">
        <v>0</v>
      </c>
      <c r="P106" s="2">
        <v>0</v>
      </c>
      <c r="Q106" s="2">
        <v>0</v>
      </c>
      <c r="S106" s="17">
        <f>((H106*'[1]Cal p gram'!$U$2)+(I106*'[1]Cal p gram'!$V$4)+(J106*'[1]Cal p gram'!$V$6)+(K106*'[1]Cal p gram'!$V$8)+(L106*'[1]Cal p gram'!$V$10)+(M106*'[1]Cal p gram'!$V$12)+(O106*'[1]Cal p gram'!$U$13)+(P106*'[1]Cal p gram'!$U$13)+(Q106*'[1]Cal p gram'!$U$14))/1000</f>
        <v>0</v>
      </c>
      <c r="T106" s="27">
        <f>((S106/[1]Sheet3!$B$22)*10000)/1000</f>
        <v>0</v>
      </c>
    </row>
    <row r="107" spans="1:20" s="2" customFormat="1" ht="12.75" x14ac:dyDescent="0.2">
      <c r="A107" s="4">
        <v>39350</v>
      </c>
      <c r="B107" s="5" t="s">
        <v>83</v>
      </c>
      <c r="C107" s="6">
        <v>0.61388888888888882</v>
      </c>
      <c r="D107" s="7">
        <v>1</v>
      </c>
      <c r="E107" s="2" t="s">
        <v>84</v>
      </c>
      <c r="F107" s="5" t="s">
        <v>311</v>
      </c>
      <c r="G107" s="5" t="s">
        <v>312</v>
      </c>
      <c r="H107" s="2">
        <v>1</v>
      </c>
      <c r="I107" s="2">
        <v>1</v>
      </c>
      <c r="J107" s="2">
        <v>5</v>
      </c>
      <c r="K107" s="2">
        <v>5</v>
      </c>
      <c r="L107" s="2">
        <v>1</v>
      </c>
      <c r="M107" s="2">
        <v>6</v>
      </c>
      <c r="N107" s="2">
        <f t="shared" si="1"/>
        <v>19</v>
      </c>
      <c r="O107" s="2">
        <v>0</v>
      </c>
      <c r="P107" s="2">
        <v>0</v>
      </c>
      <c r="Q107" s="2">
        <v>0</v>
      </c>
      <c r="S107" s="17">
        <f>((H107*'[1]Cal p gram'!$U$2)+(I107*'[1]Cal p gram'!$V$4)+(J107*'[1]Cal p gram'!$V$6)+(K107*'[1]Cal p gram'!$V$8)+(L107*'[1]Cal p gram'!$V$10)+(M107*'[1]Cal p gram'!$V$12)+(O107*'[1]Cal p gram'!$U$13)+(P107*'[1]Cal p gram'!$U$13)+(Q107*'[1]Cal p gram'!$U$14))/1000</f>
        <v>8.5701195729537358E-3</v>
      </c>
      <c r="T107" s="27">
        <f>((S107/[1]Sheet3!$B$22)*10000)/1000</f>
        <v>6.9835675905390471E-4</v>
      </c>
    </row>
    <row r="108" spans="1:20" s="8" customFormat="1" ht="12.75" x14ac:dyDescent="0.2">
      <c r="A108" s="4">
        <v>39345</v>
      </c>
      <c r="B108" s="5" t="s">
        <v>85</v>
      </c>
      <c r="C108" s="6">
        <v>0.39583333333333331</v>
      </c>
      <c r="D108" s="7">
        <v>2</v>
      </c>
      <c r="E108" s="2" t="s">
        <v>78</v>
      </c>
      <c r="F108" s="5" t="s">
        <v>313</v>
      </c>
      <c r="G108" s="5" t="s">
        <v>314</v>
      </c>
      <c r="H108" s="2">
        <v>8</v>
      </c>
      <c r="I108" s="2">
        <v>5</v>
      </c>
      <c r="J108" s="2">
        <v>0</v>
      </c>
      <c r="K108" s="2">
        <v>0</v>
      </c>
      <c r="L108" s="2">
        <v>2</v>
      </c>
      <c r="M108" s="2">
        <v>1</v>
      </c>
      <c r="N108" s="2">
        <f t="shared" si="1"/>
        <v>16</v>
      </c>
      <c r="O108" s="2">
        <v>0</v>
      </c>
      <c r="P108" s="2">
        <v>0</v>
      </c>
      <c r="Q108" s="2">
        <v>2</v>
      </c>
      <c r="R108" s="2"/>
      <c r="S108" s="17">
        <f>((H108*'[1]Cal p gram'!$U$2)+(I108*'[1]Cal p gram'!$V$4)+(J108*'[1]Cal p gram'!$V$6)+(K108*'[1]Cal p gram'!$V$8)+(L108*'[1]Cal p gram'!$V$10)+(M108*'[1]Cal p gram'!$V$12)+(O108*'[1]Cal p gram'!$U$13)+(P108*'[1]Cal p gram'!$U$13)+(Q108*'[1]Cal p gram'!$U$14))/1000</f>
        <v>8.6900765279282061E-2</v>
      </c>
      <c r="T108" s="27">
        <f>((S108/[1]Sheet3!$B$22)*10000)/1000</f>
        <v>7.081317393898061E-3</v>
      </c>
    </row>
    <row r="109" spans="1:20" s="8" customFormat="1" ht="12.75" x14ac:dyDescent="0.2">
      <c r="A109" s="4">
        <v>39345</v>
      </c>
      <c r="B109" s="5" t="s">
        <v>72</v>
      </c>
      <c r="C109" s="6">
        <v>0.40833333333333333</v>
      </c>
      <c r="D109" s="7">
        <v>2</v>
      </c>
      <c r="E109" s="2" t="s">
        <v>71</v>
      </c>
      <c r="F109" s="5" t="s">
        <v>315</v>
      </c>
      <c r="G109" s="5" t="s">
        <v>316</v>
      </c>
      <c r="H109" s="2">
        <v>4</v>
      </c>
      <c r="I109" s="2">
        <v>5</v>
      </c>
      <c r="J109" s="2">
        <v>1</v>
      </c>
      <c r="K109" s="2">
        <v>1</v>
      </c>
      <c r="L109" s="2">
        <v>1</v>
      </c>
      <c r="M109" s="2">
        <v>1</v>
      </c>
      <c r="N109" s="2">
        <f t="shared" si="1"/>
        <v>13</v>
      </c>
      <c r="O109" s="2">
        <v>0</v>
      </c>
      <c r="P109" s="2">
        <v>0</v>
      </c>
      <c r="Q109" s="2">
        <v>0</v>
      </c>
      <c r="R109" s="2"/>
      <c r="S109" s="17">
        <f>((H109*'[1]Cal p gram'!$U$2)+(I109*'[1]Cal p gram'!$V$4)+(J109*'[1]Cal p gram'!$V$6)+(K109*'[1]Cal p gram'!$V$8)+(L109*'[1]Cal p gram'!$V$10)+(M109*'[1]Cal p gram'!$V$12)+(O109*'[1]Cal p gram'!$U$13)+(P109*'[1]Cal p gram'!$U$13)+(Q109*'[1]Cal p gram'!$U$14))/1000</f>
        <v>3.4280478291814943E-2</v>
      </c>
      <c r="T109" s="27">
        <f>((S109/[1]Sheet3!$B$22)*10000)/1000</f>
        <v>2.7934270362156188E-3</v>
      </c>
    </row>
    <row r="110" spans="1:20" s="2" customFormat="1" ht="12.75" x14ac:dyDescent="0.2">
      <c r="A110" s="4">
        <v>39345</v>
      </c>
      <c r="B110" s="5" t="s">
        <v>70</v>
      </c>
      <c r="C110" s="6">
        <v>0.41805555555555551</v>
      </c>
      <c r="D110" s="7">
        <v>2</v>
      </c>
      <c r="E110" s="2" t="s">
        <v>71</v>
      </c>
      <c r="F110" s="5" t="s">
        <v>317</v>
      </c>
      <c r="G110" s="5" t="s">
        <v>318</v>
      </c>
      <c r="H110" s="2">
        <v>5</v>
      </c>
      <c r="I110" s="2">
        <v>6</v>
      </c>
      <c r="J110" s="2">
        <v>2</v>
      </c>
      <c r="K110" s="2">
        <v>1</v>
      </c>
      <c r="L110" s="2">
        <v>4</v>
      </c>
      <c r="M110" s="2">
        <v>8</v>
      </c>
      <c r="N110" s="2">
        <f t="shared" si="1"/>
        <v>26</v>
      </c>
      <c r="O110" s="2">
        <v>0</v>
      </c>
      <c r="P110" s="2">
        <v>0</v>
      </c>
      <c r="Q110" s="2">
        <v>0</v>
      </c>
      <c r="S110" s="17">
        <f>((H110*'[1]Cal p gram'!$U$2)+(I110*'[1]Cal p gram'!$V$4)+(J110*'[1]Cal p gram'!$V$6)+(K110*'[1]Cal p gram'!$V$8)+(L110*'[1]Cal p gram'!$V$10)+(M110*'[1]Cal p gram'!$V$12)+(O110*'[1]Cal p gram'!$U$13)+(P110*'[1]Cal p gram'!$U$13)+(Q110*'[1]Cal p gram'!$U$14))/1000</f>
        <v>4.2850597864768677E-2</v>
      </c>
      <c r="T110" s="27">
        <f>((S110/[1]Sheet3!$B$22)*10000)/1000</f>
        <v>3.4917837952695235E-3</v>
      </c>
    </row>
    <row r="111" spans="1:20" s="2" customFormat="1" ht="12.75" x14ac:dyDescent="0.2">
      <c r="A111" s="4">
        <v>39345</v>
      </c>
      <c r="B111" s="5" t="s">
        <v>69</v>
      </c>
      <c r="C111" s="6">
        <v>0.4284722222222222</v>
      </c>
      <c r="D111" s="7">
        <v>2</v>
      </c>
      <c r="E111" s="2" t="s">
        <v>18</v>
      </c>
      <c r="F111" s="5" t="s">
        <v>299</v>
      </c>
      <c r="G111" s="5" t="s">
        <v>319</v>
      </c>
      <c r="H111" s="2">
        <v>8</v>
      </c>
      <c r="I111" s="2">
        <v>2</v>
      </c>
      <c r="J111" s="2">
        <v>1</v>
      </c>
      <c r="K111" s="2">
        <v>1</v>
      </c>
      <c r="L111" s="2">
        <v>0</v>
      </c>
      <c r="M111" s="2">
        <v>1</v>
      </c>
      <c r="N111" s="2">
        <f t="shared" si="1"/>
        <v>13</v>
      </c>
      <c r="O111" s="2">
        <v>0</v>
      </c>
      <c r="P111" s="2">
        <v>0</v>
      </c>
      <c r="Q111" s="2">
        <v>0</v>
      </c>
      <c r="S111" s="17">
        <f>((H111*'[1]Cal p gram'!$U$2)+(I111*'[1]Cal p gram'!$V$4)+(J111*'[1]Cal p gram'!$V$6)+(K111*'[1]Cal p gram'!$V$8)+(L111*'[1]Cal p gram'!$V$10)+(M111*'[1]Cal p gram'!$V$12)+(O111*'[1]Cal p gram'!$U$13)+(P111*'[1]Cal p gram'!$U$13)+(Q111*'[1]Cal p gram'!$U$14))/1000</f>
        <v>6.8560956583629887E-2</v>
      </c>
      <c r="T111" s="27">
        <f>((S111/[1]Sheet3!$B$22)*10000)/1000</f>
        <v>5.5868540724312377E-3</v>
      </c>
    </row>
    <row r="112" spans="1:20" s="2" customFormat="1" ht="12.75" x14ac:dyDescent="0.2">
      <c r="A112" s="4">
        <v>39349</v>
      </c>
      <c r="B112" s="5" t="s">
        <v>22</v>
      </c>
      <c r="C112" s="6">
        <v>0.58055555555555549</v>
      </c>
      <c r="D112" s="7">
        <v>2</v>
      </c>
      <c r="E112" s="2" t="s">
        <v>23</v>
      </c>
      <c r="F112" s="5" t="s">
        <v>320</v>
      </c>
      <c r="G112" s="5" t="s">
        <v>321</v>
      </c>
      <c r="H112" s="2">
        <v>1</v>
      </c>
      <c r="I112" s="2">
        <v>0</v>
      </c>
      <c r="J112" s="2">
        <v>0</v>
      </c>
      <c r="K112" s="2">
        <v>0</v>
      </c>
      <c r="L112" s="2">
        <v>0</v>
      </c>
      <c r="M112" s="2">
        <v>1</v>
      </c>
      <c r="N112" s="2">
        <f t="shared" si="1"/>
        <v>2</v>
      </c>
      <c r="O112" s="2">
        <v>0</v>
      </c>
      <c r="P112" s="2">
        <v>2</v>
      </c>
      <c r="Q112" s="2">
        <v>0</v>
      </c>
      <c r="S112" s="17">
        <f>((H112*'[1]Cal p gram'!$U$2)+(I112*'[1]Cal p gram'!$V$4)+(J112*'[1]Cal p gram'!$V$6)+(K112*'[1]Cal p gram'!$V$8)+(L112*'[1]Cal p gram'!$V$10)+(M112*'[1]Cal p gram'!$V$12)+(O112*'[1]Cal p gram'!$U$13)+(P112*'[1]Cal p gram'!$U$13)+(Q112*'[1]Cal p gram'!$U$14))/1000</f>
        <v>6.2641612134937186E-2</v>
      </c>
      <c r="T112" s="27">
        <f>((S112/[1]Sheet3!$B$22)*10000)/1000</f>
        <v>5.1045020854229616E-3</v>
      </c>
    </row>
    <row r="113" spans="1:20" s="2" customFormat="1" ht="12.75" x14ac:dyDescent="0.2">
      <c r="A113" s="4">
        <v>39349</v>
      </c>
      <c r="B113" s="5" t="s">
        <v>24</v>
      </c>
      <c r="C113" s="6">
        <v>0.58541666666666659</v>
      </c>
      <c r="D113" s="7">
        <v>2</v>
      </c>
      <c r="E113" s="2" t="s">
        <v>23</v>
      </c>
      <c r="F113" s="5" t="s">
        <v>322</v>
      </c>
      <c r="G113" s="5" t="s">
        <v>323</v>
      </c>
      <c r="H113" s="2">
        <v>5</v>
      </c>
      <c r="I113" s="2">
        <v>1</v>
      </c>
      <c r="J113" s="2">
        <v>0</v>
      </c>
      <c r="K113" s="2">
        <v>2</v>
      </c>
      <c r="L113" s="2">
        <v>2</v>
      </c>
      <c r="M113" s="2">
        <v>4</v>
      </c>
      <c r="N113" s="2">
        <f t="shared" si="1"/>
        <v>14</v>
      </c>
      <c r="O113" s="2">
        <v>0</v>
      </c>
      <c r="P113" s="2">
        <v>0</v>
      </c>
      <c r="Q113" s="2">
        <v>0</v>
      </c>
      <c r="S113" s="17">
        <f>((H113*'[1]Cal p gram'!$U$2)+(I113*'[1]Cal p gram'!$V$4)+(J113*'[1]Cal p gram'!$V$6)+(K113*'[1]Cal p gram'!$V$8)+(L113*'[1]Cal p gram'!$V$10)+(M113*'[1]Cal p gram'!$V$12)+(O113*'[1]Cal p gram'!$U$13)+(P113*'[1]Cal p gram'!$U$13)+(Q113*'[1]Cal p gram'!$U$14))/1000</f>
        <v>4.2850597864768677E-2</v>
      </c>
      <c r="T113" s="27">
        <f>((S113/[1]Sheet3!$B$22)*10000)/1000</f>
        <v>3.4917837952695235E-3</v>
      </c>
    </row>
    <row r="114" spans="1:20" s="2" customFormat="1" ht="12.75" x14ac:dyDescent="0.2">
      <c r="A114" s="4">
        <v>39349</v>
      </c>
      <c r="B114" s="5" t="s">
        <v>25</v>
      </c>
      <c r="C114" s="6">
        <v>0.59097222222222223</v>
      </c>
      <c r="D114" s="7">
        <v>2</v>
      </c>
      <c r="E114" s="2" t="s">
        <v>26</v>
      </c>
      <c r="F114" s="5" t="s">
        <v>324</v>
      </c>
      <c r="G114" s="5" t="s">
        <v>325</v>
      </c>
      <c r="H114" s="2">
        <v>0</v>
      </c>
      <c r="I114" s="2">
        <v>0</v>
      </c>
      <c r="J114" s="2">
        <v>0</v>
      </c>
      <c r="K114" s="2">
        <v>0</v>
      </c>
      <c r="L114" s="2">
        <v>0</v>
      </c>
      <c r="M114" s="2">
        <v>0</v>
      </c>
      <c r="N114" s="2">
        <f t="shared" si="1"/>
        <v>0</v>
      </c>
      <c r="O114" s="2">
        <v>0</v>
      </c>
      <c r="P114" s="2">
        <v>0</v>
      </c>
      <c r="Q114" s="2">
        <v>0</v>
      </c>
      <c r="S114" s="17">
        <f>((H114*'[1]Cal p gram'!$U$2)+(I114*'[1]Cal p gram'!$V$4)+(J114*'[1]Cal p gram'!$V$6)+(K114*'[1]Cal p gram'!$V$8)+(L114*'[1]Cal p gram'!$V$10)+(M114*'[1]Cal p gram'!$V$12)+(O114*'[1]Cal p gram'!$U$13)+(P114*'[1]Cal p gram'!$U$13)+(Q114*'[1]Cal p gram'!$U$14))/1000</f>
        <v>0</v>
      </c>
      <c r="T114" s="27">
        <f>((S114/[1]Sheet3!$B$22)*10000)/1000</f>
        <v>0</v>
      </c>
    </row>
    <row r="115" spans="1:20" s="2" customFormat="1" ht="12.75" x14ac:dyDescent="0.2">
      <c r="A115" s="4">
        <v>39349</v>
      </c>
      <c r="B115" s="5" t="s">
        <v>27</v>
      </c>
      <c r="C115" s="6">
        <v>0.60277777777777775</v>
      </c>
      <c r="D115" s="7">
        <v>2</v>
      </c>
      <c r="E115" s="2" t="s">
        <v>26</v>
      </c>
      <c r="F115" s="5" t="s">
        <v>326</v>
      </c>
      <c r="G115" s="5" t="s">
        <v>327</v>
      </c>
      <c r="H115" s="2">
        <v>1</v>
      </c>
      <c r="I115" s="2">
        <v>1</v>
      </c>
      <c r="J115" s="2">
        <v>0</v>
      </c>
      <c r="K115" s="2">
        <v>0</v>
      </c>
      <c r="L115" s="2">
        <v>0</v>
      </c>
      <c r="M115" s="2">
        <v>0</v>
      </c>
      <c r="N115" s="2">
        <f t="shared" si="1"/>
        <v>2</v>
      </c>
      <c r="O115" s="2">
        <v>0</v>
      </c>
      <c r="P115" s="2">
        <v>0</v>
      </c>
      <c r="Q115" s="2">
        <v>0</v>
      </c>
      <c r="S115" s="17">
        <f>((H115*'[1]Cal p gram'!$U$2)+(I115*'[1]Cal p gram'!$V$4)+(J115*'[1]Cal p gram'!$V$6)+(K115*'[1]Cal p gram'!$V$8)+(L115*'[1]Cal p gram'!$V$10)+(M115*'[1]Cal p gram'!$V$12)+(O115*'[1]Cal p gram'!$U$13)+(P115*'[1]Cal p gram'!$U$13)+(Q115*'[1]Cal p gram'!$U$14))/1000</f>
        <v>8.5701195729537358E-3</v>
      </c>
      <c r="T115" s="27">
        <f>((S115/[1]Sheet3!$B$22)*10000)/1000</f>
        <v>6.9835675905390471E-4</v>
      </c>
    </row>
    <row r="116" spans="1:20" s="2" customFormat="1" ht="12.75" x14ac:dyDescent="0.2">
      <c r="A116" s="4">
        <v>39349</v>
      </c>
      <c r="B116" s="5" t="s">
        <v>28</v>
      </c>
      <c r="C116" s="6">
        <v>0.60902777777777772</v>
      </c>
      <c r="D116" s="7">
        <v>2</v>
      </c>
      <c r="E116" s="2" t="s">
        <v>29</v>
      </c>
      <c r="F116" s="5" t="s">
        <v>328</v>
      </c>
      <c r="G116" s="5" t="s">
        <v>329</v>
      </c>
      <c r="H116" s="2">
        <v>6</v>
      </c>
      <c r="I116" s="2">
        <v>0</v>
      </c>
      <c r="J116" s="2">
        <v>4</v>
      </c>
      <c r="K116" s="2">
        <v>4</v>
      </c>
      <c r="L116" s="2">
        <v>9</v>
      </c>
      <c r="M116" s="2">
        <v>9</v>
      </c>
      <c r="N116" s="2">
        <f t="shared" si="1"/>
        <v>32</v>
      </c>
      <c r="O116" s="2">
        <v>0</v>
      </c>
      <c r="P116" s="2">
        <v>0</v>
      </c>
      <c r="Q116" s="2">
        <v>1</v>
      </c>
      <c r="S116" s="17">
        <f>((H116*'[1]Cal p gram'!$U$2)+(I116*'[1]Cal p gram'!$V$4)+(J116*'[1]Cal p gram'!$V$6)+(K116*'[1]Cal p gram'!$V$8)+(L116*'[1]Cal p gram'!$V$10)+(M116*'[1]Cal p gram'!$V$12)+(O116*'[1]Cal p gram'!$U$13)+(P116*'[1]Cal p gram'!$U$13)+(Q116*'[1]Cal p gram'!$U$14))/1000</f>
        <v>6.0590621785548499E-2</v>
      </c>
      <c r="T116" s="27">
        <f>((S116/[1]Sheet3!$B$22)*10000)/1000</f>
        <v>4.9373722150568402E-3</v>
      </c>
    </row>
    <row r="117" spans="1:20" s="2" customFormat="1" ht="12.75" x14ac:dyDescent="0.2">
      <c r="A117" s="4">
        <v>39349</v>
      </c>
      <c r="B117" s="5" t="s">
        <v>30</v>
      </c>
      <c r="C117" s="6">
        <v>0.62083333333333335</v>
      </c>
      <c r="D117" s="7">
        <v>2</v>
      </c>
      <c r="E117" s="2" t="s">
        <v>29</v>
      </c>
      <c r="F117" s="5" t="s">
        <v>330</v>
      </c>
      <c r="G117" s="5" t="s">
        <v>331</v>
      </c>
      <c r="H117" s="2">
        <v>9</v>
      </c>
      <c r="I117" s="2">
        <v>20</v>
      </c>
      <c r="J117" s="2">
        <v>11</v>
      </c>
      <c r="K117" s="2">
        <v>7</v>
      </c>
      <c r="L117" s="2">
        <v>5</v>
      </c>
      <c r="M117" s="2">
        <v>3</v>
      </c>
      <c r="N117" s="2">
        <f t="shared" si="1"/>
        <v>55</v>
      </c>
      <c r="O117" s="2">
        <v>0</v>
      </c>
      <c r="P117" s="2">
        <v>0</v>
      </c>
      <c r="Q117" s="2">
        <v>0</v>
      </c>
      <c r="S117" s="17">
        <f>((H117*'[1]Cal p gram'!$U$2)+(I117*'[1]Cal p gram'!$V$4)+(J117*'[1]Cal p gram'!$V$6)+(K117*'[1]Cal p gram'!$V$8)+(L117*'[1]Cal p gram'!$V$10)+(M117*'[1]Cal p gram'!$V$12)+(O117*'[1]Cal p gram'!$U$13)+(P117*'[1]Cal p gram'!$U$13)+(Q117*'[1]Cal p gram'!$U$14))/1000</f>
        <v>7.7131076156583614E-2</v>
      </c>
      <c r="T117" s="27">
        <f>((S117/[1]Sheet3!$B$22)*10000)/1000</f>
        <v>6.2852108314851414E-3</v>
      </c>
    </row>
    <row r="118" spans="1:20" s="2" customFormat="1" ht="12.75" x14ac:dyDescent="0.2">
      <c r="A118" s="4">
        <v>39350</v>
      </c>
      <c r="B118" s="5" t="s">
        <v>82</v>
      </c>
      <c r="C118" s="6">
        <v>0.62361111111111112</v>
      </c>
      <c r="D118" s="7">
        <v>2</v>
      </c>
      <c r="E118" s="2" t="s">
        <v>81</v>
      </c>
      <c r="F118" s="5" t="s">
        <v>332</v>
      </c>
      <c r="G118" s="5" t="s">
        <v>333</v>
      </c>
      <c r="H118" s="2">
        <v>0</v>
      </c>
      <c r="I118" s="2">
        <v>0</v>
      </c>
      <c r="J118" s="2">
        <v>0</v>
      </c>
      <c r="K118" s="2">
        <v>0</v>
      </c>
      <c r="L118" s="2">
        <v>0</v>
      </c>
      <c r="M118" s="2">
        <v>0</v>
      </c>
      <c r="N118" s="2">
        <f t="shared" si="1"/>
        <v>0</v>
      </c>
      <c r="O118" s="2">
        <v>0</v>
      </c>
      <c r="P118" s="2">
        <v>0</v>
      </c>
      <c r="Q118" s="2">
        <v>0</v>
      </c>
      <c r="S118" s="17">
        <f>((H118*'[1]Cal p gram'!$U$2)+(I118*'[1]Cal p gram'!$V$4)+(J118*'[1]Cal p gram'!$V$6)+(K118*'[1]Cal p gram'!$V$8)+(L118*'[1]Cal p gram'!$V$10)+(M118*'[1]Cal p gram'!$V$12)+(O118*'[1]Cal p gram'!$U$13)+(P118*'[1]Cal p gram'!$U$13)+(Q118*'[1]Cal p gram'!$U$14))/1000</f>
        <v>0</v>
      </c>
      <c r="T118" s="27">
        <f>((S118/[1]Sheet3!$B$22)*10000)/1000</f>
        <v>0</v>
      </c>
    </row>
    <row r="119" spans="1:20" s="2" customFormat="1" ht="12.75" x14ac:dyDescent="0.2">
      <c r="A119" s="4">
        <v>39350</v>
      </c>
      <c r="B119" s="5" t="s">
        <v>80</v>
      </c>
      <c r="C119" s="6">
        <v>0.63055555555555554</v>
      </c>
      <c r="D119" s="7">
        <v>2</v>
      </c>
      <c r="E119" s="2" t="s">
        <v>81</v>
      </c>
      <c r="F119" s="5" t="s">
        <v>334</v>
      </c>
      <c r="G119" s="5" t="s">
        <v>284</v>
      </c>
      <c r="H119" s="2">
        <v>2</v>
      </c>
      <c r="I119" s="2">
        <v>1</v>
      </c>
      <c r="J119" s="2">
        <v>0</v>
      </c>
      <c r="K119" s="2">
        <v>1</v>
      </c>
      <c r="L119" s="2">
        <v>0</v>
      </c>
      <c r="M119" s="2">
        <v>0</v>
      </c>
      <c r="N119" s="2">
        <f t="shared" si="1"/>
        <v>4</v>
      </c>
      <c r="O119" s="2">
        <v>0</v>
      </c>
      <c r="P119" s="2">
        <v>0</v>
      </c>
      <c r="Q119" s="2">
        <v>0</v>
      </c>
      <c r="S119" s="17">
        <f>((H119*'[1]Cal p gram'!$U$2)+(I119*'[1]Cal p gram'!$V$4)+(J119*'[1]Cal p gram'!$V$6)+(K119*'[1]Cal p gram'!$V$8)+(L119*'[1]Cal p gram'!$V$10)+(M119*'[1]Cal p gram'!$V$12)+(O119*'[1]Cal p gram'!$U$13)+(P119*'[1]Cal p gram'!$U$13)+(Q119*'[1]Cal p gram'!$U$14))/1000</f>
        <v>1.7140239145907472E-2</v>
      </c>
      <c r="T119" s="27">
        <f>((S119/[1]Sheet3!$B$22)*10000)/1000</f>
        <v>1.3967135181078094E-3</v>
      </c>
    </row>
    <row r="120" spans="1:20" s="2" customFormat="1" ht="12.75" x14ac:dyDescent="0.2">
      <c r="A120" s="4">
        <v>39350</v>
      </c>
      <c r="B120" s="5" t="s">
        <v>68</v>
      </c>
      <c r="C120" s="6">
        <v>0.63958333333333328</v>
      </c>
      <c r="D120" s="7">
        <v>2</v>
      </c>
      <c r="E120" s="2" t="s">
        <v>67</v>
      </c>
      <c r="F120" s="5" t="s">
        <v>335</v>
      </c>
      <c r="G120" s="5" t="s">
        <v>336</v>
      </c>
      <c r="H120" s="2">
        <v>3</v>
      </c>
      <c r="I120" s="2">
        <v>0</v>
      </c>
      <c r="J120" s="2">
        <v>1</v>
      </c>
      <c r="K120" s="2">
        <v>0</v>
      </c>
      <c r="L120" s="2">
        <v>0</v>
      </c>
      <c r="M120" s="2">
        <v>1</v>
      </c>
      <c r="N120" s="2">
        <f t="shared" si="1"/>
        <v>5</v>
      </c>
      <c r="O120" s="2">
        <v>0</v>
      </c>
      <c r="P120" s="2">
        <v>0</v>
      </c>
      <c r="Q120" s="2">
        <v>0</v>
      </c>
      <c r="S120" s="17">
        <f>((H120*'[1]Cal p gram'!$U$2)+(I120*'[1]Cal p gram'!$V$4)+(J120*'[1]Cal p gram'!$V$6)+(K120*'[1]Cal p gram'!$V$8)+(L120*'[1]Cal p gram'!$V$10)+(M120*'[1]Cal p gram'!$V$12)+(O120*'[1]Cal p gram'!$U$13)+(P120*'[1]Cal p gram'!$U$13)+(Q120*'[1]Cal p gram'!$U$14))/1000</f>
        <v>2.5710358718861209E-2</v>
      </c>
      <c r="T120" s="27">
        <f>((S120/[1]Sheet3!$B$22)*10000)/1000</f>
        <v>2.0950702771617142E-3</v>
      </c>
    </row>
    <row r="121" spans="1:20" s="2" customFormat="1" ht="12.75" x14ac:dyDescent="0.2">
      <c r="A121" s="4">
        <v>39350</v>
      </c>
      <c r="B121" s="5" t="s">
        <v>66</v>
      </c>
      <c r="C121" s="6">
        <v>0.64375000000000004</v>
      </c>
      <c r="D121" s="7">
        <v>2</v>
      </c>
      <c r="E121" s="2" t="s">
        <v>67</v>
      </c>
      <c r="F121" s="5" t="s">
        <v>337</v>
      </c>
      <c r="G121" s="5" t="s">
        <v>338</v>
      </c>
      <c r="H121" s="2">
        <v>2</v>
      </c>
      <c r="I121" s="2">
        <v>1</v>
      </c>
      <c r="J121" s="2">
        <v>0</v>
      </c>
      <c r="K121" s="2">
        <v>0</v>
      </c>
      <c r="L121" s="2">
        <v>0</v>
      </c>
      <c r="M121" s="2">
        <v>1</v>
      </c>
      <c r="N121" s="2">
        <f t="shared" si="1"/>
        <v>4</v>
      </c>
      <c r="O121" s="2">
        <v>0</v>
      </c>
      <c r="P121" s="2">
        <v>2</v>
      </c>
      <c r="Q121" s="2">
        <v>0</v>
      </c>
      <c r="S121" s="17">
        <f>((H121*'[1]Cal p gram'!$U$2)+(I121*'[1]Cal p gram'!$V$4)+(J121*'[1]Cal p gram'!$V$6)+(K121*'[1]Cal p gram'!$V$8)+(L121*'[1]Cal p gram'!$V$10)+(M121*'[1]Cal p gram'!$V$12)+(O121*'[1]Cal p gram'!$U$13)+(P121*'[1]Cal p gram'!$U$13)+(Q121*'[1]Cal p gram'!$U$14))/1000</f>
        <v>7.1211731707890913E-2</v>
      </c>
      <c r="T121" s="27">
        <f>((S121/[1]Sheet3!$B$22)*10000)/1000</f>
        <v>5.8028588444768653E-3</v>
      </c>
    </row>
    <row r="122" spans="1:20" s="2" customFormat="1" ht="12.75" x14ac:dyDescent="0.2">
      <c r="A122" s="4">
        <v>39350</v>
      </c>
      <c r="B122" s="9">
        <v>23</v>
      </c>
      <c r="C122" s="6">
        <v>0.65416666666666667</v>
      </c>
      <c r="D122" s="7">
        <v>2</v>
      </c>
      <c r="E122" s="2" t="s">
        <v>84</v>
      </c>
      <c r="F122" s="5" t="s">
        <v>339</v>
      </c>
      <c r="G122" s="5" t="s">
        <v>340</v>
      </c>
      <c r="H122" s="2">
        <v>0</v>
      </c>
      <c r="I122" s="2">
        <v>8</v>
      </c>
      <c r="J122" s="2">
        <v>4</v>
      </c>
      <c r="K122" s="2">
        <v>7</v>
      </c>
      <c r="L122" s="2">
        <v>5</v>
      </c>
      <c r="M122" s="2">
        <v>5</v>
      </c>
      <c r="N122" s="2">
        <f t="shared" si="1"/>
        <v>29</v>
      </c>
      <c r="O122" s="2">
        <v>0</v>
      </c>
      <c r="P122" s="2">
        <v>0</v>
      </c>
      <c r="Q122" s="2">
        <v>0</v>
      </c>
      <c r="S122" s="17">
        <f>((H122*'[1]Cal p gram'!$U$2)+(I122*'[1]Cal p gram'!$V$4)+(J122*'[1]Cal p gram'!$V$6)+(K122*'[1]Cal p gram'!$V$8)+(L122*'[1]Cal p gram'!$V$10)+(M122*'[1]Cal p gram'!$V$12)+(O122*'[1]Cal p gram'!$U$13)+(P122*'[1]Cal p gram'!$U$13)+(Q122*'[1]Cal p gram'!$U$14))/1000</f>
        <v>0</v>
      </c>
      <c r="T122" s="27">
        <f>((S122/[1]Sheet3!$B$22)*10000)/1000</f>
        <v>0</v>
      </c>
    </row>
    <row r="123" spans="1:20" s="2" customFormat="1" ht="12.75" x14ac:dyDescent="0.2">
      <c r="A123" s="4">
        <v>39344</v>
      </c>
      <c r="B123" s="5" t="s">
        <v>54</v>
      </c>
      <c r="C123" s="6">
        <v>0.38611111111111107</v>
      </c>
      <c r="D123" s="7">
        <v>3</v>
      </c>
      <c r="E123" s="2" t="s">
        <v>55</v>
      </c>
      <c r="F123" s="5" t="s">
        <v>341</v>
      </c>
      <c r="G123" s="5" t="s">
        <v>342</v>
      </c>
      <c r="H123" s="2">
        <v>6</v>
      </c>
      <c r="I123" s="2">
        <v>6</v>
      </c>
      <c r="J123" s="2">
        <v>5</v>
      </c>
      <c r="K123" s="2">
        <v>4</v>
      </c>
      <c r="L123" s="2">
        <v>2</v>
      </c>
      <c r="M123" s="2">
        <v>4</v>
      </c>
      <c r="N123" s="2">
        <f t="shared" si="1"/>
        <v>27</v>
      </c>
      <c r="O123" s="2">
        <v>0</v>
      </c>
      <c r="P123" s="2">
        <v>1</v>
      </c>
      <c r="Q123" s="2">
        <v>0</v>
      </c>
      <c r="R123" s="2" t="s">
        <v>343</v>
      </c>
      <c r="S123" s="17">
        <f>((H123*'[1]Cal p gram'!$U$2)+(I123*'[1]Cal p gram'!$V$4)+(J123*'[1]Cal p gram'!$V$6)+(K123*'[1]Cal p gram'!$V$8)+(L123*'[1]Cal p gram'!$V$10)+(M123*'[1]Cal p gram'!$V$12)+(O123*'[1]Cal p gram'!$U$13)+(P123*'[1]Cal p gram'!$U$13)+(Q123*'[1]Cal p gram'!$U$14))/1000</f>
        <v>7.8456463718714148E-2</v>
      </c>
      <c r="T123" s="27">
        <f>((S123/[1]Sheet3!$B$22)*10000)/1000</f>
        <v>6.393213217507957E-3</v>
      </c>
    </row>
    <row r="124" spans="1:20" s="2" customFormat="1" ht="12.75" x14ac:dyDescent="0.2">
      <c r="A124" s="4">
        <v>39344</v>
      </c>
      <c r="B124" s="5" t="s">
        <v>56</v>
      </c>
      <c r="C124" s="6">
        <v>0.39583333333333331</v>
      </c>
      <c r="D124" s="7">
        <v>3</v>
      </c>
      <c r="E124" s="2" t="s">
        <v>55</v>
      </c>
      <c r="F124" s="5" t="s">
        <v>344</v>
      </c>
      <c r="G124" s="5" t="s">
        <v>345</v>
      </c>
      <c r="H124" s="2">
        <v>1</v>
      </c>
      <c r="I124" s="2">
        <v>0</v>
      </c>
      <c r="J124" s="2">
        <v>0</v>
      </c>
      <c r="K124" s="2">
        <v>0</v>
      </c>
      <c r="L124" s="2">
        <v>0</v>
      </c>
      <c r="M124" s="2">
        <v>0</v>
      </c>
      <c r="N124" s="2">
        <f t="shared" si="1"/>
        <v>1</v>
      </c>
      <c r="O124" s="2">
        <v>0</v>
      </c>
      <c r="P124" s="2">
        <v>0</v>
      </c>
      <c r="Q124" s="2">
        <v>0</v>
      </c>
      <c r="S124" s="17">
        <f>((H124*'[1]Cal p gram'!$U$2)+(I124*'[1]Cal p gram'!$V$4)+(J124*'[1]Cal p gram'!$V$6)+(K124*'[1]Cal p gram'!$V$8)+(L124*'[1]Cal p gram'!$V$10)+(M124*'[1]Cal p gram'!$V$12)+(O124*'[1]Cal p gram'!$U$13)+(P124*'[1]Cal p gram'!$U$13)+(Q124*'[1]Cal p gram'!$U$14))/1000</f>
        <v>8.5701195729537358E-3</v>
      </c>
      <c r="T124" s="27">
        <f>((S124/[1]Sheet3!$B$22)*10000)/1000</f>
        <v>6.9835675905390471E-4</v>
      </c>
    </row>
    <row r="125" spans="1:20" s="2" customFormat="1" ht="12.75" x14ac:dyDescent="0.2">
      <c r="A125" s="4">
        <v>39344</v>
      </c>
      <c r="B125" s="5" t="s">
        <v>57</v>
      </c>
      <c r="C125" s="6">
        <v>0.40416666666666667</v>
      </c>
      <c r="D125" s="7">
        <v>3</v>
      </c>
      <c r="E125" s="2" t="s">
        <v>58</v>
      </c>
      <c r="F125" s="5" t="s">
        <v>346</v>
      </c>
      <c r="G125" s="5" t="s">
        <v>347</v>
      </c>
      <c r="H125" s="2">
        <v>9</v>
      </c>
      <c r="I125" s="2">
        <v>3</v>
      </c>
      <c r="J125" s="2">
        <v>0</v>
      </c>
      <c r="K125" s="2">
        <v>0</v>
      </c>
      <c r="L125" s="2">
        <v>0</v>
      </c>
      <c r="M125" s="2">
        <v>0</v>
      </c>
      <c r="N125" s="2">
        <f t="shared" si="1"/>
        <v>12</v>
      </c>
      <c r="O125" s="2">
        <v>0</v>
      </c>
      <c r="P125" s="2">
        <v>0</v>
      </c>
      <c r="Q125" s="2">
        <v>0</v>
      </c>
      <c r="S125" s="17">
        <f>((H125*'[1]Cal p gram'!$U$2)+(I125*'[1]Cal p gram'!$V$4)+(J125*'[1]Cal p gram'!$V$6)+(K125*'[1]Cal p gram'!$V$8)+(L125*'[1]Cal p gram'!$V$10)+(M125*'[1]Cal p gram'!$V$12)+(O125*'[1]Cal p gram'!$U$13)+(P125*'[1]Cal p gram'!$U$13)+(Q125*'[1]Cal p gram'!$U$14))/1000</f>
        <v>7.7131076156583614E-2</v>
      </c>
      <c r="T125" s="27">
        <f>((S125/[1]Sheet3!$B$22)*10000)/1000</f>
        <v>6.2852108314851414E-3</v>
      </c>
    </row>
    <row r="126" spans="1:20" s="2" customFormat="1" ht="12.75" x14ac:dyDescent="0.2">
      <c r="A126" s="4">
        <v>39345</v>
      </c>
      <c r="B126" s="5" t="s">
        <v>17</v>
      </c>
      <c r="C126" s="6">
        <v>0.4375</v>
      </c>
      <c r="D126" s="7">
        <v>3</v>
      </c>
      <c r="E126" s="2" t="s">
        <v>18</v>
      </c>
      <c r="F126" s="5" t="s">
        <v>348</v>
      </c>
      <c r="G126" s="5" t="s">
        <v>349</v>
      </c>
      <c r="H126" s="2">
        <v>4</v>
      </c>
      <c r="I126" s="2">
        <v>4</v>
      </c>
      <c r="J126" s="2">
        <v>5</v>
      </c>
      <c r="K126" s="2">
        <v>1</v>
      </c>
      <c r="L126" s="2">
        <v>1</v>
      </c>
      <c r="M126" s="2">
        <v>2</v>
      </c>
      <c r="N126" s="2">
        <f t="shared" si="1"/>
        <v>17</v>
      </c>
      <c r="O126" s="2">
        <v>0</v>
      </c>
      <c r="P126" s="2">
        <v>0</v>
      </c>
      <c r="Q126" s="2">
        <v>0</v>
      </c>
      <c r="S126" s="17">
        <f>((H126*'[1]Cal p gram'!$U$2)+(I126*'[1]Cal p gram'!$V$4)+(J126*'[1]Cal p gram'!$V$6)+(K126*'[1]Cal p gram'!$V$8)+(L126*'[1]Cal p gram'!$V$10)+(M126*'[1]Cal p gram'!$V$12)+(O126*'[1]Cal p gram'!$U$13)+(P126*'[1]Cal p gram'!$U$13)+(Q126*'[1]Cal p gram'!$U$14))/1000</f>
        <v>3.4280478291814943E-2</v>
      </c>
      <c r="T126" s="27">
        <f>((S126/[1]Sheet3!$B$22)*10000)/1000</f>
        <v>2.7934270362156188E-3</v>
      </c>
    </row>
    <row r="127" spans="1:20" s="2" customFormat="1" ht="12.75" x14ac:dyDescent="0.2">
      <c r="A127" s="4">
        <v>39345</v>
      </c>
      <c r="B127" s="5" t="s">
        <v>19</v>
      </c>
      <c r="C127" s="6">
        <v>0.44722222222222219</v>
      </c>
      <c r="D127" s="7">
        <v>3</v>
      </c>
      <c r="E127" s="2" t="s">
        <v>20</v>
      </c>
      <c r="F127" s="5" t="s">
        <v>350</v>
      </c>
      <c r="G127" s="5" t="s">
        <v>169</v>
      </c>
      <c r="H127" s="2">
        <v>5</v>
      </c>
      <c r="I127" s="2">
        <v>1</v>
      </c>
      <c r="J127" s="2">
        <v>1</v>
      </c>
      <c r="K127" s="2">
        <v>1</v>
      </c>
      <c r="L127" s="2">
        <v>2</v>
      </c>
      <c r="M127" s="2">
        <v>2</v>
      </c>
      <c r="N127" s="2">
        <f t="shared" si="1"/>
        <v>12</v>
      </c>
      <c r="O127" s="2">
        <v>1</v>
      </c>
      <c r="P127" s="2">
        <v>0</v>
      </c>
      <c r="Q127" s="2">
        <v>0</v>
      </c>
      <c r="S127" s="17">
        <f>((H127*'[1]Cal p gram'!$U$2)+(I127*'[1]Cal p gram'!$V$4)+(J127*'[1]Cal p gram'!$V$6)+(K127*'[1]Cal p gram'!$V$8)+(L127*'[1]Cal p gram'!$V$10)+(M127*'[1]Cal p gram'!$V$12)+(O127*'[1]Cal p gram'!$U$13)+(P127*'[1]Cal p gram'!$U$13)+(Q127*'[1]Cal p gram'!$U$14))/1000</f>
        <v>6.9886344145760407E-2</v>
      </c>
      <c r="T127" s="27">
        <f>((S127/[1]Sheet3!$B$22)*10000)/1000</f>
        <v>5.6948564584540515E-3</v>
      </c>
    </row>
    <row r="128" spans="1:20" s="2" customFormat="1" ht="12.75" x14ac:dyDescent="0.2">
      <c r="A128" s="4">
        <v>39345</v>
      </c>
      <c r="B128" s="5" t="s">
        <v>21</v>
      </c>
      <c r="C128" s="6">
        <v>0.45624999999999999</v>
      </c>
      <c r="D128" s="7">
        <v>3</v>
      </c>
      <c r="E128" s="2" t="s">
        <v>20</v>
      </c>
      <c r="F128" s="5" t="s">
        <v>351</v>
      </c>
      <c r="G128" s="5" t="s">
        <v>352</v>
      </c>
      <c r="H128" s="2">
        <v>8</v>
      </c>
      <c r="I128" s="2">
        <v>0</v>
      </c>
      <c r="J128" s="2">
        <v>0</v>
      </c>
      <c r="K128" s="2">
        <v>0</v>
      </c>
      <c r="L128" s="2">
        <v>1</v>
      </c>
      <c r="M128" s="2">
        <v>1</v>
      </c>
      <c r="N128" s="2">
        <f t="shared" si="1"/>
        <v>10</v>
      </c>
      <c r="O128" s="2">
        <v>5</v>
      </c>
      <c r="P128" s="2">
        <v>0</v>
      </c>
      <c r="Q128" s="2">
        <v>0</v>
      </c>
      <c r="S128" s="17">
        <f>((H128*'[1]Cal p gram'!$U$2)+(I128*'[1]Cal p gram'!$V$4)+(J128*'[1]Cal p gram'!$V$6)+(K128*'[1]Cal p gram'!$V$8)+(L128*'[1]Cal p gram'!$V$10)+(M128*'[1]Cal p gram'!$V$12)+(O128*'[1]Cal p gram'!$U$13)+(P128*'[1]Cal p gram'!$U$13)+(Q128*'[1]Cal p gram'!$U$14))/1000</f>
        <v>0.20373968798858852</v>
      </c>
      <c r="T128" s="27">
        <f>((S128/[1]Sheet3!$B$22)*10000)/1000</f>
        <v>1.6602217388353879E-2</v>
      </c>
    </row>
    <row r="129" spans="1:20" s="2" customFormat="1" ht="12.75" x14ac:dyDescent="0.2">
      <c r="A129" s="4">
        <v>39345</v>
      </c>
      <c r="B129" s="5" t="s">
        <v>22</v>
      </c>
      <c r="C129" s="6">
        <v>0.46597222222222218</v>
      </c>
      <c r="D129" s="7">
        <v>3</v>
      </c>
      <c r="E129" s="2" t="s">
        <v>23</v>
      </c>
      <c r="F129" s="5" t="s">
        <v>353</v>
      </c>
      <c r="G129" s="5" t="s">
        <v>304</v>
      </c>
      <c r="H129" s="2">
        <v>2</v>
      </c>
      <c r="I129" s="2">
        <v>0</v>
      </c>
      <c r="J129" s="2">
        <v>1</v>
      </c>
      <c r="K129" s="2">
        <v>1</v>
      </c>
      <c r="L129" s="2">
        <v>0</v>
      </c>
      <c r="M129" s="2">
        <v>0</v>
      </c>
      <c r="N129" s="2">
        <f t="shared" si="1"/>
        <v>4</v>
      </c>
      <c r="O129" s="2">
        <v>17</v>
      </c>
      <c r="P129" s="2">
        <v>2</v>
      </c>
      <c r="Q129" s="2">
        <v>0</v>
      </c>
      <c r="S129" s="17">
        <f>((H129*'[1]Cal p gram'!$U$2)+(I129*'[1]Cal p gram'!$V$4)+(J129*'[1]Cal p gram'!$V$6)+(K129*'[1]Cal p gram'!$V$8)+(L129*'[1]Cal p gram'!$V$10)+(M129*'[1]Cal p gram'!$V$12)+(O129*'[1]Cal p gram'!$U$13)+(P129*'[1]Cal p gram'!$U$13)+(Q129*'[1]Cal p gram'!$U$14))/1000</f>
        <v>0.53081941848475023</v>
      </c>
      <c r="T129" s="27">
        <f>((S129/[1]Sheet3!$B$22)*10000)/1000</f>
        <v>4.3255094118613842E-2</v>
      </c>
    </row>
    <row r="130" spans="1:20" s="2" customFormat="1" ht="12.75" x14ac:dyDescent="0.2">
      <c r="A130" s="4">
        <v>39349</v>
      </c>
      <c r="B130" s="5" t="s">
        <v>31</v>
      </c>
      <c r="C130" s="6">
        <v>0.63541666666666663</v>
      </c>
      <c r="D130" s="7">
        <v>3</v>
      </c>
      <c r="E130" s="2" t="s">
        <v>32</v>
      </c>
      <c r="F130" s="5" t="s">
        <v>354</v>
      </c>
      <c r="G130" s="5" t="s">
        <v>148</v>
      </c>
      <c r="H130" s="2">
        <v>2</v>
      </c>
      <c r="I130" s="2">
        <v>4</v>
      </c>
      <c r="J130" s="2">
        <v>5</v>
      </c>
      <c r="K130" s="2">
        <v>4</v>
      </c>
      <c r="L130" s="2">
        <v>1</v>
      </c>
      <c r="M130" s="2">
        <v>2</v>
      </c>
      <c r="N130" s="2">
        <f t="shared" si="1"/>
        <v>18</v>
      </c>
      <c r="O130" s="2">
        <v>0</v>
      </c>
      <c r="P130" s="2">
        <v>0</v>
      </c>
      <c r="Q130" s="2">
        <v>0</v>
      </c>
      <c r="S130" s="17">
        <f>((H130*'[1]Cal p gram'!$U$2)+(I130*'[1]Cal p gram'!$V$4)+(J130*'[1]Cal p gram'!$V$6)+(K130*'[1]Cal p gram'!$V$8)+(L130*'[1]Cal p gram'!$V$10)+(M130*'[1]Cal p gram'!$V$12)+(O130*'[1]Cal p gram'!$U$13)+(P130*'[1]Cal p gram'!$U$13)+(Q130*'[1]Cal p gram'!$U$14))/1000</f>
        <v>1.7140239145907472E-2</v>
      </c>
      <c r="T130" s="27">
        <f>((S130/[1]Sheet3!$B$22)*10000)/1000</f>
        <v>1.3967135181078094E-3</v>
      </c>
    </row>
    <row r="131" spans="1:20" s="2" customFormat="1" ht="12.75" x14ac:dyDescent="0.2">
      <c r="A131" s="4">
        <v>39349</v>
      </c>
      <c r="B131" s="5" t="s">
        <v>33</v>
      </c>
      <c r="C131" s="6">
        <v>0.64375000000000004</v>
      </c>
      <c r="D131" s="7">
        <v>3</v>
      </c>
      <c r="E131" s="2" t="s">
        <v>32</v>
      </c>
      <c r="F131" s="5" t="s">
        <v>355</v>
      </c>
      <c r="G131" s="5" t="s">
        <v>356</v>
      </c>
      <c r="H131" s="2">
        <v>2</v>
      </c>
      <c r="I131" s="2">
        <v>2</v>
      </c>
      <c r="J131" s="2">
        <v>4</v>
      </c>
      <c r="K131" s="2">
        <v>5</v>
      </c>
      <c r="L131" s="2">
        <v>3</v>
      </c>
      <c r="M131" s="2">
        <v>3</v>
      </c>
      <c r="N131" s="2">
        <f t="shared" ref="N131:N184" si="2">SUM(H131:M131)</f>
        <v>19</v>
      </c>
      <c r="O131" s="2">
        <v>1</v>
      </c>
      <c r="P131" s="2">
        <v>0</v>
      </c>
      <c r="Q131" s="2">
        <v>0</v>
      </c>
      <c r="S131" s="17">
        <f>((H131*'[1]Cal p gram'!$U$2)+(I131*'[1]Cal p gram'!$V$4)+(J131*'[1]Cal p gram'!$V$6)+(K131*'[1]Cal p gram'!$V$8)+(L131*'[1]Cal p gram'!$V$10)+(M131*'[1]Cal p gram'!$V$12)+(O131*'[1]Cal p gram'!$U$13)+(P131*'[1]Cal p gram'!$U$13)+(Q131*'[1]Cal p gram'!$U$14))/1000</f>
        <v>4.4175985426899204E-2</v>
      </c>
      <c r="T131" s="27">
        <f>((S131/[1]Sheet3!$B$22)*10000)/1000</f>
        <v>3.5997861812923386E-3</v>
      </c>
    </row>
    <row r="132" spans="1:20" s="2" customFormat="1" ht="12.75" x14ac:dyDescent="0.2">
      <c r="A132" s="4">
        <v>39350</v>
      </c>
      <c r="B132" s="9">
        <v>22</v>
      </c>
      <c r="C132" s="6">
        <v>0.67152777777777772</v>
      </c>
      <c r="D132" s="7">
        <v>3</v>
      </c>
      <c r="E132" s="2" t="s">
        <v>81</v>
      </c>
      <c r="F132" s="5" t="s">
        <v>357</v>
      </c>
      <c r="G132" s="5" t="s">
        <v>358</v>
      </c>
      <c r="H132" s="2">
        <v>2</v>
      </c>
      <c r="I132" s="2">
        <v>2</v>
      </c>
      <c r="J132" s="2">
        <v>0</v>
      </c>
      <c r="K132" s="2">
        <v>1</v>
      </c>
      <c r="L132" s="2">
        <v>2</v>
      </c>
      <c r="M132" s="2">
        <v>0</v>
      </c>
      <c r="N132" s="2">
        <f t="shared" si="2"/>
        <v>7</v>
      </c>
      <c r="O132" s="2">
        <v>0</v>
      </c>
      <c r="P132" s="2">
        <v>0</v>
      </c>
      <c r="Q132" s="2">
        <v>0</v>
      </c>
      <c r="S132" s="17">
        <f>((H132*'[1]Cal p gram'!$U$2)+(I132*'[1]Cal p gram'!$V$4)+(J132*'[1]Cal p gram'!$V$6)+(K132*'[1]Cal p gram'!$V$8)+(L132*'[1]Cal p gram'!$V$10)+(M132*'[1]Cal p gram'!$V$12)+(O132*'[1]Cal p gram'!$U$13)+(P132*'[1]Cal p gram'!$U$13)+(Q132*'[1]Cal p gram'!$U$14))/1000</f>
        <v>1.7140239145907472E-2</v>
      </c>
      <c r="T132" s="27">
        <f>((S132/[1]Sheet3!$B$22)*10000)/1000</f>
        <v>1.3967135181078094E-3</v>
      </c>
    </row>
    <row r="133" spans="1:20" s="2" customFormat="1" ht="12.75" x14ac:dyDescent="0.2">
      <c r="A133" s="4">
        <v>39350</v>
      </c>
      <c r="B133" s="9">
        <v>21</v>
      </c>
      <c r="C133" s="6">
        <v>0.68472222222222223</v>
      </c>
      <c r="D133" s="7">
        <v>3</v>
      </c>
      <c r="E133" s="2" t="s">
        <v>67</v>
      </c>
      <c r="F133" s="5" t="s">
        <v>359</v>
      </c>
      <c r="G133" s="5" t="s">
        <v>360</v>
      </c>
      <c r="H133" s="2">
        <v>7</v>
      </c>
      <c r="I133" s="2">
        <v>0</v>
      </c>
      <c r="J133" s="2">
        <v>5</v>
      </c>
      <c r="K133" s="2">
        <v>1</v>
      </c>
      <c r="L133" s="2">
        <v>1</v>
      </c>
      <c r="M133" s="2">
        <v>1</v>
      </c>
      <c r="N133" s="2">
        <f t="shared" si="2"/>
        <v>15</v>
      </c>
      <c r="O133" s="2">
        <v>0</v>
      </c>
      <c r="P133" s="2">
        <v>0</v>
      </c>
      <c r="Q133" s="2">
        <v>0</v>
      </c>
      <c r="S133" s="17">
        <f>((H133*'[1]Cal p gram'!$U$2)+(I133*'[1]Cal p gram'!$V$4)+(J133*'[1]Cal p gram'!$V$6)+(K133*'[1]Cal p gram'!$V$8)+(L133*'[1]Cal p gram'!$V$10)+(M133*'[1]Cal p gram'!$V$12)+(O133*'[1]Cal p gram'!$U$13)+(P133*'[1]Cal p gram'!$U$13)+(Q133*'[1]Cal p gram'!$U$14))/1000</f>
        <v>5.9990837010676153E-2</v>
      </c>
      <c r="T133" s="27">
        <f>((S133/[1]Sheet3!$B$22)*10000)/1000</f>
        <v>4.8884973133773331E-3</v>
      </c>
    </row>
    <row r="134" spans="1:20" s="2" customFormat="1" ht="12.75" x14ac:dyDescent="0.2">
      <c r="A134" s="4">
        <v>39350</v>
      </c>
      <c r="B134" s="9">
        <v>20</v>
      </c>
      <c r="C134" s="6">
        <v>0.69305555555555554</v>
      </c>
      <c r="D134" s="7">
        <v>3</v>
      </c>
      <c r="E134" s="2" t="s">
        <v>64</v>
      </c>
      <c r="F134" s="5" t="s">
        <v>361</v>
      </c>
      <c r="G134" s="5" t="s">
        <v>362</v>
      </c>
      <c r="H134" s="2">
        <v>5</v>
      </c>
      <c r="I134" s="2">
        <v>0</v>
      </c>
      <c r="J134" s="2">
        <v>1</v>
      </c>
      <c r="K134" s="2">
        <v>2</v>
      </c>
      <c r="L134" s="2">
        <v>1</v>
      </c>
      <c r="M134" s="2">
        <v>1</v>
      </c>
      <c r="N134" s="2">
        <f t="shared" si="2"/>
        <v>10</v>
      </c>
      <c r="O134" s="2">
        <v>0</v>
      </c>
      <c r="P134" s="2">
        <v>0</v>
      </c>
      <c r="Q134" s="2">
        <v>0</v>
      </c>
      <c r="S134" s="17">
        <f>((H134*'[1]Cal p gram'!$U$2)+(I134*'[1]Cal p gram'!$V$4)+(J134*'[1]Cal p gram'!$V$6)+(K134*'[1]Cal p gram'!$V$8)+(L134*'[1]Cal p gram'!$V$10)+(M134*'[1]Cal p gram'!$V$12)+(O134*'[1]Cal p gram'!$U$13)+(P134*'[1]Cal p gram'!$U$13)+(Q134*'[1]Cal p gram'!$U$14))/1000</f>
        <v>4.2850597864768677E-2</v>
      </c>
      <c r="T134" s="27">
        <f>((S134/[1]Sheet3!$B$22)*10000)/1000</f>
        <v>3.4917837952695235E-3</v>
      </c>
    </row>
    <row r="135" spans="1:20" s="2" customFormat="1" x14ac:dyDescent="0.25">
      <c r="A135" s="4">
        <v>39343</v>
      </c>
      <c r="B135" s="5" t="s">
        <v>82</v>
      </c>
      <c r="C135" s="6">
        <v>0.39583333333333331</v>
      </c>
      <c r="D135" s="7">
        <v>4</v>
      </c>
      <c r="E135" s="2" t="s">
        <v>81</v>
      </c>
      <c r="F135" s="5" t="s">
        <v>363</v>
      </c>
      <c r="G135" s="5" t="s">
        <v>364</v>
      </c>
      <c r="H135" s="2">
        <v>0</v>
      </c>
      <c r="I135" s="2">
        <v>0</v>
      </c>
      <c r="J135" s="2">
        <v>0</v>
      </c>
      <c r="K135" s="2">
        <v>0</v>
      </c>
      <c r="L135" s="2">
        <v>0</v>
      </c>
      <c r="M135" s="2">
        <v>0</v>
      </c>
      <c r="N135" s="2">
        <f t="shared" si="2"/>
        <v>0</v>
      </c>
      <c r="O135" s="2">
        <v>0</v>
      </c>
      <c r="P135" s="2">
        <v>0</v>
      </c>
      <c r="Q135" s="2">
        <v>0</v>
      </c>
      <c r="R135" s="14"/>
      <c r="S135" s="17">
        <f>((H135*'[1]Cal p gram'!$U$2)+(I135*'[1]Cal p gram'!$V$4)+(J135*'[1]Cal p gram'!$V$6)+(K135*'[1]Cal p gram'!$V$8)+(L135*'[1]Cal p gram'!$V$10)+(M135*'[1]Cal p gram'!$V$12)+(O135*'[1]Cal p gram'!$U$13)+(P135*'[1]Cal p gram'!$U$13)+(Q135*'[1]Cal p gram'!$U$14))/1000</f>
        <v>0</v>
      </c>
      <c r="T135" s="27">
        <f>((S135/[1]Sheet3!$B$22)*10000)/1000</f>
        <v>0</v>
      </c>
    </row>
    <row r="136" spans="1:20" s="2" customFormat="1" x14ac:dyDescent="0.25">
      <c r="A136" s="4">
        <v>39343</v>
      </c>
      <c r="B136" s="5" t="s">
        <v>80</v>
      </c>
      <c r="C136" s="6">
        <v>0.40069444444444441</v>
      </c>
      <c r="D136" s="7">
        <v>4</v>
      </c>
      <c r="E136" s="2" t="s">
        <v>81</v>
      </c>
      <c r="F136" s="5" t="s">
        <v>365</v>
      </c>
      <c r="G136" s="5" t="s">
        <v>366</v>
      </c>
      <c r="H136" s="2">
        <v>2</v>
      </c>
      <c r="I136" s="2">
        <v>1</v>
      </c>
      <c r="J136" s="2">
        <v>1</v>
      </c>
      <c r="K136" s="2">
        <v>0</v>
      </c>
      <c r="L136" s="2">
        <v>0</v>
      </c>
      <c r="M136" s="2">
        <v>1</v>
      </c>
      <c r="N136" s="2">
        <f t="shared" si="2"/>
        <v>5</v>
      </c>
      <c r="O136" s="8">
        <v>1</v>
      </c>
      <c r="P136" s="8">
        <v>2</v>
      </c>
      <c r="Q136" s="8">
        <v>0</v>
      </c>
      <c r="R136" s="15"/>
      <c r="S136" s="17">
        <f>((H136*'[1]Cal p gram'!$U$2)+(I136*'[1]Cal p gram'!$V$4)+(J136*'[1]Cal p gram'!$V$6)+(K136*'[1]Cal p gram'!$V$8)+(L136*'[1]Cal p gram'!$V$10)+(M136*'[1]Cal p gram'!$V$12)+(O136*'[1]Cal p gram'!$U$13)+(P136*'[1]Cal p gram'!$U$13)+(Q136*'[1]Cal p gram'!$U$14))/1000</f>
        <v>9.8247477988882656E-2</v>
      </c>
      <c r="T136" s="27">
        <f>((S136/[1]Sheet3!$B$22)*10000)/1000</f>
        <v>8.0059315076613964E-3</v>
      </c>
    </row>
    <row r="137" spans="1:20" s="2" customFormat="1" x14ac:dyDescent="0.25">
      <c r="A137" s="4">
        <v>39343</v>
      </c>
      <c r="B137" s="5" t="s">
        <v>68</v>
      </c>
      <c r="C137" s="6">
        <v>0.40555555555555556</v>
      </c>
      <c r="D137" s="7">
        <v>4</v>
      </c>
      <c r="E137" s="2" t="s">
        <v>67</v>
      </c>
      <c r="F137" s="5" t="s">
        <v>367</v>
      </c>
      <c r="G137" s="5" t="s">
        <v>368</v>
      </c>
      <c r="H137" s="2">
        <v>0</v>
      </c>
      <c r="I137" s="2">
        <v>0</v>
      </c>
      <c r="J137" s="2">
        <v>0</v>
      </c>
      <c r="K137" s="2">
        <v>0</v>
      </c>
      <c r="L137" s="2">
        <v>0</v>
      </c>
      <c r="M137" s="2">
        <v>0</v>
      </c>
      <c r="N137" s="2">
        <f t="shared" si="2"/>
        <v>0</v>
      </c>
      <c r="O137" s="2">
        <v>2</v>
      </c>
      <c r="P137" s="2">
        <v>0</v>
      </c>
      <c r="Q137" s="2">
        <v>1</v>
      </c>
      <c r="R137" s="15"/>
      <c r="S137" s="17">
        <f>((H137*'[1]Cal p gram'!$U$2)+(I137*'[1]Cal p gram'!$V$4)+(J137*'[1]Cal p gram'!$V$6)+(K137*'[1]Cal p gram'!$V$8)+(L137*'[1]Cal p gram'!$V$10)+(M137*'[1]Cal p gram'!$V$12)+(O137*'[1]Cal p gram'!$U$13)+(P137*'[1]Cal p gram'!$U$13)+(Q137*'[1]Cal p gram'!$U$14))/1000</f>
        <v>6.3241396909809539E-2</v>
      </c>
      <c r="T137" s="27">
        <f>((S137/[1]Sheet3!$B$22)*10000)/1000</f>
        <v>5.1533769871024678E-3</v>
      </c>
    </row>
    <row r="138" spans="1:20" s="2" customFormat="1" x14ac:dyDescent="0.25">
      <c r="A138" s="4">
        <v>39343</v>
      </c>
      <c r="B138" s="5" t="s">
        <v>66</v>
      </c>
      <c r="C138" s="6">
        <v>0.40972222222222221</v>
      </c>
      <c r="D138" s="7">
        <v>4</v>
      </c>
      <c r="E138" s="2" t="s">
        <v>67</v>
      </c>
      <c r="F138" s="5" t="s">
        <v>369</v>
      </c>
      <c r="G138" s="5" t="s">
        <v>370</v>
      </c>
      <c r="H138" s="2">
        <v>1</v>
      </c>
      <c r="I138" s="2">
        <v>8</v>
      </c>
      <c r="J138" s="2">
        <v>1</v>
      </c>
      <c r="K138" s="2">
        <v>1</v>
      </c>
      <c r="L138" s="2">
        <v>3</v>
      </c>
      <c r="M138" s="2">
        <v>0</v>
      </c>
      <c r="N138" s="2">
        <f t="shared" si="2"/>
        <v>14</v>
      </c>
      <c r="O138" s="8">
        <v>3</v>
      </c>
      <c r="P138" s="8">
        <v>1</v>
      </c>
      <c r="Q138" s="8">
        <v>0</v>
      </c>
      <c r="R138" s="15"/>
      <c r="S138" s="17">
        <f>((H138*'[1]Cal p gram'!$U$2)+(I138*'[1]Cal p gram'!$V$4)+(J138*'[1]Cal p gram'!$V$6)+(K138*'[1]Cal p gram'!$V$8)+(L138*'[1]Cal p gram'!$V$10)+(M138*'[1]Cal p gram'!$V$12)+(O138*'[1]Cal p gram'!$U$13)+(P138*'[1]Cal p gram'!$U$13)+(Q138*'[1]Cal p gram'!$U$14))/1000</f>
        <v>0.11671310469692066</v>
      </c>
      <c r="T138" s="27">
        <f>((S138/[1]Sheet3!$B$22)*10000)/1000</f>
        <v>9.5106474117920194E-3</v>
      </c>
    </row>
    <row r="139" spans="1:20" s="2" customFormat="1" x14ac:dyDescent="0.25">
      <c r="A139" s="4">
        <v>39343</v>
      </c>
      <c r="B139" s="5" t="s">
        <v>65</v>
      </c>
      <c r="C139" s="6">
        <v>0.41597222222222219</v>
      </c>
      <c r="D139" s="7">
        <v>4</v>
      </c>
      <c r="E139" s="2" t="s">
        <v>64</v>
      </c>
      <c r="F139" s="5" t="s">
        <v>371</v>
      </c>
      <c r="G139" s="5" t="s">
        <v>372</v>
      </c>
      <c r="H139" s="2">
        <v>0</v>
      </c>
      <c r="I139" s="2">
        <v>4</v>
      </c>
      <c r="J139" s="2">
        <v>2</v>
      </c>
      <c r="K139" s="2">
        <v>0</v>
      </c>
      <c r="L139" s="2">
        <v>0</v>
      </c>
      <c r="M139" s="2">
        <v>0</v>
      </c>
      <c r="N139" s="2">
        <f t="shared" si="2"/>
        <v>6</v>
      </c>
      <c r="O139" s="2">
        <v>1</v>
      </c>
      <c r="P139" s="2">
        <v>0</v>
      </c>
      <c r="Q139" s="2">
        <v>1</v>
      </c>
      <c r="R139" s="15"/>
      <c r="S139" s="17">
        <f>((H139*'[1]Cal p gram'!$U$2)+(I139*'[1]Cal p gram'!$V$4)+(J139*'[1]Cal p gram'!$V$6)+(K139*'[1]Cal p gram'!$V$8)+(L139*'[1]Cal p gram'!$V$10)+(M139*'[1]Cal p gram'!$V$12)+(O139*'[1]Cal p gram'!$U$13)+(P139*'[1]Cal p gram'!$U$13)+(Q139*'[1]Cal p gram'!$U$14))/1000</f>
        <v>3.6205650628817809E-2</v>
      </c>
      <c r="T139" s="27">
        <f>((S139/[1]Sheet3!$B$22)*10000)/1000</f>
        <v>2.9503043239179397E-3</v>
      </c>
    </row>
    <row r="140" spans="1:20" s="2" customFormat="1" x14ac:dyDescent="0.25">
      <c r="A140" s="4">
        <v>39343</v>
      </c>
      <c r="B140" s="5" t="s">
        <v>63</v>
      </c>
      <c r="C140" s="6">
        <v>0.42152777777777778</v>
      </c>
      <c r="D140" s="7">
        <v>4</v>
      </c>
      <c r="E140" s="2" t="s">
        <v>64</v>
      </c>
      <c r="F140" s="5" t="s">
        <v>373</v>
      </c>
      <c r="G140" s="5" t="s">
        <v>374</v>
      </c>
      <c r="H140" s="2">
        <v>0</v>
      </c>
      <c r="I140" s="2">
        <v>0</v>
      </c>
      <c r="J140" s="2">
        <v>0</v>
      </c>
      <c r="K140" s="2">
        <v>0</v>
      </c>
      <c r="L140" s="2">
        <v>0</v>
      </c>
      <c r="M140" s="2">
        <v>0</v>
      </c>
      <c r="N140" s="2">
        <f t="shared" si="2"/>
        <v>0</v>
      </c>
      <c r="O140" s="8">
        <v>0</v>
      </c>
      <c r="P140" s="8">
        <v>0</v>
      </c>
      <c r="Q140" s="8">
        <v>0</v>
      </c>
      <c r="R140" s="15"/>
      <c r="S140" s="17">
        <f>((H140*'[1]Cal p gram'!$U$2)+(I140*'[1]Cal p gram'!$V$4)+(J140*'[1]Cal p gram'!$V$6)+(K140*'[1]Cal p gram'!$V$8)+(L140*'[1]Cal p gram'!$V$10)+(M140*'[1]Cal p gram'!$V$12)+(O140*'[1]Cal p gram'!$U$13)+(P140*'[1]Cal p gram'!$U$13)+(Q140*'[1]Cal p gram'!$U$14))/1000</f>
        <v>0</v>
      </c>
      <c r="T140" s="27">
        <f>((S140/[1]Sheet3!$B$22)*10000)/1000</f>
        <v>0</v>
      </c>
    </row>
    <row r="141" spans="1:20" s="2" customFormat="1" ht="12.75" x14ac:dyDescent="0.2">
      <c r="A141" s="4">
        <v>39344</v>
      </c>
      <c r="B141" s="5" t="s">
        <v>87</v>
      </c>
      <c r="C141" s="6">
        <v>0.41388888888888886</v>
      </c>
      <c r="D141" s="7">
        <v>4</v>
      </c>
      <c r="E141" s="2" t="s">
        <v>58</v>
      </c>
      <c r="F141" s="5" t="s">
        <v>375</v>
      </c>
      <c r="G141" s="5" t="s">
        <v>376</v>
      </c>
      <c r="H141" s="2">
        <v>10</v>
      </c>
      <c r="I141" s="2">
        <v>2</v>
      </c>
      <c r="J141" s="2">
        <v>0</v>
      </c>
      <c r="K141" s="2">
        <v>3</v>
      </c>
      <c r="L141" s="2">
        <v>0</v>
      </c>
      <c r="M141" s="2">
        <v>0</v>
      </c>
      <c r="N141" s="2">
        <f t="shared" si="2"/>
        <v>15</v>
      </c>
      <c r="O141" s="2">
        <v>0</v>
      </c>
      <c r="P141" s="2">
        <v>0</v>
      </c>
      <c r="Q141" s="2">
        <v>0</v>
      </c>
      <c r="R141" s="2" t="s">
        <v>377</v>
      </c>
      <c r="S141" s="17">
        <f>((H141*'[1]Cal p gram'!$U$2)+(I141*'[1]Cal p gram'!$V$4)+(J141*'[1]Cal p gram'!$V$6)+(K141*'[1]Cal p gram'!$V$8)+(L141*'[1]Cal p gram'!$V$10)+(M141*'[1]Cal p gram'!$V$12)+(O141*'[1]Cal p gram'!$U$13)+(P141*'[1]Cal p gram'!$U$13)+(Q141*'[1]Cal p gram'!$U$14))/1000</f>
        <v>8.5701195729537355E-2</v>
      </c>
      <c r="T141" s="27">
        <f>((S141/[1]Sheet3!$B$22)*10000)/1000</f>
        <v>6.9835675905390469E-3</v>
      </c>
    </row>
    <row r="142" spans="1:20" s="2" customFormat="1" ht="12.75" x14ac:dyDescent="0.2">
      <c r="A142" s="4">
        <v>39344</v>
      </c>
      <c r="B142" s="5" t="s">
        <v>88</v>
      </c>
      <c r="C142" s="6">
        <v>0.42499999999999999</v>
      </c>
      <c r="D142" s="7">
        <v>4</v>
      </c>
      <c r="E142" s="2" t="s">
        <v>89</v>
      </c>
      <c r="F142" s="5" t="s">
        <v>378</v>
      </c>
      <c r="G142" s="5" t="s">
        <v>379</v>
      </c>
      <c r="H142" s="2">
        <v>12</v>
      </c>
      <c r="I142" s="2">
        <v>1</v>
      </c>
      <c r="J142" s="2">
        <v>1</v>
      </c>
      <c r="K142" s="2">
        <v>0</v>
      </c>
      <c r="L142" s="2">
        <v>0</v>
      </c>
      <c r="M142" s="2">
        <v>0</v>
      </c>
      <c r="N142" s="2">
        <f t="shared" si="2"/>
        <v>14</v>
      </c>
      <c r="O142" s="2">
        <v>0</v>
      </c>
      <c r="P142" s="2">
        <v>0</v>
      </c>
      <c r="Q142" s="2">
        <v>0</v>
      </c>
      <c r="S142" s="17">
        <f>((H142*'[1]Cal p gram'!$U$2)+(I142*'[1]Cal p gram'!$V$4)+(J142*'[1]Cal p gram'!$V$6)+(K142*'[1]Cal p gram'!$V$8)+(L142*'[1]Cal p gram'!$V$10)+(M142*'[1]Cal p gram'!$V$12)+(O142*'[1]Cal p gram'!$U$13)+(P142*'[1]Cal p gram'!$U$13)+(Q142*'[1]Cal p gram'!$U$14))/1000</f>
        <v>0.10284143487544484</v>
      </c>
      <c r="T142" s="27">
        <f>((S142/[1]Sheet3!$B$22)*10000)/1000</f>
        <v>8.380281108646857E-3</v>
      </c>
    </row>
    <row r="143" spans="1:20" s="2" customFormat="1" ht="12.75" x14ac:dyDescent="0.2">
      <c r="A143" s="4">
        <v>39344</v>
      </c>
      <c r="B143" s="5" t="s">
        <v>90</v>
      </c>
      <c r="C143" s="6">
        <v>0.43541666666666662</v>
      </c>
      <c r="D143" s="7">
        <v>4</v>
      </c>
      <c r="E143" s="2" t="s">
        <v>89</v>
      </c>
      <c r="F143" s="5" t="s">
        <v>380</v>
      </c>
      <c r="G143" s="5" t="s">
        <v>381</v>
      </c>
      <c r="H143" s="2">
        <v>5</v>
      </c>
      <c r="I143" s="2">
        <v>1</v>
      </c>
      <c r="J143" s="2">
        <v>1</v>
      </c>
      <c r="K143" s="2">
        <v>0</v>
      </c>
      <c r="L143" s="2">
        <v>1</v>
      </c>
      <c r="M143" s="2">
        <v>0</v>
      </c>
      <c r="N143" s="2">
        <f t="shared" si="2"/>
        <v>8</v>
      </c>
      <c r="O143" s="2">
        <v>0</v>
      </c>
      <c r="P143" s="2">
        <v>0</v>
      </c>
      <c r="Q143" s="2">
        <v>1</v>
      </c>
      <c r="R143" s="2" t="s">
        <v>382</v>
      </c>
      <c r="S143" s="17">
        <f>((H143*'[1]Cal p gram'!$U$2)+(I143*'[1]Cal p gram'!$V$4)+(J143*'[1]Cal p gram'!$V$6)+(K143*'[1]Cal p gram'!$V$8)+(L143*'[1]Cal p gram'!$V$10)+(M143*'[1]Cal p gram'!$V$12)+(O143*'[1]Cal p gram'!$U$13)+(P143*'[1]Cal p gram'!$U$13)+(Q143*'[1]Cal p gram'!$U$14))/1000</f>
        <v>5.2020502212594764E-2</v>
      </c>
      <c r="T143" s="27">
        <f>((S143/[1]Sheet3!$B$22)*10000)/1000</f>
        <v>4.2390154560029356E-3</v>
      </c>
    </row>
    <row r="144" spans="1:20" s="2" customFormat="1" ht="12.75" x14ac:dyDescent="0.2">
      <c r="A144" s="4">
        <v>39344</v>
      </c>
      <c r="B144" s="5" t="s">
        <v>91</v>
      </c>
      <c r="C144" s="6">
        <v>0.44722222222222219</v>
      </c>
      <c r="D144" s="7">
        <v>4</v>
      </c>
      <c r="E144" s="2" t="s">
        <v>92</v>
      </c>
      <c r="F144" s="5" t="s">
        <v>383</v>
      </c>
      <c r="G144" s="5" t="s">
        <v>384</v>
      </c>
      <c r="H144" s="2">
        <v>1</v>
      </c>
      <c r="I144" s="2">
        <v>0</v>
      </c>
      <c r="J144" s="2">
        <v>1</v>
      </c>
      <c r="K144" s="2">
        <v>0</v>
      </c>
      <c r="L144" s="2">
        <v>1</v>
      </c>
      <c r="M144" s="2">
        <v>1</v>
      </c>
      <c r="N144" s="2">
        <f t="shared" si="2"/>
        <v>4</v>
      </c>
      <c r="O144" s="2">
        <v>1</v>
      </c>
      <c r="P144" s="2">
        <v>0</v>
      </c>
      <c r="Q144" s="2">
        <v>0</v>
      </c>
      <c r="S144" s="17">
        <f>((H144*'[1]Cal p gram'!$U$2)+(I144*'[1]Cal p gram'!$V$4)+(J144*'[1]Cal p gram'!$V$6)+(K144*'[1]Cal p gram'!$V$8)+(L144*'[1]Cal p gram'!$V$10)+(M144*'[1]Cal p gram'!$V$12)+(O144*'[1]Cal p gram'!$U$13)+(P144*'[1]Cal p gram'!$U$13)+(Q144*'[1]Cal p gram'!$U$14))/1000</f>
        <v>3.5605865853945456E-2</v>
      </c>
      <c r="T144" s="27">
        <f>((S144/[1]Sheet3!$B$22)*10000)/1000</f>
        <v>2.9014294222384327E-3</v>
      </c>
    </row>
    <row r="145" spans="1:20" s="2" customFormat="1" ht="12.75" x14ac:dyDescent="0.2">
      <c r="A145" s="4">
        <v>39345</v>
      </c>
      <c r="B145" s="5" t="s">
        <v>24</v>
      </c>
      <c r="C145" s="6">
        <v>0.47777777777777775</v>
      </c>
      <c r="D145" s="7">
        <v>4</v>
      </c>
      <c r="E145" s="2" t="s">
        <v>23</v>
      </c>
      <c r="F145" s="5" t="s">
        <v>385</v>
      </c>
      <c r="G145" s="5" t="s">
        <v>386</v>
      </c>
      <c r="H145" s="2">
        <v>9</v>
      </c>
      <c r="I145" s="2">
        <v>9</v>
      </c>
      <c r="J145" s="2">
        <v>3</v>
      </c>
      <c r="K145" s="2">
        <v>1</v>
      </c>
      <c r="L145" s="2">
        <v>3</v>
      </c>
      <c r="M145" s="2">
        <v>0</v>
      </c>
      <c r="N145" s="2">
        <f t="shared" si="2"/>
        <v>25</v>
      </c>
      <c r="O145" s="2">
        <v>0</v>
      </c>
      <c r="P145" s="2">
        <v>0</v>
      </c>
      <c r="Q145" s="2">
        <v>0</v>
      </c>
      <c r="S145" s="17">
        <f>((H145*'[1]Cal p gram'!$U$2)+(I145*'[1]Cal p gram'!$V$4)+(J145*'[1]Cal p gram'!$V$6)+(K145*'[1]Cal p gram'!$V$8)+(L145*'[1]Cal p gram'!$V$10)+(M145*'[1]Cal p gram'!$V$12)+(O145*'[1]Cal p gram'!$U$13)+(P145*'[1]Cal p gram'!$U$13)+(Q145*'[1]Cal p gram'!$U$14))/1000</f>
        <v>7.7131076156583614E-2</v>
      </c>
      <c r="T145" s="27">
        <f>((S145/[1]Sheet3!$B$22)*10000)/1000</f>
        <v>6.2852108314851414E-3</v>
      </c>
    </row>
    <row r="146" spans="1:20" s="2" customFormat="1" ht="12.75" x14ac:dyDescent="0.2">
      <c r="A146" s="4">
        <v>39345</v>
      </c>
      <c r="B146" s="5" t="s">
        <v>25</v>
      </c>
      <c r="C146" s="6">
        <v>0.48819444444444443</v>
      </c>
      <c r="D146" s="7">
        <v>4</v>
      </c>
      <c r="E146" s="2" t="s">
        <v>26</v>
      </c>
      <c r="F146" s="5" t="s">
        <v>387</v>
      </c>
      <c r="G146" s="5" t="s">
        <v>388</v>
      </c>
      <c r="H146" s="2">
        <v>3</v>
      </c>
      <c r="I146" s="2">
        <v>1</v>
      </c>
      <c r="J146" s="2">
        <v>1</v>
      </c>
      <c r="K146" s="2">
        <v>0</v>
      </c>
      <c r="L146" s="2">
        <v>0</v>
      </c>
      <c r="M146" s="2">
        <v>0</v>
      </c>
      <c r="N146" s="2">
        <f t="shared" si="2"/>
        <v>5</v>
      </c>
      <c r="O146" s="2">
        <v>2</v>
      </c>
      <c r="P146" s="2">
        <v>0</v>
      </c>
      <c r="Q146" s="2">
        <v>1</v>
      </c>
      <c r="S146" s="17">
        <f>((H146*'[1]Cal p gram'!$U$2)+(I146*'[1]Cal p gram'!$V$4)+(J146*'[1]Cal p gram'!$V$6)+(K146*'[1]Cal p gram'!$V$8)+(L146*'[1]Cal p gram'!$V$10)+(M146*'[1]Cal p gram'!$V$12)+(O146*'[1]Cal p gram'!$U$13)+(P146*'[1]Cal p gram'!$U$13)+(Q146*'[1]Cal p gram'!$U$14))/1000</f>
        <v>8.8951755628670734E-2</v>
      </c>
      <c r="T146" s="27">
        <f>((S146/[1]Sheet3!$B$22)*10000)/1000</f>
        <v>7.2484472642641816E-3</v>
      </c>
    </row>
    <row r="147" spans="1:20" s="2" customFormat="1" ht="12.75" x14ac:dyDescent="0.2">
      <c r="A147" s="4">
        <v>39345</v>
      </c>
      <c r="B147" s="5" t="s">
        <v>27</v>
      </c>
      <c r="C147" s="6">
        <v>0.49722222222222218</v>
      </c>
      <c r="D147" s="7">
        <v>4</v>
      </c>
      <c r="E147" s="2" t="s">
        <v>26</v>
      </c>
      <c r="F147" s="5" t="s">
        <v>389</v>
      </c>
      <c r="G147" s="5" t="s">
        <v>390</v>
      </c>
      <c r="H147" s="2">
        <v>0</v>
      </c>
      <c r="I147" s="2">
        <v>2</v>
      </c>
      <c r="J147" s="2">
        <v>0</v>
      </c>
      <c r="K147" s="2">
        <v>0</v>
      </c>
      <c r="L147" s="2">
        <v>0</v>
      </c>
      <c r="M147" s="2">
        <v>0</v>
      </c>
      <c r="N147" s="2">
        <f t="shared" si="2"/>
        <v>2</v>
      </c>
      <c r="O147" s="2">
        <v>4</v>
      </c>
      <c r="P147" s="2">
        <v>3</v>
      </c>
      <c r="Q147" s="2">
        <v>3</v>
      </c>
      <c r="S147" s="17">
        <f>((H147*'[1]Cal p gram'!$U$2)+(I147*'[1]Cal p gram'!$V$4)+(J147*'[1]Cal p gram'!$V$6)+(K147*'[1]Cal p gram'!$V$8)+(L147*'[1]Cal p gram'!$V$10)+(M147*'[1]Cal p gram'!$V$12)+(O147*'[1]Cal p gram'!$U$13)+(P147*'[1]Cal p gram'!$U$13)+(Q147*'[1]Cal p gram'!$U$14))/1000</f>
        <v>0.21675993701042034</v>
      </c>
      <c r="T147" s="27">
        <f>((S147/[1]Sheet3!$B$22)*10000)/1000</f>
        <v>1.7663203624491936E-2</v>
      </c>
    </row>
    <row r="148" spans="1:20" s="2" customFormat="1" ht="12.75" x14ac:dyDescent="0.2">
      <c r="A148" s="4">
        <v>39345</v>
      </c>
      <c r="B148" s="5" t="s">
        <v>28</v>
      </c>
      <c r="C148" s="6">
        <v>0.50555555555555554</v>
      </c>
      <c r="D148" s="7">
        <v>4</v>
      </c>
      <c r="E148" s="2" t="s">
        <v>29</v>
      </c>
      <c r="F148" s="5" t="s">
        <v>391</v>
      </c>
      <c r="G148" s="5" t="s">
        <v>392</v>
      </c>
      <c r="H148" s="2">
        <v>0</v>
      </c>
      <c r="I148" s="2">
        <v>0</v>
      </c>
      <c r="J148" s="2">
        <v>0</v>
      </c>
      <c r="K148" s="2">
        <v>0</v>
      </c>
      <c r="L148" s="2">
        <v>0</v>
      </c>
      <c r="M148" s="2">
        <v>0</v>
      </c>
      <c r="N148" s="2">
        <f t="shared" si="2"/>
        <v>0</v>
      </c>
      <c r="O148" s="2">
        <v>0</v>
      </c>
      <c r="P148" s="2">
        <v>0</v>
      </c>
      <c r="Q148" s="2">
        <v>0</v>
      </c>
      <c r="S148" s="17">
        <f>((H148*'[1]Cal p gram'!$U$2)+(I148*'[1]Cal p gram'!$V$4)+(J148*'[1]Cal p gram'!$V$6)+(K148*'[1]Cal p gram'!$V$8)+(L148*'[1]Cal p gram'!$V$10)+(M148*'[1]Cal p gram'!$V$12)+(O148*'[1]Cal p gram'!$U$13)+(P148*'[1]Cal p gram'!$U$13)+(Q148*'[1]Cal p gram'!$U$14))/1000</f>
        <v>0</v>
      </c>
      <c r="T148" s="27">
        <f>((S148/[1]Sheet3!$B$22)*10000)/1000</f>
        <v>0</v>
      </c>
    </row>
    <row r="149" spans="1:20" s="2" customFormat="1" ht="12.75" x14ac:dyDescent="0.2">
      <c r="A149" s="10">
        <v>39345</v>
      </c>
      <c r="B149" s="11" t="s">
        <v>30</v>
      </c>
      <c r="C149" s="12">
        <v>0.50763888888888886</v>
      </c>
      <c r="D149" s="13">
        <v>4</v>
      </c>
      <c r="E149" s="8" t="s">
        <v>29</v>
      </c>
      <c r="F149" s="11" t="s">
        <v>393</v>
      </c>
      <c r="G149" s="11" t="s">
        <v>394</v>
      </c>
      <c r="H149" s="8">
        <v>3</v>
      </c>
      <c r="I149" s="8">
        <v>2</v>
      </c>
      <c r="J149" s="8">
        <v>1</v>
      </c>
      <c r="K149" s="8">
        <v>4</v>
      </c>
      <c r="L149" s="8">
        <v>1</v>
      </c>
      <c r="M149" s="8">
        <v>0</v>
      </c>
      <c r="N149" s="2">
        <f t="shared" si="2"/>
        <v>11</v>
      </c>
      <c r="O149" s="8">
        <v>0</v>
      </c>
      <c r="P149" s="8">
        <v>1</v>
      </c>
      <c r="Q149" s="8">
        <v>0</v>
      </c>
      <c r="R149" s="8"/>
      <c r="S149" s="17">
        <f>((H149*'[1]Cal p gram'!$U$2)+(I149*'[1]Cal p gram'!$V$4)+(J149*'[1]Cal p gram'!$V$6)+(K149*'[1]Cal p gram'!$V$8)+(L149*'[1]Cal p gram'!$V$10)+(M149*'[1]Cal p gram'!$V$12)+(O149*'[1]Cal p gram'!$U$13)+(P149*'[1]Cal p gram'!$U$13)+(Q149*'[1]Cal p gram'!$U$14))/1000</f>
        <v>5.2746104999852932E-2</v>
      </c>
      <c r="T149" s="28">
        <f>((S149/[1]Sheet3!$B$22)*10000)/1000</f>
        <v>4.2981429403462423E-3</v>
      </c>
    </row>
    <row r="150" spans="1:20" s="2" customFormat="1" ht="12.75" x14ac:dyDescent="0.2">
      <c r="A150" s="4">
        <v>39350</v>
      </c>
      <c r="B150" s="9">
        <v>19</v>
      </c>
      <c r="C150" s="6">
        <v>0.70277777777777772</v>
      </c>
      <c r="D150" s="7">
        <v>4</v>
      </c>
      <c r="E150" s="2" t="s">
        <v>50</v>
      </c>
      <c r="F150" s="5" t="s">
        <v>395</v>
      </c>
      <c r="G150" s="5" t="s">
        <v>396</v>
      </c>
      <c r="H150" s="2">
        <v>3</v>
      </c>
      <c r="I150" s="2">
        <v>6</v>
      </c>
      <c r="J150" s="2">
        <v>1</v>
      </c>
      <c r="K150" s="2">
        <v>3</v>
      </c>
      <c r="L150" s="2">
        <v>6</v>
      </c>
      <c r="M150" s="2">
        <v>2</v>
      </c>
      <c r="N150" s="2">
        <f t="shared" si="2"/>
        <v>21</v>
      </c>
      <c r="O150" s="2">
        <v>0</v>
      </c>
      <c r="P150" s="2">
        <v>0</v>
      </c>
      <c r="Q150" s="2">
        <v>0</v>
      </c>
      <c r="S150" s="17">
        <f>((H150*'[1]Cal p gram'!$U$2)+(I150*'[1]Cal p gram'!$V$4)+(J150*'[1]Cal p gram'!$V$6)+(K150*'[1]Cal p gram'!$V$8)+(L150*'[1]Cal p gram'!$V$10)+(M150*'[1]Cal p gram'!$V$12)+(O150*'[1]Cal p gram'!$U$13)+(P150*'[1]Cal p gram'!$U$13)+(Q150*'[1]Cal p gram'!$U$14))/1000</f>
        <v>2.5710358718861209E-2</v>
      </c>
      <c r="T150" s="27">
        <f>((S150/[1]Sheet3!$B$22)*10000)/1000</f>
        <v>2.0950702771617142E-3</v>
      </c>
    </row>
    <row r="151" spans="1:20" s="2" customFormat="1" ht="12.75" x14ac:dyDescent="0.2">
      <c r="A151" s="4">
        <v>39350</v>
      </c>
      <c r="B151" s="9">
        <v>18</v>
      </c>
      <c r="C151" s="6">
        <v>0.71319444444444446</v>
      </c>
      <c r="D151" s="7">
        <v>4</v>
      </c>
      <c r="E151" s="2" t="s">
        <v>47</v>
      </c>
      <c r="F151" s="5" t="s">
        <v>397</v>
      </c>
      <c r="G151" s="5" t="s">
        <v>398</v>
      </c>
      <c r="H151" s="2">
        <v>0</v>
      </c>
      <c r="I151" s="2">
        <v>0</v>
      </c>
      <c r="J151" s="2">
        <v>0</v>
      </c>
      <c r="K151" s="2">
        <v>0</v>
      </c>
      <c r="L151" s="2">
        <v>0</v>
      </c>
      <c r="M151" s="2">
        <v>0</v>
      </c>
      <c r="N151" s="2">
        <f t="shared" si="2"/>
        <v>0</v>
      </c>
      <c r="O151" s="2">
        <v>0</v>
      </c>
      <c r="P151" s="2">
        <v>0</v>
      </c>
      <c r="Q151" s="2">
        <v>0</v>
      </c>
      <c r="S151" s="17">
        <f>((H151*'[1]Cal p gram'!$U$2)+(I151*'[1]Cal p gram'!$V$4)+(J151*'[1]Cal p gram'!$V$6)+(K151*'[1]Cal p gram'!$V$8)+(L151*'[1]Cal p gram'!$V$10)+(M151*'[1]Cal p gram'!$V$12)+(O151*'[1]Cal p gram'!$U$13)+(P151*'[1]Cal p gram'!$U$13)+(Q151*'[1]Cal p gram'!$U$14))/1000</f>
        <v>0</v>
      </c>
      <c r="T151" s="27">
        <f>((S151/[1]Sheet3!$B$22)*10000)/1000</f>
        <v>0</v>
      </c>
    </row>
    <row r="152" spans="1:20" s="2" customFormat="1" ht="12.75" x14ac:dyDescent="0.2">
      <c r="A152" s="4">
        <v>39350</v>
      </c>
      <c r="B152" s="9">
        <v>17</v>
      </c>
      <c r="C152" s="6">
        <v>0.71944444444444444</v>
      </c>
      <c r="D152" s="7">
        <v>4</v>
      </c>
      <c r="E152" s="2" t="s">
        <v>44</v>
      </c>
      <c r="F152" s="5" t="s">
        <v>399</v>
      </c>
      <c r="G152" s="5" t="s">
        <v>400</v>
      </c>
      <c r="H152" s="2">
        <v>0</v>
      </c>
      <c r="I152" s="2">
        <v>1</v>
      </c>
      <c r="J152" s="2">
        <v>0</v>
      </c>
      <c r="K152" s="2">
        <v>2</v>
      </c>
      <c r="L152" s="2">
        <v>3</v>
      </c>
      <c r="M152" s="2">
        <v>0</v>
      </c>
      <c r="N152" s="2">
        <f t="shared" si="2"/>
        <v>6</v>
      </c>
      <c r="O152" s="2">
        <v>0</v>
      </c>
      <c r="P152" s="2">
        <v>0</v>
      </c>
      <c r="Q152" s="2">
        <v>0</v>
      </c>
      <c r="S152" s="17">
        <f>((H152*'[1]Cal p gram'!$U$2)+(I152*'[1]Cal p gram'!$V$4)+(J152*'[1]Cal p gram'!$V$6)+(K152*'[1]Cal p gram'!$V$8)+(L152*'[1]Cal p gram'!$V$10)+(M152*'[1]Cal p gram'!$V$12)+(O152*'[1]Cal p gram'!$U$13)+(P152*'[1]Cal p gram'!$U$13)+(Q152*'[1]Cal p gram'!$U$14))/1000</f>
        <v>0</v>
      </c>
      <c r="T152" s="27">
        <f>((S152/[1]Sheet3!$B$22)*10000)/1000</f>
        <v>0</v>
      </c>
    </row>
    <row r="153" spans="1:20" s="2" customFormat="1" x14ac:dyDescent="0.25">
      <c r="A153" s="4">
        <v>39342</v>
      </c>
      <c r="B153" s="5" t="s">
        <v>54</v>
      </c>
      <c r="C153" s="6">
        <v>0.44166666666666665</v>
      </c>
      <c r="D153" s="7">
        <v>5</v>
      </c>
      <c r="E153" s="2" t="s">
        <v>55</v>
      </c>
      <c r="F153" s="18" t="s">
        <v>401</v>
      </c>
      <c r="G153" s="5" t="s">
        <v>101</v>
      </c>
      <c r="H153" s="2">
        <v>0</v>
      </c>
      <c r="I153" s="2">
        <v>0</v>
      </c>
      <c r="J153" s="2">
        <v>0</v>
      </c>
      <c r="K153" s="2">
        <v>0</v>
      </c>
      <c r="L153" s="2">
        <v>0</v>
      </c>
      <c r="M153" s="2">
        <v>0</v>
      </c>
      <c r="N153" s="2">
        <f t="shared" si="2"/>
        <v>0</v>
      </c>
      <c r="O153" s="2">
        <v>0</v>
      </c>
      <c r="P153" s="2">
        <v>0</v>
      </c>
      <c r="Q153" s="2">
        <v>0</v>
      </c>
      <c r="R153" s="15"/>
      <c r="S153" s="17">
        <f>((H153*'[1]Cal p gram'!$U$2)+(I153*'[1]Cal p gram'!$V$4)+(J153*'[1]Cal p gram'!$V$6)+(K153*'[1]Cal p gram'!$V$8)+(L153*'[1]Cal p gram'!$V$10)+(M153*'[1]Cal p gram'!$V$12)+(O153*'[1]Cal p gram'!$U$13)+(P153*'[1]Cal p gram'!$U$13)+(Q153*'[1]Cal p gram'!$U$14))/1000</f>
        <v>0</v>
      </c>
      <c r="T153" s="27">
        <f>((S153/[1]Sheet3!$B$22)*10000)/1000</f>
        <v>0</v>
      </c>
    </row>
    <row r="154" spans="1:20" s="2" customFormat="1" x14ac:dyDescent="0.25">
      <c r="A154" s="4">
        <v>39342</v>
      </c>
      <c r="B154" s="5" t="s">
        <v>56</v>
      </c>
      <c r="C154" s="6">
        <v>0.44513888888888886</v>
      </c>
      <c r="D154" s="7">
        <v>5</v>
      </c>
      <c r="E154" s="2" t="s">
        <v>55</v>
      </c>
      <c r="F154" s="5" t="s">
        <v>402</v>
      </c>
      <c r="G154" s="5" t="s">
        <v>403</v>
      </c>
      <c r="H154" s="2">
        <v>0</v>
      </c>
      <c r="I154" s="2">
        <v>1</v>
      </c>
      <c r="J154" s="2">
        <v>0</v>
      </c>
      <c r="K154" s="2">
        <v>0</v>
      </c>
      <c r="L154" s="2">
        <v>0</v>
      </c>
      <c r="M154" s="2">
        <v>0</v>
      </c>
      <c r="N154" s="2">
        <f t="shared" si="2"/>
        <v>1</v>
      </c>
      <c r="O154" s="2">
        <v>0</v>
      </c>
      <c r="P154" s="2">
        <v>0</v>
      </c>
      <c r="Q154" s="2">
        <v>0</v>
      </c>
      <c r="R154" s="15"/>
      <c r="S154" s="17">
        <f>((H154*'[1]Cal p gram'!$U$2)+(I154*'[1]Cal p gram'!$V$4)+(J154*'[1]Cal p gram'!$V$6)+(K154*'[1]Cal p gram'!$V$8)+(L154*'[1]Cal p gram'!$V$10)+(M154*'[1]Cal p gram'!$V$12)+(O154*'[1]Cal p gram'!$U$13)+(P154*'[1]Cal p gram'!$U$13)+(Q154*'[1]Cal p gram'!$U$14))/1000</f>
        <v>0</v>
      </c>
      <c r="T154" s="27">
        <f>((S154/[1]Sheet3!$B$22)*10000)/1000</f>
        <v>0</v>
      </c>
    </row>
    <row r="155" spans="1:20" s="2" customFormat="1" x14ac:dyDescent="0.25">
      <c r="A155" s="4">
        <v>39343</v>
      </c>
      <c r="B155" s="5" t="s">
        <v>51</v>
      </c>
      <c r="C155" s="6">
        <v>0.42430555555555555</v>
      </c>
      <c r="D155" s="7">
        <v>5</v>
      </c>
      <c r="E155" s="2" t="s">
        <v>50</v>
      </c>
      <c r="F155" s="5" t="s">
        <v>404</v>
      </c>
      <c r="G155" s="5" t="s">
        <v>405</v>
      </c>
      <c r="H155" s="2">
        <v>0</v>
      </c>
      <c r="I155" s="2">
        <v>0</v>
      </c>
      <c r="J155" s="2">
        <v>0</v>
      </c>
      <c r="K155" s="2">
        <v>0</v>
      </c>
      <c r="L155" s="2">
        <v>0</v>
      </c>
      <c r="M155" s="2">
        <v>0</v>
      </c>
      <c r="N155" s="2">
        <f t="shared" si="2"/>
        <v>0</v>
      </c>
      <c r="O155" s="2">
        <v>0</v>
      </c>
      <c r="P155" s="2">
        <v>0</v>
      </c>
      <c r="Q155" s="8">
        <v>0</v>
      </c>
      <c r="R155" s="15"/>
      <c r="S155" s="17">
        <f>((H155*'[1]Cal p gram'!$U$2)+(I155*'[1]Cal p gram'!$V$4)+(J155*'[1]Cal p gram'!$V$6)+(K155*'[1]Cal p gram'!$V$8)+(L155*'[1]Cal p gram'!$V$10)+(M155*'[1]Cal p gram'!$V$12)+(O155*'[1]Cal p gram'!$U$13)+(P155*'[1]Cal p gram'!$U$13)+(Q155*'[1]Cal p gram'!$U$14))/1000</f>
        <v>0</v>
      </c>
      <c r="T155" s="27">
        <f>((S155/[1]Sheet3!$B$22)*10000)/1000</f>
        <v>0</v>
      </c>
    </row>
    <row r="156" spans="1:20" s="2" customFormat="1" x14ac:dyDescent="0.25">
      <c r="A156" s="4">
        <v>39343</v>
      </c>
      <c r="B156" s="5" t="s">
        <v>49</v>
      </c>
      <c r="C156" s="6">
        <v>0.4284722222222222</v>
      </c>
      <c r="D156" s="7">
        <v>5</v>
      </c>
      <c r="E156" s="2" t="s">
        <v>50</v>
      </c>
      <c r="F156" s="5" t="s">
        <v>406</v>
      </c>
      <c r="G156" s="5" t="s">
        <v>407</v>
      </c>
      <c r="H156" s="2">
        <v>0</v>
      </c>
      <c r="I156" s="2">
        <v>0</v>
      </c>
      <c r="J156" s="2">
        <v>0</v>
      </c>
      <c r="K156" s="2">
        <v>0</v>
      </c>
      <c r="L156" s="2">
        <v>0</v>
      </c>
      <c r="M156" s="2">
        <v>0</v>
      </c>
      <c r="N156" s="2">
        <f t="shared" si="2"/>
        <v>0</v>
      </c>
      <c r="O156" s="8">
        <v>0</v>
      </c>
      <c r="P156" s="8">
        <v>0</v>
      </c>
      <c r="Q156" s="8">
        <v>1</v>
      </c>
      <c r="R156" s="15"/>
      <c r="S156" s="17">
        <f>((H156*'[1]Cal p gram'!$U$2)+(I156*'[1]Cal p gram'!$V$4)+(J156*'[1]Cal p gram'!$V$6)+(K156*'[1]Cal p gram'!$V$8)+(L156*'[1]Cal p gram'!$V$10)+(M156*'[1]Cal p gram'!$V$12)+(O156*'[1]Cal p gram'!$U$13)+(P156*'[1]Cal p gram'!$U$13)+(Q156*'[1]Cal p gram'!$U$14))/1000</f>
        <v>9.1699043478260817E-3</v>
      </c>
      <c r="T156" s="27">
        <f>((S156/[1]Sheet3!$B$22)*10000)/1000</f>
        <v>7.4723166073341102E-4</v>
      </c>
    </row>
    <row r="157" spans="1:20" s="2" customFormat="1" x14ac:dyDescent="0.25">
      <c r="A157" s="4">
        <v>39343</v>
      </c>
      <c r="B157" s="5" t="s">
        <v>48</v>
      </c>
      <c r="C157" s="6">
        <v>0.43333333333333329</v>
      </c>
      <c r="D157" s="7">
        <v>5</v>
      </c>
      <c r="E157" s="2" t="s">
        <v>47</v>
      </c>
      <c r="F157" s="5" t="s">
        <v>408</v>
      </c>
      <c r="G157" s="5" t="s">
        <v>409</v>
      </c>
      <c r="H157" s="2">
        <v>0</v>
      </c>
      <c r="I157" s="2">
        <v>0</v>
      </c>
      <c r="J157" s="2">
        <v>0</v>
      </c>
      <c r="K157" s="2">
        <v>0</v>
      </c>
      <c r="L157" s="2">
        <v>0</v>
      </c>
      <c r="M157" s="2">
        <v>0</v>
      </c>
      <c r="N157" s="2">
        <f t="shared" si="2"/>
        <v>0</v>
      </c>
      <c r="O157" s="8">
        <v>0</v>
      </c>
      <c r="P157" s="8">
        <v>0</v>
      </c>
      <c r="Q157" s="8">
        <v>0</v>
      </c>
      <c r="R157" s="15"/>
      <c r="S157" s="17">
        <f>((H157*'[1]Cal p gram'!$U$2)+(I157*'[1]Cal p gram'!$V$4)+(J157*'[1]Cal p gram'!$V$6)+(K157*'[1]Cal p gram'!$V$8)+(L157*'[1]Cal p gram'!$V$10)+(M157*'[1]Cal p gram'!$V$12)+(O157*'[1]Cal p gram'!$U$13)+(P157*'[1]Cal p gram'!$U$13)+(Q157*'[1]Cal p gram'!$U$14))/1000</f>
        <v>0</v>
      </c>
      <c r="T157" s="27">
        <f>((S157/[1]Sheet3!$B$22)*10000)/1000</f>
        <v>0</v>
      </c>
    </row>
    <row r="158" spans="1:20" s="2" customFormat="1" x14ac:dyDescent="0.25">
      <c r="A158" s="4">
        <v>39343</v>
      </c>
      <c r="B158" s="5" t="s">
        <v>46</v>
      </c>
      <c r="C158" s="6">
        <v>0.43888888888888888</v>
      </c>
      <c r="D158" s="7">
        <v>5</v>
      </c>
      <c r="E158" s="2" t="s">
        <v>47</v>
      </c>
      <c r="F158" s="5" t="s">
        <v>410</v>
      </c>
      <c r="G158" s="5" t="s">
        <v>411</v>
      </c>
      <c r="H158" s="2">
        <v>0</v>
      </c>
      <c r="I158" s="2">
        <v>0</v>
      </c>
      <c r="J158" s="2">
        <v>0</v>
      </c>
      <c r="K158" s="2">
        <v>0</v>
      </c>
      <c r="L158" s="2">
        <v>0</v>
      </c>
      <c r="M158" s="2">
        <v>0</v>
      </c>
      <c r="N158" s="2">
        <f t="shared" si="2"/>
        <v>0</v>
      </c>
      <c r="O158" s="8">
        <v>0</v>
      </c>
      <c r="P158" s="8">
        <v>0</v>
      </c>
      <c r="Q158" s="8">
        <v>0</v>
      </c>
      <c r="R158" s="15"/>
      <c r="S158" s="17">
        <f>((H158*'[1]Cal p gram'!$U$2)+(I158*'[1]Cal p gram'!$V$4)+(J158*'[1]Cal p gram'!$V$6)+(K158*'[1]Cal p gram'!$V$8)+(L158*'[1]Cal p gram'!$V$10)+(M158*'[1]Cal p gram'!$V$12)+(O158*'[1]Cal p gram'!$U$13)+(P158*'[1]Cal p gram'!$U$13)+(Q158*'[1]Cal p gram'!$U$14))/1000</f>
        <v>0</v>
      </c>
      <c r="T158" s="27">
        <f>((S158/[1]Sheet3!$B$22)*10000)/1000</f>
        <v>0</v>
      </c>
    </row>
    <row r="159" spans="1:20" s="2" customFormat="1" x14ac:dyDescent="0.25">
      <c r="A159" s="4">
        <v>39343</v>
      </c>
      <c r="B159" s="5" t="s">
        <v>45</v>
      </c>
      <c r="C159" s="6">
        <v>0.44236111111111109</v>
      </c>
      <c r="D159" s="7">
        <v>5</v>
      </c>
      <c r="E159" s="2" t="s">
        <v>44</v>
      </c>
      <c r="F159" s="5" t="s">
        <v>412</v>
      </c>
      <c r="G159" s="5" t="s">
        <v>413</v>
      </c>
      <c r="H159" s="2">
        <v>0</v>
      </c>
      <c r="I159" s="2">
        <v>0</v>
      </c>
      <c r="J159" s="2">
        <v>0</v>
      </c>
      <c r="K159" s="2">
        <v>0</v>
      </c>
      <c r="L159" s="2">
        <v>0</v>
      </c>
      <c r="M159" s="2">
        <v>0</v>
      </c>
      <c r="N159" s="2">
        <f t="shared" si="2"/>
        <v>0</v>
      </c>
      <c r="O159" s="8">
        <v>0</v>
      </c>
      <c r="P159" s="8">
        <v>0</v>
      </c>
      <c r="Q159" s="8">
        <v>0</v>
      </c>
      <c r="R159" s="20"/>
      <c r="S159" s="17">
        <f>((H159*'[1]Cal p gram'!$U$2)+(I159*'[1]Cal p gram'!$V$4)+(J159*'[1]Cal p gram'!$V$6)+(K159*'[1]Cal p gram'!$V$8)+(L159*'[1]Cal p gram'!$V$10)+(M159*'[1]Cal p gram'!$V$12)+(O159*'[1]Cal p gram'!$U$13)+(P159*'[1]Cal p gram'!$U$13)+(Q159*'[1]Cal p gram'!$U$14))/1000</f>
        <v>0</v>
      </c>
      <c r="T159" s="27">
        <f>((S159/[1]Sheet3!$B$22)*10000)/1000</f>
        <v>0</v>
      </c>
    </row>
    <row r="160" spans="1:20" s="2" customFormat="1" x14ac:dyDescent="0.25">
      <c r="A160" s="4">
        <v>39343</v>
      </c>
      <c r="B160" s="5" t="s">
        <v>43</v>
      </c>
      <c r="C160" s="6">
        <v>0.44513888888888886</v>
      </c>
      <c r="D160" s="7">
        <v>5</v>
      </c>
      <c r="E160" s="2" t="s">
        <v>44</v>
      </c>
      <c r="F160" s="5" t="s">
        <v>414</v>
      </c>
      <c r="G160" s="5" t="s">
        <v>415</v>
      </c>
      <c r="H160" s="2">
        <v>0</v>
      </c>
      <c r="I160" s="2">
        <v>0</v>
      </c>
      <c r="J160" s="2">
        <v>0</v>
      </c>
      <c r="K160" s="2">
        <v>0</v>
      </c>
      <c r="L160" s="2">
        <v>0</v>
      </c>
      <c r="M160" s="2">
        <v>0</v>
      </c>
      <c r="N160" s="2">
        <f t="shared" si="2"/>
        <v>0</v>
      </c>
      <c r="O160" s="8">
        <v>0</v>
      </c>
      <c r="P160" s="8">
        <v>0</v>
      </c>
      <c r="Q160" s="8">
        <v>0</v>
      </c>
      <c r="R160" s="15"/>
      <c r="S160" s="17">
        <f>((H160*'[1]Cal p gram'!$U$2)+(I160*'[1]Cal p gram'!$V$4)+(J160*'[1]Cal p gram'!$V$6)+(K160*'[1]Cal p gram'!$V$8)+(L160*'[1]Cal p gram'!$V$10)+(M160*'[1]Cal p gram'!$V$12)+(O160*'[1]Cal p gram'!$U$13)+(P160*'[1]Cal p gram'!$U$13)+(Q160*'[1]Cal p gram'!$U$14))/1000</f>
        <v>0</v>
      </c>
      <c r="T160" s="27">
        <f>((S160/[1]Sheet3!$B$22)*10000)/1000</f>
        <v>0</v>
      </c>
    </row>
    <row r="161" spans="1:20" s="2" customFormat="1" x14ac:dyDescent="0.25">
      <c r="A161" s="4">
        <v>39343</v>
      </c>
      <c r="B161" s="5" t="s">
        <v>39</v>
      </c>
      <c r="C161" s="6">
        <v>0.44791666666666663</v>
      </c>
      <c r="D161" s="7">
        <v>5</v>
      </c>
      <c r="E161" s="2" t="s">
        <v>38</v>
      </c>
      <c r="F161" s="5" t="s">
        <v>416</v>
      </c>
      <c r="G161" s="5" t="s">
        <v>417</v>
      </c>
      <c r="H161" s="2">
        <v>0</v>
      </c>
      <c r="I161" s="2">
        <v>0</v>
      </c>
      <c r="J161" s="2">
        <v>0</v>
      </c>
      <c r="K161" s="2">
        <v>0</v>
      </c>
      <c r="L161" s="2">
        <v>0</v>
      </c>
      <c r="M161" s="2">
        <v>0</v>
      </c>
      <c r="N161" s="2">
        <f t="shared" si="2"/>
        <v>0</v>
      </c>
      <c r="O161" s="8">
        <v>0</v>
      </c>
      <c r="P161" s="8">
        <v>0</v>
      </c>
      <c r="Q161" s="8">
        <v>0</v>
      </c>
      <c r="R161" s="20"/>
      <c r="S161" s="17">
        <f>((H161*'[1]Cal p gram'!$U$2)+(I161*'[1]Cal p gram'!$V$4)+(J161*'[1]Cal p gram'!$V$6)+(K161*'[1]Cal p gram'!$V$8)+(L161*'[1]Cal p gram'!$V$10)+(M161*'[1]Cal p gram'!$V$12)+(O161*'[1]Cal p gram'!$U$13)+(P161*'[1]Cal p gram'!$U$13)+(Q161*'[1]Cal p gram'!$U$14))/1000</f>
        <v>0</v>
      </c>
      <c r="T161" s="27">
        <f>((S161/[1]Sheet3!$B$22)*10000)/1000</f>
        <v>0</v>
      </c>
    </row>
    <row r="162" spans="1:20" s="2" customFormat="1" x14ac:dyDescent="0.25">
      <c r="A162" s="4">
        <v>39343</v>
      </c>
      <c r="B162" s="5" t="s">
        <v>37</v>
      </c>
      <c r="C162" s="6">
        <v>0.45208333333333334</v>
      </c>
      <c r="D162" s="7">
        <v>5</v>
      </c>
      <c r="E162" s="2" t="s">
        <v>38</v>
      </c>
      <c r="F162" s="5" t="s">
        <v>418</v>
      </c>
      <c r="G162" s="5" t="s">
        <v>419</v>
      </c>
      <c r="H162" s="2">
        <v>0</v>
      </c>
      <c r="I162" s="2">
        <v>0</v>
      </c>
      <c r="J162" s="2">
        <v>0</v>
      </c>
      <c r="K162" s="2">
        <v>0</v>
      </c>
      <c r="L162" s="2">
        <v>0</v>
      </c>
      <c r="M162" s="2">
        <v>0</v>
      </c>
      <c r="N162" s="2">
        <f t="shared" si="2"/>
        <v>0</v>
      </c>
      <c r="O162" s="8">
        <v>0</v>
      </c>
      <c r="P162" s="8">
        <v>0</v>
      </c>
      <c r="Q162" s="8">
        <v>0</v>
      </c>
      <c r="R162" s="15"/>
      <c r="S162" s="17">
        <f>((H162*'[1]Cal p gram'!$U$2)+(I162*'[1]Cal p gram'!$V$4)+(J162*'[1]Cal p gram'!$V$6)+(K162*'[1]Cal p gram'!$V$8)+(L162*'[1]Cal p gram'!$V$10)+(M162*'[1]Cal p gram'!$V$12)+(O162*'[1]Cal p gram'!$U$13)+(P162*'[1]Cal p gram'!$U$13)+(Q162*'[1]Cal p gram'!$U$14))/1000</f>
        <v>0</v>
      </c>
      <c r="T162" s="27">
        <f>((S162/[1]Sheet3!$B$22)*10000)/1000</f>
        <v>0</v>
      </c>
    </row>
    <row r="163" spans="1:20" s="2" customFormat="1" x14ac:dyDescent="0.25">
      <c r="A163" s="4">
        <v>39343</v>
      </c>
      <c r="B163" s="5" t="s">
        <v>36</v>
      </c>
      <c r="C163" s="6">
        <v>0.45624999999999999</v>
      </c>
      <c r="D163" s="7">
        <v>5</v>
      </c>
      <c r="E163" s="2" t="s">
        <v>35</v>
      </c>
      <c r="F163" s="5" t="s">
        <v>420</v>
      </c>
      <c r="G163" s="5" t="s">
        <v>421</v>
      </c>
      <c r="H163" s="2">
        <v>0</v>
      </c>
      <c r="I163" s="2">
        <v>0</v>
      </c>
      <c r="J163" s="2">
        <v>0</v>
      </c>
      <c r="K163" s="2">
        <v>0</v>
      </c>
      <c r="L163" s="2">
        <v>0</v>
      </c>
      <c r="M163" s="2">
        <v>0</v>
      </c>
      <c r="N163" s="2">
        <f t="shared" si="2"/>
        <v>0</v>
      </c>
      <c r="O163" s="8">
        <v>0</v>
      </c>
      <c r="P163" s="8">
        <v>0</v>
      </c>
      <c r="Q163" s="8">
        <v>0</v>
      </c>
      <c r="R163" s="20"/>
      <c r="S163" s="17">
        <f>((H163*'[1]Cal p gram'!$U$2)+(I163*'[1]Cal p gram'!$V$4)+(J163*'[1]Cal p gram'!$V$6)+(K163*'[1]Cal p gram'!$V$8)+(L163*'[1]Cal p gram'!$V$10)+(M163*'[1]Cal p gram'!$V$12)+(O163*'[1]Cal p gram'!$U$13)+(P163*'[1]Cal p gram'!$U$13)+(Q163*'[1]Cal p gram'!$U$14))/1000</f>
        <v>0</v>
      </c>
      <c r="T163" s="27">
        <f>((S163/[1]Sheet3!$B$22)*10000)/1000</f>
        <v>0</v>
      </c>
    </row>
    <row r="164" spans="1:20" s="2" customFormat="1" x14ac:dyDescent="0.25">
      <c r="A164" s="4">
        <v>39343</v>
      </c>
      <c r="B164" s="5" t="s">
        <v>34</v>
      </c>
      <c r="C164" s="6">
        <v>0.4597222222222222</v>
      </c>
      <c r="D164" s="7">
        <v>5</v>
      </c>
      <c r="E164" s="2" t="s">
        <v>35</v>
      </c>
      <c r="F164" s="5" t="s">
        <v>422</v>
      </c>
      <c r="G164" s="5" t="s">
        <v>423</v>
      </c>
      <c r="H164" s="2">
        <v>0</v>
      </c>
      <c r="I164" s="2">
        <v>0</v>
      </c>
      <c r="J164" s="2">
        <v>0</v>
      </c>
      <c r="K164" s="2">
        <v>0</v>
      </c>
      <c r="L164" s="2">
        <v>0</v>
      </c>
      <c r="M164" s="2">
        <v>0</v>
      </c>
      <c r="N164" s="2">
        <f t="shared" si="2"/>
        <v>0</v>
      </c>
      <c r="O164" s="8">
        <v>0</v>
      </c>
      <c r="P164" s="8">
        <v>0</v>
      </c>
      <c r="Q164" s="8">
        <v>0</v>
      </c>
      <c r="R164" s="15"/>
      <c r="S164" s="17">
        <f>((H164*'[1]Cal p gram'!$U$2)+(I164*'[1]Cal p gram'!$V$4)+(J164*'[1]Cal p gram'!$V$6)+(K164*'[1]Cal p gram'!$V$8)+(L164*'[1]Cal p gram'!$V$10)+(M164*'[1]Cal p gram'!$V$12)+(O164*'[1]Cal p gram'!$U$13)+(P164*'[1]Cal p gram'!$U$13)+(Q164*'[1]Cal p gram'!$U$14))/1000</f>
        <v>0</v>
      </c>
      <c r="T164" s="27">
        <f>((S164/[1]Sheet3!$B$22)*10000)/1000</f>
        <v>0</v>
      </c>
    </row>
    <row r="165" spans="1:20" s="2" customFormat="1" x14ac:dyDescent="0.25">
      <c r="A165" s="4">
        <v>39343</v>
      </c>
      <c r="B165" s="5" t="s">
        <v>33</v>
      </c>
      <c r="C165" s="6">
        <v>0.46250000000000002</v>
      </c>
      <c r="D165" s="7">
        <v>5</v>
      </c>
      <c r="E165" s="2" t="s">
        <v>32</v>
      </c>
      <c r="F165" s="5" t="s">
        <v>424</v>
      </c>
      <c r="G165" s="5" t="s">
        <v>425</v>
      </c>
      <c r="H165" s="2">
        <v>0</v>
      </c>
      <c r="I165" s="2">
        <v>0</v>
      </c>
      <c r="J165" s="2">
        <v>0</v>
      </c>
      <c r="K165" s="2">
        <v>0</v>
      </c>
      <c r="L165" s="2">
        <v>0</v>
      </c>
      <c r="M165" s="2">
        <v>0</v>
      </c>
      <c r="N165" s="2">
        <f t="shared" si="2"/>
        <v>0</v>
      </c>
      <c r="O165" s="8">
        <v>0</v>
      </c>
      <c r="P165" s="8">
        <v>0</v>
      </c>
      <c r="Q165" s="8">
        <v>0</v>
      </c>
      <c r="R165" s="20"/>
      <c r="S165" s="17">
        <f>((H165*'[1]Cal p gram'!$U$2)+(I165*'[1]Cal p gram'!$V$4)+(J165*'[1]Cal p gram'!$V$6)+(K165*'[1]Cal p gram'!$V$8)+(L165*'[1]Cal p gram'!$V$10)+(M165*'[1]Cal p gram'!$V$12)+(O165*'[1]Cal p gram'!$U$13)+(P165*'[1]Cal p gram'!$U$13)+(Q165*'[1]Cal p gram'!$U$14))/1000</f>
        <v>0</v>
      </c>
      <c r="T165" s="27">
        <f>((S165/[1]Sheet3!$B$22)*10000)/1000</f>
        <v>0</v>
      </c>
    </row>
    <row r="166" spans="1:20" s="2" customFormat="1" ht="12.75" x14ac:dyDescent="0.2">
      <c r="A166" s="4">
        <v>39344</v>
      </c>
      <c r="B166" s="5" t="s">
        <v>93</v>
      </c>
      <c r="C166" s="6">
        <v>0.45277777777777778</v>
      </c>
      <c r="D166" s="7">
        <v>5</v>
      </c>
      <c r="E166" s="2" t="s">
        <v>92</v>
      </c>
      <c r="F166" s="5" t="s">
        <v>426</v>
      </c>
      <c r="G166" s="5" t="s">
        <v>427</v>
      </c>
      <c r="H166" s="2">
        <v>12</v>
      </c>
      <c r="I166" s="2">
        <v>6</v>
      </c>
      <c r="J166" s="2">
        <v>1</v>
      </c>
      <c r="K166" s="2">
        <v>0</v>
      </c>
      <c r="L166" s="2">
        <v>1</v>
      </c>
      <c r="M166" s="2">
        <v>2</v>
      </c>
      <c r="N166" s="2">
        <f t="shared" si="2"/>
        <v>22</v>
      </c>
      <c r="O166" s="2">
        <v>0</v>
      </c>
      <c r="P166" s="2">
        <v>0</v>
      </c>
      <c r="Q166" s="2">
        <v>0</v>
      </c>
      <c r="S166" s="17">
        <f>((H166*'[1]Cal p gram'!$U$2)+(I166*'[1]Cal p gram'!$V$4)+(J166*'[1]Cal p gram'!$V$6)+(K166*'[1]Cal p gram'!$V$8)+(L166*'[1]Cal p gram'!$V$10)+(M166*'[1]Cal p gram'!$V$12)+(O166*'[1]Cal p gram'!$U$13)+(P166*'[1]Cal p gram'!$U$13)+(Q166*'[1]Cal p gram'!$U$14))/1000</f>
        <v>0.10284143487544484</v>
      </c>
      <c r="T166" s="27">
        <f>((S166/[1]Sheet3!$B$22)*10000)/1000</f>
        <v>8.380281108646857E-3</v>
      </c>
    </row>
    <row r="167" spans="1:20" s="2" customFormat="1" ht="12.75" x14ac:dyDescent="0.2">
      <c r="A167" s="4">
        <v>39344</v>
      </c>
      <c r="B167" s="5" t="s">
        <v>98</v>
      </c>
      <c r="C167" s="6">
        <v>0.46250000000000002</v>
      </c>
      <c r="D167" s="7">
        <v>5</v>
      </c>
      <c r="E167" s="2" t="s">
        <v>53</v>
      </c>
      <c r="F167" s="5" t="s">
        <v>428</v>
      </c>
      <c r="G167" s="5" t="s">
        <v>429</v>
      </c>
      <c r="H167" s="2">
        <v>0</v>
      </c>
      <c r="I167" s="2">
        <v>0</v>
      </c>
      <c r="J167" s="2">
        <v>0</v>
      </c>
      <c r="K167" s="2">
        <v>0</v>
      </c>
      <c r="L167" s="2">
        <v>0</v>
      </c>
      <c r="M167" s="2">
        <v>0</v>
      </c>
      <c r="N167" s="2">
        <f t="shared" si="2"/>
        <v>0</v>
      </c>
      <c r="O167" s="2">
        <v>0</v>
      </c>
      <c r="P167" s="2">
        <v>0</v>
      </c>
      <c r="Q167" s="2">
        <v>0</v>
      </c>
      <c r="S167" s="17">
        <f>((H167*'[1]Cal p gram'!$U$2)+(I167*'[1]Cal p gram'!$V$4)+(J167*'[1]Cal p gram'!$V$6)+(K167*'[1]Cal p gram'!$V$8)+(L167*'[1]Cal p gram'!$V$10)+(M167*'[1]Cal p gram'!$V$12)+(O167*'[1]Cal p gram'!$U$13)+(P167*'[1]Cal p gram'!$U$13)+(Q167*'[1]Cal p gram'!$U$14))/1000</f>
        <v>0</v>
      </c>
      <c r="T167" s="27">
        <f>((S167/[1]Sheet3!$B$22)*10000)/1000</f>
        <v>0</v>
      </c>
    </row>
    <row r="168" spans="1:20" s="2" customFormat="1" ht="12.75" x14ac:dyDescent="0.2">
      <c r="A168" s="4">
        <v>39342</v>
      </c>
      <c r="B168" s="5" t="s">
        <v>57</v>
      </c>
      <c r="C168" s="6">
        <v>0.44930555555555551</v>
      </c>
      <c r="D168" s="7">
        <v>6</v>
      </c>
      <c r="E168" s="2" t="s">
        <v>58</v>
      </c>
      <c r="F168" s="18" t="s">
        <v>430</v>
      </c>
      <c r="G168" s="5" t="s">
        <v>431</v>
      </c>
      <c r="H168" s="2">
        <v>0</v>
      </c>
      <c r="I168" s="2">
        <v>0</v>
      </c>
      <c r="J168" s="2">
        <v>0</v>
      </c>
      <c r="K168" s="2">
        <v>0</v>
      </c>
      <c r="L168" s="2">
        <v>0</v>
      </c>
      <c r="M168" s="2">
        <v>0</v>
      </c>
      <c r="N168" s="2">
        <f t="shared" si="2"/>
        <v>0</v>
      </c>
      <c r="O168" s="2">
        <v>2</v>
      </c>
      <c r="P168" s="2">
        <v>0</v>
      </c>
      <c r="Q168" s="2">
        <v>0</v>
      </c>
      <c r="R168" s="3"/>
      <c r="S168" s="17">
        <f>((H168*'[1]Cal p gram'!$U$2)+(I168*'[1]Cal p gram'!$V$4)+(J168*'[1]Cal p gram'!$V$6)+(K168*'[1]Cal p gram'!$V$8)+(L168*'[1]Cal p gram'!$V$10)+(M168*'[1]Cal p gram'!$V$12)+(O168*'[1]Cal p gram'!$U$13)+(P168*'[1]Cal p gram'!$U$13)+(Q168*'[1]Cal p gram'!$U$14))/1000</f>
        <v>5.4071492561983452E-2</v>
      </c>
      <c r="T168" s="27">
        <f>((S168/[1]Sheet3!$B$22)*10000)/1000</f>
        <v>4.406145326369057E-3</v>
      </c>
    </row>
    <row r="169" spans="1:20" s="2" customFormat="1" ht="12.75" x14ac:dyDescent="0.2">
      <c r="A169" s="4">
        <v>39342</v>
      </c>
      <c r="B169" s="5" t="s">
        <v>87</v>
      </c>
      <c r="C169" s="6">
        <v>0.45416666666666666</v>
      </c>
      <c r="D169" s="7">
        <v>6</v>
      </c>
      <c r="E169" s="2" t="s">
        <v>58</v>
      </c>
      <c r="F169" s="5" t="s">
        <v>432</v>
      </c>
      <c r="G169" s="5" t="s">
        <v>433</v>
      </c>
      <c r="H169" s="2">
        <v>0</v>
      </c>
      <c r="I169" s="2">
        <v>0</v>
      </c>
      <c r="J169" s="2">
        <v>0</v>
      </c>
      <c r="K169" s="2">
        <v>0</v>
      </c>
      <c r="L169" s="2">
        <v>0</v>
      </c>
      <c r="M169" s="2">
        <v>0</v>
      </c>
      <c r="N169" s="2">
        <f t="shared" si="2"/>
        <v>0</v>
      </c>
      <c r="O169" s="2">
        <v>0</v>
      </c>
      <c r="P169" s="2">
        <v>0</v>
      </c>
      <c r="Q169" s="2">
        <v>0</v>
      </c>
      <c r="R169" s="3"/>
      <c r="S169" s="17">
        <f>((H169*'[1]Cal p gram'!$U$2)+(I169*'[1]Cal p gram'!$V$4)+(J169*'[1]Cal p gram'!$V$6)+(K169*'[1]Cal p gram'!$V$8)+(L169*'[1]Cal p gram'!$V$10)+(M169*'[1]Cal p gram'!$V$12)+(O169*'[1]Cal p gram'!$U$13)+(P169*'[1]Cal p gram'!$U$13)+(Q169*'[1]Cal p gram'!$U$14))/1000</f>
        <v>0</v>
      </c>
      <c r="T169" s="27">
        <f>((S169/[1]Sheet3!$B$22)*10000)/1000</f>
        <v>0</v>
      </c>
    </row>
    <row r="170" spans="1:20" s="2" customFormat="1" ht="12.75" x14ac:dyDescent="0.2">
      <c r="A170" s="4">
        <v>39342</v>
      </c>
      <c r="B170" s="5" t="s">
        <v>88</v>
      </c>
      <c r="C170" s="6">
        <v>0.45624999999999999</v>
      </c>
      <c r="D170" s="7">
        <v>6</v>
      </c>
      <c r="E170" s="2" t="s">
        <v>89</v>
      </c>
      <c r="F170" s="18" t="s">
        <v>434</v>
      </c>
      <c r="G170" s="5" t="s">
        <v>435</v>
      </c>
      <c r="H170" s="2">
        <v>0</v>
      </c>
      <c r="I170" s="2">
        <v>0</v>
      </c>
      <c r="J170" s="2">
        <v>0</v>
      </c>
      <c r="K170" s="2">
        <v>0</v>
      </c>
      <c r="L170" s="2">
        <v>0</v>
      </c>
      <c r="M170" s="2">
        <v>0</v>
      </c>
      <c r="N170" s="2">
        <f t="shared" si="2"/>
        <v>0</v>
      </c>
      <c r="O170" s="2">
        <v>0</v>
      </c>
      <c r="P170" s="2">
        <v>0</v>
      </c>
      <c r="Q170" s="2">
        <v>0</v>
      </c>
      <c r="R170" s="3"/>
      <c r="S170" s="17">
        <f>((H170*'[1]Cal p gram'!$U$2)+(I170*'[1]Cal p gram'!$V$4)+(J170*'[1]Cal p gram'!$V$6)+(K170*'[1]Cal p gram'!$V$8)+(L170*'[1]Cal p gram'!$V$10)+(M170*'[1]Cal p gram'!$V$12)+(O170*'[1]Cal p gram'!$U$13)+(P170*'[1]Cal p gram'!$U$13)+(Q170*'[1]Cal p gram'!$U$14))/1000</f>
        <v>0</v>
      </c>
      <c r="T170" s="27">
        <f>((S170/[1]Sheet3!$B$22)*10000)/1000</f>
        <v>0</v>
      </c>
    </row>
    <row r="171" spans="1:20" s="2" customFormat="1" ht="12.75" x14ac:dyDescent="0.2">
      <c r="A171" s="4">
        <v>39342</v>
      </c>
      <c r="B171" s="5" t="s">
        <v>90</v>
      </c>
      <c r="C171" s="6">
        <v>0.45833333333333331</v>
      </c>
      <c r="D171" s="7">
        <v>6</v>
      </c>
      <c r="E171" s="2" t="s">
        <v>89</v>
      </c>
      <c r="F171" s="5" t="s">
        <v>436</v>
      </c>
      <c r="G171" s="5" t="s">
        <v>437</v>
      </c>
      <c r="H171" s="2">
        <v>0</v>
      </c>
      <c r="I171" s="2">
        <v>0</v>
      </c>
      <c r="J171" s="2">
        <v>0</v>
      </c>
      <c r="K171" s="2">
        <v>0</v>
      </c>
      <c r="L171" s="2">
        <v>0</v>
      </c>
      <c r="M171" s="2">
        <v>0</v>
      </c>
      <c r="N171" s="2">
        <f t="shared" si="2"/>
        <v>0</v>
      </c>
      <c r="O171" s="2">
        <v>0</v>
      </c>
      <c r="P171" s="2">
        <v>0</v>
      </c>
      <c r="Q171" s="2">
        <v>0</v>
      </c>
      <c r="R171" s="3"/>
      <c r="S171" s="17">
        <f>((H171*'[1]Cal p gram'!$U$2)+(I171*'[1]Cal p gram'!$V$4)+(J171*'[1]Cal p gram'!$V$6)+(K171*'[1]Cal p gram'!$V$8)+(L171*'[1]Cal p gram'!$V$10)+(M171*'[1]Cal p gram'!$V$12)+(O171*'[1]Cal p gram'!$U$13)+(P171*'[1]Cal p gram'!$U$13)+(Q171*'[1]Cal p gram'!$U$14))/1000</f>
        <v>0</v>
      </c>
      <c r="T171" s="27">
        <f>((S171/[1]Sheet3!$B$22)*10000)/1000</f>
        <v>0</v>
      </c>
    </row>
    <row r="172" spans="1:20" s="2" customFormat="1" ht="12.75" x14ac:dyDescent="0.2">
      <c r="A172" s="4">
        <v>39342</v>
      </c>
      <c r="B172" s="5" t="s">
        <v>91</v>
      </c>
      <c r="C172" s="6">
        <v>0.46180555555555552</v>
      </c>
      <c r="D172" s="7">
        <v>6</v>
      </c>
      <c r="E172" s="2" t="s">
        <v>92</v>
      </c>
      <c r="F172" s="18" t="s">
        <v>438</v>
      </c>
      <c r="G172" s="5" t="s">
        <v>439</v>
      </c>
      <c r="H172" s="2">
        <v>0</v>
      </c>
      <c r="I172" s="2">
        <v>0</v>
      </c>
      <c r="J172" s="2">
        <v>0</v>
      </c>
      <c r="K172" s="2">
        <v>0</v>
      </c>
      <c r="L172" s="2">
        <v>0</v>
      </c>
      <c r="M172" s="2">
        <v>0</v>
      </c>
      <c r="N172" s="2">
        <f t="shared" si="2"/>
        <v>0</v>
      </c>
      <c r="O172" s="2">
        <v>0</v>
      </c>
      <c r="P172" s="2">
        <v>0</v>
      </c>
      <c r="Q172" s="2">
        <v>0</v>
      </c>
      <c r="R172" s="3"/>
      <c r="S172" s="17">
        <f>((H172*'[1]Cal p gram'!$U$2)+(I172*'[1]Cal p gram'!$V$4)+(J172*'[1]Cal p gram'!$V$6)+(K172*'[1]Cal p gram'!$V$8)+(L172*'[1]Cal p gram'!$V$10)+(M172*'[1]Cal p gram'!$V$12)+(O172*'[1]Cal p gram'!$U$13)+(P172*'[1]Cal p gram'!$U$13)+(Q172*'[1]Cal p gram'!$U$14))/1000</f>
        <v>0</v>
      </c>
      <c r="T172" s="27">
        <f>((S172/[1]Sheet3!$B$22)*10000)/1000</f>
        <v>0</v>
      </c>
    </row>
    <row r="173" spans="1:20" s="2" customFormat="1" ht="12.75" x14ac:dyDescent="0.2">
      <c r="A173" s="4">
        <v>39342</v>
      </c>
      <c r="B173" s="5" t="s">
        <v>93</v>
      </c>
      <c r="C173" s="6">
        <v>0.46388888888888885</v>
      </c>
      <c r="D173" s="7">
        <v>6</v>
      </c>
      <c r="E173" s="2" t="s">
        <v>92</v>
      </c>
      <c r="F173" s="5" t="s">
        <v>440</v>
      </c>
      <c r="G173" s="5" t="s">
        <v>441</v>
      </c>
      <c r="H173" s="2">
        <v>0</v>
      </c>
      <c r="I173" s="2">
        <v>0</v>
      </c>
      <c r="J173" s="2">
        <v>0</v>
      </c>
      <c r="K173" s="2">
        <v>0</v>
      </c>
      <c r="L173" s="2">
        <v>0</v>
      </c>
      <c r="M173" s="2">
        <v>0</v>
      </c>
      <c r="N173" s="2">
        <f t="shared" si="2"/>
        <v>0</v>
      </c>
      <c r="O173" s="2">
        <v>0</v>
      </c>
      <c r="P173" s="2">
        <v>0</v>
      </c>
      <c r="Q173" s="2">
        <v>0</v>
      </c>
      <c r="R173" s="3"/>
      <c r="S173" s="17">
        <f>((H173*'[1]Cal p gram'!$U$2)+(I173*'[1]Cal p gram'!$V$4)+(J173*'[1]Cal p gram'!$V$6)+(K173*'[1]Cal p gram'!$V$8)+(L173*'[1]Cal p gram'!$V$10)+(M173*'[1]Cal p gram'!$V$12)+(O173*'[1]Cal p gram'!$U$13)+(P173*'[1]Cal p gram'!$U$13)+(Q173*'[1]Cal p gram'!$U$14))/1000</f>
        <v>0</v>
      </c>
      <c r="T173" s="27">
        <f>((S173/[1]Sheet3!$B$22)*10000)/1000</f>
        <v>0</v>
      </c>
    </row>
    <row r="174" spans="1:20" s="2" customFormat="1" ht="12.75" x14ac:dyDescent="0.2">
      <c r="A174" s="4">
        <v>39342</v>
      </c>
      <c r="B174" s="5" t="s">
        <v>98</v>
      </c>
      <c r="C174" s="6">
        <v>0.46666666666666662</v>
      </c>
      <c r="D174" s="7">
        <v>6</v>
      </c>
      <c r="E174" s="2" t="s">
        <v>53</v>
      </c>
      <c r="F174" s="18" t="s">
        <v>442</v>
      </c>
      <c r="G174" s="5" t="s">
        <v>443</v>
      </c>
      <c r="H174" s="2">
        <v>0</v>
      </c>
      <c r="I174" s="2">
        <v>0</v>
      </c>
      <c r="J174" s="2">
        <v>0</v>
      </c>
      <c r="K174" s="2">
        <v>0</v>
      </c>
      <c r="L174" s="2">
        <v>0</v>
      </c>
      <c r="M174" s="2">
        <v>0</v>
      </c>
      <c r="N174" s="2">
        <f t="shared" si="2"/>
        <v>0</v>
      </c>
      <c r="O174" s="2">
        <v>0</v>
      </c>
      <c r="P174" s="2">
        <v>0</v>
      </c>
      <c r="Q174" s="2">
        <v>0</v>
      </c>
      <c r="R174" s="3"/>
      <c r="S174" s="17">
        <f>((H174*'[1]Cal p gram'!$U$2)+(I174*'[1]Cal p gram'!$V$4)+(J174*'[1]Cal p gram'!$V$6)+(K174*'[1]Cal p gram'!$V$8)+(L174*'[1]Cal p gram'!$V$10)+(M174*'[1]Cal p gram'!$V$12)+(O174*'[1]Cal p gram'!$U$13)+(P174*'[1]Cal p gram'!$U$13)+(Q174*'[1]Cal p gram'!$U$14))/1000</f>
        <v>0</v>
      </c>
      <c r="T174" s="27">
        <f>((S174/[1]Sheet3!$B$22)*10000)/1000</f>
        <v>0</v>
      </c>
    </row>
    <row r="175" spans="1:20" s="2" customFormat="1" ht="12.75" x14ac:dyDescent="0.2">
      <c r="A175" s="4">
        <v>39342</v>
      </c>
      <c r="B175" s="5" t="s">
        <v>52</v>
      </c>
      <c r="C175" s="6">
        <v>0.46875</v>
      </c>
      <c r="D175" s="7">
        <v>6</v>
      </c>
      <c r="E175" s="2" t="s">
        <v>53</v>
      </c>
      <c r="F175" s="5" t="s">
        <v>444</v>
      </c>
      <c r="G175" s="5" t="s">
        <v>445</v>
      </c>
      <c r="H175" s="2">
        <v>0</v>
      </c>
      <c r="I175" s="2">
        <v>0</v>
      </c>
      <c r="J175" s="2">
        <v>0</v>
      </c>
      <c r="K175" s="2">
        <v>0</v>
      </c>
      <c r="L175" s="2">
        <v>0</v>
      </c>
      <c r="M175" s="2">
        <v>0</v>
      </c>
      <c r="N175" s="2">
        <f t="shared" si="2"/>
        <v>0</v>
      </c>
      <c r="O175" s="2">
        <v>0</v>
      </c>
      <c r="P175" s="2">
        <v>0</v>
      </c>
      <c r="Q175" s="2">
        <v>0</v>
      </c>
      <c r="R175" s="3"/>
      <c r="S175" s="17">
        <f>((H175*'[1]Cal p gram'!$U$2)+(I175*'[1]Cal p gram'!$V$4)+(J175*'[1]Cal p gram'!$V$6)+(K175*'[1]Cal p gram'!$V$8)+(L175*'[1]Cal p gram'!$V$10)+(M175*'[1]Cal p gram'!$V$12)+(O175*'[1]Cal p gram'!$U$13)+(P175*'[1]Cal p gram'!$U$13)+(Q175*'[1]Cal p gram'!$U$14))/1000</f>
        <v>0</v>
      </c>
      <c r="T175" s="27">
        <f>((S175/[1]Sheet3!$B$22)*10000)/1000</f>
        <v>0</v>
      </c>
    </row>
    <row r="176" spans="1:20" s="2" customFormat="1" ht="12.75" x14ac:dyDescent="0.2">
      <c r="A176" s="4">
        <v>39342</v>
      </c>
      <c r="B176" s="5" t="s">
        <v>73</v>
      </c>
      <c r="C176" s="6">
        <v>0.47222222222222221</v>
      </c>
      <c r="D176" s="7">
        <v>6</v>
      </c>
      <c r="E176" s="2" t="s">
        <v>74</v>
      </c>
      <c r="F176" s="18" t="s">
        <v>446</v>
      </c>
      <c r="G176" s="5" t="s">
        <v>447</v>
      </c>
      <c r="H176" s="2">
        <v>0</v>
      </c>
      <c r="I176" s="2">
        <v>0</v>
      </c>
      <c r="J176" s="2">
        <v>0</v>
      </c>
      <c r="K176" s="2">
        <v>0</v>
      </c>
      <c r="L176" s="2">
        <v>0</v>
      </c>
      <c r="M176" s="2">
        <v>0</v>
      </c>
      <c r="N176" s="2">
        <f t="shared" si="2"/>
        <v>0</v>
      </c>
      <c r="O176" s="2">
        <v>0</v>
      </c>
      <c r="P176" s="2">
        <v>0</v>
      </c>
      <c r="Q176" s="2">
        <v>0</v>
      </c>
      <c r="R176" s="3"/>
      <c r="S176" s="17">
        <f>((H176*'[1]Cal p gram'!$U$2)+(I176*'[1]Cal p gram'!$V$4)+(J176*'[1]Cal p gram'!$V$6)+(K176*'[1]Cal p gram'!$V$8)+(L176*'[1]Cal p gram'!$V$10)+(M176*'[1]Cal p gram'!$V$12)+(O176*'[1]Cal p gram'!$U$13)+(P176*'[1]Cal p gram'!$U$13)+(Q176*'[1]Cal p gram'!$U$14))/1000</f>
        <v>0</v>
      </c>
      <c r="T176" s="27">
        <f>((S176/[1]Sheet3!$B$22)*10000)/1000</f>
        <v>0</v>
      </c>
    </row>
    <row r="177" spans="1:20" s="2" customFormat="1" ht="12.75" x14ac:dyDescent="0.2">
      <c r="A177" s="4">
        <v>39342</v>
      </c>
      <c r="B177" s="5" t="s">
        <v>75</v>
      </c>
      <c r="C177" s="6">
        <v>0.47499999999999998</v>
      </c>
      <c r="D177" s="7">
        <v>6</v>
      </c>
      <c r="E177" s="2" t="s">
        <v>74</v>
      </c>
      <c r="F177" s="5" t="s">
        <v>448</v>
      </c>
      <c r="G177" s="5" t="s">
        <v>449</v>
      </c>
      <c r="H177" s="2">
        <v>0</v>
      </c>
      <c r="I177" s="2">
        <v>0</v>
      </c>
      <c r="J177" s="2">
        <v>0</v>
      </c>
      <c r="K177" s="2">
        <v>0</v>
      </c>
      <c r="L177" s="2">
        <v>0</v>
      </c>
      <c r="M177" s="2">
        <v>0</v>
      </c>
      <c r="N177" s="2">
        <f t="shared" si="2"/>
        <v>0</v>
      </c>
      <c r="O177" s="2">
        <v>0</v>
      </c>
      <c r="P177" s="2">
        <v>0</v>
      </c>
      <c r="Q177" s="2">
        <v>0</v>
      </c>
      <c r="R177" s="3"/>
      <c r="S177" s="17">
        <f>((H177*'[1]Cal p gram'!$U$2)+(I177*'[1]Cal p gram'!$V$4)+(J177*'[1]Cal p gram'!$V$6)+(K177*'[1]Cal p gram'!$V$8)+(L177*'[1]Cal p gram'!$V$10)+(M177*'[1]Cal p gram'!$V$12)+(O177*'[1]Cal p gram'!$U$13)+(P177*'[1]Cal p gram'!$U$13)+(Q177*'[1]Cal p gram'!$U$14))/1000</f>
        <v>0</v>
      </c>
      <c r="T177" s="27">
        <f>((S177/[1]Sheet3!$B$22)*10000)/1000</f>
        <v>0</v>
      </c>
    </row>
    <row r="178" spans="1:20" s="2" customFormat="1" ht="12.75" x14ac:dyDescent="0.2">
      <c r="A178" s="4">
        <v>39342</v>
      </c>
      <c r="B178" s="5" t="s">
        <v>86</v>
      </c>
      <c r="C178" s="6">
        <v>0.47777777777777775</v>
      </c>
      <c r="D178" s="7">
        <v>6</v>
      </c>
      <c r="E178" s="2" t="s">
        <v>78</v>
      </c>
      <c r="F178" s="18" t="s">
        <v>450</v>
      </c>
      <c r="G178" s="5" t="s">
        <v>451</v>
      </c>
      <c r="H178" s="2">
        <v>0</v>
      </c>
      <c r="I178" s="2">
        <v>0</v>
      </c>
      <c r="J178" s="2">
        <v>0</v>
      </c>
      <c r="K178" s="2">
        <v>0</v>
      </c>
      <c r="L178" s="2">
        <v>0</v>
      </c>
      <c r="M178" s="2">
        <v>0</v>
      </c>
      <c r="N178" s="2">
        <f t="shared" si="2"/>
        <v>0</v>
      </c>
      <c r="O178" s="2">
        <v>0</v>
      </c>
      <c r="P178" s="2">
        <v>0</v>
      </c>
      <c r="Q178" s="2">
        <v>0</v>
      </c>
      <c r="R178" s="3"/>
      <c r="S178" s="17">
        <f>((H178*'[1]Cal p gram'!$U$2)+(I178*'[1]Cal p gram'!$V$4)+(J178*'[1]Cal p gram'!$V$6)+(K178*'[1]Cal p gram'!$V$8)+(L178*'[1]Cal p gram'!$V$10)+(M178*'[1]Cal p gram'!$V$12)+(O178*'[1]Cal p gram'!$U$13)+(P178*'[1]Cal p gram'!$U$13)+(Q178*'[1]Cal p gram'!$U$14))/1000</f>
        <v>0</v>
      </c>
      <c r="T178" s="27">
        <f>((S178/[1]Sheet3!$B$22)*10000)/1000</f>
        <v>0</v>
      </c>
    </row>
    <row r="179" spans="1:20" s="2" customFormat="1" ht="12.75" x14ac:dyDescent="0.2">
      <c r="A179" s="4">
        <v>39342</v>
      </c>
      <c r="B179" s="5" t="s">
        <v>85</v>
      </c>
      <c r="C179" s="6">
        <v>0.48055555555555551</v>
      </c>
      <c r="D179" s="7">
        <v>6</v>
      </c>
      <c r="E179" s="2" t="s">
        <v>78</v>
      </c>
      <c r="F179" s="5" t="s">
        <v>452</v>
      </c>
      <c r="G179" s="5" t="s">
        <v>453</v>
      </c>
      <c r="H179" s="2">
        <v>0</v>
      </c>
      <c r="I179" s="2">
        <v>1</v>
      </c>
      <c r="J179" s="2">
        <v>0</v>
      </c>
      <c r="K179" s="2">
        <v>0</v>
      </c>
      <c r="L179" s="2">
        <v>0</v>
      </c>
      <c r="M179" s="2">
        <v>0</v>
      </c>
      <c r="N179" s="2">
        <f t="shared" si="2"/>
        <v>1</v>
      </c>
      <c r="O179" s="2">
        <v>0</v>
      </c>
      <c r="P179" s="2">
        <v>0</v>
      </c>
      <c r="Q179" s="2">
        <v>0</v>
      </c>
      <c r="R179" s="3"/>
      <c r="S179" s="17">
        <f>((H179*'[1]Cal p gram'!$U$2)+(I179*'[1]Cal p gram'!$V$4)+(J179*'[1]Cal p gram'!$V$6)+(K179*'[1]Cal p gram'!$V$8)+(L179*'[1]Cal p gram'!$V$10)+(M179*'[1]Cal p gram'!$V$12)+(O179*'[1]Cal p gram'!$U$13)+(P179*'[1]Cal p gram'!$U$13)+(Q179*'[1]Cal p gram'!$U$14))/1000</f>
        <v>0</v>
      </c>
      <c r="T179" s="27">
        <f>((S179/[1]Sheet3!$B$22)*10000)/1000</f>
        <v>0</v>
      </c>
    </row>
    <row r="180" spans="1:20" s="2" customFormat="1" ht="12.75" x14ac:dyDescent="0.2">
      <c r="A180" s="4">
        <v>39342</v>
      </c>
      <c r="B180" s="5" t="s">
        <v>72</v>
      </c>
      <c r="C180" s="6">
        <v>0.48333333333333334</v>
      </c>
      <c r="D180" s="7">
        <v>6</v>
      </c>
      <c r="E180" s="2" t="s">
        <v>71</v>
      </c>
      <c r="F180" s="18" t="s">
        <v>454</v>
      </c>
      <c r="G180" s="5" t="s">
        <v>455</v>
      </c>
      <c r="H180" s="2">
        <v>0</v>
      </c>
      <c r="I180" s="2">
        <v>0</v>
      </c>
      <c r="J180" s="2">
        <v>0</v>
      </c>
      <c r="K180" s="2">
        <v>0</v>
      </c>
      <c r="L180" s="2">
        <v>0</v>
      </c>
      <c r="M180" s="2">
        <v>0</v>
      </c>
      <c r="N180" s="2">
        <f t="shared" si="2"/>
        <v>0</v>
      </c>
      <c r="O180" s="2">
        <v>0</v>
      </c>
      <c r="P180" s="2">
        <v>0</v>
      </c>
      <c r="Q180" s="2">
        <v>0</v>
      </c>
      <c r="R180" s="3"/>
      <c r="S180" s="17">
        <f>((H180*'[1]Cal p gram'!$U$2)+(I180*'[1]Cal p gram'!$V$4)+(J180*'[1]Cal p gram'!$V$6)+(K180*'[1]Cal p gram'!$V$8)+(L180*'[1]Cal p gram'!$V$10)+(M180*'[1]Cal p gram'!$V$12)+(O180*'[1]Cal p gram'!$U$13)+(P180*'[1]Cal p gram'!$U$13)+(Q180*'[1]Cal p gram'!$U$14))/1000</f>
        <v>0</v>
      </c>
      <c r="T180" s="27">
        <f>((S180/[1]Sheet3!$B$22)*10000)/1000</f>
        <v>0</v>
      </c>
    </row>
    <row r="181" spans="1:20" s="2" customFormat="1" ht="12.75" x14ac:dyDescent="0.2">
      <c r="A181" s="4">
        <v>39342</v>
      </c>
      <c r="B181" s="5" t="s">
        <v>70</v>
      </c>
      <c r="C181" s="6">
        <v>0.48541666666666666</v>
      </c>
      <c r="D181" s="7">
        <v>6</v>
      </c>
      <c r="E181" s="2" t="s">
        <v>71</v>
      </c>
      <c r="F181" s="5" t="s">
        <v>456</v>
      </c>
      <c r="G181" s="5" t="s">
        <v>457</v>
      </c>
      <c r="H181" s="2">
        <v>0</v>
      </c>
      <c r="I181" s="2">
        <v>0</v>
      </c>
      <c r="J181" s="2">
        <v>0</v>
      </c>
      <c r="K181" s="2">
        <v>0</v>
      </c>
      <c r="L181" s="2">
        <v>0</v>
      </c>
      <c r="M181" s="2">
        <v>0</v>
      </c>
      <c r="N181" s="2">
        <f t="shared" si="2"/>
        <v>0</v>
      </c>
      <c r="O181" s="2">
        <v>0</v>
      </c>
      <c r="P181" s="2">
        <v>0</v>
      </c>
      <c r="Q181" s="2">
        <v>0</v>
      </c>
      <c r="R181" s="3"/>
      <c r="S181" s="17">
        <f>((H181*'[1]Cal p gram'!$U$2)+(I181*'[1]Cal p gram'!$V$4)+(J181*'[1]Cal p gram'!$V$6)+(K181*'[1]Cal p gram'!$V$8)+(L181*'[1]Cal p gram'!$V$10)+(M181*'[1]Cal p gram'!$V$12)+(O181*'[1]Cal p gram'!$U$13)+(P181*'[1]Cal p gram'!$U$13)+(Q181*'[1]Cal p gram'!$U$14))/1000</f>
        <v>0</v>
      </c>
      <c r="T181" s="27">
        <f>((S181/[1]Sheet3!$B$22)*10000)/1000</f>
        <v>0</v>
      </c>
    </row>
    <row r="182" spans="1:20" s="2" customFormat="1" ht="12.75" x14ac:dyDescent="0.2">
      <c r="A182" s="4">
        <v>39342</v>
      </c>
      <c r="B182" s="5" t="s">
        <v>69</v>
      </c>
      <c r="C182" s="6">
        <v>0.48888888888888887</v>
      </c>
      <c r="D182" s="7">
        <v>6</v>
      </c>
      <c r="E182" s="2" t="s">
        <v>18</v>
      </c>
      <c r="F182" s="18" t="s">
        <v>458</v>
      </c>
      <c r="G182" s="5" t="s">
        <v>459</v>
      </c>
      <c r="H182" s="2">
        <v>0</v>
      </c>
      <c r="I182" s="2">
        <v>0</v>
      </c>
      <c r="J182" s="2">
        <v>0</v>
      </c>
      <c r="K182" s="2">
        <v>0</v>
      </c>
      <c r="L182" s="2">
        <v>0</v>
      </c>
      <c r="M182" s="2">
        <v>0</v>
      </c>
      <c r="N182" s="2">
        <f t="shared" si="2"/>
        <v>0</v>
      </c>
      <c r="O182" s="2">
        <v>0</v>
      </c>
      <c r="P182" s="2">
        <v>0</v>
      </c>
      <c r="Q182" s="2">
        <v>0</v>
      </c>
      <c r="R182" s="3"/>
      <c r="S182" s="17">
        <f>((H182*'[1]Cal p gram'!$U$2)+(I182*'[1]Cal p gram'!$V$4)+(J182*'[1]Cal p gram'!$V$6)+(K182*'[1]Cal p gram'!$V$8)+(L182*'[1]Cal p gram'!$V$10)+(M182*'[1]Cal p gram'!$V$12)+(O182*'[1]Cal p gram'!$U$13)+(P182*'[1]Cal p gram'!$U$13)+(Q182*'[1]Cal p gram'!$U$14))/1000</f>
        <v>0</v>
      </c>
      <c r="T182" s="27">
        <f>((S182/[1]Sheet3!$B$22)*10000)/1000</f>
        <v>0</v>
      </c>
    </row>
    <row r="183" spans="1:20" s="2" customFormat="1" x14ac:dyDescent="0.25">
      <c r="A183" s="4">
        <v>39343</v>
      </c>
      <c r="B183" s="5" t="s">
        <v>31</v>
      </c>
      <c r="C183" s="6">
        <v>0.46666666666666662</v>
      </c>
      <c r="D183" s="7">
        <v>6</v>
      </c>
      <c r="E183" s="2" t="s">
        <v>32</v>
      </c>
      <c r="F183" s="5" t="s">
        <v>460</v>
      </c>
      <c r="G183" s="5" t="s">
        <v>461</v>
      </c>
      <c r="H183" s="2">
        <v>0</v>
      </c>
      <c r="I183" s="2">
        <v>0</v>
      </c>
      <c r="J183" s="2">
        <v>0</v>
      </c>
      <c r="K183" s="2">
        <v>0</v>
      </c>
      <c r="L183" s="2">
        <v>0</v>
      </c>
      <c r="M183" s="2">
        <v>0</v>
      </c>
      <c r="N183" s="2">
        <f t="shared" si="2"/>
        <v>0</v>
      </c>
      <c r="O183" s="8">
        <v>0</v>
      </c>
      <c r="P183" s="8">
        <v>0</v>
      </c>
      <c r="Q183" s="8">
        <v>0</v>
      </c>
      <c r="R183" s="15"/>
      <c r="S183" s="17">
        <f>((H183*'[1]Cal p gram'!$U$2)+(I183*'[1]Cal p gram'!$V$4)+(J183*'[1]Cal p gram'!$V$6)+(K183*'[1]Cal p gram'!$V$8)+(L183*'[1]Cal p gram'!$V$10)+(M183*'[1]Cal p gram'!$V$12)+(O183*'[1]Cal p gram'!$U$13)+(P183*'[1]Cal p gram'!$U$13)+(Q183*'[1]Cal p gram'!$U$14))/1000</f>
        <v>0</v>
      </c>
      <c r="T183" s="27">
        <f>((S183/[1]Sheet3!$B$22)*10000)/1000</f>
        <v>0</v>
      </c>
    </row>
    <row r="184" spans="1:20" x14ac:dyDescent="0.25">
      <c r="A184" s="4">
        <v>39343</v>
      </c>
      <c r="B184" s="5" t="s">
        <v>30</v>
      </c>
      <c r="C184" s="6">
        <v>0.47083333333333333</v>
      </c>
      <c r="D184" s="7">
        <v>6</v>
      </c>
      <c r="E184" s="2" t="s">
        <v>29</v>
      </c>
      <c r="F184" s="5" t="s">
        <v>462</v>
      </c>
      <c r="G184" s="5" t="s">
        <v>463</v>
      </c>
      <c r="H184" s="2">
        <v>0</v>
      </c>
      <c r="I184" s="2">
        <v>0</v>
      </c>
      <c r="J184" s="2">
        <v>0</v>
      </c>
      <c r="K184" s="2">
        <v>0</v>
      </c>
      <c r="L184" s="2">
        <v>0</v>
      </c>
      <c r="M184" s="2">
        <v>0</v>
      </c>
      <c r="N184" s="2">
        <f>SUM(H184:M184)</f>
        <v>0</v>
      </c>
      <c r="O184" s="8">
        <v>0</v>
      </c>
      <c r="P184" s="8">
        <v>0</v>
      </c>
      <c r="Q184" s="8">
        <v>0</v>
      </c>
      <c r="R184" s="20"/>
      <c r="S184" s="17">
        <f>((H184*'[1]Cal p gram'!$U$2)+(I184*'[1]Cal p gram'!$V$4)+(J184*'[1]Cal p gram'!$V$6)+(K184*'[1]Cal p gram'!$V$8)+(L184*'[1]Cal p gram'!$V$10)+(M184*'[1]Cal p gram'!$V$12)+(O184*'[1]Cal p gram'!$U$13)+(P184*'[1]Cal p gram'!$U$13)+(Q184*'[1]Cal p gram'!$U$14))/1000</f>
        <v>0</v>
      </c>
      <c r="T184" s="27">
        <f>((S184/[1]Sheet3!$B$22)*10000)/1000</f>
        <v>0</v>
      </c>
    </row>
    <row r="186" spans="1:20" x14ac:dyDescent="0.25">
      <c r="J186" s="15">
        <v>2496</v>
      </c>
      <c r="K186" s="15">
        <v>2640</v>
      </c>
    </row>
    <row r="187" spans="1:20" x14ac:dyDescent="0.25">
      <c r="J187" s="15">
        <v>94.545454545454504</v>
      </c>
    </row>
  </sheetData>
  <dataValidations count="1">
    <dataValidation type="whole" operator="equal" allowBlank="1" sqref="WVN983040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F1">
      <formula1>0</formula1>
      <formula2>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workbookViewId="0">
      <selection activeCell="H23" sqref="H23"/>
    </sheetView>
  </sheetViews>
  <sheetFormatPr defaultColWidth="11.7109375" defaultRowHeight="15" x14ac:dyDescent="0.25"/>
  <cols>
    <col min="1" max="1" width="14.140625" style="16" bestFit="1" customWidth="1"/>
    <col min="2" max="2" width="12" style="48" bestFit="1" customWidth="1"/>
    <col min="3" max="3" width="12.140625" style="49" customWidth="1"/>
    <col min="4" max="4" width="11.5703125" style="49" bestFit="1" customWidth="1"/>
    <col min="5" max="5" width="11.7109375" style="49" bestFit="1" customWidth="1"/>
    <col min="6" max="6" width="7" style="49" customWidth="1"/>
    <col min="7" max="9" width="17.42578125" style="49" customWidth="1"/>
    <col min="10" max="10" width="17.5703125" style="49" customWidth="1"/>
    <col min="11" max="11" width="14" style="49" customWidth="1"/>
    <col min="12" max="12" width="12.28515625" style="49" customWidth="1"/>
    <col min="13" max="14" width="14.5703125" style="50" customWidth="1"/>
    <col min="15" max="15" width="11.5703125" style="50" bestFit="1" customWidth="1"/>
    <col min="16" max="19" width="11.7109375" style="49" customWidth="1"/>
    <col min="20" max="20" width="15.5703125" style="49" customWidth="1"/>
    <col min="21" max="21" width="11.7109375" style="51" customWidth="1"/>
    <col min="22" max="256" width="11.7109375" style="49"/>
    <col min="257" max="257" width="14.140625" style="49" bestFit="1" customWidth="1"/>
    <col min="258" max="258" width="12" style="49" bestFit="1" customWidth="1"/>
    <col min="259" max="259" width="12.140625" style="49" customWidth="1"/>
    <col min="260" max="260" width="11.5703125" style="49" bestFit="1" customWidth="1"/>
    <col min="261" max="261" width="11.7109375" style="49" bestFit="1" customWidth="1"/>
    <col min="262" max="262" width="7" style="49" customWidth="1"/>
    <col min="263" max="265" width="17.42578125" style="49" customWidth="1"/>
    <col min="266" max="266" width="17.5703125" style="49" customWidth="1"/>
    <col min="267" max="267" width="14" style="49" customWidth="1"/>
    <col min="268" max="268" width="12.28515625" style="49" customWidth="1"/>
    <col min="269" max="270" width="14.5703125" style="49" customWidth="1"/>
    <col min="271" max="271" width="11.5703125" style="49" bestFit="1" customWidth="1"/>
    <col min="272" max="275" width="11.7109375" style="49" customWidth="1"/>
    <col min="276" max="276" width="15.5703125" style="49" customWidth="1"/>
    <col min="277" max="277" width="11.7109375" style="49" customWidth="1"/>
    <col min="278" max="512" width="11.7109375" style="49"/>
    <col min="513" max="513" width="14.140625" style="49" bestFit="1" customWidth="1"/>
    <col min="514" max="514" width="12" style="49" bestFit="1" customWidth="1"/>
    <col min="515" max="515" width="12.140625" style="49" customWidth="1"/>
    <col min="516" max="516" width="11.5703125" style="49" bestFit="1" customWidth="1"/>
    <col min="517" max="517" width="11.7109375" style="49" bestFit="1" customWidth="1"/>
    <col min="518" max="518" width="7" style="49" customWidth="1"/>
    <col min="519" max="521" width="17.42578125" style="49" customWidth="1"/>
    <col min="522" max="522" width="17.5703125" style="49" customWidth="1"/>
    <col min="523" max="523" width="14" style="49" customWidth="1"/>
    <col min="524" max="524" width="12.28515625" style="49" customWidth="1"/>
    <col min="525" max="526" width="14.5703125" style="49" customWidth="1"/>
    <col min="527" max="527" width="11.5703125" style="49" bestFit="1" customWidth="1"/>
    <col min="528" max="531" width="11.7109375" style="49" customWidth="1"/>
    <col min="532" max="532" width="15.5703125" style="49" customWidth="1"/>
    <col min="533" max="533" width="11.7109375" style="49" customWidth="1"/>
    <col min="534" max="768" width="11.7109375" style="49"/>
    <col min="769" max="769" width="14.140625" style="49" bestFit="1" customWidth="1"/>
    <col min="770" max="770" width="12" style="49" bestFit="1" customWidth="1"/>
    <col min="771" max="771" width="12.140625" style="49" customWidth="1"/>
    <col min="772" max="772" width="11.5703125" style="49" bestFit="1" customWidth="1"/>
    <col min="773" max="773" width="11.7109375" style="49" bestFit="1" customWidth="1"/>
    <col min="774" max="774" width="7" style="49" customWidth="1"/>
    <col min="775" max="777" width="17.42578125" style="49" customWidth="1"/>
    <col min="778" max="778" width="17.5703125" style="49" customWidth="1"/>
    <col min="779" max="779" width="14" style="49" customWidth="1"/>
    <col min="780" max="780" width="12.28515625" style="49" customWidth="1"/>
    <col min="781" max="782" width="14.5703125" style="49" customWidth="1"/>
    <col min="783" max="783" width="11.5703125" style="49" bestFit="1" customWidth="1"/>
    <col min="784" max="787" width="11.7109375" style="49" customWidth="1"/>
    <col min="788" max="788" width="15.5703125" style="49" customWidth="1"/>
    <col min="789" max="789" width="11.7109375" style="49" customWidth="1"/>
    <col min="790" max="1024" width="11.7109375" style="49"/>
    <col min="1025" max="1025" width="14.140625" style="49" bestFit="1" customWidth="1"/>
    <col min="1026" max="1026" width="12" style="49" bestFit="1" customWidth="1"/>
    <col min="1027" max="1027" width="12.140625" style="49" customWidth="1"/>
    <col min="1028" max="1028" width="11.5703125" style="49" bestFit="1" customWidth="1"/>
    <col min="1029" max="1029" width="11.7109375" style="49" bestFit="1" customWidth="1"/>
    <col min="1030" max="1030" width="7" style="49" customWidth="1"/>
    <col min="1031" max="1033" width="17.42578125" style="49" customWidth="1"/>
    <col min="1034" max="1034" width="17.5703125" style="49" customWidth="1"/>
    <col min="1035" max="1035" width="14" style="49" customWidth="1"/>
    <col min="1036" max="1036" width="12.28515625" style="49" customWidth="1"/>
    <col min="1037" max="1038" width="14.5703125" style="49" customWidth="1"/>
    <col min="1039" max="1039" width="11.5703125" style="49" bestFit="1" customWidth="1"/>
    <col min="1040" max="1043" width="11.7109375" style="49" customWidth="1"/>
    <col min="1044" max="1044" width="15.5703125" style="49" customWidth="1"/>
    <col min="1045" max="1045" width="11.7109375" style="49" customWidth="1"/>
    <col min="1046" max="1280" width="11.7109375" style="49"/>
    <col min="1281" max="1281" width="14.140625" style="49" bestFit="1" customWidth="1"/>
    <col min="1282" max="1282" width="12" style="49" bestFit="1" customWidth="1"/>
    <col min="1283" max="1283" width="12.140625" style="49" customWidth="1"/>
    <col min="1284" max="1284" width="11.5703125" style="49" bestFit="1" customWidth="1"/>
    <col min="1285" max="1285" width="11.7109375" style="49" bestFit="1" customWidth="1"/>
    <col min="1286" max="1286" width="7" style="49" customWidth="1"/>
    <col min="1287" max="1289" width="17.42578125" style="49" customWidth="1"/>
    <col min="1290" max="1290" width="17.5703125" style="49" customWidth="1"/>
    <col min="1291" max="1291" width="14" style="49" customWidth="1"/>
    <col min="1292" max="1292" width="12.28515625" style="49" customWidth="1"/>
    <col min="1293" max="1294" width="14.5703125" style="49" customWidth="1"/>
    <col min="1295" max="1295" width="11.5703125" style="49" bestFit="1" customWidth="1"/>
    <col min="1296" max="1299" width="11.7109375" style="49" customWidth="1"/>
    <col min="1300" max="1300" width="15.5703125" style="49" customWidth="1"/>
    <col min="1301" max="1301" width="11.7109375" style="49" customWidth="1"/>
    <col min="1302" max="1536" width="11.7109375" style="49"/>
    <col min="1537" max="1537" width="14.140625" style="49" bestFit="1" customWidth="1"/>
    <col min="1538" max="1538" width="12" style="49" bestFit="1" customWidth="1"/>
    <col min="1539" max="1539" width="12.140625" style="49" customWidth="1"/>
    <col min="1540" max="1540" width="11.5703125" style="49" bestFit="1" customWidth="1"/>
    <col min="1541" max="1541" width="11.7109375" style="49" bestFit="1" customWidth="1"/>
    <col min="1542" max="1542" width="7" style="49" customWidth="1"/>
    <col min="1543" max="1545" width="17.42578125" style="49" customWidth="1"/>
    <col min="1546" max="1546" width="17.5703125" style="49" customWidth="1"/>
    <col min="1547" max="1547" width="14" style="49" customWidth="1"/>
    <col min="1548" max="1548" width="12.28515625" style="49" customWidth="1"/>
    <col min="1549" max="1550" width="14.5703125" style="49" customWidth="1"/>
    <col min="1551" max="1551" width="11.5703125" style="49" bestFit="1" customWidth="1"/>
    <col min="1552" max="1555" width="11.7109375" style="49" customWidth="1"/>
    <col min="1556" max="1556" width="15.5703125" style="49" customWidth="1"/>
    <col min="1557" max="1557" width="11.7109375" style="49" customWidth="1"/>
    <col min="1558" max="1792" width="11.7109375" style="49"/>
    <col min="1793" max="1793" width="14.140625" style="49" bestFit="1" customWidth="1"/>
    <col min="1794" max="1794" width="12" style="49" bestFit="1" customWidth="1"/>
    <col min="1795" max="1795" width="12.140625" style="49" customWidth="1"/>
    <col min="1796" max="1796" width="11.5703125" style="49" bestFit="1" customWidth="1"/>
    <col min="1797" max="1797" width="11.7109375" style="49" bestFit="1" customWidth="1"/>
    <col min="1798" max="1798" width="7" style="49" customWidth="1"/>
    <col min="1799" max="1801" width="17.42578125" style="49" customWidth="1"/>
    <col min="1802" max="1802" width="17.5703125" style="49" customWidth="1"/>
    <col min="1803" max="1803" width="14" style="49" customWidth="1"/>
    <col min="1804" max="1804" width="12.28515625" style="49" customWidth="1"/>
    <col min="1805" max="1806" width="14.5703125" style="49" customWidth="1"/>
    <col min="1807" max="1807" width="11.5703125" style="49" bestFit="1" customWidth="1"/>
    <col min="1808" max="1811" width="11.7109375" style="49" customWidth="1"/>
    <col min="1812" max="1812" width="15.5703125" style="49" customWidth="1"/>
    <col min="1813" max="1813" width="11.7109375" style="49" customWidth="1"/>
    <col min="1814" max="2048" width="11.7109375" style="49"/>
    <col min="2049" max="2049" width="14.140625" style="49" bestFit="1" customWidth="1"/>
    <col min="2050" max="2050" width="12" style="49" bestFit="1" customWidth="1"/>
    <col min="2051" max="2051" width="12.140625" style="49" customWidth="1"/>
    <col min="2052" max="2052" width="11.5703125" style="49" bestFit="1" customWidth="1"/>
    <col min="2053" max="2053" width="11.7109375" style="49" bestFit="1" customWidth="1"/>
    <col min="2054" max="2054" width="7" style="49" customWidth="1"/>
    <col min="2055" max="2057" width="17.42578125" style="49" customWidth="1"/>
    <col min="2058" max="2058" width="17.5703125" style="49" customWidth="1"/>
    <col min="2059" max="2059" width="14" style="49" customWidth="1"/>
    <col min="2060" max="2060" width="12.28515625" style="49" customWidth="1"/>
    <col min="2061" max="2062" width="14.5703125" style="49" customWidth="1"/>
    <col min="2063" max="2063" width="11.5703125" style="49" bestFit="1" customWidth="1"/>
    <col min="2064" max="2067" width="11.7109375" style="49" customWidth="1"/>
    <col min="2068" max="2068" width="15.5703125" style="49" customWidth="1"/>
    <col min="2069" max="2069" width="11.7109375" style="49" customWidth="1"/>
    <col min="2070" max="2304" width="11.7109375" style="49"/>
    <col min="2305" max="2305" width="14.140625" style="49" bestFit="1" customWidth="1"/>
    <col min="2306" max="2306" width="12" style="49" bestFit="1" customWidth="1"/>
    <col min="2307" max="2307" width="12.140625" style="49" customWidth="1"/>
    <col min="2308" max="2308" width="11.5703125" style="49" bestFit="1" customWidth="1"/>
    <col min="2309" max="2309" width="11.7109375" style="49" bestFit="1" customWidth="1"/>
    <col min="2310" max="2310" width="7" style="49" customWidth="1"/>
    <col min="2311" max="2313" width="17.42578125" style="49" customWidth="1"/>
    <col min="2314" max="2314" width="17.5703125" style="49" customWidth="1"/>
    <col min="2315" max="2315" width="14" style="49" customWidth="1"/>
    <col min="2316" max="2316" width="12.28515625" style="49" customWidth="1"/>
    <col min="2317" max="2318" width="14.5703125" style="49" customWidth="1"/>
    <col min="2319" max="2319" width="11.5703125" style="49" bestFit="1" customWidth="1"/>
    <col min="2320" max="2323" width="11.7109375" style="49" customWidth="1"/>
    <col min="2324" max="2324" width="15.5703125" style="49" customWidth="1"/>
    <col min="2325" max="2325" width="11.7109375" style="49" customWidth="1"/>
    <col min="2326" max="2560" width="11.7109375" style="49"/>
    <col min="2561" max="2561" width="14.140625" style="49" bestFit="1" customWidth="1"/>
    <col min="2562" max="2562" width="12" style="49" bestFit="1" customWidth="1"/>
    <col min="2563" max="2563" width="12.140625" style="49" customWidth="1"/>
    <col min="2564" max="2564" width="11.5703125" style="49" bestFit="1" customWidth="1"/>
    <col min="2565" max="2565" width="11.7109375" style="49" bestFit="1" customWidth="1"/>
    <col min="2566" max="2566" width="7" style="49" customWidth="1"/>
    <col min="2567" max="2569" width="17.42578125" style="49" customWidth="1"/>
    <col min="2570" max="2570" width="17.5703125" style="49" customWidth="1"/>
    <col min="2571" max="2571" width="14" style="49" customWidth="1"/>
    <col min="2572" max="2572" width="12.28515625" style="49" customWidth="1"/>
    <col min="2573" max="2574" width="14.5703125" style="49" customWidth="1"/>
    <col min="2575" max="2575" width="11.5703125" style="49" bestFit="1" customWidth="1"/>
    <col min="2576" max="2579" width="11.7109375" style="49" customWidth="1"/>
    <col min="2580" max="2580" width="15.5703125" style="49" customWidth="1"/>
    <col min="2581" max="2581" width="11.7109375" style="49" customWidth="1"/>
    <col min="2582" max="2816" width="11.7109375" style="49"/>
    <col min="2817" max="2817" width="14.140625" style="49" bestFit="1" customWidth="1"/>
    <col min="2818" max="2818" width="12" style="49" bestFit="1" customWidth="1"/>
    <col min="2819" max="2819" width="12.140625" style="49" customWidth="1"/>
    <col min="2820" max="2820" width="11.5703125" style="49" bestFit="1" customWidth="1"/>
    <col min="2821" max="2821" width="11.7109375" style="49" bestFit="1" customWidth="1"/>
    <col min="2822" max="2822" width="7" style="49" customWidth="1"/>
    <col min="2823" max="2825" width="17.42578125" style="49" customWidth="1"/>
    <col min="2826" max="2826" width="17.5703125" style="49" customWidth="1"/>
    <col min="2827" max="2827" width="14" style="49" customWidth="1"/>
    <col min="2828" max="2828" width="12.28515625" style="49" customWidth="1"/>
    <col min="2829" max="2830" width="14.5703125" style="49" customWidth="1"/>
    <col min="2831" max="2831" width="11.5703125" style="49" bestFit="1" customWidth="1"/>
    <col min="2832" max="2835" width="11.7109375" style="49" customWidth="1"/>
    <col min="2836" max="2836" width="15.5703125" style="49" customWidth="1"/>
    <col min="2837" max="2837" width="11.7109375" style="49" customWidth="1"/>
    <col min="2838" max="3072" width="11.7109375" style="49"/>
    <col min="3073" max="3073" width="14.140625" style="49" bestFit="1" customWidth="1"/>
    <col min="3074" max="3074" width="12" style="49" bestFit="1" customWidth="1"/>
    <col min="3075" max="3075" width="12.140625" style="49" customWidth="1"/>
    <col min="3076" max="3076" width="11.5703125" style="49" bestFit="1" customWidth="1"/>
    <col min="3077" max="3077" width="11.7109375" style="49" bestFit="1" customWidth="1"/>
    <col min="3078" max="3078" width="7" style="49" customWidth="1"/>
    <col min="3079" max="3081" width="17.42578125" style="49" customWidth="1"/>
    <col min="3082" max="3082" width="17.5703125" style="49" customWidth="1"/>
    <col min="3083" max="3083" width="14" style="49" customWidth="1"/>
    <col min="3084" max="3084" width="12.28515625" style="49" customWidth="1"/>
    <col min="3085" max="3086" width="14.5703125" style="49" customWidth="1"/>
    <col min="3087" max="3087" width="11.5703125" style="49" bestFit="1" customWidth="1"/>
    <col min="3088" max="3091" width="11.7109375" style="49" customWidth="1"/>
    <col min="3092" max="3092" width="15.5703125" style="49" customWidth="1"/>
    <col min="3093" max="3093" width="11.7109375" style="49" customWidth="1"/>
    <col min="3094" max="3328" width="11.7109375" style="49"/>
    <col min="3329" max="3329" width="14.140625" style="49" bestFit="1" customWidth="1"/>
    <col min="3330" max="3330" width="12" style="49" bestFit="1" customWidth="1"/>
    <col min="3331" max="3331" width="12.140625" style="49" customWidth="1"/>
    <col min="3332" max="3332" width="11.5703125" style="49" bestFit="1" customWidth="1"/>
    <col min="3333" max="3333" width="11.7109375" style="49" bestFit="1" customWidth="1"/>
    <col min="3334" max="3334" width="7" style="49" customWidth="1"/>
    <col min="3335" max="3337" width="17.42578125" style="49" customWidth="1"/>
    <col min="3338" max="3338" width="17.5703125" style="49" customWidth="1"/>
    <col min="3339" max="3339" width="14" style="49" customWidth="1"/>
    <col min="3340" max="3340" width="12.28515625" style="49" customWidth="1"/>
    <col min="3341" max="3342" width="14.5703125" style="49" customWidth="1"/>
    <col min="3343" max="3343" width="11.5703125" style="49" bestFit="1" customWidth="1"/>
    <col min="3344" max="3347" width="11.7109375" style="49" customWidth="1"/>
    <col min="3348" max="3348" width="15.5703125" style="49" customWidth="1"/>
    <col min="3349" max="3349" width="11.7109375" style="49" customWidth="1"/>
    <col min="3350" max="3584" width="11.7109375" style="49"/>
    <col min="3585" max="3585" width="14.140625" style="49" bestFit="1" customWidth="1"/>
    <col min="3586" max="3586" width="12" style="49" bestFit="1" customWidth="1"/>
    <col min="3587" max="3587" width="12.140625" style="49" customWidth="1"/>
    <col min="3588" max="3588" width="11.5703125" style="49" bestFit="1" customWidth="1"/>
    <col min="3589" max="3589" width="11.7109375" style="49" bestFit="1" customWidth="1"/>
    <col min="3590" max="3590" width="7" style="49" customWidth="1"/>
    <col min="3591" max="3593" width="17.42578125" style="49" customWidth="1"/>
    <col min="3594" max="3594" width="17.5703125" style="49" customWidth="1"/>
    <col min="3595" max="3595" width="14" style="49" customWidth="1"/>
    <col min="3596" max="3596" width="12.28515625" style="49" customWidth="1"/>
    <col min="3597" max="3598" width="14.5703125" style="49" customWidth="1"/>
    <col min="3599" max="3599" width="11.5703125" style="49" bestFit="1" customWidth="1"/>
    <col min="3600" max="3603" width="11.7109375" style="49" customWidth="1"/>
    <col min="3604" max="3604" width="15.5703125" style="49" customWidth="1"/>
    <col min="3605" max="3605" width="11.7109375" style="49" customWidth="1"/>
    <col min="3606" max="3840" width="11.7109375" style="49"/>
    <col min="3841" max="3841" width="14.140625" style="49" bestFit="1" customWidth="1"/>
    <col min="3842" max="3842" width="12" style="49" bestFit="1" customWidth="1"/>
    <col min="3843" max="3843" width="12.140625" style="49" customWidth="1"/>
    <col min="3844" max="3844" width="11.5703125" style="49" bestFit="1" customWidth="1"/>
    <col min="3845" max="3845" width="11.7109375" style="49" bestFit="1" customWidth="1"/>
    <col min="3846" max="3846" width="7" style="49" customWidth="1"/>
    <col min="3847" max="3849" width="17.42578125" style="49" customWidth="1"/>
    <col min="3850" max="3850" width="17.5703125" style="49" customWidth="1"/>
    <col min="3851" max="3851" width="14" style="49" customWidth="1"/>
    <col min="3852" max="3852" width="12.28515625" style="49" customWidth="1"/>
    <col min="3853" max="3854" width="14.5703125" style="49" customWidth="1"/>
    <col min="3855" max="3855" width="11.5703125" style="49" bestFit="1" customWidth="1"/>
    <col min="3856" max="3859" width="11.7109375" style="49" customWidth="1"/>
    <col min="3860" max="3860" width="15.5703125" style="49" customWidth="1"/>
    <col min="3861" max="3861" width="11.7109375" style="49" customWidth="1"/>
    <col min="3862" max="4096" width="11.7109375" style="49"/>
    <col min="4097" max="4097" width="14.140625" style="49" bestFit="1" customWidth="1"/>
    <col min="4098" max="4098" width="12" style="49" bestFit="1" customWidth="1"/>
    <col min="4099" max="4099" width="12.140625" style="49" customWidth="1"/>
    <col min="4100" max="4100" width="11.5703125" style="49" bestFit="1" customWidth="1"/>
    <col min="4101" max="4101" width="11.7109375" style="49" bestFit="1" customWidth="1"/>
    <col min="4102" max="4102" width="7" style="49" customWidth="1"/>
    <col min="4103" max="4105" width="17.42578125" style="49" customWidth="1"/>
    <col min="4106" max="4106" width="17.5703125" style="49" customWidth="1"/>
    <col min="4107" max="4107" width="14" style="49" customWidth="1"/>
    <col min="4108" max="4108" width="12.28515625" style="49" customWidth="1"/>
    <col min="4109" max="4110" width="14.5703125" style="49" customWidth="1"/>
    <col min="4111" max="4111" width="11.5703125" style="49" bestFit="1" customWidth="1"/>
    <col min="4112" max="4115" width="11.7109375" style="49" customWidth="1"/>
    <col min="4116" max="4116" width="15.5703125" style="49" customWidth="1"/>
    <col min="4117" max="4117" width="11.7109375" style="49" customWidth="1"/>
    <col min="4118" max="4352" width="11.7109375" style="49"/>
    <col min="4353" max="4353" width="14.140625" style="49" bestFit="1" customWidth="1"/>
    <col min="4354" max="4354" width="12" style="49" bestFit="1" customWidth="1"/>
    <col min="4355" max="4355" width="12.140625" style="49" customWidth="1"/>
    <col min="4356" max="4356" width="11.5703125" style="49" bestFit="1" customWidth="1"/>
    <col min="4357" max="4357" width="11.7109375" style="49" bestFit="1" customWidth="1"/>
    <col min="4358" max="4358" width="7" style="49" customWidth="1"/>
    <col min="4359" max="4361" width="17.42578125" style="49" customWidth="1"/>
    <col min="4362" max="4362" width="17.5703125" style="49" customWidth="1"/>
    <col min="4363" max="4363" width="14" style="49" customWidth="1"/>
    <col min="4364" max="4364" width="12.28515625" style="49" customWidth="1"/>
    <col min="4365" max="4366" width="14.5703125" style="49" customWidth="1"/>
    <col min="4367" max="4367" width="11.5703125" style="49" bestFit="1" customWidth="1"/>
    <col min="4368" max="4371" width="11.7109375" style="49" customWidth="1"/>
    <col min="4372" max="4372" width="15.5703125" style="49" customWidth="1"/>
    <col min="4373" max="4373" width="11.7109375" style="49" customWidth="1"/>
    <col min="4374" max="4608" width="11.7109375" style="49"/>
    <col min="4609" max="4609" width="14.140625" style="49" bestFit="1" customWidth="1"/>
    <col min="4610" max="4610" width="12" style="49" bestFit="1" customWidth="1"/>
    <col min="4611" max="4611" width="12.140625" style="49" customWidth="1"/>
    <col min="4612" max="4612" width="11.5703125" style="49" bestFit="1" customWidth="1"/>
    <col min="4613" max="4613" width="11.7109375" style="49" bestFit="1" customWidth="1"/>
    <col min="4614" max="4614" width="7" style="49" customWidth="1"/>
    <col min="4615" max="4617" width="17.42578125" style="49" customWidth="1"/>
    <col min="4618" max="4618" width="17.5703125" style="49" customWidth="1"/>
    <col min="4619" max="4619" width="14" style="49" customWidth="1"/>
    <col min="4620" max="4620" width="12.28515625" style="49" customWidth="1"/>
    <col min="4621" max="4622" width="14.5703125" style="49" customWidth="1"/>
    <col min="4623" max="4623" width="11.5703125" style="49" bestFit="1" customWidth="1"/>
    <col min="4624" max="4627" width="11.7109375" style="49" customWidth="1"/>
    <col min="4628" max="4628" width="15.5703125" style="49" customWidth="1"/>
    <col min="4629" max="4629" width="11.7109375" style="49" customWidth="1"/>
    <col min="4630" max="4864" width="11.7109375" style="49"/>
    <col min="4865" max="4865" width="14.140625" style="49" bestFit="1" customWidth="1"/>
    <col min="4866" max="4866" width="12" style="49" bestFit="1" customWidth="1"/>
    <col min="4867" max="4867" width="12.140625" style="49" customWidth="1"/>
    <col min="4868" max="4868" width="11.5703125" style="49" bestFit="1" customWidth="1"/>
    <col min="4869" max="4869" width="11.7109375" style="49" bestFit="1" customWidth="1"/>
    <col min="4870" max="4870" width="7" style="49" customWidth="1"/>
    <col min="4871" max="4873" width="17.42578125" style="49" customWidth="1"/>
    <col min="4874" max="4874" width="17.5703125" style="49" customWidth="1"/>
    <col min="4875" max="4875" width="14" style="49" customWidth="1"/>
    <col min="4876" max="4876" width="12.28515625" style="49" customWidth="1"/>
    <col min="4877" max="4878" width="14.5703125" style="49" customWidth="1"/>
    <col min="4879" max="4879" width="11.5703125" style="49" bestFit="1" customWidth="1"/>
    <col min="4880" max="4883" width="11.7109375" style="49" customWidth="1"/>
    <col min="4884" max="4884" width="15.5703125" style="49" customWidth="1"/>
    <col min="4885" max="4885" width="11.7109375" style="49" customWidth="1"/>
    <col min="4886" max="5120" width="11.7109375" style="49"/>
    <col min="5121" max="5121" width="14.140625" style="49" bestFit="1" customWidth="1"/>
    <col min="5122" max="5122" width="12" style="49" bestFit="1" customWidth="1"/>
    <col min="5123" max="5123" width="12.140625" style="49" customWidth="1"/>
    <col min="5124" max="5124" width="11.5703125" style="49" bestFit="1" customWidth="1"/>
    <col min="5125" max="5125" width="11.7109375" style="49" bestFit="1" customWidth="1"/>
    <col min="5126" max="5126" width="7" style="49" customWidth="1"/>
    <col min="5127" max="5129" width="17.42578125" style="49" customWidth="1"/>
    <col min="5130" max="5130" width="17.5703125" style="49" customWidth="1"/>
    <col min="5131" max="5131" width="14" style="49" customWidth="1"/>
    <col min="5132" max="5132" width="12.28515625" style="49" customWidth="1"/>
    <col min="5133" max="5134" width="14.5703125" style="49" customWidth="1"/>
    <col min="5135" max="5135" width="11.5703125" style="49" bestFit="1" customWidth="1"/>
    <col min="5136" max="5139" width="11.7109375" style="49" customWidth="1"/>
    <col min="5140" max="5140" width="15.5703125" style="49" customWidth="1"/>
    <col min="5141" max="5141" width="11.7109375" style="49" customWidth="1"/>
    <col min="5142" max="5376" width="11.7109375" style="49"/>
    <col min="5377" max="5377" width="14.140625" style="49" bestFit="1" customWidth="1"/>
    <col min="5378" max="5378" width="12" style="49" bestFit="1" customWidth="1"/>
    <col min="5379" max="5379" width="12.140625" style="49" customWidth="1"/>
    <col min="5380" max="5380" width="11.5703125" style="49" bestFit="1" customWidth="1"/>
    <col min="5381" max="5381" width="11.7109375" style="49" bestFit="1" customWidth="1"/>
    <col min="5382" max="5382" width="7" style="49" customWidth="1"/>
    <col min="5383" max="5385" width="17.42578125" style="49" customWidth="1"/>
    <col min="5386" max="5386" width="17.5703125" style="49" customWidth="1"/>
    <col min="5387" max="5387" width="14" style="49" customWidth="1"/>
    <col min="5388" max="5388" width="12.28515625" style="49" customWidth="1"/>
    <col min="5389" max="5390" width="14.5703125" style="49" customWidth="1"/>
    <col min="5391" max="5391" width="11.5703125" style="49" bestFit="1" customWidth="1"/>
    <col min="5392" max="5395" width="11.7109375" style="49" customWidth="1"/>
    <col min="5396" max="5396" width="15.5703125" style="49" customWidth="1"/>
    <col min="5397" max="5397" width="11.7109375" style="49" customWidth="1"/>
    <col min="5398" max="5632" width="11.7109375" style="49"/>
    <col min="5633" max="5633" width="14.140625" style="49" bestFit="1" customWidth="1"/>
    <col min="5634" max="5634" width="12" style="49" bestFit="1" customWidth="1"/>
    <col min="5635" max="5635" width="12.140625" style="49" customWidth="1"/>
    <col min="5636" max="5636" width="11.5703125" style="49" bestFit="1" customWidth="1"/>
    <col min="5637" max="5637" width="11.7109375" style="49" bestFit="1" customWidth="1"/>
    <col min="5638" max="5638" width="7" style="49" customWidth="1"/>
    <col min="5639" max="5641" width="17.42578125" style="49" customWidth="1"/>
    <col min="5642" max="5642" width="17.5703125" style="49" customWidth="1"/>
    <col min="5643" max="5643" width="14" style="49" customWidth="1"/>
    <col min="5644" max="5644" width="12.28515625" style="49" customWidth="1"/>
    <col min="5645" max="5646" width="14.5703125" style="49" customWidth="1"/>
    <col min="5647" max="5647" width="11.5703125" style="49" bestFit="1" customWidth="1"/>
    <col min="5648" max="5651" width="11.7109375" style="49" customWidth="1"/>
    <col min="5652" max="5652" width="15.5703125" style="49" customWidth="1"/>
    <col min="5653" max="5653" width="11.7109375" style="49" customWidth="1"/>
    <col min="5654" max="5888" width="11.7109375" style="49"/>
    <col min="5889" max="5889" width="14.140625" style="49" bestFit="1" customWidth="1"/>
    <col min="5890" max="5890" width="12" style="49" bestFit="1" customWidth="1"/>
    <col min="5891" max="5891" width="12.140625" style="49" customWidth="1"/>
    <col min="5892" max="5892" width="11.5703125" style="49" bestFit="1" customWidth="1"/>
    <col min="5893" max="5893" width="11.7109375" style="49" bestFit="1" customWidth="1"/>
    <col min="5894" max="5894" width="7" style="49" customWidth="1"/>
    <col min="5895" max="5897" width="17.42578125" style="49" customWidth="1"/>
    <col min="5898" max="5898" width="17.5703125" style="49" customWidth="1"/>
    <col min="5899" max="5899" width="14" style="49" customWidth="1"/>
    <col min="5900" max="5900" width="12.28515625" style="49" customWidth="1"/>
    <col min="5901" max="5902" width="14.5703125" style="49" customWidth="1"/>
    <col min="5903" max="5903" width="11.5703125" style="49" bestFit="1" customWidth="1"/>
    <col min="5904" max="5907" width="11.7109375" style="49" customWidth="1"/>
    <col min="5908" max="5908" width="15.5703125" style="49" customWidth="1"/>
    <col min="5909" max="5909" width="11.7109375" style="49" customWidth="1"/>
    <col min="5910" max="6144" width="11.7109375" style="49"/>
    <col min="6145" max="6145" width="14.140625" style="49" bestFit="1" customWidth="1"/>
    <col min="6146" max="6146" width="12" style="49" bestFit="1" customWidth="1"/>
    <col min="6147" max="6147" width="12.140625" style="49" customWidth="1"/>
    <col min="6148" max="6148" width="11.5703125" style="49" bestFit="1" customWidth="1"/>
    <col min="6149" max="6149" width="11.7109375" style="49" bestFit="1" customWidth="1"/>
    <col min="6150" max="6150" width="7" style="49" customWidth="1"/>
    <col min="6151" max="6153" width="17.42578125" style="49" customWidth="1"/>
    <col min="6154" max="6154" width="17.5703125" style="49" customWidth="1"/>
    <col min="6155" max="6155" width="14" style="49" customWidth="1"/>
    <col min="6156" max="6156" width="12.28515625" style="49" customWidth="1"/>
    <col min="6157" max="6158" width="14.5703125" style="49" customWidth="1"/>
    <col min="6159" max="6159" width="11.5703125" style="49" bestFit="1" customWidth="1"/>
    <col min="6160" max="6163" width="11.7109375" style="49" customWidth="1"/>
    <col min="6164" max="6164" width="15.5703125" style="49" customWidth="1"/>
    <col min="6165" max="6165" width="11.7109375" style="49" customWidth="1"/>
    <col min="6166" max="6400" width="11.7109375" style="49"/>
    <col min="6401" max="6401" width="14.140625" style="49" bestFit="1" customWidth="1"/>
    <col min="6402" max="6402" width="12" style="49" bestFit="1" customWidth="1"/>
    <col min="6403" max="6403" width="12.140625" style="49" customWidth="1"/>
    <col min="6404" max="6404" width="11.5703125" style="49" bestFit="1" customWidth="1"/>
    <col min="6405" max="6405" width="11.7109375" style="49" bestFit="1" customWidth="1"/>
    <col min="6406" max="6406" width="7" style="49" customWidth="1"/>
    <col min="6407" max="6409" width="17.42578125" style="49" customWidth="1"/>
    <col min="6410" max="6410" width="17.5703125" style="49" customWidth="1"/>
    <col min="6411" max="6411" width="14" style="49" customWidth="1"/>
    <col min="6412" max="6412" width="12.28515625" style="49" customWidth="1"/>
    <col min="6413" max="6414" width="14.5703125" style="49" customWidth="1"/>
    <col min="6415" max="6415" width="11.5703125" style="49" bestFit="1" customWidth="1"/>
    <col min="6416" max="6419" width="11.7109375" style="49" customWidth="1"/>
    <col min="6420" max="6420" width="15.5703125" style="49" customWidth="1"/>
    <col min="6421" max="6421" width="11.7109375" style="49" customWidth="1"/>
    <col min="6422" max="6656" width="11.7109375" style="49"/>
    <col min="6657" max="6657" width="14.140625" style="49" bestFit="1" customWidth="1"/>
    <col min="6658" max="6658" width="12" style="49" bestFit="1" customWidth="1"/>
    <col min="6659" max="6659" width="12.140625" style="49" customWidth="1"/>
    <col min="6660" max="6660" width="11.5703125" style="49" bestFit="1" customWidth="1"/>
    <col min="6661" max="6661" width="11.7109375" style="49" bestFit="1" customWidth="1"/>
    <col min="6662" max="6662" width="7" style="49" customWidth="1"/>
    <col min="6663" max="6665" width="17.42578125" style="49" customWidth="1"/>
    <col min="6666" max="6666" width="17.5703125" style="49" customWidth="1"/>
    <col min="6667" max="6667" width="14" style="49" customWidth="1"/>
    <col min="6668" max="6668" width="12.28515625" style="49" customWidth="1"/>
    <col min="6669" max="6670" width="14.5703125" style="49" customWidth="1"/>
    <col min="6671" max="6671" width="11.5703125" style="49" bestFit="1" customWidth="1"/>
    <col min="6672" max="6675" width="11.7109375" style="49" customWidth="1"/>
    <col min="6676" max="6676" width="15.5703125" style="49" customWidth="1"/>
    <col min="6677" max="6677" width="11.7109375" style="49" customWidth="1"/>
    <col min="6678" max="6912" width="11.7109375" style="49"/>
    <col min="6913" max="6913" width="14.140625" style="49" bestFit="1" customWidth="1"/>
    <col min="6914" max="6914" width="12" style="49" bestFit="1" customWidth="1"/>
    <col min="6915" max="6915" width="12.140625" style="49" customWidth="1"/>
    <col min="6916" max="6916" width="11.5703125" style="49" bestFit="1" customWidth="1"/>
    <col min="6917" max="6917" width="11.7109375" style="49" bestFit="1" customWidth="1"/>
    <col min="6918" max="6918" width="7" style="49" customWidth="1"/>
    <col min="6919" max="6921" width="17.42578125" style="49" customWidth="1"/>
    <col min="6922" max="6922" width="17.5703125" style="49" customWidth="1"/>
    <col min="6923" max="6923" width="14" style="49" customWidth="1"/>
    <col min="6924" max="6924" width="12.28515625" style="49" customWidth="1"/>
    <col min="6925" max="6926" width="14.5703125" style="49" customWidth="1"/>
    <col min="6927" max="6927" width="11.5703125" style="49" bestFit="1" customWidth="1"/>
    <col min="6928" max="6931" width="11.7109375" style="49" customWidth="1"/>
    <col min="6932" max="6932" width="15.5703125" style="49" customWidth="1"/>
    <col min="6933" max="6933" width="11.7109375" style="49" customWidth="1"/>
    <col min="6934" max="7168" width="11.7109375" style="49"/>
    <col min="7169" max="7169" width="14.140625" style="49" bestFit="1" customWidth="1"/>
    <col min="7170" max="7170" width="12" style="49" bestFit="1" customWidth="1"/>
    <col min="7171" max="7171" width="12.140625" style="49" customWidth="1"/>
    <col min="7172" max="7172" width="11.5703125" style="49" bestFit="1" customWidth="1"/>
    <col min="7173" max="7173" width="11.7109375" style="49" bestFit="1" customWidth="1"/>
    <col min="7174" max="7174" width="7" style="49" customWidth="1"/>
    <col min="7175" max="7177" width="17.42578125" style="49" customWidth="1"/>
    <col min="7178" max="7178" width="17.5703125" style="49" customWidth="1"/>
    <col min="7179" max="7179" width="14" style="49" customWidth="1"/>
    <col min="7180" max="7180" width="12.28515625" style="49" customWidth="1"/>
    <col min="7181" max="7182" width="14.5703125" style="49" customWidth="1"/>
    <col min="7183" max="7183" width="11.5703125" style="49" bestFit="1" customWidth="1"/>
    <col min="7184" max="7187" width="11.7109375" style="49" customWidth="1"/>
    <col min="7188" max="7188" width="15.5703125" style="49" customWidth="1"/>
    <col min="7189" max="7189" width="11.7109375" style="49" customWidth="1"/>
    <col min="7190" max="7424" width="11.7109375" style="49"/>
    <col min="7425" max="7425" width="14.140625" style="49" bestFit="1" customWidth="1"/>
    <col min="7426" max="7426" width="12" style="49" bestFit="1" customWidth="1"/>
    <col min="7427" max="7427" width="12.140625" style="49" customWidth="1"/>
    <col min="7428" max="7428" width="11.5703125" style="49" bestFit="1" customWidth="1"/>
    <col min="7429" max="7429" width="11.7109375" style="49" bestFit="1" customWidth="1"/>
    <col min="7430" max="7430" width="7" style="49" customWidth="1"/>
    <col min="7431" max="7433" width="17.42578125" style="49" customWidth="1"/>
    <col min="7434" max="7434" width="17.5703125" style="49" customWidth="1"/>
    <col min="7435" max="7435" width="14" style="49" customWidth="1"/>
    <col min="7436" max="7436" width="12.28515625" style="49" customWidth="1"/>
    <col min="7437" max="7438" width="14.5703125" style="49" customWidth="1"/>
    <col min="7439" max="7439" width="11.5703125" style="49" bestFit="1" customWidth="1"/>
    <col min="7440" max="7443" width="11.7109375" style="49" customWidth="1"/>
    <col min="7444" max="7444" width="15.5703125" style="49" customWidth="1"/>
    <col min="7445" max="7445" width="11.7109375" style="49" customWidth="1"/>
    <col min="7446" max="7680" width="11.7109375" style="49"/>
    <col min="7681" max="7681" width="14.140625" style="49" bestFit="1" customWidth="1"/>
    <col min="7682" max="7682" width="12" style="49" bestFit="1" customWidth="1"/>
    <col min="7683" max="7683" width="12.140625" style="49" customWidth="1"/>
    <col min="7684" max="7684" width="11.5703125" style="49" bestFit="1" customWidth="1"/>
    <col min="7685" max="7685" width="11.7109375" style="49" bestFit="1" customWidth="1"/>
    <col min="7686" max="7686" width="7" style="49" customWidth="1"/>
    <col min="7687" max="7689" width="17.42578125" style="49" customWidth="1"/>
    <col min="7690" max="7690" width="17.5703125" style="49" customWidth="1"/>
    <col min="7691" max="7691" width="14" style="49" customWidth="1"/>
    <col min="7692" max="7692" width="12.28515625" style="49" customWidth="1"/>
    <col min="7693" max="7694" width="14.5703125" style="49" customWidth="1"/>
    <col min="7695" max="7695" width="11.5703125" style="49" bestFit="1" customWidth="1"/>
    <col min="7696" max="7699" width="11.7109375" style="49" customWidth="1"/>
    <col min="7700" max="7700" width="15.5703125" style="49" customWidth="1"/>
    <col min="7701" max="7701" width="11.7109375" style="49" customWidth="1"/>
    <col min="7702" max="7936" width="11.7109375" style="49"/>
    <col min="7937" max="7937" width="14.140625" style="49" bestFit="1" customWidth="1"/>
    <col min="7938" max="7938" width="12" style="49" bestFit="1" customWidth="1"/>
    <col min="7939" max="7939" width="12.140625" style="49" customWidth="1"/>
    <col min="7940" max="7940" width="11.5703125" style="49" bestFit="1" customWidth="1"/>
    <col min="7941" max="7941" width="11.7109375" style="49" bestFit="1" customWidth="1"/>
    <col min="7942" max="7942" width="7" style="49" customWidth="1"/>
    <col min="7943" max="7945" width="17.42578125" style="49" customWidth="1"/>
    <col min="7946" max="7946" width="17.5703125" style="49" customWidth="1"/>
    <col min="7947" max="7947" width="14" style="49" customWidth="1"/>
    <col min="7948" max="7948" width="12.28515625" style="49" customWidth="1"/>
    <col min="7949" max="7950" width="14.5703125" style="49" customWidth="1"/>
    <col min="7951" max="7951" width="11.5703125" style="49" bestFit="1" customWidth="1"/>
    <col min="7952" max="7955" width="11.7109375" style="49" customWidth="1"/>
    <col min="7956" max="7956" width="15.5703125" style="49" customWidth="1"/>
    <col min="7957" max="7957" width="11.7109375" style="49" customWidth="1"/>
    <col min="7958" max="8192" width="11.7109375" style="49"/>
    <col min="8193" max="8193" width="14.140625" style="49" bestFit="1" customWidth="1"/>
    <col min="8194" max="8194" width="12" style="49" bestFit="1" customWidth="1"/>
    <col min="8195" max="8195" width="12.140625" style="49" customWidth="1"/>
    <col min="8196" max="8196" width="11.5703125" style="49" bestFit="1" customWidth="1"/>
    <col min="8197" max="8197" width="11.7109375" style="49" bestFit="1" customWidth="1"/>
    <col min="8198" max="8198" width="7" style="49" customWidth="1"/>
    <col min="8199" max="8201" width="17.42578125" style="49" customWidth="1"/>
    <col min="8202" max="8202" width="17.5703125" style="49" customWidth="1"/>
    <col min="8203" max="8203" width="14" style="49" customWidth="1"/>
    <col min="8204" max="8204" width="12.28515625" style="49" customWidth="1"/>
    <col min="8205" max="8206" width="14.5703125" style="49" customWidth="1"/>
    <col min="8207" max="8207" width="11.5703125" style="49" bestFit="1" customWidth="1"/>
    <col min="8208" max="8211" width="11.7109375" style="49" customWidth="1"/>
    <col min="8212" max="8212" width="15.5703125" style="49" customWidth="1"/>
    <col min="8213" max="8213" width="11.7109375" style="49" customWidth="1"/>
    <col min="8214" max="8448" width="11.7109375" style="49"/>
    <col min="8449" max="8449" width="14.140625" style="49" bestFit="1" customWidth="1"/>
    <col min="8450" max="8450" width="12" style="49" bestFit="1" customWidth="1"/>
    <col min="8451" max="8451" width="12.140625" style="49" customWidth="1"/>
    <col min="8452" max="8452" width="11.5703125" style="49" bestFit="1" customWidth="1"/>
    <col min="8453" max="8453" width="11.7109375" style="49" bestFit="1" customWidth="1"/>
    <col min="8454" max="8454" width="7" style="49" customWidth="1"/>
    <col min="8455" max="8457" width="17.42578125" style="49" customWidth="1"/>
    <col min="8458" max="8458" width="17.5703125" style="49" customWidth="1"/>
    <col min="8459" max="8459" width="14" style="49" customWidth="1"/>
    <col min="8460" max="8460" width="12.28515625" style="49" customWidth="1"/>
    <col min="8461" max="8462" width="14.5703125" style="49" customWidth="1"/>
    <col min="8463" max="8463" width="11.5703125" style="49" bestFit="1" customWidth="1"/>
    <col min="8464" max="8467" width="11.7109375" style="49" customWidth="1"/>
    <col min="8468" max="8468" width="15.5703125" style="49" customWidth="1"/>
    <col min="8469" max="8469" width="11.7109375" style="49" customWidth="1"/>
    <col min="8470" max="8704" width="11.7109375" style="49"/>
    <col min="8705" max="8705" width="14.140625" style="49" bestFit="1" customWidth="1"/>
    <col min="8706" max="8706" width="12" style="49" bestFit="1" customWidth="1"/>
    <col min="8707" max="8707" width="12.140625" style="49" customWidth="1"/>
    <col min="8708" max="8708" width="11.5703125" style="49" bestFit="1" customWidth="1"/>
    <col min="8709" max="8709" width="11.7109375" style="49" bestFit="1" customWidth="1"/>
    <col min="8710" max="8710" width="7" style="49" customWidth="1"/>
    <col min="8711" max="8713" width="17.42578125" style="49" customWidth="1"/>
    <col min="8714" max="8714" width="17.5703125" style="49" customWidth="1"/>
    <col min="8715" max="8715" width="14" style="49" customWidth="1"/>
    <col min="8716" max="8716" width="12.28515625" style="49" customWidth="1"/>
    <col min="8717" max="8718" width="14.5703125" style="49" customWidth="1"/>
    <col min="8719" max="8719" width="11.5703125" style="49" bestFit="1" customWidth="1"/>
    <col min="8720" max="8723" width="11.7109375" style="49" customWidth="1"/>
    <col min="8724" max="8724" width="15.5703125" style="49" customWidth="1"/>
    <col min="8725" max="8725" width="11.7109375" style="49" customWidth="1"/>
    <col min="8726" max="8960" width="11.7109375" style="49"/>
    <col min="8961" max="8961" width="14.140625" style="49" bestFit="1" customWidth="1"/>
    <col min="8962" max="8962" width="12" style="49" bestFit="1" customWidth="1"/>
    <col min="8963" max="8963" width="12.140625" style="49" customWidth="1"/>
    <col min="8964" max="8964" width="11.5703125" style="49" bestFit="1" customWidth="1"/>
    <col min="8965" max="8965" width="11.7109375" style="49" bestFit="1" customWidth="1"/>
    <col min="8966" max="8966" width="7" style="49" customWidth="1"/>
    <col min="8967" max="8969" width="17.42578125" style="49" customWidth="1"/>
    <col min="8970" max="8970" width="17.5703125" style="49" customWidth="1"/>
    <col min="8971" max="8971" width="14" style="49" customWidth="1"/>
    <col min="8972" max="8972" width="12.28515625" style="49" customWidth="1"/>
    <col min="8973" max="8974" width="14.5703125" style="49" customWidth="1"/>
    <col min="8975" max="8975" width="11.5703125" style="49" bestFit="1" customWidth="1"/>
    <col min="8976" max="8979" width="11.7109375" style="49" customWidth="1"/>
    <col min="8980" max="8980" width="15.5703125" style="49" customWidth="1"/>
    <col min="8981" max="8981" width="11.7109375" style="49" customWidth="1"/>
    <col min="8982" max="9216" width="11.7109375" style="49"/>
    <col min="9217" max="9217" width="14.140625" style="49" bestFit="1" customWidth="1"/>
    <col min="9218" max="9218" width="12" style="49" bestFit="1" customWidth="1"/>
    <col min="9219" max="9219" width="12.140625" style="49" customWidth="1"/>
    <col min="9220" max="9220" width="11.5703125" style="49" bestFit="1" customWidth="1"/>
    <col min="9221" max="9221" width="11.7109375" style="49" bestFit="1" customWidth="1"/>
    <col min="9222" max="9222" width="7" style="49" customWidth="1"/>
    <col min="9223" max="9225" width="17.42578125" style="49" customWidth="1"/>
    <col min="9226" max="9226" width="17.5703125" style="49" customWidth="1"/>
    <col min="9227" max="9227" width="14" style="49" customWidth="1"/>
    <col min="9228" max="9228" width="12.28515625" style="49" customWidth="1"/>
    <col min="9229" max="9230" width="14.5703125" style="49" customWidth="1"/>
    <col min="9231" max="9231" width="11.5703125" style="49" bestFit="1" customWidth="1"/>
    <col min="9232" max="9235" width="11.7109375" style="49" customWidth="1"/>
    <col min="9236" max="9236" width="15.5703125" style="49" customWidth="1"/>
    <col min="9237" max="9237" width="11.7109375" style="49" customWidth="1"/>
    <col min="9238" max="9472" width="11.7109375" style="49"/>
    <col min="9473" max="9473" width="14.140625" style="49" bestFit="1" customWidth="1"/>
    <col min="9474" max="9474" width="12" style="49" bestFit="1" customWidth="1"/>
    <col min="9475" max="9475" width="12.140625" style="49" customWidth="1"/>
    <col min="9476" max="9476" width="11.5703125" style="49" bestFit="1" customWidth="1"/>
    <col min="9477" max="9477" width="11.7109375" style="49" bestFit="1" customWidth="1"/>
    <col min="9478" max="9478" width="7" style="49" customWidth="1"/>
    <col min="9479" max="9481" width="17.42578125" style="49" customWidth="1"/>
    <col min="9482" max="9482" width="17.5703125" style="49" customWidth="1"/>
    <col min="9483" max="9483" width="14" style="49" customWidth="1"/>
    <col min="9484" max="9484" width="12.28515625" style="49" customWidth="1"/>
    <col min="9485" max="9486" width="14.5703125" style="49" customWidth="1"/>
    <col min="9487" max="9487" width="11.5703125" style="49" bestFit="1" customWidth="1"/>
    <col min="9488" max="9491" width="11.7109375" style="49" customWidth="1"/>
    <col min="9492" max="9492" width="15.5703125" style="49" customWidth="1"/>
    <col min="9493" max="9493" width="11.7109375" style="49" customWidth="1"/>
    <col min="9494" max="9728" width="11.7109375" style="49"/>
    <col min="9729" max="9729" width="14.140625" style="49" bestFit="1" customWidth="1"/>
    <col min="9730" max="9730" width="12" style="49" bestFit="1" customWidth="1"/>
    <col min="9731" max="9731" width="12.140625" style="49" customWidth="1"/>
    <col min="9732" max="9732" width="11.5703125" style="49" bestFit="1" customWidth="1"/>
    <col min="9733" max="9733" width="11.7109375" style="49" bestFit="1" customWidth="1"/>
    <col min="9734" max="9734" width="7" style="49" customWidth="1"/>
    <col min="9735" max="9737" width="17.42578125" style="49" customWidth="1"/>
    <col min="9738" max="9738" width="17.5703125" style="49" customWidth="1"/>
    <col min="9739" max="9739" width="14" style="49" customWidth="1"/>
    <col min="9740" max="9740" width="12.28515625" style="49" customWidth="1"/>
    <col min="9741" max="9742" width="14.5703125" style="49" customWidth="1"/>
    <col min="9743" max="9743" width="11.5703125" style="49" bestFit="1" customWidth="1"/>
    <col min="9744" max="9747" width="11.7109375" style="49" customWidth="1"/>
    <col min="9748" max="9748" width="15.5703125" style="49" customWidth="1"/>
    <col min="9749" max="9749" width="11.7109375" style="49" customWidth="1"/>
    <col min="9750" max="9984" width="11.7109375" style="49"/>
    <col min="9985" max="9985" width="14.140625" style="49" bestFit="1" customWidth="1"/>
    <col min="9986" max="9986" width="12" style="49" bestFit="1" customWidth="1"/>
    <col min="9987" max="9987" width="12.140625" style="49" customWidth="1"/>
    <col min="9988" max="9988" width="11.5703125" style="49" bestFit="1" customWidth="1"/>
    <col min="9989" max="9989" width="11.7109375" style="49" bestFit="1" customWidth="1"/>
    <col min="9990" max="9990" width="7" style="49" customWidth="1"/>
    <col min="9991" max="9993" width="17.42578125" style="49" customWidth="1"/>
    <col min="9994" max="9994" width="17.5703125" style="49" customWidth="1"/>
    <col min="9995" max="9995" width="14" style="49" customWidth="1"/>
    <col min="9996" max="9996" width="12.28515625" style="49" customWidth="1"/>
    <col min="9997" max="9998" width="14.5703125" style="49" customWidth="1"/>
    <col min="9999" max="9999" width="11.5703125" style="49" bestFit="1" customWidth="1"/>
    <col min="10000" max="10003" width="11.7109375" style="49" customWidth="1"/>
    <col min="10004" max="10004" width="15.5703125" style="49" customWidth="1"/>
    <col min="10005" max="10005" width="11.7109375" style="49" customWidth="1"/>
    <col min="10006" max="10240" width="11.7109375" style="49"/>
    <col min="10241" max="10241" width="14.140625" style="49" bestFit="1" customWidth="1"/>
    <col min="10242" max="10242" width="12" style="49" bestFit="1" customWidth="1"/>
    <col min="10243" max="10243" width="12.140625" style="49" customWidth="1"/>
    <col min="10244" max="10244" width="11.5703125" style="49" bestFit="1" customWidth="1"/>
    <col min="10245" max="10245" width="11.7109375" style="49" bestFit="1" customWidth="1"/>
    <col min="10246" max="10246" width="7" style="49" customWidth="1"/>
    <col min="10247" max="10249" width="17.42578125" style="49" customWidth="1"/>
    <col min="10250" max="10250" width="17.5703125" style="49" customWidth="1"/>
    <col min="10251" max="10251" width="14" style="49" customWidth="1"/>
    <col min="10252" max="10252" width="12.28515625" style="49" customWidth="1"/>
    <col min="10253" max="10254" width="14.5703125" style="49" customWidth="1"/>
    <col min="10255" max="10255" width="11.5703125" style="49" bestFit="1" customWidth="1"/>
    <col min="10256" max="10259" width="11.7109375" style="49" customWidth="1"/>
    <col min="10260" max="10260" width="15.5703125" style="49" customWidth="1"/>
    <col min="10261" max="10261" width="11.7109375" style="49" customWidth="1"/>
    <col min="10262" max="10496" width="11.7109375" style="49"/>
    <col min="10497" max="10497" width="14.140625" style="49" bestFit="1" customWidth="1"/>
    <col min="10498" max="10498" width="12" style="49" bestFit="1" customWidth="1"/>
    <col min="10499" max="10499" width="12.140625" style="49" customWidth="1"/>
    <col min="10500" max="10500" width="11.5703125" style="49" bestFit="1" customWidth="1"/>
    <col min="10501" max="10501" width="11.7109375" style="49" bestFit="1" customWidth="1"/>
    <col min="10502" max="10502" width="7" style="49" customWidth="1"/>
    <col min="10503" max="10505" width="17.42578125" style="49" customWidth="1"/>
    <col min="10506" max="10506" width="17.5703125" style="49" customWidth="1"/>
    <col min="10507" max="10507" width="14" style="49" customWidth="1"/>
    <col min="10508" max="10508" width="12.28515625" style="49" customWidth="1"/>
    <col min="10509" max="10510" width="14.5703125" style="49" customWidth="1"/>
    <col min="10511" max="10511" width="11.5703125" style="49" bestFit="1" customWidth="1"/>
    <col min="10512" max="10515" width="11.7109375" style="49" customWidth="1"/>
    <col min="10516" max="10516" width="15.5703125" style="49" customWidth="1"/>
    <col min="10517" max="10517" width="11.7109375" style="49" customWidth="1"/>
    <col min="10518" max="10752" width="11.7109375" style="49"/>
    <col min="10753" max="10753" width="14.140625" style="49" bestFit="1" customWidth="1"/>
    <col min="10754" max="10754" width="12" style="49" bestFit="1" customWidth="1"/>
    <col min="10755" max="10755" width="12.140625" style="49" customWidth="1"/>
    <col min="10756" max="10756" width="11.5703125" style="49" bestFit="1" customWidth="1"/>
    <col min="10757" max="10757" width="11.7109375" style="49" bestFit="1" customWidth="1"/>
    <col min="10758" max="10758" width="7" style="49" customWidth="1"/>
    <col min="10759" max="10761" width="17.42578125" style="49" customWidth="1"/>
    <col min="10762" max="10762" width="17.5703125" style="49" customWidth="1"/>
    <col min="10763" max="10763" width="14" style="49" customWidth="1"/>
    <col min="10764" max="10764" width="12.28515625" style="49" customWidth="1"/>
    <col min="10765" max="10766" width="14.5703125" style="49" customWidth="1"/>
    <col min="10767" max="10767" width="11.5703125" style="49" bestFit="1" customWidth="1"/>
    <col min="10768" max="10771" width="11.7109375" style="49" customWidth="1"/>
    <col min="10772" max="10772" width="15.5703125" style="49" customWidth="1"/>
    <col min="10773" max="10773" width="11.7109375" style="49" customWidth="1"/>
    <col min="10774" max="11008" width="11.7109375" style="49"/>
    <col min="11009" max="11009" width="14.140625" style="49" bestFit="1" customWidth="1"/>
    <col min="11010" max="11010" width="12" style="49" bestFit="1" customWidth="1"/>
    <col min="11011" max="11011" width="12.140625" style="49" customWidth="1"/>
    <col min="11012" max="11012" width="11.5703125" style="49" bestFit="1" customWidth="1"/>
    <col min="11013" max="11013" width="11.7109375" style="49" bestFit="1" customWidth="1"/>
    <col min="11014" max="11014" width="7" style="49" customWidth="1"/>
    <col min="11015" max="11017" width="17.42578125" style="49" customWidth="1"/>
    <col min="11018" max="11018" width="17.5703125" style="49" customWidth="1"/>
    <col min="11019" max="11019" width="14" style="49" customWidth="1"/>
    <col min="11020" max="11020" width="12.28515625" style="49" customWidth="1"/>
    <col min="11021" max="11022" width="14.5703125" style="49" customWidth="1"/>
    <col min="11023" max="11023" width="11.5703125" style="49" bestFit="1" customWidth="1"/>
    <col min="11024" max="11027" width="11.7109375" style="49" customWidth="1"/>
    <col min="11028" max="11028" width="15.5703125" style="49" customWidth="1"/>
    <col min="11029" max="11029" width="11.7109375" style="49" customWidth="1"/>
    <col min="11030" max="11264" width="11.7109375" style="49"/>
    <col min="11265" max="11265" width="14.140625" style="49" bestFit="1" customWidth="1"/>
    <col min="11266" max="11266" width="12" style="49" bestFit="1" customWidth="1"/>
    <col min="11267" max="11267" width="12.140625" style="49" customWidth="1"/>
    <col min="11268" max="11268" width="11.5703125" style="49" bestFit="1" customWidth="1"/>
    <col min="11269" max="11269" width="11.7109375" style="49" bestFit="1" customWidth="1"/>
    <col min="11270" max="11270" width="7" style="49" customWidth="1"/>
    <col min="11271" max="11273" width="17.42578125" style="49" customWidth="1"/>
    <col min="11274" max="11274" width="17.5703125" style="49" customWidth="1"/>
    <col min="11275" max="11275" width="14" style="49" customWidth="1"/>
    <col min="11276" max="11276" width="12.28515625" style="49" customWidth="1"/>
    <col min="11277" max="11278" width="14.5703125" style="49" customWidth="1"/>
    <col min="11279" max="11279" width="11.5703125" style="49" bestFit="1" customWidth="1"/>
    <col min="11280" max="11283" width="11.7109375" style="49" customWidth="1"/>
    <col min="11284" max="11284" width="15.5703125" style="49" customWidth="1"/>
    <col min="11285" max="11285" width="11.7109375" style="49" customWidth="1"/>
    <col min="11286" max="11520" width="11.7109375" style="49"/>
    <col min="11521" max="11521" width="14.140625" style="49" bestFit="1" customWidth="1"/>
    <col min="11522" max="11522" width="12" style="49" bestFit="1" customWidth="1"/>
    <col min="11523" max="11523" width="12.140625" style="49" customWidth="1"/>
    <col min="11524" max="11524" width="11.5703125" style="49" bestFit="1" customWidth="1"/>
    <col min="11525" max="11525" width="11.7109375" style="49" bestFit="1" customWidth="1"/>
    <col min="11526" max="11526" width="7" style="49" customWidth="1"/>
    <col min="11527" max="11529" width="17.42578125" style="49" customWidth="1"/>
    <col min="11530" max="11530" width="17.5703125" style="49" customWidth="1"/>
    <col min="11531" max="11531" width="14" style="49" customWidth="1"/>
    <col min="11532" max="11532" width="12.28515625" style="49" customWidth="1"/>
    <col min="11533" max="11534" width="14.5703125" style="49" customWidth="1"/>
    <col min="11535" max="11535" width="11.5703125" style="49" bestFit="1" customWidth="1"/>
    <col min="11536" max="11539" width="11.7109375" style="49" customWidth="1"/>
    <col min="11540" max="11540" width="15.5703125" style="49" customWidth="1"/>
    <col min="11541" max="11541" width="11.7109375" style="49" customWidth="1"/>
    <col min="11542" max="11776" width="11.7109375" style="49"/>
    <col min="11777" max="11777" width="14.140625" style="49" bestFit="1" customWidth="1"/>
    <col min="11778" max="11778" width="12" style="49" bestFit="1" customWidth="1"/>
    <col min="11779" max="11779" width="12.140625" style="49" customWidth="1"/>
    <col min="11780" max="11780" width="11.5703125" style="49" bestFit="1" customWidth="1"/>
    <col min="11781" max="11781" width="11.7109375" style="49" bestFit="1" customWidth="1"/>
    <col min="11782" max="11782" width="7" style="49" customWidth="1"/>
    <col min="11783" max="11785" width="17.42578125" style="49" customWidth="1"/>
    <col min="11786" max="11786" width="17.5703125" style="49" customWidth="1"/>
    <col min="11787" max="11787" width="14" style="49" customWidth="1"/>
    <col min="11788" max="11788" width="12.28515625" style="49" customWidth="1"/>
    <col min="11789" max="11790" width="14.5703125" style="49" customWidth="1"/>
    <col min="11791" max="11791" width="11.5703125" style="49" bestFit="1" customWidth="1"/>
    <col min="11792" max="11795" width="11.7109375" style="49" customWidth="1"/>
    <col min="11796" max="11796" width="15.5703125" style="49" customWidth="1"/>
    <col min="11797" max="11797" width="11.7109375" style="49" customWidth="1"/>
    <col min="11798" max="12032" width="11.7109375" style="49"/>
    <col min="12033" max="12033" width="14.140625" style="49" bestFit="1" customWidth="1"/>
    <col min="12034" max="12034" width="12" style="49" bestFit="1" customWidth="1"/>
    <col min="12035" max="12035" width="12.140625" style="49" customWidth="1"/>
    <col min="12036" max="12036" width="11.5703125" style="49" bestFit="1" customWidth="1"/>
    <col min="12037" max="12037" width="11.7109375" style="49" bestFit="1" customWidth="1"/>
    <col min="12038" max="12038" width="7" style="49" customWidth="1"/>
    <col min="12039" max="12041" width="17.42578125" style="49" customWidth="1"/>
    <col min="12042" max="12042" width="17.5703125" style="49" customWidth="1"/>
    <col min="12043" max="12043" width="14" style="49" customWidth="1"/>
    <col min="12044" max="12044" width="12.28515625" style="49" customWidth="1"/>
    <col min="12045" max="12046" width="14.5703125" style="49" customWidth="1"/>
    <col min="12047" max="12047" width="11.5703125" style="49" bestFit="1" customWidth="1"/>
    <col min="12048" max="12051" width="11.7109375" style="49" customWidth="1"/>
    <col min="12052" max="12052" width="15.5703125" style="49" customWidth="1"/>
    <col min="12053" max="12053" width="11.7109375" style="49" customWidth="1"/>
    <col min="12054" max="12288" width="11.7109375" style="49"/>
    <col min="12289" max="12289" width="14.140625" style="49" bestFit="1" customWidth="1"/>
    <col min="12290" max="12290" width="12" style="49" bestFit="1" customWidth="1"/>
    <col min="12291" max="12291" width="12.140625" style="49" customWidth="1"/>
    <col min="12292" max="12292" width="11.5703125" style="49" bestFit="1" customWidth="1"/>
    <col min="12293" max="12293" width="11.7109375" style="49" bestFit="1" customWidth="1"/>
    <col min="12294" max="12294" width="7" style="49" customWidth="1"/>
    <col min="12295" max="12297" width="17.42578125" style="49" customWidth="1"/>
    <col min="12298" max="12298" width="17.5703125" style="49" customWidth="1"/>
    <col min="12299" max="12299" width="14" style="49" customWidth="1"/>
    <col min="12300" max="12300" width="12.28515625" style="49" customWidth="1"/>
    <col min="12301" max="12302" width="14.5703125" style="49" customWidth="1"/>
    <col min="12303" max="12303" width="11.5703125" style="49" bestFit="1" customWidth="1"/>
    <col min="12304" max="12307" width="11.7109375" style="49" customWidth="1"/>
    <col min="12308" max="12308" width="15.5703125" style="49" customWidth="1"/>
    <col min="12309" max="12309" width="11.7109375" style="49" customWidth="1"/>
    <col min="12310" max="12544" width="11.7109375" style="49"/>
    <col min="12545" max="12545" width="14.140625" style="49" bestFit="1" customWidth="1"/>
    <col min="12546" max="12546" width="12" style="49" bestFit="1" customWidth="1"/>
    <col min="12547" max="12547" width="12.140625" style="49" customWidth="1"/>
    <col min="12548" max="12548" width="11.5703125" style="49" bestFit="1" customWidth="1"/>
    <col min="12549" max="12549" width="11.7109375" style="49" bestFit="1" customWidth="1"/>
    <col min="12550" max="12550" width="7" style="49" customWidth="1"/>
    <col min="12551" max="12553" width="17.42578125" style="49" customWidth="1"/>
    <col min="12554" max="12554" width="17.5703125" style="49" customWidth="1"/>
    <col min="12555" max="12555" width="14" style="49" customWidth="1"/>
    <col min="12556" max="12556" width="12.28515625" style="49" customWidth="1"/>
    <col min="12557" max="12558" width="14.5703125" style="49" customWidth="1"/>
    <col min="12559" max="12559" width="11.5703125" style="49" bestFit="1" customWidth="1"/>
    <col min="12560" max="12563" width="11.7109375" style="49" customWidth="1"/>
    <col min="12564" max="12564" width="15.5703125" style="49" customWidth="1"/>
    <col min="12565" max="12565" width="11.7109375" style="49" customWidth="1"/>
    <col min="12566" max="12800" width="11.7109375" style="49"/>
    <col min="12801" max="12801" width="14.140625" style="49" bestFit="1" customWidth="1"/>
    <col min="12802" max="12802" width="12" style="49" bestFit="1" customWidth="1"/>
    <col min="12803" max="12803" width="12.140625" style="49" customWidth="1"/>
    <col min="12804" max="12804" width="11.5703125" style="49" bestFit="1" customWidth="1"/>
    <col min="12805" max="12805" width="11.7109375" style="49" bestFit="1" customWidth="1"/>
    <col min="12806" max="12806" width="7" style="49" customWidth="1"/>
    <col min="12807" max="12809" width="17.42578125" style="49" customWidth="1"/>
    <col min="12810" max="12810" width="17.5703125" style="49" customWidth="1"/>
    <col min="12811" max="12811" width="14" style="49" customWidth="1"/>
    <col min="12812" max="12812" width="12.28515625" style="49" customWidth="1"/>
    <col min="12813" max="12814" width="14.5703125" style="49" customWidth="1"/>
    <col min="12815" max="12815" width="11.5703125" style="49" bestFit="1" customWidth="1"/>
    <col min="12816" max="12819" width="11.7109375" style="49" customWidth="1"/>
    <col min="12820" max="12820" width="15.5703125" style="49" customWidth="1"/>
    <col min="12821" max="12821" width="11.7109375" style="49" customWidth="1"/>
    <col min="12822" max="13056" width="11.7109375" style="49"/>
    <col min="13057" max="13057" width="14.140625" style="49" bestFit="1" customWidth="1"/>
    <col min="13058" max="13058" width="12" style="49" bestFit="1" customWidth="1"/>
    <col min="13059" max="13059" width="12.140625" style="49" customWidth="1"/>
    <col min="13060" max="13060" width="11.5703125" style="49" bestFit="1" customWidth="1"/>
    <col min="13061" max="13061" width="11.7109375" style="49" bestFit="1" customWidth="1"/>
    <col min="13062" max="13062" width="7" style="49" customWidth="1"/>
    <col min="13063" max="13065" width="17.42578125" style="49" customWidth="1"/>
    <col min="13066" max="13066" width="17.5703125" style="49" customWidth="1"/>
    <col min="13067" max="13067" width="14" style="49" customWidth="1"/>
    <col min="13068" max="13068" width="12.28515625" style="49" customWidth="1"/>
    <col min="13069" max="13070" width="14.5703125" style="49" customWidth="1"/>
    <col min="13071" max="13071" width="11.5703125" style="49" bestFit="1" customWidth="1"/>
    <col min="13072" max="13075" width="11.7109375" style="49" customWidth="1"/>
    <col min="13076" max="13076" width="15.5703125" style="49" customWidth="1"/>
    <col min="13077" max="13077" width="11.7109375" style="49" customWidth="1"/>
    <col min="13078" max="13312" width="11.7109375" style="49"/>
    <col min="13313" max="13313" width="14.140625" style="49" bestFit="1" customWidth="1"/>
    <col min="13314" max="13314" width="12" style="49" bestFit="1" customWidth="1"/>
    <col min="13315" max="13315" width="12.140625" style="49" customWidth="1"/>
    <col min="13316" max="13316" width="11.5703125" style="49" bestFit="1" customWidth="1"/>
    <col min="13317" max="13317" width="11.7109375" style="49" bestFit="1" customWidth="1"/>
    <col min="13318" max="13318" width="7" style="49" customWidth="1"/>
    <col min="13319" max="13321" width="17.42578125" style="49" customWidth="1"/>
    <col min="13322" max="13322" width="17.5703125" style="49" customWidth="1"/>
    <col min="13323" max="13323" width="14" style="49" customWidth="1"/>
    <col min="13324" max="13324" width="12.28515625" style="49" customWidth="1"/>
    <col min="13325" max="13326" width="14.5703125" style="49" customWidth="1"/>
    <col min="13327" max="13327" width="11.5703125" style="49" bestFit="1" customWidth="1"/>
    <col min="13328" max="13331" width="11.7109375" style="49" customWidth="1"/>
    <col min="13332" max="13332" width="15.5703125" style="49" customWidth="1"/>
    <col min="13333" max="13333" width="11.7109375" style="49" customWidth="1"/>
    <col min="13334" max="13568" width="11.7109375" style="49"/>
    <col min="13569" max="13569" width="14.140625" style="49" bestFit="1" customWidth="1"/>
    <col min="13570" max="13570" width="12" style="49" bestFit="1" customWidth="1"/>
    <col min="13571" max="13571" width="12.140625" style="49" customWidth="1"/>
    <col min="13572" max="13572" width="11.5703125" style="49" bestFit="1" customWidth="1"/>
    <col min="13573" max="13573" width="11.7109375" style="49" bestFit="1" customWidth="1"/>
    <col min="13574" max="13574" width="7" style="49" customWidth="1"/>
    <col min="13575" max="13577" width="17.42578125" style="49" customWidth="1"/>
    <col min="13578" max="13578" width="17.5703125" style="49" customWidth="1"/>
    <col min="13579" max="13579" width="14" style="49" customWidth="1"/>
    <col min="13580" max="13580" width="12.28515625" style="49" customWidth="1"/>
    <col min="13581" max="13582" width="14.5703125" style="49" customWidth="1"/>
    <col min="13583" max="13583" width="11.5703125" style="49" bestFit="1" customWidth="1"/>
    <col min="13584" max="13587" width="11.7109375" style="49" customWidth="1"/>
    <col min="13588" max="13588" width="15.5703125" style="49" customWidth="1"/>
    <col min="13589" max="13589" width="11.7109375" style="49" customWidth="1"/>
    <col min="13590" max="13824" width="11.7109375" style="49"/>
    <col min="13825" max="13825" width="14.140625" style="49" bestFit="1" customWidth="1"/>
    <col min="13826" max="13826" width="12" style="49" bestFit="1" customWidth="1"/>
    <col min="13827" max="13827" width="12.140625" style="49" customWidth="1"/>
    <col min="13828" max="13828" width="11.5703125" style="49" bestFit="1" customWidth="1"/>
    <col min="13829" max="13829" width="11.7109375" style="49" bestFit="1" customWidth="1"/>
    <col min="13830" max="13830" width="7" style="49" customWidth="1"/>
    <col min="13831" max="13833" width="17.42578125" style="49" customWidth="1"/>
    <col min="13834" max="13834" width="17.5703125" style="49" customWidth="1"/>
    <col min="13835" max="13835" width="14" style="49" customWidth="1"/>
    <col min="13836" max="13836" width="12.28515625" style="49" customWidth="1"/>
    <col min="13837" max="13838" width="14.5703125" style="49" customWidth="1"/>
    <col min="13839" max="13839" width="11.5703125" style="49" bestFit="1" customWidth="1"/>
    <col min="13840" max="13843" width="11.7109375" style="49" customWidth="1"/>
    <col min="13844" max="13844" width="15.5703125" style="49" customWidth="1"/>
    <col min="13845" max="13845" width="11.7109375" style="49" customWidth="1"/>
    <col min="13846" max="14080" width="11.7109375" style="49"/>
    <col min="14081" max="14081" width="14.140625" style="49" bestFit="1" customWidth="1"/>
    <col min="14082" max="14082" width="12" style="49" bestFit="1" customWidth="1"/>
    <col min="14083" max="14083" width="12.140625" style="49" customWidth="1"/>
    <col min="14084" max="14084" width="11.5703125" style="49" bestFit="1" customWidth="1"/>
    <col min="14085" max="14085" width="11.7109375" style="49" bestFit="1" customWidth="1"/>
    <col min="14086" max="14086" width="7" style="49" customWidth="1"/>
    <col min="14087" max="14089" width="17.42578125" style="49" customWidth="1"/>
    <col min="14090" max="14090" width="17.5703125" style="49" customWidth="1"/>
    <col min="14091" max="14091" width="14" style="49" customWidth="1"/>
    <col min="14092" max="14092" width="12.28515625" style="49" customWidth="1"/>
    <col min="14093" max="14094" width="14.5703125" style="49" customWidth="1"/>
    <col min="14095" max="14095" width="11.5703125" style="49" bestFit="1" customWidth="1"/>
    <col min="14096" max="14099" width="11.7109375" style="49" customWidth="1"/>
    <col min="14100" max="14100" width="15.5703125" style="49" customWidth="1"/>
    <col min="14101" max="14101" width="11.7109375" style="49" customWidth="1"/>
    <col min="14102" max="14336" width="11.7109375" style="49"/>
    <col min="14337" max="14337" width="14.140625" style="49" bestFit="1" customWidth="1"/>
    <col min="14338" max="14338" width="12" style="49" bestFit="1" customWidth="1"/>
    <col min="14339" max="14339" width="12.140625" style="49" customWidth="1"/>
    <col min="14340" max="14340" width="11.5703125" style="49" bestFit="1" customWidth="1"/>
    <col min="14341" max="14341" width="11.7109375" style="49" bestFit="1" customWidth="1"/>
    <col min="14342" max="14342" width="7" style="49" customWidth="1"/>
    <col min="14343" max="14345" width="17.42578125" style="49" customWidth="1"/>
    <col min="14346" max="14346" width="17.5703125" style="49" customWidth="1"/>
    <col min="14347" max="14347" width="14" style="49" customWidth="1"/>
    <col min="14348" max="14348" width="12.28515625" style="49" customWidth="1"/>
    <col min="14349" max="14350" width="14.5703125" style="49" customWidth="1"/>
    <col min="14351" max="14351" width="11.5703125" style="49" bestFit="1" customWidth="1"/>
    <col min="14352" max="14355" width="11.7109375" style="49" customWidth="1"/>
    <col min="14356" max="14356" width="15.5703125" style="49" customWidth="1"/>
    <col min="14357" max="14357" width="11.7109375" style="49" customWidth="1"/>
    <col min="14358" max="14592" width="11.7109375" style="49"/>
    <col min="14593" max="14593" width="14.140625" style="49" bestFit="1" customWidth="1"/>
    <col min="14594" max="14594" width="12" style="49" bestFit="1" customWidth="1"/>
    <col min="14595" max="14595" width="12.140625" style="49" customWidth="1"/>
    <col min="14596" max="14596" width="11.5703125" style="49" bestFit="1" customWidth="1"/>
    <col min="14597" max="14597" width="11.7109375" style="49" bestFit="1" customWidth="1"/>
    <col min="14598" max="14598" width="7" style="49" customWidth="1"/>
    <col min="14599" max="14601" width="17.42578125" style="49" customWidth="1"/>
    <col min="14602" max="14602" width="17.5703125" style="49" customWidth="1"/>
    <col min="14603" max="14603" width="14" style="49" customWidth="1"/>
    <col min="14604" max="14604" width="12.28515625" style="49" customWidth="1"/>
    <col min="14605" max="14606" width="14.5703125" style="49" customWidth="1"/>
    <col min="14607" max="14607" width="11.5703125" style="49" bestFit="1" customWidth="1"/>
    <col min="14608" max="14611" width="11.7109375" style="49" customWidth="1"/>
    <col min="14612" max="14612" width="15.5703125" style="49" customWidth="1"/>
    <col min="14613" max="14613" width="11.7109375" style="49" customWidth="1"/>
    <col min="14614" max="14848" width="11.7109375" style="49"/>
    <col min="14849" max="14849" width="14.140625" style="49" bestFit="1" customWidth="1"/>
    <col min="14850" max="14850" width="12" style="49" bestFit="1" customWidth="1"/>
    <col min="14851" max="14851" width="12.140625" style="49" customWidth="1"/>
    <col min="14852" max="14852" width="11.5703125" style="49" bestFit="1" customWidth="1"/>
    <col min="14853" max="14853" width="11.7109375" style="49" bestFit="1" customWidth="1"/>
    <col min="14854" max="14854" width="7" style="49" customWidth="1"/>
    <col min="14855" max="14857" width="17.42578125" style="49" customWidth="1"/>
    <col min="14858" max="14858" width="17.5703125" style="49" customWidth="1"/>
    <col min="14859" max="14859" width="14" style="49" customWidth="1"/>
    <col min="14860" max="14860" width="12.28515625" style="49" customWidth="1"/>
    <col min="14861" max="14862" width="14.5703125" style="49" customWidth="1"/>
    <col min="14863" max="14863" width="11.5703125" style="49" bestFit="1" customWidth="1"/>
    <col min="14864" max="14867" width="11.7109375" style="49" customWidth="1"/>
    <col min="14868" max="14868" width="15.5703125" style="49" customWidth="1"/>
    <col min="14869" max="14869" width="11.7109375" style="49" customWidth="1"/>
    <col min="14870" max="15104" width="11.7109375" style="49"/>
    <col min="15105" max="15105" width="14.140625" style="49" bestFit="1" customWidth="1"/>
    <col min="15106" max="15106" width="12" style="49" bestFit="1" customWidth="1"/>
    <col min="15107" max="15107" width="12.140625" style="49" customWidth="1"/>
    <col min="15108" max="15108" width="11.5703125" style="49" bestFit="1" customWidth="1"/>
    <col min="15109" max="15109" width="11.7109375" style="49" bestFit="1" customWidth="1"/>
    <col min="15110" max="15110" width="7" style="49" customWidth="1"/>
    <col min="15111" max="15113" width="17.42578125" style="49" customWidth="1"/>
    <col min="15114" max="15114" width="17.5703125" style="49" customWidth="1"/>
    <col min="15115" max="15115" width="14" style="49" customWidth="1"/>
    <col min="15116" max="15116" width="12.28515625" style="49" customWidth="1"/>
    <col min="15117" max="15118" width="14.5703125" style="49" customWidth="1"/>
    <col min="15119" max="15119" width="11.5703125" style="49" bestFit="1" customWidth="1"/>
    <col min="15120" max="15123" width="11.7109375" style="49" customWidth="1"/>
    <col min="15124" max="15124" width="15.5703125" style="49" customWidth="1"/>
    <col min="15125" max="15125" width="11.7109375" style="49" customWidth="1"/>
    <col min="15126" max="15360" width="11.7109375" style="49"/>
    <col min="15361" max="15361" width="14.140625" style="49" bestFit="1" customWidth="1"/>
    <col min="15362" max="15362" width="12" style="49" bestFit="1" customWidth="1"/>
    <col min="15363" max="15363" width="12.140625" style="49" customWidth="1"/>
    <col min="15364" max="15364" width="11.5703125" style="49" bestFit="1" customWidth="1"/>
    <col min="15365" max="15365" width="11.7109375" style="49" bestFit="1" customWidth="1"/>
    <col min="15366" max="15366" width="7" style="49" customWidth="1"/>
    <col min="15367" max="15369" width="17.42578125" style="49" customWidth="1"/>
    <col min="15370" max="15370" width="17.5703125" style="49" customWidth="1"/>
    <col min="15371" max="15371" width="14" style="49" customWidth="1"/>
    <col min="15372" max="15372" width="12.28515625" style="49" customWidth="1"/>
    <col min="15373" max="15374" width="14.5703125" style="49" customWidth="1"/>
    <col min="15375" max="15375" width="11.5703125" style="49" bestFit="1" customWidth="1"/>
    <col min="15376" max="15379" width="11.7109375" style="49" customWidth="1"/>
    <col min="15380" max="15380" width="15.5703125" style="49" customWidth="1"/>
    <col min="15381" max="15381" width="11.7109375" style="49" customWidth="1"/>
    <col min="15382" max="15616" width="11.7109375" style="49"/>
    <col min="15617" max="15617" width="14.140625" style="49" bestFit="1" customWidth="1"/>
    <col min="15618" max="15618" width="12" style="49" bestFit="1" customWidth="1"/>
    <col min="15619" max="15619" width="12.140625" style="49" customWidth="1"/>
    <col min="15620" max="15620" width="11.5703125" style="49" bestFit="1" customWidth="1"/>
    <col min="15621" max="15621" width="11.7109375" style="49" bestFit="1" customWidth="1"/>
    <col min="15622" max="15622" width="7" style="49" customWidth="1"/>
    <col min="15623" max="15625" width="17.42578125" style="49" customWidth="1"/>
    <col min="15626" max="15626" width="17.5703125" style="49" customWidth="1"/>
    <col min="15627" max="15627" width="14" style="49" customWidth="1"/>
    <col min="15628" max="15628" width="12.28515625" style="49" customWidth="1"/>
    <col min="15629" max="15630" width="14.5703125" style="49" customWidth="1"/>
    <col min="15631" max="15631" width="11.5703125" style="49" bestFit="1" customWidth="1"/>
    <col min="15632" max="15635" width="11.7109375" style="49" customWidth="1"/>
    <col min="15636" max="15636" width="15.5703125" style="49" customWidth="1"/>
    <col min="15637" max="15637" width="11.7109375" style="49" customWidth="1"/>
    <col min="15638" max="15872" width="11.7109375" style="49"/>
    <col min="15873" max="15873" width="14.140625" style="49" bestFit="1" customWidth="1"/>
    <col min="15874" max="15874" width="12" style="49" bestFit="1" customWidth="1"/>
    <col min="15875" max="15875" width="12.140625" style="49" customWidth="1"/>
    <col min="15876" max="15876" width="11.5703125" style="49" bestFit="1" customWidth="1"/>
    <col min="15877" max="15877" width="11.7109375" style="49" bestFit="1" customWidth="1"/>
    <col min="15878" max="15878" width="7" style="49" customWidth="1"/>
    <col min="15879" max="15881" width="17.42578125" style="49" customWidth="1"/>
    <col min="15882" max="15882" width="17.5703125" style="49" customWidth="1"/>
    <col min="15883" max="15883" width="14" style="49" customWidth="1"/>
    <col min="15884" max="15884" width="12.28515625" style="49" customWidth="1"/>
    <col min="15885" max="15886" width="14.5703125" style="49" customWidth="1"/>
    <col min="15887" max="15887" width="11.5703125" style="49" bestFit="1" customWidth="1"/>
    <col min="15888" max="15891" width="11.7109375" style="49" customWidth="1"/>
    <col min="15892" max="15892" width="15.5703125" style="49" customWidth="1"/>
    <col min="15893" max="15893" width="11.7109375" style="49" customWidth="1"/>
    <col min="15894" max="16128" width="11.7109375" style="49"/>
    <col min="16129" max="16129" width="14.140625" style="49" bestFit="1" customWidth="1"/>
    <col min="16130" max="16130" width="12" style="49" bestFit="1" customWidth="1"/>
    <col min="16131" max="16131" width="12.140625" style="49" customWidth="1"/>
    <col min="16132" max="16132" width="11.5703125" style="49" bestFit="1" customWidth="1"/>
    <col min="16133" max="16133" width="11.7109375" style="49" bestFit="1" customWidth="1"/>
    <col min="16134" max="16134" width="7" style="49" customWidth="1"/>
    <col min="16135" max="16137" width="17.42578125" style="49" customWidth="1"/>
    <col min="16138" max="16138" width="17.5703125" style="49" customWidth="1"/>
    <col min="16139" max="16139" width="14" style="49" customWidth="1"/>
    <col min="16140" max="16140" width="12.28515625" style="49" customWidth="1"/>
    <col min="16141" max="16142" width="14.5703125" style="49" customWidth="1"/>
    <col min="16143" max="16143" width="11.5703125" style="49" bestFit="1" customWidth="1"/>
    <col min="16144" max="16147" width="11.7109375" style="49" customWidth="1"/>
    <col min="16148" max="16148" width="15.5703125" style="49" customWidth="1"/>
    <col min="16149" max="16149" width="11.7109375" style="49" customWidth="1"/>
    <col min="16150" max="16384" width="11.7109375" style="49"/>
  </cols>
  <sheetData>
    <row r="1" spans="1:25" s="16" customFormat="1" ht="12.75" x14ac:dyDescent="0.2">
      <c r="A1" s="41" t="s">
        <v>549</v>
      </c>
      <c r="B1" s="41" t="s">
        <v>550</v>
      </c>
      <c r="C1" s="41" t="s">
        <v>551</v>
      </c>
      <c r="D1" s="41" t="s">
        <v>552</v>
      </c>
      <c r="E1" s="42" t="s">
        <v>553</v>
      </c>
      <c r="F1" s="41" t="s">
        <v>554</v>
      </c>
      <c r="G1" s="42" t="s">
        <v>555</v>
      </c>
      <c r="H1" s="42" t="s">
        <v>556</v>
      </c>
      <c r="I1" s="42" t="s">
        <v>557</v>
      </c>
      <c r="J1" s="42" t="s">
        <v>558</v>
      </c>
      <c r="K1" s="42" t="s">
        <v>559</v>
      </c>
      <c r="L1" s="42" t="s">
        <v>560</v>
      </c>
      <c r="M1" s="43" t="s">
        <v>561</v>
      </c>
      <c r="N1" s="43" t="s">
        <v>562</v>
      </c>
      <c r="O1" s="43" t="s">
        <v>563</v>
      </c>
      <c r="P1" s="41" t="s">
        <v>564</v>
      </c>
      <c r="Q1" s="41" t="s">
        <v>565</v>
      </c>
      <c r="R1" s="41" t="s">
        <v>566</v>
      </c>
      <c r="S1" s="41" t="s">
        <v>567</v>
      </c>
      <c r="T1" s="41" t="s">
        <v>568</v>
      </c>
      <c r="U1" s="44" t="s">
        <v>569</v>
      </c>
      <c r="V1" s="41"/>
    </row>
    <row r="2" spans="1:25" x14ac:dyDescent="0.25">
      <c r="A2" s="41" t="s">
        <v>570</v>
      </c>
      <c r="B2" s="45" t="s">
        <v>7</v>
      </c>
      <c r="C2" s="46">
        <v>0.42749999999999999</v>
      </c>
      <c r="D2" s="46">
        <f>T2/[1]vlieland!H187</f>
        <v>7.9074733096085406E-4</v>
      </c>
      <c r="E2" s="46"/>
      <c r="F2" s="46">
        <v>0.20050000000000001</v>
      </c>
      <c r="G2" s="46">
        <f>C2-F2</f>
        <v>0.22699999999999998</v>
      </c>
      <c r="H2" s="46"/>
      <c r="I2" s="46">
        <f t="shared" ref="I2:I18" si="0">18.04*(G2/F2)</f>
        <v>20.424339152119696</v>
      </c>
      <c r="J2" s="46">
        <f>E2+G2</f>
        <v>0.22699999999999998</v>
      </c>
      <c r="K2" s="46">
        <f>G2/J2</f>
        <v>1</v>
      </c>
      <c r="L2" s="46">
        <f>E2/J2</f>
        <v>0</v>
      </c>
      <c r="M2" s="47">
        <v>0</v>
      </c>
      <c r="N2" s="46">
        <f>C2/D2</f>
        <v>540.62781278127818</v>
      </c>
      <c r="O2" s="46">
        <f>F2/N2</f>
        <v>3.7086512247403797E-4</v>
      </c>
      <c r="P2" s="48">
        <v>10838</v>
      </c>
      <c r="Q2" s="48"/>
      <c r="R2" s="48"/>
      <c r="S2" s="48"/>
      <c r="T2" s="46">
        <f>0.8603-0.4159</f>
        <v>0.44439999999999996</v>
      </c>
      <c r="U2" s="46">
        <f>D2*P2</f>
        <v>8.5701195729537361</v>
      </c>
      <c r="X2" s="50"/>
    </row>
    <row r="3" spans="1:25" x14ac:dyDescent="0.25">
      <c r="A3" s="41" t="s">
        <v>570</v>
      </c>
      <c r="B3" s="45" t="s">
        <v>8</v>
      </c>
      <c r="C3" s="46">
        <v>0.45569999999999999</v>
      </c>
      <c r="D3" s="46">
        <f>T3/[1]vlieland!I187</f>
        <v>2.2020040080160319E-3</v>
      </c>
      <c r="E3" s="46"/>
      <c r="F3" s="46">
        <v>0.11609999999999999</v>
      </c>
      <c r="G3" s="46">
        <f t="shared" ref="G3:G30" si="1">C3-F3</f>
        <v>0.33960000000000001</v>
      </c>
      <c r="H3" s="46"/>
      <c r="I3" s="46">
        <f t="shared" si="0"/>
        <v>52.768165374677004</v>
      </c>
      <c r="J3" s="46">
        <f t="shared" ref="J3:J36" si="2">E3+G3</f>
        <v>0.33960000000000001</v>
      </c>
      <c r="K3" s="46">
        <f t="shared" ref="K3:K36" si="3">G3/J3</f>
        <v>1</v>
      </c>
      <c r="L3" s="46">
        <f t="shared" ref="L3:L36" si="4">E3/J3</f>
        <v>0</v>
      </c>
      <c r="M3" s="47">
        <f>(E3*$P$37)</f>
        <v>0</v>
      </c>
      <c r="N3" s="46">
        <f t="shared" ref="N3:N14" si="5">C3/D3</f>
        <v>206.94785220240263</v>
      </c>
      <c r="O3" s="46">
        <f t="shared" ref="O3:O14" si="6">F3/N3</f>
        <v>5.6101089605148412E-4</v>
      </c>
      <c r="P3" s="48">
        <v>15853</v>
      </c>
      <c r="Q3" s="48"/>
      <c r="R3" s="48"/>
      <c r="S3" s="48"/>
      <c r="T3" s="46">
        <f>1.5147-0.4159</f>
        <v>1.0988</v>
      </c>
      <c r="U3" s="46">
        <f t="shared" ref="U3:U14" si="7">D3*P3</f>
        <v>34.908369539078151</v>
      </c>
      <c r="X3" s="50"/>
    </row>
    <row r="4" spans="1:25" x14ac:dyDescent="0.25">
      <c r="A4" s="41" t="s">
        <v>570</v>
      </c>
      <c r="B4" s="45" t="s">
        <v>8</v>
      </c>
      <c r="C4" s="46">
        <v>0.49</v>
      </c>
      <c r="D4" s="46">
        <f>T4/[1]vlieland!I187</f>
        <v>2.2020040080160319E-3</v>
      </c>
      <c r="E4" s="46"/>
      <c r="F4" s="46">
        <v>0.1206</v>
      </c>
      <c r="G4" s="46">
        <f t="shared" si="1"/>
        <v>0.36940000000000001</v>
      </c>
      <c r="H4" s="46"/>
      <c r="I4" s="46">
        <f t="shared" si="0"/>
        <v>55.256849087893862</v>
      </c>
      <c r="J4" s="46">
        <f t="shared" si="2"/>
        <v>0.36940000000000001</v>
      </c>
      <c r="K4" s="46">
        <f t="shared" si="3"/>
        <v>1</v>
      </c>
      <c r="L4" s="46">
        <f t="shared" si="4"/>
        <v>0</v>
      </c>
      <c r="M4" s="47">
        <f t="shared" ref="M4:M32" si="8">(E4*$P$37)</f>
        <v>0</v>
      </c>
      <c r="N4" s="46">
        <f t="shared" si="5"/>
        <v>222.524572260648</v>
      </c>
      <c r="O4" s="46">
        <f t="shared" si="6"/>
        <v>5.4196261911578251E-4</v>
      </c>
      <c r="P4" s="48">
        <v>15937</v>
      </c>
      <c r="Q4" s="48"/>
      <c r="R4" s="48"/>
      <c r="S4" s="48"/>
      <c r="T4" s="46">
        <f>1.5147-0.4159</f>
        <v>1.0988</v>
      </c>
      <c r="U4" s="46">
        <f t="shared" si="7"/>
        <v>35.093337875751502</v>
      </c>
      <c r="V4" s="51"/>
      <c r="X4" s="50"/>
    </row>
    <row r="5" spans="1:25" x14ac:dyDescent="0.25">
      <c r="A5" s="41" t="s">
        <v>570</v>
      </c>
      <c r="B5" s="45" t="s">
        <v>9</v>
      </c>
      <c r="C5" s="52">
        <v>0.54069999999999996</v>
      </c>
      <c r="D5" s="52">
        <f>T5/[1]vlieland!K187</f>
        <v>4.5566371681415932E-3</v>
      </c>
      <c r="E5" s="46"/>
      <c r="F5" s="46">
        <v>9.6799999999999997E-2</v>
      </c>
      <c r="G5" s="46">
        <f t="shared" si="1"/>
        <v>0.44389999999999996</v>
      </c>
      <c r="H5" s="46"/>
      <c r="I5" s="46">
        <f t="shared" si="0"/>
        <v>82.726818181818174</v>
      </c>
      <c r="J5" s="46">
        <f t="shared" si="2"/>
        <v>0.44389999999999996</v>
      </c>
      <c r="K5" s="46">
        <f t="shared" si="3"/>
        <v>1</v>
      </c>
      <c r="L5" s="46">
        <f t="shared" si="4"/>
        <v>0</v>
      </c>
      <c r="M5" s="47">
        <f t="shared" si="8"/>
        <v>0</v>
      </c>
      <c r="N5" s="46">
        <f t="shared" si="5"/>
        <v>118.66207030491356</v>
      </c>
      <c r="O5" s="46">
        <f t="shared" si="6"/>
        <v>8.1576193430017805E-4</v>
      </c>
      <c r="P5" s="48">
        <v>18420</v>
      </c>
      <c r="Q5" s="48"/>
      <c r="R5" s="48"/>
      <c r="S5" s="48"/>
      <c r="T5" s="46">
        <f>1.9606-0.4159</f>
        <v>1.5447</v>
      </c>
      <c r="U5" s="46">
        <f>D5*P5</f>
        <v>83.933256637168142</v>
      </c>
      <c r="X5" s="50"/>
    </row>
    <row r="6" spans="1:25" x14ac:dyDescent="0.25">
      <c r="A6" s="41" t="s">
        <v>570</v>
      </c>
      <c r="B6" s="45" t="s">
        <v>9</v>
      </c>
      <c r="C6" s="52">
        <v>0.57679999999999998</v>
      </c>
      <c r="D6" s="52">
        <f>T6/[1]vlieland!K187</f>
        <v>4.5566371681415932E-3</v>
      </c>
      <c r="E6" s="46"/>
      <c r="F6" s="46">
        <v>0.1018</v>
      </c>
      <c r="G6" s="46">
        <f t="shared" si="1"/>
        <v>0.47499999999999998</v>
      </c>
      <c r="H6" s="46"/>
      <c r="I6" s="46">
        <f t="shared" si="0"/>
        <v>84.174852652259332</v>
      </c>
      <c r="J6" s="46">
        <f t="shared" si="2"/>
        <v>0.47499999999999998</v>
      </c>
      <c r="K6" s="46">
        <f t="shared" si="3"/>
        <v>1</v>
      </c>
      <c r="L6" s="46">
        <f t="shared" si="4"/>
        <v>0</v>
      </c>
      <c r="M6" s="47">
        <f t="shared" si="8"/>
        <v>0</v>
      </c>
      <c r="N6" s="46">
        <f t="shared" si="5"/>
        <v>126.58457953000581</v>
      </c>
      <c r="O6" s="46">
        <f t="shared" si="6"/>
        <v>8.0420538092374166E-4</v>
      </c>
      <c r="P6" s="48">
        <v>18064</v>
      </c>
      <c r="Q6" s="48"/>
      <c r="R6" s="48"/>
      <c r="S6" s="48"/>
      <c r="T6" s="46">
        <f>1.9606-0.4159</f>
        <v>1.5447</v>
      </c>
      <c r="U6" s="46">
        <f t="shared" si="7"/>
        <v>82.311093805309739</v>
      </c>
      <c r="V6" s="51"/>
      <c r="X6" s="50"/>
    </row>
    <row r="7" spans="1:25" x14ac:dyDescent="0.25">
      <c r="A7" s="41" t="s">
        <v>570</v>
      </c>
      <c r="B7" s="45" t="s">
        <v>10</v>
      </c>
      <c r="C7" s="52">
        <v>0.53690000000000004</v>
      </c>
      <c r="D7" s="52">
        <f>T7/[1]vlieland!K187</f>
        <v>5.9589970501474935E-3</v>
      </c>
      <c r="E7" s="46"/>
      <c r="F7" s="46">
        <v>7.2900000000000006E-2</v>
      </c>
      <c r="G7" s="46">
        <f t="shared" si="1"/>
        <v>0.46400000000000002</v>
      </c>
      <c r="H7" s="46"/>
      <c r="I7" s="46">
        <f t="shared" si="0"/>
        <v>114.82249657064472</v>
      </c>
      <c r="J7" s="46">
        <f t="shared" si="2"/>
        <v>0.46400000000000002</v>
      </c>
      <c r="K7" s="46">
        <f t="shared" si="3"/>
        <v>1</v>
      </c>
      <c r="L7" s="46">
        <f t="shared" si="4"/>
        <v>0</v>
      </c>
      <c r="M7" s="47">
        <f t="shared" si="8"/>
        <v>0</v>
      </c>
      <c r="N7" s="46">
        <f t="shared" si="5"/>
        <v>90.099054502252358</v>
      </c>
      <c r="O7" s="46">
        <f t="shared" si="6"/>
        <v>8.0910948958046614E-4</v>
      </c>
      <c r="P7" s="48">
        <v>18818</v>
      </c>
      <c r="Q7" s="48"/>
      <c r="R7" s="48"/>
      <c r="S7" s="48"/>
      <c r="T7" s="46">
        <f>2.4371-0.417</f>
        <v>2.0201000000000002</v>
      </c>
      <c r="U7" s="46">
        <f t="shared" si="7"/>
        <v>112.13640648967554</v>
      </c>
      <c r="X7" s="50"/>
    </row>
    <row r="8" spans="1:25" x14ac:dyDescent="0.25">
      <c r="A8" s="41" t="s">
        <v>570</v>
      </c>
      <c r="B8" s="45" t="s">
        <v>10</v>
      </c>
      <c r="C8" s="52">
        <v>0.57430000000000003</v>
      </c>
      <c r="D8" s="52">
        <f>T8/[1]vlieland!K187</f>
        <v>5.9589970501474935E-3</v>
      </c>
      <c r="E8" s="46"/>
      <c r="F8" s="46">
        <v>8.9599999999999999E-2</v>
      </c>
      <c r="G8" s="46">
        <f t="shared" si="1"/>
        <v>0.48470000000000002</v>
      </c>
      <c r="H8" s="46"/>
      <c r="I8" s="46">
        <f t="shared" si="0"/>
        <v>97.589151785714279</v>
      </c>
      <c r="J8" s="46">
        <f t="shared" si="2"/>
        <v>0.48470000000000002</v>
      </c>
      <c r="K8" s="46">
        <f t="shared" si="3"/>
        <v>1</v>
      </c>
      <c r="L8" s="46">
        <f t="shared" si="4"/>
        <v>0</v>
      </c>
      <c r="M8" s="47">
        <f t="shared" si="8"/>
        <v>0</v>
      </c>
      <c r="N8" s="46">
        <f t="shared" si="5"/>
        <v>96.375278451561798</v>
      </c>
      <c r="O8" s="46">
        <f t="shared" si="6"/>
        <v>9.2969899998818629E-4</v>
      </c>
      <c r="P8" s="48">
        <v>19443</v>
      </c>
      <c r="Q8" s="48"/>
      <c r="R8" s="48"/>
      <c r="S8" s="48"/>
      <c r="T8" s="46">
        <f>2.4371-0.417</f>
        <v>2.0201000000000002</v>
      </c>
      <c r="U8" s="46">
        <f t="shared" si="7"/>
        <v>115.86077964601772</v>
      </c>
      <c r="X8" s="50"/>
    </row>
    <row r="9" spans="1:25" x14ac:dyDescent="0.25">
      <c r="A9" s="41" t="s">
        <v>570</v>
      </c>
      <c r="B9" s="45" t="s">
        <v>11</v>
      </c>
      <c r="C9" s="52">
        <v>0.57130000000000003</v>
      </c>
      <c r="D9" s="52">
        <f>T9/[1]vlieland!L187</f>
        <v>8.0392857142857141E-3</v>
      </c>
      <c r="E9" s="46"/>
      <c r="F9" s="46">
        <v>7.0900000000000005E-2</v>
      </c>
      <c r="G9" s="46">
        <f t="shared" si="1"/>
        <v>0.50040000000000007</v>
      </c>
      <c r="H9" s="46"/>
      <c r="I9" s="46">
        <f t="shared" si="0"/>
        <v>127.32321579689705</v>
      </c>
      <c r="J9" s="46">
        <f t="shared" si="2"/>
        <v>0.50040000000000007</v>
      </c>
      <c r="K9" s="46">
        <f t="shared" si="3"/>
        <v>1</v>
      </c>
      <c r="L9" s="46">
        <f t="shared" si="4"/>
        <v>0</v>
      </c>
      <c r="M9" s="47">
        <f t="shared" si="8"/>
        <v>0</v>
      </c>
      <c r="N9" s="46">
        <f t="shared" si="5"/>
        <v>71.063527321190591</v>
      </c>
      <c r="O9" s="46">
        <f t="shared" si="6"/>
        <v>9.9769885724287953E-4</v>
      </c>
      <c r="P9" s="48">
        <v>18907</v>
      </c>
      <c r="Q9" s="48"/>
      <c r="R9" s="48"/>
      <c r="S9" s="48"/>
      <c r="T9" s="46">
        <f>2.8926-0.4165</f>
        <v>2.4760999999999997</v>
      </c>
      <c r="U9" s="46">
        <f t="shared" si="7"/>
        <v>151.99877499999999</v>
      </c>
      <c r="W9" s="51"/>
      <c r="X9" s="50"/>
    </row>
    <row r="10" spans="1:25" x14ac:dyDescent="0.25">
      <c r="A10" s="41" t="s">
        <v>570</v>
      </c>
      <c r="B10" s="45" t="s">
        <v>11</v>
      </c>
      <c r="C10" s="52">
        <v>0.53029999999999999</v>
      </c>
      <c r="D10" s="52">
        <f>T10/[1]vlieland!L187</f>
        <v>8.0392857142857141E-3</v>
      </c>
      <c r="E10" s="46"/>
      <c r="F10" s="46">
        <v>6.3700000000000007E-2</v>
      </c>
      <c r="G10" s="46">
        <f t="shared" si="1"/>
        <v>0.46660000000000001</v>
      </c>
      <c r="H10" s="46"/>
      <c r="I10" s="46">
        <f t="shared" si="0"/>
        <v>132.14229199372053</v>
      </c>
      <c r="J10" s="46">
        <f t="shared" si="2"/>
        <v>0.46660000000000001</v>
      </c>
      <c r="K10" s="46">
        <f t="shared" si="3"/>
        <v>1</v>
      </c>
      <c r="L10" s="46">
        <f t="shared" si="4"/>
        <v>0</v>
      </c>
      <c r="M10" s="47">
        <f t="shared" si="8"/>
        <v>0</v>
      </c>
      <c r="N10" s="46">
        <f>C10/D10</f>
        <v>65.963571745890718</v>
      </c>
      <c r="O10" s="46">
        <f t="shared" si="6"/>
        <v>9.656845181972469E-4</v>
      </c>
      <c r="P10" s="48">
        <v>18909</v>
      </c>
      <c r="Q10" s="48"/>
      <c r="R10" s="48"/>
      <c r="S10" s="48"/>
      <c r="T10" s="46">
        <f>2.8926-0.4165</f>
        <v>2.4760999999999997</v>
      </c>
      <c r="U10" s="46">
        <f t="shared" si="7"/>
        <v>152.01485357142857</v>
      </c>
      <c r="X10" s="50"/>
    </row>
    <row r="11" spans="1:25" x14ac:dyDescent="0.25">
      <c r="A11" s="41" t="s">
        <v>570</v>
      </c>
      <c r="B11" s="45" t="s">
        <v>12</v>
      </c>
      <c r="C11" s="52">
        <v>0.6895</v>
      </c>
      <c r="D11" s="52">
        <f>T11/[1]vlieland!M187</f>
        <v>1.1280742459396751E-2</v>
      </c>
      <c r="E11" s="46"/>
      <c r="F11" s="46">
        <v>8.5199999999999998E-2</v>
      </c>
      <c r="G11" s="46">
        <f t="shared" si="1"/>
        <v>0.60430000000000006</v>
      </c>
      <c r="H11" s="46"/>
      <c r="I11" s="46">
        <f t="shared" si="0"/>
        <v>127.95272300469485</v>
      </c>
      <c r="J11" s="46">
        <f t="shared" si="2"/>
        <v>0.60430000000000006</v>
      </c>
      <c r="K11" s="46">
        <f t="shared" si="3"/>
        <v>1</v>
      </c>
      <c r="L11" s="46">
        <f t="shared" si="4"/>
        <v>0</v>
      </c>
      <c r="M11" s="47">
        <f t="shared" si="8"/>
        <v>0</v>
      </c>
      <c r="N11" s="46">
        <f t="shared" si="5"/>
        <v>61.121863430686965</v>
      </c>
      <c r="O11" s="46">
        <f t="shared" si="6"/>
        <v>1.3939365591596855E-3</v>
      </c>
      <c r="P11" s="48">
        <v>18934</v>
      </c>
      <c r="Q11" s="48"/>
      <c r="R11" s="48"/>
      <c r="S11" s="48"/>
      <c r="T11" s="46">
        <f>5.2785-0.4165</f>
        <v>4.8620000000000001</v>
      </c>
      <c r="U11" s="46">
        <f t="shared" si="7"/>
        <v>213.5895777262181</v>
      </c>
      <c r="X11" s="50"/>
    </row>
    <row r="12" spans="1:25" x14ac:dyDescent="0.25">
      <c r="A12" s="41" t="s">
        <v>570</v>
      </c>
      <c r="B12" s="45" t="s">
        <v>12</v>
      </c>
      <c r="C12" s="52">
        <v>0.56159999999999999</v>
      </c>
      <c r="D12" s="52">
        <f>T12/[1]vlieland!M187</f>
        <v>1.1280742459396751E-2</v>
      </c>
      <c r="E12" s="46"/>
      <c r="F12" s="46">
        <v>7.4399999999999994E-2</v>
      </c>
      <c r="G12" s="46">
        <f t="shared" si="1"/>
        <v>0.48719999999999997</v>
      </c>
      <c r="H12" s="46"/>
      <c r="I12" s="46">
        <f t="shared" si="0"/>
        <v>118.13290322580646</v>
      </c>
      <c r="J12" s="46">
        <f t="shared" si="2"/>
        <v>0.48719999999999997</v>
      </c>
      <c r="K12" s="46">
        <f t="shared" si="3"/>
        <v>1</v>
      </c>
      <c r="L12" s="46">
        <f t="shared" si="4"/>
        <v>0</v>
      </c>
      <c r="M12" s="47">
        <f t="shared" si="8"/>
        <v>0</v>
      </c>
      <c r="N12" s="46">
        <f t="shared" si="5"/>
        <v>49.783957219251334</v>
      </c>
      <c r="O12" s="46">
        <f>F12/N12</f>
        <v>1.494457334364527E-3</v>
      </c>
      <c r="P12" s="48">
        <v>18716</v>
      </c>
      <c r="Q12" s="48"/>
      <c r="R12" s="48"/>
      <c r="S12" s="48"/>
      <c r="T12" s="46">
        <f>5.2785-0.4165</f>
        <v>4.8620000000000001</v>
      </c>
      <c r="U12" s="46">
        <f t="shared" si="7"/>
        <v>211.1303758700696</v>
      </c>
      <c r="X12" s="50"/>
    </row>
    <row r="13" spans="1:25" x14ac:dyDescent="0.25">
      <c r="A13" s="41" t="s">
        <v>570</v>
      </c>
      <c r="B13" s="45" t="s">
        <v>571</v>
      </c>
      <c r="C13" s="52">
        <v>0.25829999999999997</v>
      </c>
      <c r="D13" s="52">
        <f>T13/([1]vlieland!N187+[1]vlieland!O187)</f>
        <v>1.3330578512396689E-3</v>
      </c>
      <c r="E13" s="46"/>
      <c r="F13" s="46">
        <v>4.6300000000000001E-2</v>
      </c>
      <c r="G13" s="46">
        <f t="shared" si="1"/>
        <v>0.21199999999999997</v>
      </c>
      <c r="H13" s="46"/>
      <c r="I13" s="46">
        <f t="shared" si="0"/>
        <v>82.602159827213811</v>
      </c>
      <c r="J13" s="46">
        <f t="shared" si="2"/>
        <v>0.21199999999999997</v>
      </c>
      <c r="K13" s="46">
        <f t="shared" si="3"/>
        <v>1</v>
      </c>
      <c r="L13" s="46">
        <f t="shared" si="4"/>
        <v>0</v>
      </c>
      <c r="M13" s="47">
        <f t="shared" si="8"/>
        <v>0</v>
      </c>
      <c r="N13" s="46">
        <f t="shared" si="5"/>
        <v>193.76503409795419</v>
      </c>
      <c r="O13" s="46">
        <f t="shared" si="6"/>
        <v>2.3894920058999873E-4</v>
      </c>
      <c r="P13" s="48">
        <v>20281</v>
      </c>
      <c r="Q13" s="48"/>
      <c r="R13" s="48"/>
      <c r="S13" s="48"/>
      <c r="T13" s="46">
        <f>0.5702+0.424-0.417-0.4159</f>
        <v>0.16129999999999994</v>
      </c>
      <c r="U13" s="46">
        <f t="shared" si="7"/>
        <v>27.035746280991727</v>
      </c>
      <c r="X13" s="50"/>
    </row>
    <row r="14" spans="1:25" x14ac:dyDescent="0.25">
      <c r="A14" s="41" t="s">
        <v>570</v>
      </c>
      <c r="B14" s="45" t="s">
        <v>465</v>
      </c>
      <c r="C14" s="52">
        <v>7.1999999999999998E-3</v>
      </c>
      <c r="D14" s="52">
        <f>T14/[1]vlieland!P187</f>
        <v>3.5217391304347807E-4</v>
      </c>
      <c r="E14" s="46"/>
      <c r="F14" s="46">
        <v>4.0000000000000002E-4</v>
      </c>
      <c r="G14" s="46">
        <f t="shared" si="1"/>
        <v>6.7999999999999996E-3</v>
      </c>
      <c r="H14" s="46"/>
      <c r="I14" s="46">
        <f t="shared" si="0"/>
        <v>306.68</v>
      </c>
      <c r="J14" s="46">
        <f t="shared" si="2"/>
        <v>6.7999999999999996E-3</v>
      </c>
      <c r="K14" s="46">
        <f t="shared" si="3"/>
        <v>1</v>
      </c>
      <c r="L14" s="46">
        <f t="shared" si="4"/>
        <v>0</v>
      </c>
      <c r="M14" s="47">
        <f t="shared" si="8"/>
        <v>0</v>
      </c>
      <c r="N14" s="46">
        <f t="shared" si="5"/>
        <v>20.444444444444454</v>
      </c>
      <c r="O14" s="46">
        <f t="shared" si="6"/>
        <v>1.9565217391304339E-5</v>
      </c>
      <c r="P14" s="48">
        <v>26038</v>
      </c>
      <c r="Q14" s="48"/>
      <c r="R14" s="48"/>
      <c r="S14" s="48"/>
      <c r="T14" s="46">
        <f>0.424-0.4159</f>
        <v>8.0999999999999961E-3</v>
      </c>
      <c r="U14" s="46">
        <f t="shared" si="7"/>
        <v>9.1699043478260815</v>
      </c>
      <c r="X14" s="50"/>
    </row>
    <row r="15" spans="1:25" x14ac:dyDescent="0.25">
      <c r="A15" s="41"/>
      <c r="B15" s="45"/>
      <c r="C15" s="52"/>
      <c r="D15" s="52"/>
      <c r="E15" s="46"/>
      <c r="F15" s="46"/>
      <c r="G15" s="46"/>
      <c r="H15" s="46"/>
      <c r="I15" s="46"/>
      <c r="J15" s="46"/>
      <c r="K15" s="46"/>
      <c r="L15" s="46"/>
      <c r="M15" s="47"/>
      <c r="N15" s="47"/>
      <c r="O15" s="47"/>
      <c r="P15" s="48"/>
      <c r="Q15" s="48"/>
      <c r="R15" s="48"/>
      <c r="S15" s="48"/>
      <c r="T15" s="46"/>
      <c r="U15" s="46"/>
      <c r="Y15" s="50"/>
    </row>
    <row r="16" spans="1:25" x14ac:dyDescent="0.25">
      <c r="A16" s="41" t="s">
        <v>572</v>
      </c>
      <c r="B16" s="45"/>
      <c r="C16" s="52"/>
      <c r="D16" s="52"/>
      <c r="E16" s="46"/>
      <c r="F16" s="46"/>
      <c r="G16" s="46"/>
      <c r="H16" s="46"/>
      <c r="I16" s="46"/>
      <c r="J16" s="46"/>
      <c r="K16" s="46"/>
      <c r="L16" s="46"/>
      <c r="M16" s="47"/>
      <c r="N16" s="47"/>
      <c r="O16" s="47"/>
      <c r="P16" s="48"/>
      <c r="Q16" s="48"/>
      <c r="R16" s="48"/>
      <c r="S16" s="48"/>
      <c r="T16" s="46"/>
      <c r="U16" s="46"/>
    </row>
    <row r="17" spans="1:21" x14ac:dyDescent="0.25">
      <c r="A17" s="41" t="s">
        <v>573</v>
      </c>
      <c r="B17" s="45"/>
      <c r="C17" s="52">
        <v>0.48899999999999999</v>
      </c>
      <c r="D17" s="52"/>
      <c r="E17" s="46">
        <v>0.41360000000000002</v>
      </c>
      <c r="F17" s="46">
        <v>0.40679999999999999</v>
      </c>
      <c r="G17" s="46">
        <f t="shared" si="1"/>
        <v>8.2199999999999995E-2</v>
      </c>
      <c r="H17" s="46">
        <f>(G17/C17)*1</f>
        <v>0.16809815950920245</v>
      </c>
      <c r="I17" s="46">
        <f t="shared" si="0"/>
        <v>3.6452507374631264</v>
      </c>
      <c r="J17" s="46">
        <f t="shared" si="2"/>
        <v>0.49580000000000002</v>
      </c>
      <c r="K17" s="46">
        <f t="shared" si="3"/>
        <v>0.16579265832997175</v>
      </c>
      <c r="L17" s="46">
        <f t="shared" si="4"/>
        <v>0.8342073416700283</v>
      </c>
      <c r="M17" s="47">
        <f t="shared" si="8"/>
        <v>0</v>
      </c>
      <c r="N17" s="47"/>
      <c r="O17" s="47"/>
      <c r="P17" s="20">
        <v>11765</v>
      </c>
      <c r="Q17" s="53">
        <f t="shared" ref="Q17:Q22" si="9">P17-(K17*$T$52)</f>
        <v>11765</v>
      </c>
      <c r="R17" s="53">
        <f>Q17-P17</f>
        <v>0</v>
      </c>
      <c r="S17" s="53"/>
      <c r="T17" s="46">
        <v>4.2773000000000003</v>
      </c>
      <c r="U17" s="46"/>
    </row>
    <row r="18" spans="1:21" x14ac:dyDescent="0.25">
      <c r="A18" s="41" t="s">
        <v>573</v>
      </c>
      <c r="B18" s="45"/>
      <c r="C18" s="52">
        <v>0.51100000000000001</v>
      </c>
      <c r="D18" s="52"/>
      <c r="E18" s="46">
        <v>0.44390000000000002</v>
      </c>
      <c r="F18" s="46">
        <v>0.43120000000000003</v>
      </c>
      <c r="G18" s="46">
        <f t="shared" si="1"/>
        <v>7.9799999999999982E-2</v>
      </c>
      <c r="H18" s="46">
        <f t="shared" ref="H18:H30" si="10">(G18/C18)*1</f>
        <v>0.1561643835616438</v>
      </c>
      <c r="I18" s="46">
        <f t="shared" si="0"/>
        <v>3.3385714285714276</v>
      </c>
      <c r="J18" s="46">
        <f t="shared" si="2"/>
        <v>0.52370000000000005</v>
      </c>
      <c r="K18" s="46">
        <f t="shared" si="3"/>
        <v>0.15237731525682638</v>
      </c>
      <c r="L18" s="46">
        <f t="shared" si="4"/>
        <v>0.84762268474317348</v>
      </c>
      <c r="M18" s="47">
        <f t="shared" si="8"/>
        <v>0</v>
      </c>
      <c r="N18" s="47"/>
      <c r="O18" s="47"/>
      <c r="P18" s="20">
        <v>12161</v>
      </c>
      <c r="Q18" s="53">
        <f t="shared" si="9"/>
        <v>12161</v>
      </c>
      <c r="R18" s="53">
        <f>Q18-P18</f>
        <v>0</v>
      </c>
      <c r="S18" s="53"/>
      <c r="T18" s="46">
        <v>4.2773000000000003</v>
      </c>
      <c r="U18" s="46"/>
    </row>
    <row r="19" spans="1:21" s="14" customFormat="1" x14ac:dyDescent="0.25">
      <c r="A19" s="42" t="s">
        <v>574</v>
      </c>
      <c r="B19" s="54"/>
      <c r="C19" s="52">
        <v>0.89390000000000003</v>
      </c>
      <c r="D19" s="52"/>
      <c r="E19" s="52">
        <v>0.74399999999999999</v>
      </c>
      <c r="F19" s="52">
        <v>0.67549999999999999</v>
      </c>
      <c r="G19" s="46">
        <f t="shared" si="1"/>
        <v>0.21840000000000004</v>
      </c>
      <c r="H19" s="46">
        <f t="shared" si="10"/>
        <v>0.24432263116679723</v>
      </c>
      <c r="I19" s="46">
        <f>18.04*(G19/F19)</f>
        <v>5.8326217616580323</v>
      </c>
      <c r="J19" s="46">
        <f t="shared" si="2"/>
        <v>0.96240000000000003</v>
      </c>
      <c r="K19" s="46">
        <f t="shared" si="3"/>
        <v>0.22693266832917708</v>
      </c>
      <c r="L19" s="46">
        <f t="shared" si="4"/>
        <v>0.77306733167082287</v>
      </c>
      <c r="M19" s="55">
        <f t="shared" si="8"/>
        <v>0</v>
      </c>
      <c r="N19" s="55"/>
      <c r="O19" s="55"/>
      <c r="P19" s="20">
        <v>12678</v>
      </c>
      <c r="Q19" s="53">
        <f t="shared" si="9"/>
        <v>12678</v>
      </c>
      <c r="R19" s="53">
        <f>Q19-P19</f>
        <v>0</v>
      </c>
      <c r="S19" s="53"/>
      <c r="T19" s="52"/>
      <c r="U19" s="52">
        <f t="shared" ref="U19:U30" si="11">D19*P19</f>
        <v>0</v>
      </c>
    </row>
    <row r="20" spans="1:21" s="14" customFormat="1" x14ac:dyDescent="0.25">
      <c r="A20" s="42" t="s">
        <v>574</v>
      </c>
      <c r="B20" s="54"/>
      <c r="C20" s="52">
        <v>0.86909999999999998</v>
      </c>
      <c r="D20" s="52"/>
      <c r="E20" s="52">
        <v>0.28699999999999998</v>
      </c>
      <c r="F20" s="52">
        <v>0.76749999999999996</v>
      </c>
      <c r="G20" s="46">
        <f t="shared" si="1"/>
        <v>0.10160000000000002</v>
      </c>
      <c r="H20" s="46">
        <f t="shared" si="10"/>
        <v>0.11690254286043036</v>
      </c>
      <c r="I20" s="46">
        <f t="shared" ref="I20:I30" si="12">18.04*(G20/F20)</f>
        <v>2.3880964169381111</v>
      </c>
      <c r="J20" s="46">
        <f t="shared" si="2"/>
        <v>0.3886</v>
      </c>
      <c r="K20" s="46">
        <f t="shared" si="3"/>
        <v>0.26145136387030371</v>
      </c>
      <c r="L20" s="46">
        <f t="shared" si="4"/>
        <v>0.73854863612969623</v>
      </c>
      <c r="M20" s="55">
        <f t="shared" si="8"/>
        <v>0</v>
      </c>
      <c r="N20" s="55"/>
      <c r="O20" s="55"/>
      <c r="P20" s="20">
        <v>6760</v>
      </c>
      <c r="Q20" s="53">
        <f t="shared" si="9"/>
        <v>6760</v>
      </c>
      <c r="R20" s="53">
        <f>Q20-P20</f>
        <v>0</v>
      </c>
      <c r="S20" s="53"/>
      <c r="T20" s="52"/>
      <c r="U20" s="52">
        <f t="shared" si="11"/>
        <v>0</v>
      </c>
    </row>
    <row r="21" spans="1:21" s="14" customFormat="1" x14ac:dyDescent="0.25">
      <c r="A21" s="42" t="s">
        <v>575</v>
      </c>
      <c r="B21" s="54"/>
      <c r="C21" s="52">
        <v>0.97940000000000005</v>
      </c>
      <c r="D21" s="52"/>
      <c r="E21" s="52">
        <v>0.25119999999999998</v>
      </c>
      <c r="F21" s="52">
        <v>0.76459999999999995</v>
      </c>
      <c r="G21" s="46">
        <f t="shared" si="1"/>
        <v>0.2148000000000001</v>
      </c>
      <c r="H21" s="46">
        <f t="shared" si="10"/>
        <v>0.21931794976516245</v>
      </c>
      <c r="I21" s="46">
        <f t="shared" si="12"/>
        <v>5.0679989537012835</v>
      </c>
      <c r="J21" s="46">
        <f t="shared" si="2"/>
        <v>0.46600000000000008</v>
      </c>
      <c r="K21" s="46">
        <f t="shared" si="3"/>
        <v>0.46094420600858382</v>
      </c>
      <c r="L21" s="46">
        <f t="shared" si="4"/>
        <v>0.53905579399141612</v>
      </c>
      <c r="M21" s="55">
        <f t="shared" si="8"/>
        <v>0</v>
      </c>
      <c r="N21" s="55"/>
      <c r="O21" s="55"/>
      <c r="P21" s="20">
        <v>5792</v>
      </c>
      <c r="Q21" s="53">
        <f t="shared" si="9"/>
        <v>5792</v>
      </c>
      <c r="R21" s="53">
        <f t="shared" ref="R21:R30" si="13">Q21-P21</f>
        <v>0</v>
      </c>
      <c r="S21" s="53"/>
      <c r="T21" s="52"/>
      <c r="U21" s="52">
        <f t="shared" si="11"/>
        <v>0</v>
      </c>
    </row>
    <row r="22" spans="1:21" s="14" customFormat="1" x14ac:dyDescent="0.25">
      <c r="A22" s="42" t="s">
        <v>575</v>
      </c>
      <c r="B22" s="54"/>
      <c r="C22" s="52">
        <v>0.87839999999999996</v>
      </c>
      <c r="D22" s="52"/>
      <c r="E22" s="52">
        <v>0.56830000000000003</v>
      </c>
      <c r="F22" s="52">
        <v>0.67110000000000003</v>
      </c>
      <c r="G22" s="46">
        <f t="shared" si="1"/>
        <v>0.20729999999999993</v>
      </c>
      <c r="H22" s="46">
        <f t="shared" si="10"/>
        <v>0.23599726775956278</v>
      </c>
      <c r="I22" s="46">
        <f t="shared" si="12"/>
        <v>5.572481001341079</v>
      </c>
      <c r="J22" s="46">
        <f t="shared" si="2"/>
        <v>0.77559999999999996</v>
      </c>
      <c r="K22" s="46">
        <f t="shared" si="3"/>
        <v>0.26727694687983489</v>
      </c>
      <c r="L22" s="46">
        <f t="shared" si="4"/>
        <v>0.73272305312016506</v>
      </c>
      <c r="M22" s="55">
        <f t="shared" si="8"/>
        <v>0</v>
      </c>
      <c r="N22" s="55"/>
      <c r="O22" s="55"/>
      <c r="P22" s="20">
        <v>10477</v>
      </c>
      <c r="Q22" s="53">
        <f t="shared" si="9"/>
        <v>10477</v>
      </c>
      <c r="R22" s="53">
        <f t="shared" si="13"/>
        <v>0</v>
      </c>
      <c r="S22" s="53"/>
      <c r="T22" s="52"/>
      <c r="U22" s="52">
        <f t="shared" si="11"/>
        <v>0</v>
      </c>
    </row>
    <row r="23" spans="1:21" s="14" customFormat="1" x14ac:dyDescent="0.25">
      <c r="A23" s="42" t="s">
        <v>576</v>
      </c>
      <c r="B23" s="54"/>
      <c r="C23" s="52">
        <v>0.28510000000000002</v>
      </c>
      <c r="D23" s="52"/>
      <c r="E23" s="52">
        <v>0.28510000000000002</v>
      </c>
      <c r="F23" s="52">
        <v>4.3999999999999997E-2</v>
      </c>
      <c r="G23" s="46">
        <f t="shared" si="1"/>
        <v>0.24110000000000004</v>
      </c>
      <c r="H23" s="46">
        <f t="shared" si="10"/>
        <v>0.84566818660119258</v>
      </c>
      <c r="I23" s="46">
        <f t="shared" si="12"/>
        <v>98.851000000000013</v>
      </c>
      <c r="J23" s="46">
        <f t="shared" si="2"/>
        <v>0.5262</v>
      </c>
      <c r="K23" s="46">
        <f t="shared" si="3"/>
        <v>0.45819080197643486</v>
      </c>
      <c r="L23" s="46">
        <f t="shared" si="4"/>
        <v>0.5418091980235652</v>
      </c>
      <c r="M23" s="55">
        <f t="shared" si="8"/>
        <v>0</v>
      </c>
      <c r="N23" s="55"/>
      <c r="O23" s="55"/>
      <c r="P23" s="20">
        <v>19577</v>
      </c>
      <c r="Q23" s="53"/>
      <c r="R23" s="53"/>
      <c r="S23" s="53"/>
      <c r="T23" s="52"/>
      <c r="U23" s="52">
        <f t="shared" si="11"/>
        <v>0</v>
      </c>
    </row>
    <row r="24" spans="1:21" s="14" customFormat="1" x14ac:dyDescent="0.25">
      <c r="A24" s="42" t="s">
        <v>577</v>
      </c>
      <c r="B24" s="54"/>
      <c r="C24" s="52">
        <v>0.56759999999999999</v>
      </c>
      <c r="D24" s="52"/>
      <c r="E24" s="52">
        <v>0</v>
      </c>
      <c r="F24" s="52">
        <v>4.7E-2</v>
      </c>
      <c r="G24" s="46">
        <f t="shared" si="1"/>
        <v>0.52059999999999995</v>
      </c>
      <c r="H24" s="46">
        <f t="shared" si="10"/>
        <v>0.91719520789288222</v>
      </c>
      <c r="I24" s="46">
        <f t="shared" si="12"/>
        <v>199.82178723404252</v>
      </c>
      <c r="J24" s="46">
        <f t="shared" si="2"/>
        <v>0.52059999999999995</v>
      </c>
      <c r="K24" s="46">
        <f t="shared" si="3"/>
        <v>1</v>
      </c>
      <c r="L24" s="46">
        <f t="shared" si="4"/>
        <v>0</v>
      </c>
      <c r="M24" s="55">
        <f t="shared" si="8"/>
        <v>0</v>
      </c>
      <c r="N24" s="55"/>
      <c r="O24" s="55"/>
      <c r="P24" s="20">
        <v>17477</v>
      </c>
      <c r="Q24" s="53"/>
      <c r="R24" s="53"/>
      <c r="S24" s="53"/>
      <c r="T24" s="52">
        <f>0.0997+C24</f>
        <v>0.6673</v>
      </c>
      <c r="U24" s="52">
        <f t="shared" si="11"/>
        <v>0</v>
      </c>
    </row>
    <row r="25" spans="1:21" s="14" customFormat="1" x14ac:dyDescent="0.25">
      <c r="A25" s="42" t="s">
        <v>578</v>
      </c>
      <c r="B25" s="54"/>
      <c r="C25" s="52">
        <v>0.876</v>
      </c>
      <c r="D25" s="52"/>
      <c r="E25" s="52">
        <v>0.40639999999999998</v>
      </c>
      <c r="F25" s="52">
        <v>0.85040000000000004</v>
      </c>
      <c r="G25" s="46">
        <f t="shared" si="1"/>
        <v>2.5599999999999956E-2</v>
      </c>
      <c r="H25" s="46">
        <f t="shared" si="10"/>
        <v>2.9223744292237393E-2</v>
      </c>
      <c r="I25" s="46">
        <f t="shared" si="12"/>
        <v>0.54306679209783526</v>
      </c>
      <c r="J25" s="46">
        <f t="shared" si="2"/>
        <v>0.43199999999999994</v>
      </c>
      <c r="K25" s="46">
        <f t="shared" si="3"/>
        <v>5.9259259259259164E-2</v>
      </c>
      <c r="L25" s="46">
        <f t="shared" si="4"/>
        <v>0.94074074074074088</v>
      </c>
      <c r="M25" s="55">
        <f t="shared" si="8"/>
        <v>0</v>
      </c>
      <c r="N25" s="55"/>
      <c r="O25" s="55"/>
      <c r="P25" s="20">
        <v>6868</v>
      </c>
      <c r="Q25" s="53">
        <f t="shared" ref="Q25:Q30" si="14">P25-(K25*$T$52)</f>
        <v>6868</v>
      </c>
      <c r="R25" s="53">
        <f t="shared" si="13"/>
        <v>0</v>
      </c>
      <c r="S25" s="53"/>
      <c r="T25" s="52"/>
      <c r="U25" s="52">
        <f t="shared" si="11"/>
        <v>0</v>
      </c>
    </row>
    <row r="26" spans="1:21" s="14" customFormat="1" x14ac:dyDescent="0.25">
      <c r="A26" s="42" t="s">
        <v>578</v>
      </c>
      <c r="B26" s="54"/>
      <c r="C26" s="52">
        <v>0.87609999999999999</v>
      </c>
      <c r="D26" s="52"/>
      <c r="E26" s="52">
        <v>0.48399999999999999</v>
      </c>
      <c r="F26" s="52">
        <v>0.69469999999999998</v>
      </c>
      <c r="G26" s="46">
        <f t="shared" si="1"/>
        <v>0.18140000000000001</v>
      </c>
      <c r="H26" s="46">
        <f t="shared" si="10"/>
        <v>0.20705398927063121</v>
      </c>
      <c r="I26" s="46">
        <f t="shared" si="12"/>
        <v>4.7106031380452</v>
      </c>
      <c r="J26" s="46">
        <f t="shared" si="2"/>
        <v>0.66539999999999999</v>
      </c>
      <c r="K26" s="46">
        <f t="shared" si="3"/>
        <v>0.27261797415088668</v>
      </c>
      <c r="L26" s="46">
        <f t="shared" si="4"/>
        <v>0.72738202584911327</v>
      </c>
      <c r="M26" s="55">
        <f t="shared" si="8"/>
        <v>0</v>
      </c>
      <c r="N26" s="55"/>
      <c r="O26" s="55"/>
      <c r="P26" s="20">
        <v>9635</v>
      </c>
      <c r="Q26" s="53">
        <f t="shared" si="14"/>
        <v>9635</v>
      </c>
      <c r="R26" s="53">
        <f t="shared" si="13"/>
        <v>0</v>
      </c>
      <c r="S26" s="53"/>
      <c r="T26" s="52"/>
      <c r="U26" s="52">
        <f t="shared" si="11"/>
        <v>0</v>
      </c>
    </row>
    <row r="27" spans="1:21" s="14" customFormat="1" x14ac:dyDescent="0.25">
      <c r="A27" s="42" t="s">
        <v>579</v>
      </c>
      <c r="B27" s="54"/>
      <c r="C27" s="52">
        <v>0.54879999999999995</v>
      </c>
      <c r="D27" s="52"/>
      <c r="E27" s="52">
        <v>0.30709999999999998</v>
      </c>
      <c r="F27" s="52">
        <v>0.42870000000000003</v>
      </c>
      <c r="G27" s="46">
        <f t="shared" si="1"/>
        <v>0.12009999999999993</v>
      </c>
      <c r="H27" s="46">
        <f t="shared" si="10"/>
        <v>0.21884110787172001</v>
      </c>
      <c r="I27" s="46">
        <f t="shared" si="12"/>
        <v>5.0538931653837151</v>
      </c>
      <c r="J27" s="46">
        <f t="shared" si="2"/>
        <v>0.42719999999999991</v>
      </c>
      <c r="K27" s="46">
        <f t="shared" si="3"/>
        <v>0.28113295880149802</v>
      </c>
      <c r="L27" s="46">
        <f t="shared" si="4"/>
        <v>0.71886704119850198</v>
      </c>
      <c r="M27" s="55">
        <f t="shared" si="8"/>
        <v>0</v>
      </c>
      <c r="N27" s="55"/>
      <c r="O27" s="55"/>
      <c r="P27" s="20">
        <v>9916</v>
      </c>
      <c r="Q27" s="53">
        <f t="shared" si="14"/>
        <v>9916</v>
      </c>
      <c r="R27" s="53">
        <f t="shared" si="13"/>
        <v>0</v>
      </c>
      <c r="S27" s="53"/>
      <c r="T27" s="52"/>
      <c r="U27" s="52">
        <f t="shared" si="11"/>
        <v>0</v>
      </c>
    </row>
    <row r="28" spans="1:21" s="14" customFormat="1" x14ac:dyDescent="0.25">
      <c r="A28" s="42" t="s">
        <v>579</v>
      </c>
      <c r="B28" s="54"/>
      <c r="C28" s="52">
        <v>0.66190000000000004</v>
      </c>
      <c r="D28" s="52"/>
      <c r="E28" s="52">
        <v>0.4168</v>
      </c>
      <c r="F28" s="52">
        <v>0.52190000000000003</v>
      </c>
      <c r="G28" s="46">
        <f t="shared" si="1"/>
        <v>0.14000000000000001</v>
      </c>
      <c r="H28" s="46">
        <f t="shared" si="10"/>
        <v>0.21151231303822329</v>
      </c>
      <c r="I28" s="46">
        <f t="shared" si="12"/>
        <v>4.8392412339528637</v>
      </c>
      <c r="J28" s="46">
        <f t="shared" si="2"/>
        <v>0.55679999999999996</v>
      </c>
      <c r="K28" s="46">
        <f t="shared" si="3"/>
        <v>0.25143678160919547</v>
      </c>
      <c r="L28" s="46">
        <f t="shared" si="4"/>
        <v>0.74856321839080464</v>
      </c>
      <c r="M28" s="55">
        <f t="shared" si="8"/>
        <v>0</v>
      </c>
      <c r="N28" s="55"/>
      <c r="O28" s="55"/>
      <c r="P28" s="20">
        <v>10343</v>
      </c>
      <c r="Q28" s="53">
        <f t="shared" si="14"/>
        <v>10343</v>
      </c>
      <c r="R28" s="53">
        <f t="shared" si="13"/>
        <v>0</v>
      </c>
      <c r="S28" s="53"/>
      <c r="T28" s="52"/>
      <c r="U28" s="52">
        <f t="shared" si="11"/>
        <v>0</v>
      </c>
    </row>
    <row r="29" spans="1:21" s="14" customFormat="1" x14ac:dyDescent="0.25">
      <c r="A29" s="42" t="s">
        <v>580</v>
      </c>
      <c r="B29" s="54"/>
      <c r="C29" s="52">
        <v>0.84330000000000005</v>
      </c>
      <c r="D29" s="52"/>
      <c r="E29" s="52">
        <v>0.61760000000000004</v>
      </c>
      <c r="F29" s="52">
        <v>0.68669999999999998</v>
      </c>
      <c r="G29" s="46">
        <f t="shared" si="1"/>
        <v>0.15660000000000007</v>
      </c>
      <c r="H29" s="46">
        <f t="shared" si="10"/>
        <v>0.18569903948772687</v>
      </c>
      <c r="I29" s="46">
        <f t="shared" si="12"/>
        <v>4.1139711664482324</v>
      </c>
      <c r="J29" s="46">
        <f t="shared" si="2"/>
        <v>0.77420000000000011</v>
      </c>
      <c r="K29" s="46">
        <f t="shared" si="3"/>
        <v>0.20227331438904683</v>
      </c>
      <c r="L29" s="46">
        <f t="shared" si="4"/>
        <v>0.79772668561095317</v>
      </c>
      <c r="M29" s="55">
        <f t="shared" si="8"/>
        <v>0</v>
      </c>
      <c r="N29" s="55"/>
      <c r="O29" s="55"/>
      <c r="P29" s="20">
        <v>11115</v>
      </c>
      <c r="Q29" s="53">
        <f t="shared" si="14"/>
        <v>11115</v>
      </c>
      <c r="R29" s="53">
        <f t="shared" si="13"/>
        <v>0</v>
      </c>
      <c r="S29" s="53"/>
      <c r="T29" s="52"/>
      <c r="U29" s="52">
        <f t="shared" si="11"/>
        <v>0</v>
      </c>
    </row>
    <row r="30" spans="1:21" s="14" customFormat="1" x14ac:dyDescent="0.25">
      <c r="A30" s="42" t="s">
        <v>580</v>
      </c>
      <c r="B30" s="54"/>
      <c r="C30" s="52">
        <v>0.67200000000000004</v>
      </c>
      <c r="D30" s="52"/>
      <c r="E30" s="52">
        <v>0.48309999999999997</v>
      </c>
      <c r="F30" s="52">
        <v>0.55769999999999997</v>
      </c>
      <c r="G30" s="46">
        <f t="shared" si="1"/>
        <v>0.11430000000000007</v>
      </c>
      <c r="H30" s="46">
        <f t="shared" si="10"/>
        <v>0.1700892857142858</v>
      </c>
      <c r="I30" s="46">
        <f t="shared" si="12"/>
        <v>3.6972781065088776</v>
      </c>
      <c r="J30" s="46">
        <f t="shared" si="2"/>
        <v>0.59740000000000004</v>
      </c>
      <c r="K30" s="46">
        <f t="shared" si="3"/>
        <v>0.19132909273518592</v>
      </c>
      <c r="L30" s="46">
        <f t="shared" si="4"/>
        <v>0.80867090726481405</v>
      </c>
      <c r="M30" s="55">
        <f t="shared" si="8"/>
        <v>0</v>
      </c>
      <c r="N30" s="55"/>
      <c r="O30" s="55"/>
      <c r="P30" s="20">
        <v>11100</v>
      </c>
      <c r="Q30" s="53">
        <f t="shared" si="14"/>
        <v>11100</v>
      </c>
      <c r="R30" s="53">
        <f t="shared" si="13"/>
        <v>0</v>
      </c>
      <c r="S30" s="53"/>
      <c r="T30" s="52"/>
      <c r="U30" s="52">
        <f t="shared" si="11"/>
        <v>0</v>
      </c>
    </row>
    <row r="31" spans="1:21" s="14" customFormat="1" x14ac:dyDescent="0.25">
      <c r="A31" s="42" t="s">
        <v>581</v>
      </c>
      <c r="B31" s="54"/>
      <c r="C31" s="52"/>
      <c r="D31" s="52"/>
      <c r="E31" s="52"/>
      <c r="F31" s="52"/>
      <c r="G31" s="46"/>
      <c r="H31" s="46"/>
      <c r="I31" s="46"/>
      <c r="J31" s="46">
        <f t="shared" si="2"/>
        <v>0</v>
      </c>
      <c r="K31" s="46"/>
      <c r="L31" s="46"/>
      <c r="M31" s="55">
        <f t="shared" si="8"/>
        <v>0</v>
      </c>
      <c r="N31" s="55"/>
      <c r="O31" s="55"/>
      <c r="P31" s="20"/>
      <c r="Q31" s="20"/>
      <c r="R31" s="20"/>
      <c r="S31" s="20"/>
      <c r="T31" s="52"/>
      <c r="U31" s="52"/>
    </row>
    <row r="32" spans="1:21" s="14" customFormat="1" x14ac:dyDescent="0.25">
      <c r="A32" s="42" t="s">
        <v>581</v>
      </c>
      <c r="B32" s="54"/>
      <c r="C32" s="52"/>
      <c r="D32" s="52"/>
      <c r="E32" s="52"/>
      <c r="F32" s="52"/>
      <c r="G32" s="46"/>
      <c r="H32" s="46"/>
      <c r="I32" s="46">
        <f>AVERAGE(I19:I22,I26:I30)</f>
        <v>4.5862427715530432</v>
      </c>
      <c r="J32" s="46">
        <f t="shared" si="2"/>
        <v>0</v>
      </c>
      <c r="K32" s="46"/>
      <c r="L32" s="46"/>
      <c r="M32" s="55">
        <f t="shared" si="8"/>
        <v>0</v>
      </c>
      <c r="N32" s="55"/>
      <c r="O32" s="55"/>
      <c r="P32" s="20"/>
      <c r="Q32" s="20"/>
      <c r="R32" s="20"/>
      <c r="S32" s="20"/>
      <c r="T32" s="52"/>
      <c r="U32" s="52"/>
    </row>
    <row r="33" spans="1:21" s="20" customFormat="1" x14ac:dyDescent="0.25">
      <c r="A33" s="42"/>
      <c r="B33" s="54"/>
      <c r="C33" s="52"/>
      <c r="D33" s="52"/>
      <c r="E33" s="52"/>
      <c r="F33" s="52"/>
      <c r="G33" s="46"/>
      <c r="H33" s="46"/>
      <c r="I33" s="46"/>
      <c r="J33" s="46"/>
      <c r="K33" s="46"/>
      <c r="L33" s="46"/>
      <c r="M33" s="55"/>
      <c r="N33" s="55"/>
      <c r="O33" s="55"/>
      <c r="T33" s="52"/>
      <c r="U33" s="46"/>
    </row>
    <row r="34" spans="1:21" s="20" customFormat="1" ht="13.5" customHeight="1" x14ac:dyDescent="0.25">
      <c r="A34" s="42"/>
      <c r="B34" s="54"/>
      <c r="C34" s="52"/>
      <c r="D34" s="52"/>
      <c r="E34" s="52"/>
      <c r="F34" s="52"/>
      <c r="G34" s="46"/>
      <c r="H34" s="46"/>
      <c r="I34" s="46"/>
      <c r="J34" s="46"/>
      <c r="K34" s="46"/>
      <c r="L34" s="46"/>
      <c r="M34" s="55"/>
      <c r="N34" s="55"/>
      <c r="O34" s="55"/>
      <c r="T34" s="52"/>
      <c r="U34" s="46"/>
    </row>
    <row r="35" spans="1:21" s="20" customFormat="1" x14ac:dyDescent="0.25">
      <c r="A35" s="42"/>
      <c r="B35" s="54"/>
      <c r="C35" s="52"/>
      <c r="E35" s="52"/>
      <c r="F35" s="52"/>
      <c r="G35" s="46"/>
      <c r="H35" s="46"/>
      <c r="I35" s="46"/>
      <c r="J35" s="46"/>
      <c r="K35" s="46"/>
      <c r="L35" s="46"/>
      <c r="M35" s="55"/>
      <c r="N35" s="55"/>
      <c r="O35" s="55"/>
      <c r="U35" s="52"/>
    </row>
    <row r="36" spans="1:21" s="20" customFormat="1" x14ac:dyDescent="0.25">
      <c r="A36" s="42"/>
      <c r="B36" s="54"/>
      <c r="E36" s="52"/>
      <c r="F36" s="52"/>
      <c r="G36" s="46"/>
      <c r="H36" s="46"/>
      <c r="I36" s="46"/>
      <c r="J36" s="46"/>
      <c r="K36" s="46"/>
      <c r="L36" s="46"/>
      <c r="M36" s="55"/>
      <c r="N36" s="55"/>
      <c r="O36" s="55"/>
      <c r="P36" s="56"/>
      <c r="U36" s="52"/>
    </row>
    <row r="37" spans="1:21" s="48" customFormat="1" x14ac:dyDescent="0.25">
      <c r="A37" s="41"/>
      <c r="G37" s="46"/>
      <c r="H37" s="46"/>
      <c r="I37" s="46"/>
      <c r="J37" s="46"/>
      <c r="K37" s="46"/>
      <c r="L37" s="46"/>
      <c r="M37" s="47"/>
      <c r="N37" s="47"/>
      <c r="O37" s="47"/>
      <c r="U37" s="46"/>
    </row>
    <row r="38" spans="1:21" s="48" customFormat="1" x14ac:dyDescent="0.25">
      <c r="A38" s="41"/>
      <c r="M38" s="47"/>
      <c r="N38" s="47"/>
      <c r="O38" s="47"/>
      <c r="U38" s="46"/>
    </row>
    <row r="39" spans="1:21" s="48" customFormat="1" x14ac:dyDescent="0.25">
      <c r="A39" s="41"/>
      <c r="M39" s="47"/>
      <c r="N39" s="47"/>
      <c r="O39" s="47"/>
      <c r="U39" s="46"/>
    </row>
    <row r="40" spans="1:21" s="48" customFormat="1" x14ac:dyDescent="0.25">
      <c r="A40" s="41"/>
      <c r="M40" s="47"/>
      <c r="N40" s="47"/>
      <c r="O40" s="47"/>
      <c r="U40" s="46"/>
    </row>
    <row r="41" spans="1:21" s="48" customFormat="1" x14ac:dyDescent="0.25">
      <c r="A41" s="41"/>
      <c r="M41" s="47"/>
      <c r="N41" s="47"/>
      <c r="O41" s="47"/>
      <c r="U41" s="46"/>
    </row>
    <row r="42" spans="1:21" s="48" customFormat="1" x14ac:dyDescent="0.25">
      <c r="A42" s="41"/>
      <c r="M42" s="47"/>
      <c r="N42" s="47"/>
      <c r="O42" s="47"/>
      <c r="U42" s="46"/>
    </row>
    <row r="43" spans="1:21" s="48" customFormat="1" x14ac:dyDescent="0.25">
      <c r="M43" s="47"/>
      <c r="N43" s="47"/>
      <c r="O43" s="47"/>
      <c r="U43" s="46"/>
    </row>
    <row r="44" spans="1:21" s="48" customFormat="1" x14ac:dyDescent="0.25">
      <c r="M44" s="47"/>
      <c r="N44" s="47"/>
      <c r="O44" s="47"/>
      <c r="U44" s="46"/>
    </row>
    <row r="45" spans="1:21" s="48" customFormat="1" x14ac:dyDescent="0.25">
      <c r="M45" s="47"/>
      <c r="N45" s="47"/>
      <c r="O45" s="47"/>
      <c r="U45" s="46"/>
    </row>
    <row r="46" spans="1:21" s="48" customFormat="1" x14ac:dyDescent="0.25">
      <c r="A46" s="41"/>
      <c r="M46" s="47"/>
      <c r="N46" s="47"/>
      <c r="O46" s="47"/>
      <c r="U46" s="46"/>
    </row>
    <row r="47" spans="1:21" s="48" customFormat="1" x14ac:dyDescent="0.25">
      <c r="A47" s="41"/>
      <c r="M47" s="47"/>
      <c r="N47" s="47"/>
      <c r="O47" s="47"/>
      <c r="U47" s="46"/>
    </row>
    <row r="48" spans="1:21" s="48" customFormat="1" x14ac:dyDescent="0.25">
      <c r="A48" s="41"/>
      <c r="E48" s="52"/>
      <c r="F48" s="52"/>
      <c r="G48" s="46"/>
      <c r="H48" s="46"/>
      <c r="I48" s="46"/>
      <c r="J48" s="46"/>
      <c r="K48" s="46"/>
      <c r="L48" s="46"/>
      <c r="M48" s="47"/>
      <c r="N48" s="47"/>
      <c r="O48" s="47"/>
      <c r="P48" s="57"/>
      <c r="Q48" s="58"/>
      <c r="R48" s="47"/>
      <c r="S48" s="47"/>
      <c r="U48" s="46"/>
    </row>
    <row r="49" spans="1:21" s="48" customFormat="1" x14ac:dyDescent="0.25">
      <c r="A49" s="41"/>
      <c r="E49" s="52"/>
      <c r="F49" s="52"/>
      <c r="G49" s="46"/>
      <c r="H49" s="46"/>
      <c r="I49" s="46"/>
      <c r="J49" s="46"/>
      <c r="K49" s="46"/>
      <c r="L49" s="46"/>
      <c r="M49" s="47"/>
      <c r="N49" s="47"/>
      <c r="O49" s="47"/>
      <c r="P49" s="57"/>
      <c r="Q49" s="58"/>
      <c r="R49" s="47"/>
      <c r="S49" s="47"/>
      <c r="U49" s="46"/>
    </row>
    <row r="50" spans="1:21" s="48" customFormat="1" x14ac:dyDescent="0.25">
      <c r="A50" s="41"/>
      <c r="B50" s="45"/>
      <c r="E50" s="52"/>
      <c r="F50" s="52"/>
      <c r="G50" s="46"/>
      <c r="H50" s="46"/>
      <c r="I50" s="46"/>
      <c r="J50" s="46"/>
      <c r="K50" s="46"/>
      <c r="L50" s="46"/>
      <c r="M50" s="47"/>
      <c r="N50" s="47"/>
      <c r="O50" s="47"/>
      <c r="P50" s="57"/>
      <c r="Q50" s="58"/>
      <c r="R50" s="47"/>
      <c r="S50" s="47"/>
      <c r="U50" s="46"/>
    </row>
    <row r="51" spans="1:21" s="48" customFormat="1" x14ac:dyDescent="0.25">
      <c r="A51" s="41"/>
      <c r="B51" s="45"/>
      <c r="E51" s="52"/>
      <c r="F51" s="52"/>
      <c r="G51" s="46"/>
      <c r="H51" s="46"/>
      <c r="I51" s="46"/>
      <c r="J51" s="46"/>
      <c r="K51" s="46"/>
      <c r="L51" s="46"/>
      <c r="M51" s="47"/>
      <c r="N51" s="47"/>
      <c r="O51" s="47"/>
      <c r="P51" s="57"/>
      <c r="Q51" s="58"/>
      <c r="R51" s="47"/>
      <c r="S51" s="47"/>
      <c r="U51" s="46"/>
    </row>
    <row r="52" spans="1:21" s="48" customFormat="1" x14ac:dyDescent="0.25">
      <c r="A52" s="41"/>
      <c r="L52" s="47"/>
      <c r="M52" s="47"/>
      <c r="N52" s="47"/>
      <c r="O52" s="47"/>
      <c r="P52" s="47"/>
      <c r="Q52" s="47"/>
      <c r="R52" s="47"/>
      <c r="S52" s="47"/>
      <c r="T52" s="47"/>
      <c r="U52" s="46"/>
    </row>
    <row r="53" spans="1:21" s="48" customFormat="1" x14ac:dyDescent="0.25">
      <c r="A53" s="41"/>
      <c r="M53" s="47"/>
      <c r="N53" s="47"/>
      <c r="O53" s="47"/>
      <c r="Q53" s="47"/>
      <c r="R53" s="47"/>
      <c r="S53" s="47"/>
      <c r="U53" s="46"/>
    </row>
    <row r="54" spans="1:21" s="48" customFormat="1" x14ac:dyDescent="0.25">
      <c r="A54" s="41"/>
      <c r="M54" s="47"/>
      <c r="N54" s="47"/>
      <c r="O54" s="47"/>
      <c r="U54" s="46"/>
    </row>
    <row r="55" spans="1:21" s="48" customFormat="1" x14ac:dyDescent="0.25">
      <c r="A55" s="41"/>
      <c r="K55" s="46"/>
      <c r="M55" s="47"/>
      <c r="N55" s="47"/>
      <c r="O55" s="47"/>
      <c r="U55" s="46"/>
    </row>
    <row r="56" spans="1:21" s="48" customFormat="1" x14ac:dyDescent="0.25">
      <c r="A56" s="41"/>
      <c r="K56" s="46"/>
      <c r="M56" s="47"/>
      <c r="N56" s="47"/>
      <c r="O56" s="47"/>
      <c r="U56" s="46"/>
    </row>
    <row r="57" spans="1:21" x14ac:dyDescent="0.25">
      <c r="K57" s="46"/>
    </row>
    <row r="58" spans="1:21" x14ac:dyDescent="0.25">
      <c r="K58" s="46"/>
    </row>
  </sheetData>
  <dataValidations count="1">
    <dataValidation type="whole" operator="equal" allowBlank="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26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62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598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34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0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06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42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78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14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0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86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22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58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494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0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formula1>0</formula1>
      <formula2>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5"/>
  <sheetViews>
    <sheetView workbookViewId="0">
      <selection activeCell="M911" sqref="M911"/>
    </sheetView>
  </sheetViews>
  <sheetFormatPr defaultRowHeight="15" x14ac:dyDescent="0.25"/>
  <sheetData>
    <row r="1" spans="1:18" x14ac:dyDescent="0.25">
      <c r="A1" s="61" t="s">
        <v>0</v>
      </c>
      <c r="B1" s="61"/>
      <c r="C1" s="61" t="s">
        <v>582</v>
      </c>
      <c r="D1" s="62" t="s">
        <v>583</v>
      </c>
      <c r="E1" s="61" t="s">
        <v>2</v>
      </c>
      <c r="F1" s="61" t="s">
        <v>584</v>
      </c>
      <c r="G1" s="61" t="s">
        <v>585</v>
      </c>
      <c r="H1" s="61" t="s">
        <v>586</v>
      </c>
      <c r="I1" s="61" t="s">
        <v>587</v>
      </c>
      <c r="J1" s="61" t="s">
        <v>588</v>
      </c>
      <c r="K1" s="61" t="s">
        <v>589</v>
      </c>
      <c r="L1" s="61" t="s">
        <v>590</v>
      </c>
      <c r="M1" s="61" t="s">
        <v>591</v>
      </c>
      <c r="N1" s="61" t="s">
        <v>592</v>
      </c>
      <c r="O1" s="61" t="s">
        <v>593</v>
      </c>
      <c r="P1" s="61" t="s">
        <v>594</v>
      </c>
      <c r="Q1" s="61" t="s">
        <v>595</v>
      </c>
      <c r="R1" s="61" t="s">
        <v>596</v>
      </c>
    </row>
    <row r="2" spans="1:18" x14ac:dyDescent="0.25">
      <c r="A2" s="63">
        <v>39322</v>
      </c>
      <c r="B2" s="59"/>
      <c r="C2" s="59" t="s">
        <v>67</v>
      </c>
      <c r="D2" s="60" t="s">
        <v>597</v>
      </c>
      <c r="E2" s="64">
        <v>0.62708333333333333</v>
      </c>
      <c r="F2" s="59">
        <v>5</v>
      </c>
      <c r="G2" s="59" t="s">
        <v>598</v>
      </c>
      <c r="H2" s="59">
        <v>0</v>
      </c>
      <c r="I2" s="59">
        <v>0</v>
      </c>
      <c r="J2" s="59">
        <v>0</v>
      </c>
      <c r="K2" s="59">
        <v>0</v>
      </c>
      <c r="L2" s="59">
        <v>5</v>
      </c>
      <c r="M2" s="59"/>
      <c r="N2" s="59"/>
      <c r="O2" s="59"/>
      <c r="P2" s="59"/>
      <c r="Q2" s="59"/>
      <c r="R2" s="59">
        <v>5</v>
      </c>
    </row>
    <row r="3" spans="1:18" x14ac:dyDescent="0.25">
      <c r="A3" s="63">
        <v>39324</v>
      </c>
      <c r="B3" s="59"/>
      <c r="C3" s="59" t="s">
        <v>599</v>
      </c>
      <c r="D3" s="60" t="s">
        <v>597</v>
      </c>
      <c r="E3" s="64">
        <v>0.70833333333333326</v>
      </c>
      <c r="F3" s="59">
        <v>1</v>
      </c>
      <c r="G3" s="59" t="s">
        <v>600</v>
      </c>
      <c r="H3" s="59">
        <v>1</v>
      </c>
      <c r="I3" s="59">
        <v>0</v>
      </c>
      <c r="J3" s="59">
        <v>1</v>
      </c>
      <c r="K3" s="59">
        <v>0</v>
      </c>
      <c r="L3" s="59">
        <v>0</v>
      </c>
      <c r="M3" s="59"/>
      <c r="N3" s="59"/>
      <c r="O3" s="59"/>
      <c r="P3" s="59"/>
      <c r="Q3" s="59">
        <v>1</v>
      </c>
      <c r="R3" s="59"/>
    </row>
    <row r="4" spans="1:18" x14ac:dyDescent="0.25">
      <c r="A4" s="63">
        <v>39328</v>
      </c>
      <c r="B4" s="59"/>
      <c r="C4" s="59" t="s">
        <v>601</v>
      </c>
      <c r="D4" s="60" t="s">
        <v>597</v>
      </c>
      <c r="E4" s="64">
        <v>0.54236111111111107</v>
      </c>
      <c r="F4" s="59">
        <v>2</v>
      </c>
      <c r="G4" s="59" t="s">
        <v>600</v>
      </c>
      <c r="H4" s="59">
        <v>2</v>
      </c>
      <c r="I4" s="59">
        <v>0</v>
      </c>
      <c r="J4" s="59">
        <v>2</v>
      </c>
      <c r="K4" s="59">
        <v>0</v>
      </c>
      <c r="L4" s="59">
        <v>0</v>
      </c>
      <c r="M4" s="59"/>
      <c r="N4" s="59"/>
      <c r="O4" s="59">
        <v>2</v>
      </c>
      <c r="P4" s="59"/>
      <c r="Q4" s="59"/>
      <c r="R4" s="59"/>
    </row>
    <row r="5" spans="1:18" x14ac:dyDescent="0.25">
      <c r="A5" s="63">
        <v>39328</v>
      </c>
      <c r="B5" s="59"/>
      <c r="C5" s="59" t="s">
        <v>602</v>
      </c>
      <c r="D5" s="60" t="s">
        <v>597</v>
      </c>
      <c r="E5" s="64">
        <v>0.79861111111111105</v>
      </c>
      <c r="F5" s="59">
        <v>2</v>
      </c>
      <c r="G5" s="59" t="s">
        <v>600</v>
      </c>
      <c r="H5" s="59">
        <v>2</v>
      </c>
      <c r="I5" s="59">
        <v>0</v>
      </c>
      <c r="J5" s="59">
        <v>1</v>
      </c>
      <c r="K5" s="59">
        <v>0</v>
      </c>
      <c r="L5" s="59">
        <v>1</v>
      </c>
      <c r="M5" s="59"/>
      <c r="N5" s="59">
        <v>1</v>
      </c>
      <c r="O5" s="59"/>
      <c r="P5" s="59">
        <v>1</v>
      </c>
      <c r="Q5" s="59"/>
      <c r="R5" s="59"/>
    </row>
    <row r="6" spans="1:18" x14ac:dyDescent="0.25">
      <c r="A6" s="63">
        <v>39328</v>
      </c>
      <c r="B6" s="59"/>
      <c r="C6" s="65" t="s">
        <v>603</v>
      </c>
      <c r="D6" s="60" t="s">
        <v>597</v>
      </c>
      <c r="E6" s="64">
        <v>0.81041666666666667</v>
      </c>
      <c r="F6" s="59">
        <v>4</v>
      </c>
      <c r="G6" s="59" t="s">
        <v>600</v>
      </c>
      <c r="H6" s="59">
        <v>4</v>
      </c>
      <c r="I6" s="59">
        <v>0</v>
      </c>
      <c r="J6" s="59">
        <v>2</v>
      </c>
      <c r="K6" s="59">
        <v>0</v>
      </c>
      <c r="L6" s="59">
        <v>2</v>
      </c>
      <c r="M6" s="59"/>
      <c r="N6" s="59"/>
      <c r="O6" s="59">
        <v>4</v>
      </c>
      <c r="P6" s="59"/>
      <c r="Q6" s="59"/>
      <c r="R6" s="59"/>
    </row>
    <row r="7" spans="1:18" x14ac:dyDescent="0.25">
      <c r="A7" s="63">
        <v>39332</v>
      </c>
      <c r="B7" s="59"/>
      <c r="C7" s="59" t="s">
        <v>604</v>
      </c>
      <c r="D7" s="60" t="s">
        <v>597</v>
      </c>
      <c r="E7" s="64">
        <v>0.46388888888888885</v>
      </c>
      <c r="F7" s="59">
        <v>1</v>
      </c>
      <c r="G7" s="59" t="s">
        <v>600</v>
      </c>
      <c r="H7" s="59">
        <v>1</v>
      </c>
      <c r="I7" s="59">
        <v>0</v>
      </c>
      <c r="J7" s="59">
        <v>0</v>
      </c>
      <c r="K7" s="59">
        <v>1</v>
      </c>
      <c r="L7" s="59">
        <v>0</v>
      </c>
      <c r="M7" s="59"/>
      <c r="N7" s="59"/>
      <c r="O7" s="59">
        <v>1</v>
      </c>
      <c r="P7" s="59"/>
      <c r="Q7" s="59"/>
      <c r="R7" s="59"/>
    </row>
    <row r="8" spans="1:18" x14ac:dyDescent="0.25">
      <c r="A8" s="63">
        <v>39332</v>
      </c>
      <c r="B8" s="59"/>
      <c r="C8" s="59" t="s">
        <v>604</v>
      </c>
      <c r="D8" s="60" t="s">
        <v>597</v>
      </c>
      <c r="E8" s="64">
        <v>0.46666666666666662</v>
      </c>
      <c r="F8" s="59">
        <v>1</v>
      </c>
      <c r="G8" s="59" t="s">
        <v>600</v>
      </c>
      <c r="H8" s="59">
        <v>1</v>
      </c>
      <c r="I8" s="59">
        <v>0</v>
      </c>
      <c r="J8" s="59">
        <v>1</v>
      </c>
      <c r="K8" s="59">
        <v>0</v>
      </c>
      <c r="L8" s="59">
        <v>0</v>
      </c>
      <c r="M8" s="59"/>
      <c r="N8" s="59"/>
      <c r="O8" s="59">
        <v>1</v>
      </c>
      <c r="P8" s="59"/>
      <c r="Q8" s="59"/>
      <c r="R8" s="59"/>
    </row>
    <row r="9" spans="1:18" x14ac:dyDescent="0.25">
      <c r="A9" s="63">
        <v>39332</v>
      </c>
      <c r="B9" s="59"/>
      <c r="C9" s="59" t="s">
        <v>26</v>
      </c>
      <c r="D9" s="60" t="s">
        <v>597</v>
      </c>
      <c r="E9" s="64">
        <v>0.46805555555555556</v>
      </c>
      <c r="F9" s="59">
        <v>2</v>
      </c>
      <c r="G9" s="59" t="s">
        <v>600</v>
      </c>
      <c r="H9" s="59">
        <v>2</v>
      </c>
      <c r="I9" s="59">
        <v>0</v>
      </c>
      <c r="J9" s="59">
        <v>1</v>
      </c>
      <c r="K9" s="59">
        <v>0</v>
      </c>
      <c r="L9" s="59">
        <v>1</v>
      </c>
      <c r="M9" s="59"/>
      <c r="N9" s="59"/>
      <c r="O9" s="59">
        <v>2</v>
      </c>
      <c r="P9" s="59"/>
      <c r="Q9" s="59"/>
      <c r="R9" s="59"/>
    </row>
    <row r="10" spans="1:18" x14ac:dyDescent="0.25">
      <c r="A10" s="63">
        <v>39332</v>
      </c>
      <c r="B10" s="59"/>
      <c r="C10" s="59" t="s">
        <v>605</v>
      </c>
      <c r="D10" s="60" t="s">
        <v>597</v>
      </c>
      <c r="E10" s="64">
        <v>0.47986111111111107</v>
      </c>
      <c r="F10" s="59">
        <v>2</v>
      </c>
      <c r="G10" s="59" t="s">
        <v>600</v>
      </c>
      <c r="H10" s="59">
        <v>2</v>
      </c>
      <c r="I10" s="59">
        <v>0</v>
      </c>
      <c r="J10" s="59">
        <v>2</v>
      </c>
      <c r="K10" s="59">
        <v>0</v>
      </c>
      <c r="L10" s="59">
        <v>0</v>
      </c>
      <c r="M10" s="59"/>
      <c r="N10" s="59"/>
      <c r="O10" s="59">
        <v>2</v>
      </c>
      <c r="P10" s="59"/>
      <c r="Q10" s="59"/>
      <c r="R10" s="59"/>
    </row>
    <row r="11" spans="1:18" x14ac:dyDescent="0.25">
      <c r="A11" s="63">
        <v>39332</v>
      </c>
      <c r="B11" s="59"/>
      <c r="C11" s="59"/>
      <c r="D11" s="60" t="s">
        <v>597</v>
      </c>
      <c r="E11" s="64">
        <v>0.48125000000000001</v>
      </c>
      <c r="F11" s="59">
        <v>2</v>
      </c>
      <c r="G11" s="59" t="s">
        <v>600</v>
      </c>
      <c r="H11" s="59">
        <v>2</v>
      </c>
      <c r="I11" s="59">
        <v>0</v>
      </c>
      <c r="J11" s="59">
        <v>2</v>
      </c>
      <c r="K11" s="59">
        <v>0</v>
      </c>
      <c r="L11" s="59">
        <v>0</v>
      </c>
      <c r="M11" s="59"/>
      <c r="N11" s="59"/>
      <c r="O11" s="59">
        <v>2</v>
      </c>
      <c r="P11" s="59"/>
      <c r="Q11" s="59"/>
      <c r="R11" s="59"/>
    </row>
    <row r="12" spans="1:18" x14ac:dyDescent="0.25">
      <c r="A12" s="63">
        <v>39332</v>
      </c>
      <c r="B12" s="59"/>
      <c r="C12" s="59" t="s">
        <v>606</v>
      </c>
      <c r="D12" s="60" t="s">
        <v>597</v>
      </c>
      <c r="E12" s="64">
        <v>0.48749999999999999</v>
      </c>
      <c r="F12" s="59">
        <v>1</v>
      </c>
      <c r="G12" s="59" t="s">
        <v>600</v>
      </c>
      <c r="H12" s="59">
        <v>1</v>
      </c>
      <c r="I12" s="59">
        <v>0</v>
      </c>
      <c r="J12" s="59">
        <v>1</v>
      </c>
      <c r="K12" s="59">
        <v>0</v>
      </c>
      <c r="L12" s="59">
        <v>0</v>
      </c>
      <c r="M12" s="59"/>
      <c r="N12" s="59"/>
      <c r="O12" s="59">
        <v>1</v>
      </c>
      <c r="P12" s="59"/>
      <c r="Q12" s="59"/>
      <c r="R12" s="59"/>
    </row>
    <row r="13" spans="1:18" x14ac:dyDescent="0.25">
      <c r="A13" s="63">
        <v>39332</v>
      </c>
      <c r="B13" s="59"/>
      <c r="C13" s="59" t="s">
        <v>35</v>
      </c>
      <c r="D13" s="60" t="s">
        <v>597</v>
      </c>
      <c r="E13" s="64">
        <v>0.48958333333333331</v>
      </c>
      <c r="F13" s="59">
        <v>12</v>
      </c>
      <c r="G13" s="59" t="s">
        <v>600</v>
      </c>
      <c r="H13" s="59">
        <v>10</v>
      </c>
      <c r="I13" s="59">
        <v>0</v>
      </c>
      <c r="J13" s="59">
        <v>4</v>
      </c>
      <c r="K13" s="59">
        <v>2</v>
      </c>
      <c r="L13" s="59">
        <v>6</v>
      </c>
      <c r="M13" s="59"/>
      <c r="N13" s="59"/>
      <c r="O13" s="59">
        <v>12</v>
      </c>
      <c r="P13" s="59"/>
      <c r="Q13" s="59"/>
      <c r="R13" s="59"/>
    </row>
    <row r="14" spans="1:18" x14ac:dyDescent="0.25">
      <c r="A14" s="63">
        <v>39332</v>
      </c>
      <c r="B14" s="59"/>
      <c r="C14" s="59"/>
      <c r="D14" s="60" t="s">
        <v>597</v>
      </c>
      <c r="E14" s="64">
        <v>0.49027777777777776</v>
      </c>
      <c r="F14" s="59">
        <v>12</v>
      </c>
      <c r="G14" s="59" t="s">
        <v>600</v>
      </c>
      <c r="H14" s="59">
        <v>10</v>
      </c>
      <c r="I14" s="59">
        <v>0</v>
      </c>
      <c r="J14" s="59">
        <v>4</v>
      </c>
      <c r="K14" s="59">
        <v>2</v>
      </c>
      <c r="L14" s="59">
        <v>6</v>
      </c>
      <c r="M14" s="59"/>
      <c r="N14" s="59"/>
      <c r="O14" s="59"/>
      <c r="P14" s="59"/>
      <c r="Q14" s="59"/>
      <c r="R14" s="59">
        <v>12</v>
      </c>
    </row>
    <row r="15" spans="1:18" x14ac:dyDescent="0.25">
      <c r="A15" s="63">
        <v>39332</v>
      </c>
      <c r="B15" s="59"/>
      <c r="C15" s="59" t="s">
        <v>607</v>
      </c>
      <c r="D15" s="60" t="s">
        <v>597</v>
      </c>
      <c r="E15" s="64">
        <v>0.49722222222222218</v>
      </c>
      <c r="F15" s="59">
        <v>1</v>
      </c>
      <c r="G15" s="59" t="s">
        <v>600</v>
      </c>
      <c r="H15" s="59">
        <v>1</v>
      </c>
      <c r="I15" s="59">
        <v>0</v>
      </c>
      <c r="J15" s="59">
        <v>0</v>
      </c>
      <c r="K15" s="59">
        <v>0</v>
      </c>
      <c r="L15" s="59">
        <v>1</v>
      </c>
      <c r="M15" s="59"/>
      <c r="N15" s="59"/>
      <c r="O15" s="59">
        <v>1</v>
      </c>
      <c r="P15" s="59"/>
      <c r="Q15" s="59"/>
      <c r="R15" s="59">
        <v>1</v>
      </c>
    </row>
    <row r="16" spans="1:18" x14ac:dyDescent="0.25">
      <c r="A16" s="63">
        <v>39332</v>
      </c>
      <c r="B16" s="59"/>
      <c r="C16" s="59" t="s">
        <v>608</v>
      </c>
      <c r="D16" s="60" t="s">
        <v>597</v>
      </c>
      <c r="E16" s="64">
        <v>0.50069444444444444</v>
      </c>
      <c r="F16" s="59">
        <v>1</v>
      </c>
      <c r="G16" s="59" t="s">
        <v>600</v>
      </c>
      <c r="H16" s="59">
        <v>1</v>
      </c>
      <c r="I16" s="59">
        <v>0</v>
      </c>
      <c r="J16" s="59">
        <v>0</v>
      </c>
      <c r="K16" s="59">
        <v>1</v>
      </c>
      <c r="L16" s="59">
        <v>0</v>
      </c>
      <c r="M16" s="59"/>
      <c r="N16" s="59">
        <v>1</v>
      </c>
      <c r="O16" s="59"/>
      <c r="P16" s="59"/>
      <c r="Q16" s="59"/>
      <c r="R16" s="59"/>
    </row>
    <row r="17" spans="1:18" x14ac:dyDescent="0.25">
      <c r="A17" s="63">
        <v>39332</v>
      </c>
      <c r="B17" s="59"/>
      <c r="C17" s="59"/>
      <c r="D17" s="60" t="s">
        <v>597</v>
      </c>
      <c r="E17" s="64">
        <v>0.50277777777777777</v>
      </c>
      <c r="F17" s="59">
        <v>1</v>
      </c>
      <c r="G17" s="59" t="s">
        <v>600</v>
      </c>
      <c r="H17" s="59">
        <v>1</v>
      </c>
      <c r="I17" s="59">
        <v>0</v>
      </c>
      <c r="J17" s="59">
        <v>0</v>
      </c>
      <c r="K17" s="59">
        <v>1</v>
      </c>
      <c r="L17" s="59">
        <v>0</v>
      </c>
      <c r="M17" s="59"/>
      <c r="N17" s="59"/>
      <c r="O17" s="59"/>
      <c r="P17" s="59"/>
      <c r="Q17" s="59"/>
      <c r="R17" s="59">
        <v>1</v>
      </c>
    </row>
    <row r="18" spans="1:18" x14ac:dyDescent="0.25">
      <c r="A18" s="63">
        <v>39333</v>
      </c>
      <c r="B18" s="59"/>
      <c r="C18" s="59" t="s">
        <v>609</v>
      </c>
      <c r="D18" s="60" t="s">
        <v>597</v>
      </c>
      <c r="E18" s="64">
        <v>0.55000000000000004</v>
      </c>
      <c r="F18" s="59">
        <v>1</v>
      </c>
      <c r="G18" s="59" t="s">
        <v>600</v>
      </c>
      <c r="H18" s="59">
        <v>1</v>
      </c>
      <c r="I18" s="59">
        <v>0</v>
      </c>
      <c r="J18" s="59">
        <v>0</v>
      </c>
      <c r="K18" s="59">
        <v>1</v>
      </c>
      <c r="L18" s="59">
        <v>0</v>
      </c>
      <c r="M18" s="59"/>
      <c r="N18" s="59"/>
      <c r="O18" s="59">
        <v>1</v>
      </c>
      <c r="P18" s="59"/>
      <c r="Q18" s="59"/>
      <c r="R18" s="59"/>
    </row>
    <row r="19" spans="1:18" x14ac:dyDescent="0.25">
      <c r="A19" s="65">
        <v>39334</v>
      </c>
      <c r="B19" s="59"/>
      <c r="C19" s="64" t="s">
        <v>609</v>
      </c>
      <c r="D19" s="60" t="s">
        <v>597</v>
      </c>
      <c r="E19" s="64">
        <v>0.58611111111111103</v>
      </c>
      <c r="F19" s="59">
        <v>1</v>
      </c>
      <c r="G19" s="59" t="s">
        <v>600</v>
      </c>
      <c r="H19" s="59">
        <v>1</v>
      </c>
      <c r="I19" s="59">
        <v>0</v>
      </c>
      <c r="J19" s="59">
        <v>0</v>
      </c>
      <c r="K19" s="59">
        <v>1</v>
      </c>
      <c r="L19" s="59">
        <v>0</v>
      </c>
      <c r="M19" s="59"/>
      <c r="N19" s="59"/>
      <c r="O19" s="59">
        <v>1</v>
      </c>
      <c r="P19" s="59"/>
      <c r="Q19" s="59">
        <v>1</v>
      </c>
      <c r="R19" s="59"/>
    </row>
    <row r="20" spans="1:18" x14ac:dyDescent="0.25">
      <c r="A20" s="65">
        <v>39334</v>
      </c>
      <c r="B20" s="59"/>
      <c r="C20" s="64" t="s">
        <v>609</v>
      </c>
      <c r="D20" s="60" t="s">
        <v>597</v>
      </c>
      <c r="E20" s="64">
        <v>0.58819444444444446</v>
      </c>
      <c r="F20" s="59">
        <v>1</v>
      </c>
      <c r="G20" s="59" t="s">
        <v>600</v>
      </c>
      <c r="H20" s="59">
        <v>1</v>
      </c>
      <c r="I20" s="59">
        <v>0</v>
      </c>
      <c r="J20" s="59">
        <v>1</v>
      </c>
      <c r="K20" s="59">
        <v>0</v>
      </c>
      <c r="L20" s="59">
        <v>0</v>
      </c>
      <c r="M20" s="59"/>
      <c r="N20" s="59"/>
      <c r="O20" s="59">
        <v>1</v>
      </c>
      <c r="P20" s="59"/>
      <c r="Q20" s="59"/>
      <c r="R20" s="59"/>
    </row>
    <row r="21" spans="1:18" x14ac:dyDescent="0.25">
      <c r="A21" s="65">
        <v>39334</v>
      </c>
      <c r="B21" s="59"/>
      <c r="C21" s="64" t="s">
        <v>609</v>
      </c>
      <c r="D21" s="60" t="s">
        <v>597</v>
      </c>
      <c r="E21" s="64">
        <v>0.58819444444444446</v>
      </c>
      <c r="F21" s="59">
        <v>2</v>
      </c>
      <c r="G21" s="59" t="s">
        <v>600</v>
      </c>
      <c r="H21" s="59">
        <v>2</v>
      </c>
      <c r="I21" s="59">
        <v>0</v>
      </c>
      <c r="J21" s="59">
        <v>1</v>
      </c>
      <c r="K21" s="59">
        <v>1</v>
      </c>
      <c r="L21" s="59">
        <v>0</v>
      </c>
      <c r="M21" s="59"/>
      <c r="N21" s="59"/>
      <c r="O21" s="59"/>
      <c r="P21" s="59"/>
      <c r="Q21" s="59"/>
      <c r="R21" s="59">
        <v>2</v>
      </c>
    </row>
    <row r="22" spans="1:18" x14ac:dyDescent="0.25">
      <c r="A22" s="65">
        <v>39334</v>
      </c>
      <c r="B22" s="59"/>
      <c r="C22" s="59" t="s">
        <v>610</v>
      </c>
      <c r="D22" s="60" t="s">
        <v>597</v>
      </c>
      <c r="E22" s="64">
        <v>0.59791666666666665</v>
      </c>
      <c r="F22" s="59">
        <v>4</v>
      </c>
      <c r="G22" s="59" t="s">
        <v>600</v>
      </c>
      <c r="H22" s="59">
        <v>4</v>
      </c>
      <c r="I22" s="59">
        <v>0</v>
      </c>
      <c r="J22" s="59">
        <v>1</v>
      </c>
      <c r="K22" s="59">
        <v>2</v>
      </c>
      <c r="L22" s="59">
        <v>1</v>
      </c>
      <c r="M22" s="59"/>
      <c r="N22" s="59"/>
      <c r="O22" s="59">
        <v>4</v>
      </c>
      <c r="P22" s="59"/>
      <c r="Q22" s="59"/>
      <c r="R22" s="59"/>
    </row>
    <row r="23" spans="1:18" x14ac:dyDescent="0.25">
      <c r="A23" s="65">
        <v>39334</v>
      </c>
      <c r="B23" s="59"/>
      <c r="C23" s="59" t="s">
        <v>610</v>
      </c>
      <c r="D23" s="60" t="s">
        <v>597</v>
      </c>
      <c r="E23" s="64">
        <v>0.60624999999999996</v>
      </c>
      <c r="F23" s="59">
        <v>1</v>
      </c>
      <c r="G23" s="59" t="s">
        <v>600</v>
      </c>
      <c r="H23" s="59">
        <v>1</v>
      </c>
      <c r="I23" s="59">
        <v>0</v>
      </c>
      <c r="J23" s="59">
        <v>1</v>
      </c>
      <c r="K23" s="59">
        <v>0</v>
      </c>
      <c r="L23" s="59">
        <v>0</v>
      </c>
      <c r="M23" s="59"/>
      <c r="N23" s="59"/>
      <c r="O23" s="59">
        <v>1</v>
      </c>
      <c r="P23" s="59"/>
      <c r="Q23" s="59"/>
      <c r="R23" s="59"/>
    </row>
    <row r="24" spans="1:18" x14ac:dyDescent="0.25">
      <c r="A24" s="63">
        <v>39349</v>
      </c>
      <c r="B24" s="59"/>
      <c r="C24" s="59" t="s">
        <v>71</v>
      </c>
      <c r="D24" s="60" t="s">
        <v>597</v>
      </c>
      <c r="E24" s="64">
        <v>0.55069444444444438</v>
      </c>
      <c r="F24" s="59">
        <v>1</v>
      </c>
      <c r="G24" s="59" t="s">
        <v>600</v>
      </c>
      <c r="H24" s="59">
        <v>0</v>
      </c>
      <c r="I24" s="59">
        <v>0</v>
      </c>
      <c r="J24" s="59">
        <v>0</v>
      </c>
      <c r="K24" s="59">
        <v>0</v>
      </c>
      <c r="L24" s="59">
        <v>1</v>
      </c>
      <c r="M24" s="59"/>
      <c r="N24" s="59"/>
      <c r="O24" s="59">
        <v>1</v>
      </c>
      <c r="P24" s="59"/>
      <c r="Q24" s="59"/>
      <c r="R24" s="59">
        <v>1</v>
      </c>
    </row>
    <row r="25" spans="1:18" x14ac:dyDescent="0.25">
      <c r="A25" s="63">
        <v>39349</v>
      </c>
      <c r="B25" s="59"/>
      <c r="C25" s="59" t="s">
        <v>71</v>
      </c>
      <c r="D25" s="60" t="s">
        <v>597</v>
      </c>
      <c r="E25" s="64">
        <v>0.55486111111111114</v>
      </c>
      <c r="F25" s="59">
        <v>1</v>
      </c>
      <c r="G25" s="59" t="s">
        <v>600</v>
      </c>
      <c r="H25" s="59">
        <v>0</v>
      </c>
      <c r="I25" s="59">
        <v>0</v>
      </c>
      <c r="J25" s="59">
        <v>0</v>
      </c>
      <c r="K25" s="59">
        <v>0</v>
      </c>
      <c r="L25" s="59">
        <v>1</v>
      </c>
      <c r="M25" s="59"/>
      <c r="N25" s="59"/>
      <c r="O25" s="59"/>
      <c r="P25" s="59"/>
      <c r="Q25" s="59"/>
      <c r="R25" s="59">
        <v>1</v>
      </c>
    </row>
    <row r="26" spans="1:18" x14ac:dyDescent="0.25">
      <c r="A26" s="63">
        <v>39349</v>
      </c>
      <c r="B26" s="59"/>
      <c r="C26" s="59" t="s">
        <v>18</v>
      </c>
      <c r="D26" s="60" t="s">
        <v>597</v>
      </c>
      <c r="E26" s="64">
        <v>0.56111111111111112</v>
      </c>
      <c r="F26" s="59">
        <v>1</v>
      </c>
      <c r="G26" s="59" t="s">
        <v>600</v>
      </c>
      <c r="H26" s="59">
        <v>1</v>
      </c>
      <c r="I26" s="59">
        <v>0</v>
      </c>
      <c r="J26" s="59">
        <v>0</v>
      </c>
      <c r="K26" s="59">
        <v>0</v>
      </c>
      <c r="L26" s="59">
        <v>1</v>
      </c>
      <c r="M26" s="59"/>
      <c r="N26" s="59"/>
      <c r="O26" s="59">
        <v>1</v>
      </c>
      <c r="P26" s="59"/>
      <c r="Q26" s="59"/>
      <c r="R26" s="59"/>
    </row>
    <row r="27" spans="1:18" x14ac:dyDescent="0.25">
      <c r="A27" s="63">
        <v>39349</v>
      </c>
      <c r="B27" s="59"/>
      <c r="C27" s="59" t="s">
        <v>611</v>
      </c>
      <c r="D27" s="60" t="s">
        <v>597</v>
      </c>
      <c r="E27" s="64">
        <v>0.56111111111111112</v>
      </c>
      <c r="F27" s="59">
        <v>1</v>
      </c>
      <c r="G27" s="59" t="s">
        <v>600</v>
      </c>
      <c r="H27" s="59">
        <v>0</v>
      </c>
      <c r="I27" s="59">
        <v>0</v>
      </c>
      <c r="J27" s="59">
        <v>0</v>
      </c>
      <c r="K27" s="59">
        <v>0</v>
      </c>
      <c r="L27" s="59">
        <v>1</v>
      </c>
      <c r="M27" s="59"/>
      <c r="N27" s="59"/>
      <c r="O27" s="59">
        <v>1</v>
      </c>
      <c r="P27" s="59"/>
      <c r="Q27" s="59"/>
      <c r="R27" s="59"/>
    </row>
    <row r="28" spans="1:18" x14ac:dyDescent="0.25">
      <c r="A28" s="63">
        <v>39349</v>
      </c>
      <c r="B28" s="59"/>
      <c r="C28" s="59" t="s">
        <v>18</v>
      </c>
      <c r="D28" s="60" t="s">
        <v>597</v>
      </c>
      <c r="E28" s="64">
        <v>0.56458333333333333</v>
      </c>
      <c r="F28" s="59">
        <v>3</v>
      </c>
      <c r="G28" s="59" t="s">
        <v>600</v>
      </c>
      <c r="H28" s="59">
        <v>0</v>
      </c>
      <c r="I28" s="59">
        <v>0</v>
      </c>
      <c r="J28" s="59">
        <v>0</v>
      </c>
      <c r="K28" s="59">
        <v>0</v>
      </c>
      <c r="L28" s="59">
        <v>3</v>
      </c>
      <c r="M28" s="59"/>
      <c r="N28" s="59"/>
      <c r="O28" s="59">
        <v>2</v>
      </c>
      <c r="P28" s="59"/>
      <c r="Q28" s="59"/>
      <c r="R28" s="59">
        <v>1</v>
      </c>
    </row>
    <row r="29" spans="1:18" x14ac:dyDescent="0.25">
      <c r="A29" s="63">
        <v>39377</v>
      </c>
      <c r="B29" s="59"/>
      <c r="C29" s="59" t="s">
        <v>612</v>
      </c>
      <c r="D29" s="60" t="s">
        <v>597</v>
      </c>
      <c r="E29" s="64">
        <v>0.45694444444444443</v>
      </c>
      <c r="F29" s="59">
        <v>2</v>
      </c>
      <c r="G29" s="59" t="s">
        <v>600</v>
      </c>
      <c r="H29" s="59">
        <v>2</v>
      </c>
      <c r="I29" s="59">
        <v>0</v>
      </c>
      <c r="J29" s="59">
        <v>0</v>
      </c>
      <c r="K29" s="59">
        <v>0</v>
      </c>
      <c r="L29" s="59">
        <v>2</v>
      </c>
      <c r="M29" s="59"/>
      <c r="N29" s="59"/>
      <c r="O29" s="59">
        <v>2</v>
      </c>
      <c r="P29" s="59"/>
      <c r="Q29" s="59"/>
      <c r="R29" s="59"/>
    </row>
    <row r="30" spans="1:18" x14ac:dyDescent="0.25">
      <c r="A30" s="63">
        <v>39377</v>
      </c>
      <c r="B30" s="59"/>
      <c r="C30" s="59" t="s">
        <v>613</v>
      </c>
      <c r="D30" s="60" t="s">
        <v>597</v>
      </c>
      <c r="E30" s="64">
        <v>0.46666666666666662</v>
      </c>
      <c r="F30" s="59">
        <v>30</v>
      </c>
      <c r="G30" s="59" t="s">
        <v>614</v>
      </c>
      <c r="H30" s="59">
        <v>16</v>
      </c>
      <c r="I30" s="59">
        <v>1</v>
      </c>
      <c r="J30" s="59">
        <v>0</v>
      </c>
      <c r="K30" s="59">
        <v>1</v>
      </c>
      <c r="L30" s="59">
        <v>29</v>
      </c>
      <c r="M30" s="59" t="s">
        <v>615</v>
      </c>
      <c r="N30" s="59"/>
      <c r="O30" s="59">
        <v>30</v>
      </c>
      <c r="P30" s="59"/>
      <c r="Q30" s="59"/>
      <c r="R30" s="59"/>
    </row>
    <row r="31" spans="1:18" x14ac:dyDescent="0.25">
      <c r="A31" s="63">
        <v>39377</v>
      </c>
      <c r="B31" s="59"/>
      <c r="C31" s="59" t="s">
        <v>607</v>
      </c>
      <c r="D31" s="60" t="s">
        <v>597</v>
      </c>
      <c r="E31" s="64">
        <v>0.4861111111111111</v>
      </c>
      <c r="F31" s="59">
        <v>5</v>
      </c>
      <c r="G31" s="59" t="s">
        <v>600</v>
      </c>
      <c r="H31" s="59">
        <v>1</v>
      </c>
      <c r="I31" s="59">
        <v>0</v>
      </c>
      <c r="J31" s="59">
        <v>0</v>
      </c>
      <c r="K31" s="59">
        <v>0</v>
      </c>
      <c r="L31" s="59">
        <v>5</v>
      </c>
      <c r="M31" s="59"/>
      <c r="N31" s="59"/>
      <c r="O31" s="59">
        <v>5</v>
      </c>
      <c r="P31" s="59"/>
      <c r="Q31" s="59"/>
      <c r="R31" s="59"/>
    </row>
    <row r="32" spans="1:18" x14ac:dyDescent="0.25">
      <c r="A32" s="63">
        <v>39377</v>
      </c>
      <c r="B32" s="59"/>
      <c r="C32" s="59" t="s">
        <v>616</v>
      </c>
      <c r="D32" s="60" t="s">
        <v>597</v>
      </c>
      <c r="E32" s="64">
        <v>0.4909722222222222</v>
      </c>
      <c r="F32" s="59">
        <v>2</v>
      </c>
      <c r="G32" s="59" t="s">
        <v>600</v>
      </c>
      <c r="H32" s="59">
        <v>2</v>
      </c>
      <c r="I32" s="59">
        <v>0</v>
      </c>
      <c r="J32" s="59">
        <v>0</v>
      </c>
      <c r="K32" s="59">
        <v>0</v>
      </c>
      <c r="L32" s="59">
        <v>2</v>
      </c>
      <c r="M32" s="59"/>
      <c r="N32" s="59"/>
      <c r="O32" s="59">
        <v>2</v>
      </c>
      <c r="P32" s="59"/>
      <c r="Q32" s="59"/>
      <c r="R32" s="59"/>
    </row>
    <row r="33" spans="1:18" x14ac:dyDescent="0.25">
      <c r="A33" s="63">
        <v>39360</v>
      </c>
      <c r="B33" s="66">
        <v>0.90694444444444444</v>
      </c>
      <c r="C33" s="59" t="s">
        <v>617</v>
      </c>
      <c r="D33" s="60" t="s">
        <v>597</v>
      </c>
      <c r="E33" s="64">
        <v>0.39583333333333331</v>
      </c>
      <c r="F33" s="59">
        <v>2</v>
      </c>
      <c r="G33" s="59" t="s">
        <v>600</v>
      </c>
      <c r="H33" s="59">
        <v>2</v>
      </c>
      <c r="I33" s="59">
        <v>0</v>
      </c>
      <c r="J33" s="59">
        <v>2</v>
      </c>
      <c r="K33" s="59">
        <v>0</v>
      </c>
      <c r="L33" s="59">
        <v>0</v>
      </c>
      <c r="M33" s="59"/>
      <c r="N33" s="59"/>
      <c r="O33" s="59">
        <v>2</v>
      </c>
      <c r="P33" s="59"/>
      <c r="Q33" s="59"/>
      <c r="R33" s="59"/>
    </row>
    <row r="34" spans="1:18" x14ac:dyDescent="0.25">
      <c r="A34" s="63">
        <v>39382</v>
      </c>
      <c r="B34" s="59"/>
      <c r="C34" s="59" t="s">
        <v>618</v>
      </c>
      <c r="D34" s="60" t="s">
        <v>597</v>
      </c>
      <c r="E34" s="64">
        <v>0.66041666666666665</v>
      </c>
      <c r="F34" s="59">
        <v>20</v>
      </c>
      <c r="G34" s="59" t="s">
        <v>600</v>
      </c>
      <c r="H34" s="59">
        <v>6</v>
      </c>
      <c r="I34" s="59">
        <v>0</v>
      </c>
      <c r="J34" s="59">
        <v>0</v>
      </c>
      <c r="K34" s="59">
        <v>0</v>
      </c>
      <c r="L34" s="59">
        <v>20</v>
      </c>
      <c r="M34" s="59"/>
      <c r="N34" s="59"/>
      <c r="O34" s="59">
        <v>20</v>
      </c>
      <c r="P34" s="59"/>
      <c r="Q34" s="59"/>
      <c r="R34" s="59"/>
    </row>
    <row r="35" spans="1:18" x14ac:dyDescent="0.25">
      <c r="A35" s="63">
        <v>39385</v>
      </c>
      <c r="B35" s="59"/>
      <c r="C35" s="59" t="s">
        <v>78</v>
      </c>
      <c r="D35" s="60" t="s">
        <v>597</v>
      </c>
      <c r="E35" s="64">
        <v>0.65486111111111112</v>
      </c>
      <c r="F35" s="59">
        <v>6</v>
      </c>
      <c r="G35" s="59" t="s">
        <v>600</v>
      </c>
      <c r="H35" s="59">
        <v>6</v>
      </c>
      <c r="I35" s="59">
        <v>0</v>
      </c>
      <c r="J35" s="59">
        <v>0</v>
      </c>
      <c r="K35" s="59">
        <v>0</v>
      </c>
      <c r="L35" s="59">
        <v>6</v>
      </c>
      <c r="M35" s="59"/>
      <c r="N35" s="59"/>
      <c r="O35" s="59">
        <v>6</v>
      </c>
      <c r="P35" s="59"/>
      <c r="Q35" s="59"/>
      <c r="R35" s="59"/>
    </row>
    <row r="36" spans="1:18" x14ac:dyDescent="0.25">
      <c r="A36" s="63">
        <v>39385</v>
      </c>
      <c r="B36" s="59"/>
      <c r="C36" s="59" t="s">
        <v>74</v>
      </c>
      <c r="D36" s="60" t="s">
        <v>597</v>
      </c>
      <c r="E36" s="64">
        <v>0.65763888888888888</v>
      </c>
      <c r="F36" s="59">
        <v>2</v>
      </c>
      <c r="G36" s="59" t="s">
        <v>600</v>
      </c>
      <c r="H36" s="59">
        <v>2</v>
      </c>
      <c r="I36" s="59">
        <v>0</v>
      </c>
      <c r="J36" s="59">
        <v>0</v>
      </c>
      <c r="K36" s="59">
        <v>0</v>
      </c>
      <c r="L36" s="59">
        <v>2</v>
      </c>
      <c r="M36" s="59"/>
      <c r="N36" s="59"/>
      <c r="O36" s="59">
        <v>2</v>
      </c>
      <c r="P36" s="59"/>
      <c r="Q36" s="59"/>
      <c r="R36" s="59"/>
    </row>
    <row r="37" spans="1:18" x14ac:dyDescent="0.25">
      <c r="A37" s="63">
        <v>39385</v>
      </c>
      <c r="B37" s="59"/>
      <c r="C37" s="59" t="s">
        <v>619</v>
      </c>
      <c r="D37" s="60" t="s">
        <v>597</v>
      </c>
      <c r="E37" s="64">
        <v>0.66597222222222219</v>
      </c>
      <c r="F37" s="59">
        <v>1</v>
      </c>
      <c r="G37" s="59" t="s">
        <v>600</v>
      </c>
      <c r="H37" s="59">
        <v>1</v>
      </c>
      <c r="I37" s="59">
        <v>0</v>
      </c>
      <c r="J37" s="59">
        <v>0</v>
      </c>
      <c r="K37" s="59">
        <v>0</v>
      </c>
      <c r="L37" s="59">
        <v>1</v>
      </c>
      <c r="M37" s="59"/>
      <c r="N37" s="59"/>
      <c r="O37" s="59">
        <v>1</v>
      </c>
      <c r="P37" s="59"/>
      <c r="Q37" s="59"/>
      <c r="R37" s="59"/>
    </row>
    <row r="38" spans="1:18" x14ac:dyDescent="0.25">
      <c r="A38" s="63">
        <v>39385</v>
      </c>
      <c r="B38" s="59"/>
      <c r="C38" s="59" t="s">
        <v>620</v>
      </c>
      <c r="D38" s="60" t="s">
        <v>597</v>
      </c>
      <c r="E38" s="64">
        <v>0.66874999999999996</v>
      </c>
      <c r="F38" s="59">
        <v>1</v>
      </c>
      <c r="G38" s="59" t="s">
        <v>600</v>
      </c>
      <c r="H38" s="59">
        <v>1</v>
      </c>
      <c r="I38" s="59">
        <v>0</v>
      </c>
      <c r="J38" s="59">
        <v>0</v>
      </c>
      <c r="K38" s="59">
        <v>0</v>
      </c>
      <c r="L38" s="59">
        <v>1</v>
      </c>
      <c r="M38" s="59"/>
      <c r="N38" s="59"/>
      <c r="O38" s="59"/>
      <c r="P38" s="59"/>
      <c r="Q38" s="59"/>
      <c r="R38" s="59"/>
    </row>
    <row r="39" spans="1:18" x14ac:dyDescent="0.25">
      <c r="A39" s="63">
        <v>39385</v>
      </c>
      <c r="B39" s="59"/>
      <c r="C39" s="59" t="s">
        <v>621</v>
      </c>
      <c r="D39" s="60" t="s">
        <v>597</v>
      </c>
      <c r="E39" s="64">
        <v>0.67291666666666661</v>
      </c>
      <c r="F39" s="59">
        <v>1</v>
      </c>
      <c r="G39" s="59" t="s">
        <v>600</v>
      </c>
      <c r="H39" s="59">
        <v>1</v>
      </c>
      <c r="I39" s="59">
        <v>0</v>
      </c>
      <c r="J39" s="59">
        <v>0</v>
      </c>
      <c r="K39" s="59">
        <v>0</v>
      </c>
      <c r="L39" s="59">
        <v>1</v>
      </c>
      <c r="M39" s="59"/>
      <c r="N39" s="59"/>
      <c r="O39" s="59">
        <v>1</v>
      </c>
      <c r="P39" s="59"/>
      <c r="Q39" s="59"/>
      <c r="R39" s="59"/>
    </row>
    <row r="40" spans="1:18" x14ac:dyDescent="0.25">
      <c r="A40" s="63">
        <v>39385</v>
      </c>
      <c r="B40" s="59"/>
      <c r="C40" s="59" t="s">
        <v>601</v>
      </c>
      <c r="D40" s="60" t="s">
        <v>597</v>
      </c>
      <c r="E40" s="64">
        <v>0.67291666666666661</v>
      </c>
      <c r="F40" s="59">
        <v>2</v>
      </c>
      <c r="G40" s="59" t="s">
        <v>600</v>
      </c>
      <c r="H40" s="59">
        <v>2</v>
      </c>
      <c r="I40" s="59">
        <v>0</v>
      </c>
      <c r="J40" s="59">
        <v>0</v>
      </c>
      <c r="K40" s="59">
        <v>0</v>
      </c>
      <c r="L40" s="59">
        <v>2</v>
      </c>
      <c r="M40" s="59"/>
      <c r="N40" s="59"/>
      <c r="O40" s="59">
        <v>2</v>
      </c>
      <c r="P40" s="59"/>
      <c r="Q40" s="59"/>
      <c r="R40" s="59"/>
    </row>
    <row r="41" spans="1:18" x14ac:dyDescent="0.25">
      <c r="A41" s="63">
        <v>39352</v>
      </c>
      <c r="B41" s="59"/>
      <c r="C41" s="59" t="s">
        <v>619</v>
      </c>
      <c r="D41" s="60" t="s">
        <v>597</v>
      </c>
      <c r="E41" s="64">
        <v>0.65069444444444446</v>
      </c>
      <c r="F41" s="59">
        <v>2</v>
      </c>
      <c r="G41" s="59" t="s">
        <v>600</v>
      </c>
      <c r="H41" s="59">
        <v>1</v>
      </c>
      <c r="I41" s="59">
        <v>0</v>
      </c>
      <c r="J41" s="59">
        <v>0</v>
      </c>
      <c r="K41" s="59">
        <v>0</v>
      </c>
      <c r="L41" s="59">
        <v>2</v>
      </c>
      <c r="M41" s="59"/>
      <c r="N41" s="59">
        <v>1</v>
      </c>
      <c r="O41" s="59">
        <v>1</v>
      </c>
      <c r="P41" s="59"/>
      <c r="Q41" s="59"/>
      <c r="R41" s="59"/>
    </row>
    <row r="42" spans="1:18" x14ac:dyDescent="0.25">
      <c r="A42" s="63">
        <v>39352</v>
      </c>
      <c r="B42" s="59"/>
      <c r="C42" s="59" t="s">
        <v>621</v>
      </c>
      <c r="D42" s="60" t="s">
        <v>597</v>
      </c>
      <c r="E42" s="64">
        <v>0.65208333333333335</v>
      </c>
      <c r="F42" s="59">
        <v>5</v>
      </c>
      <c r="G42" s="59" t="s">
        <v>600</v>
      </c>
      <c r="H42" s="59">
        <v>0</v>
      </c>
      <c r="I42" s="59">
        <v>0</v>
      </c>
      <c r="J42" s="59">
        <v>0</v>
      </c>
      <c r="K42" s="59">
        <v>0</v>
      </c>
      <c r="L42" s="59">
        <v>5</v>
      </c>
      <c r="M42" s="59"/>
      <c r="N42" s="59">
        <v>5</v>
      </c>
      <c r="O42" s="59"/>
      <c r="P42" s="59"/>
      <c r="Q42" s="59"/>
      <c r="R42" s="59"/>
    </row>
    <row r="43" spans="1:18" x14ac:dyDescent="0.25">
      <c r="A43" s="63">
        <v>39352</v>
      </c>
      <c r="B43" s="59"/>
      <c r="C43" s="59" t="s">
        <v>601</v>
      </c>
      <c r="D43" s="60" t="s">
        <v>597</v>
      </c>
      <c r="E43" s="64">
        <v>0.65208333333333335</v>
      </c>
      <c r="F43" s="59">
        <v>1</v>
      </c>
      <c r="G43" s="59" t="s">
        <v>600</v>
      </c>
      <c r="H43" s="59">
        <v>1</v>
      </c>
      <c r="I43" s="59">
        <v>0</v>
      </c>
      <c r="J43" s="59">
        <v>1</v>
      </c>
      <c r="K43" s="59">
        <v>0</v>
      </c>
      <c r="L43" s="59">
        <v>0</v>
      </c>
      <c r="M43" s="59"/>
      <c r="N43" s="59"/>
      <c r="O43" s="59">
        <v>1</v>
      </c>
      <c r="P43" s="59"/>
      <c r="Q43" s="59"/>
      <c r="R43" s="59"/>
    </row>
    <row r="44" spans="1:18" x14ac:dyDescent="0.25">
      <c r="A44" s="65">
        <v>39335</v>
      </c>
      <c r="B44" s="59"/>
      <c r="C44" s="59" t="s">
        <v>622</v>
      </c>
      <c r="D44" s="60" t="s">
        <v>597</v>
      </c>
      <c r="E44" s="64">
        <v>0.60138888888888886</v>
      </c>
      <c r="F44" s="59">
        <v>1</v>
      </c>
      <c r="G44" s="59" t="s">
        <v>600</v>
      </c>
      <c r="H44" s="59">
        <v>1</v>
      </c>
      <c r="I44" s="59">
        <v>0</v>
      </c>
      <c r="J44" s="59">
        <v>0</v>
      </c>
      <c r="K44" s="59">
        <v>0</v>
      </c>
      <c r="L44" s="59">
        <v>1</v>
      </c>
      <c r="M44" s="59"/>
      <c r="N44" s="59"/>
      <c r="O44" s="59">
        <v>1</v>
      </c>
      <c r="P44" s="59"/>
      <c r="Q44" s="59"/>
      <c r="R44" s="59"/>
    </row>
    <row r="45" spans="1:18" x14ac:dyDescent="0.25">
      <c r="A45" s="65">
        <v>39335</v>
      </c>
      <c r="B45" s="59"/>
      <c r="C45" s="59" t="s">
        <v>623</v>
      </c>
      <c r="D45" s="60" t="s">
        <v>597</v>
      </c>
      <c r="E45" s="64">
        <v>0.60416666666666663</v>
      </c>
      <c r="F45" s="59">
        <v>2</v>
      </c>
      <c r="G45" s="59" t="s">
        <v>600</v>
      </c>
      <c r="H45" s="59">
        <v>2</v>
      </c>
      <c r="I45" s="59">
        <v>0</v>
      </c>
      <c r="J45" s="59">
        <v>0</v>
      </c>
      <c r="K45" s="59">
        <v>0</v>
      </c>
      <c r="L45" s="59">
        <v>2</v>
      </c>
      <c r="M45" s="59"/>
      <c r="N45" s="59"/>
      <c r="O45" s="59">
        <v>2</v>
      </c>
      <c r="P45" s="59"/>
      <c r="Q45" s="59"/>
      <c r="R45" s="59"/>
    </row>
    <row r="46" spans="1:18" x14ac:dyDescent="0.25">
      <c r="A46" s="65">
        <v>39335</v>
      </c>
      <c r="B46" s="59"/>
      <c r="C46" s="59" t="s">
        <v>624</v>
      </c>
      <c r="D46" s="60" t="s">
        <v>597</v>
      </c>
      <c r="E46" s="64">
        <v>0.60833333333333328</v>
      </c>
      <c r="F46" s="59">
        <v>2</v>
      </c>
      <c r="G46" s="59" t="s">
        <v>600</v>
      </c>
      <c r="H46" s="59">
        <v>2</v>
      </c>
      <c r="I46" s="59">
        <v>0</v>
      </c>
      <c r="J46" s="59">
        <v>1</v>
      </c>
      <c r="K46" s="59">
        <v>0</v>
      </c>
      <c r="L46" s="59">
        <v>1</v>
      </c>
      <c r="M46" s="59"/>
      <c r="N46" s="59"/>
      <c r="O46" s="59">
        <v>2</v>
      </c>
      <c r="P46" s="59"/>
      <c r="Q46" s="59"/>
      <c r="R46" s="59"/>
    </row>
    <row r="47" spans="1:18" x14ac:dyDescent="0.25">
      <c r="A47" s="65">
        <v>39335</v>
      </c>
      <c r="B47" s="59"/>
      <c r="C47" s="59" t="s">
        <v>624</v>
      </c>
      <c r="D47" s="60" t="s">
        <v>597</v>
      </c>
      <c r="E47" s="64">
        <v>0.61250000000000004</v>
      </c>
      <c r="F47" s="59">
        <v>5</v>
      </c>
      <c r="G47" s="59" t="s">
        <v>600</v>
      </c>
      <c r="H47" s="59">
        <v>4</v>
      </c>
      <c r="I47" s="59">
        <v>0</v>
      </c>
      <c r="J47" s="59">
        <v>1</v>
      </c>
      <c r="K47" s="59">
        <v>0</v>
      </c>
      <c r="L47" s="59">
        <v>4</v>
      </c>
      <c r="M47" s="59"/>
      <c r="N47" s="59"/>
      <c r="O47" s="59">
        <v>5</v>
      </c>
      <c r="P47" s="59"/>
      <c r="Q47" s="59"/>
      <c r="R47" s="59"/>
    </row>
    <row r="48" spans="1:18" x14ac:dyDescent="0.25">
      <c r="A48" s="65">
        <v>39335</v>
      </c>
      <c r="B48" s="59"/>
      <c r="C48" s="59" t="s">
        <v>625</v>
      </c>
      <c r="D48" s="60" t="s">
        <v>597</v>
      </c>
      <c r="E48" s="64">
        <v>0.61805555555555558</v>
      </c>
      <c r="F48" s="59">
        <v>2</v>
      </c>
      <c r="G48" s="59" t="s">
        <v>600</v>
      </c>
      <c r="H48" s="59">
        <v>2</v>
      </c>
      <c r="I48" s="59">
        <v>0</v>
      </c>
      <c r="J48" s="59">
        <v>1</v>
      </c>
      <c r="K48" s="59">
        <v>1</v>
      </c>
      <c r="L48" s="59">
        <v>0</v>
      </c>
      <c r="M48" s="59"/>
      <c r="N48" s="59"/>
      <c r="O48" s="59">
        <v>2</v>
      </c>
      <c r="P48" s="59"/>
      <c r="Q48" s="59"/>
      <c r="R48" s="59"/>
    </row>
    <row r="49" spans="1:18" x14ac:dyDescent="0.25">
      <c r="A49" s="65">
        <v>39335</v>
      </c>
      <c r="B49" s="59"/>
      <c r="C49" s="59" t="s">
        <v>626</v>
      </c>
      <c r="D49" s="60" t="s">
        <v>597</v>
      </c>
      <c r="E49" s="64">
        <v>0.625</v>
      </c>
      <c r="F49" s="59">
        <v>2</v>
      </c>
      <c r="G49" s="59" t="s">
        <v>600</v>
      </c>
      <c r="H49" s="59">
        <v>2</v>
      </c>
      <c r="I49" s="59">
        <v>0</v>
      </c>
      <c r="J49" s="59">
        <v>0</v>
      </c>
      <c r="K49" s="59">
        <v>0</v>
      </c>
      <c r="L49" s="59">
        <v>2</v>
      </c>
      <c r="M49" s="59"/>
      <c r="N49" s="59"/>
      <c r="O49" s="59">
        <v>2</v>
      </c>
      <c r="P49" s="59"/>
      <c r="Q49" s="59"/>
      <c r="R49" s="59"/>
    </row>
    <row r="50" spans="1:18" x14ac:dyDescent="0.25">
      <c r="A50" s="65">
        <v>39335</v>
      </c>
      <c r="B50" s="59"/>
      <c r="C50" s="59" t="s">
        <v>627</v>
      </c>
      <c r="D50" s="60" t="s">
        <v>597</v>
      </c>
      <c r="E50" s="64">
        <v>0.62708333333333333</v>
      </c>
      <c r="F50" s="59">
        <v>2</v>
      </c>
      <c r="G50" s="59" t="s">
        <v>600</v>
      </c>
      <c r="H50" s="59">
        <v>0</v>
      </c>
      <c r="I50" s="59">
        <v>0</v>
      </c>
      <c r="J50" s="59">
        <v>0</v>
      </c>
      <c r="K50" s="59">
        <v>0</v>
      </c>
      <c r="L50" s="59">
        <v>2</v>
      </c>
      <c r="M50" s="59"/>
      <c r="N50" s="59"/>
      <c r="O50" s="59">
        <v>2</v>
      </c>
      <c r="P50" s="59"/>
      <c r="Q50" s="59"/>
      <c r="R50" s="59"/>
    </row>
    <row r="51" spans="1:18" x14ac:dyDescent="0.25">
      <c r="A51" s="65">
        <v>39335</v>
      </c>
      <c r="B51" s="59"/>
      <c r="C51" s="59" t="s">
        <v>628</v>
      </c>
      <c r="D51" s="60" t="s">
        <v>597</v>
      </c>
      <c r="E51" s="64">
        <v>0.63263888888888886</v>
      </c>
      <c r="F51" s="59">
        <v>1</v>
      </c>
      <c r="G51" s="59" t="s">
        <v>600</v>
      </c>
      <c r="H51" s="59">
        <v>1</v>
      </c>
      <c r="I51" s="59">
        <v>0</v>
      </c>
      <c r="J51" s="59">
        <v>0</v>
      </c>
      <c r="K51" s="59">
        <v>0</v>
      </c>
      <c r="L51" s="59">
        <v>1</v>
      </c>
      <c r="M51" s="59"/>
      <c r="N51" s="59"/>
      <c r="O51" s="59">
        <v>1</v>
      </c>
      <c r="P51" s="59"/>
      <c r="Q51" s="59"/>
      <c r="R51" s="59"/>
    </row>
    <row r="52" spans="1:18" x14ac:dyDescent="0.25">
      <c r="A52" s="65">
        <v>39335</v>
      </c>
      <c r="B52" s="59"/>
      <c r="C52" s="59" t="s">
        <v>629</v>
      </c>
      <c r="D52" s="60" t="s">
        <v>597</v>
      </c>
      <c r="E52" s="64">
        <v>0.64097222222222217</v>
      </c>
      <c r="F52" s="59">
        <v>4</v>
      </c>
      <c r="G52" s="59" t="s">
        <v>600</v>
      </c>
      <c r="H52" s="59">
        <v>3</v>
      </c>
      <c r="I52" s="59">
        <v>0</v>
      </c>
      <c r="J52" s="59">
        <v>0</v>
      </c>
      <c r="K52" s="59">
        <v>0</v>
      </c>
      <c r="L52" s="59">
        <v>4</v>
      </c>
      <c r="M52" s="59"/>
      <c r="N52" s="59"/>
      <c r="O52" s="59">
        <v>4</v>
      </c>
      <c r="P52" s="59"/>
      <c r="Q52" s="59"/>
      <c r="R52" s="59"/>
    </row>
    <row r="53" spans="1:18" x14ac:dyDescent="0.25">
      <c r="A53" s="63">
        <v>39376</v>
      </c>
      <c r="B53" s="66">
        <v>0.89861111111111114</v>
      </c>
      <c r="C53" s="59" t="s">
        <v>619</v>
      </c>
      <c r="D53" s="60" t="s">
        <v>597</v>
      </c>
      <c r="E53" s="64">
        <v>0.42638888888888887</v>
      </c>
      <c r="F53" s="59">
        <v>1</v>
      </c>
      <c r="G53" s="59" t="s">
        <v>600</v>
      </c>
      <c r="H53" s="59">
        <v>1</v>
      </c>
      <c r="I53" s="59">
        <v>0</v>
      </c>
      <c r="J53" s="59">
        <v>1</v>
      </c>
      <c r="K53" s="59">
        <v>0</v>
      </c>
      <c r="L53" s="59">
        <v>0</v>
      </c>
      <c r="M53" s="59"/>
      <c r="N53" s="59"/>
      <c r="O53" s="59">
        <v>1</v>
      </c>
      <c r="P53" s="59"/>
      <c r="Q53" s="59"/>
      <c r="R53" s="59"/>
    </row>
    <row r="54" spans="1:18" x14ac:dyDescent="0.25">
      <c r="A54" s="63">
        <v>39378</v>
      </c>
      <c r="B54" s="59"/>
      <c r="C54" s="59" t="s">
        <v>606</v>
      </c>
      <c r="D54" s="60" t="s">
        <v>597</v>
      </c>
      <c r="E54" s="64">
        <v>0.50555555555555554</v>
      </c>
      <c r="F54" s="59">
        <v>8</v>
      </c>
      <c r="G54" s="59" t="s">
        <v>600</v>
      </c>
      <c r="H54" s="59">
        <v>8</v>
      </c>
      <c r="I54" s="59">
        <v>0</v>
      </c>
      <c r="J54" s="59">
        <v>0</v>
      </c>
      <c r="K54" s="59">
        <v>0</v>
      </c>
      <c r="L54" s="59">
        <v>8</v>
      </c>
      <c r="M54" s="59"/>
      <c r="N54" s="59"/>
      <c r="O54" s="59">
        <v>8</v>
      </c>
      <c r="P54" s="59"/>
      <c r="Q54" s="59"/>
      <c r="R54" s="59"/>
    </row>
    <row r="55" spans="1:18" x14ac:dyDescent="0.25">
      <c r="A55" s="63">
        <v>39378</v>
      </c>
      <c r="B55" s="59"/>
      <c r="C55" s="59" t="s">
        <v>605</v>
      </c>
      <c r="D55" s="60" t="s">
        <v>597</v>
      </c>
      <c r="E55" s="64">
        <v>0.50902777777777775</v>
      </c>
      <c r="F55" s="59">
        <v>11</v>
      </c>
      <c r="G55" s="59" t="s">
        <v>600</v>
      </c>
      <c r="H55" s="59">
        <v>11</v>
      </c>
      <c r="I55" s="59">
        <v>1</v>
      </c>
      <c r="J55" s="59">
        <v>0</v>
      </c>
      <c r="K55" s="59">
        <v>1</v>
      </c>
      <c r="L55" s="59">
        <v>10</v>
      </c>
      <c r="M55" s="59" t="s">
        <v>630</v>
      </c>
      <c r="N55" s="59">
        <v>1</v>
      </c>
      <c r="O55" s="59">
        <v>10</v>
      </c>
      <c r="P55" s="59"/>
      <c r="Q55" s="59"/>
      <c r="R55" s="59"/>
    </row>
    <row r="56" spans="1:18" x14ac:dyDescent="0.25">
      <c r="A56" s="63">
        <v>39378</v>
      </c>
      <c r="B56" s="59"/>
      <c r="C56" s="59" t="s">
        <v>604</v>
      </c>
      <c r="D56" s="60" t="s">
        <v>597</v>
      </c>
      <c r="E56" s="64">
        <v>0.51875000000000004</v>
      </c>
      <c r="F56" s="59">
        <v>30</v>
      </c>
      <c r="G56" s="59" t="s">
        <v>614</v>
      </c>
      <c r="H56" s="59">
        <v>19</v>
      </c>
      <c r="I56" s="59">
        <v>2</v>
      </c>
      <c r="J56" s="59">
        <v>0</v>
      </c>
      <c r="K56" s="59">
        <v>2</v>
      </c>
      <c r="L56" s="59">
        <v>28</v>
      </c>
      <c r="M56" s="59" t="s">
        <v>631</v>
      </c>
      <c r="N56" s="59">
        <v>22</v>
      </c>
      <c r="O56" s="59">
        <v>8</v>
      </c>
      <c r="P56" s="59"/>
      <c r="Q56" s="59"/>
      <c r="R56" s="59"/>
    </row>
    <row r="57" spans="1:18" x14ac:dyDescent="0.25">
      <c r="A57" s="63">
        <v>39378</v>
      </c>
      <c r="B57" s="59"/>
      <c r="C57" s="59" t="s">
        <v>611</v>
      </c>
      <c r="D57" s="60" t="s">
        <v>597</v>
      </c>
      <c r="E57" s="64">
        <v>0.53333333333333333</v>
      </c>
      <c r="F57" s="59">
        <v>15</v>
      </c>
      <c r="G57" s="59" t="s">
        <v>600</v>
      </c>
      <c r="H57" s="59">
        <v>5</v>
      </c>
      <c r="I57" s="59">
        <v>0</v>
      </c>
      <c r="J57" s="59">
        <v>0</v>
      </c>
      <c r="K57" s="59">
        <v>0</v>
      </c>
      <c r="L57" s="59">
        <v>15</v>
      </c>
      <c r="M57" s="59"/>
      <c r="N57" s="59"/>
      <c r="O57" s="59">
        <v>15</v>
      </c>
      <c r="P57" s="59"/>
      <c r="Q57" s="59"/>
      <c r="R57" s="59"/>
    </row>
    <row r="58" spans="1:18" x14ac:dyDescent="0.25">
      <c r="A58" s="63">
        <v>39350</v>
      </c>
      <c r="B58" s="59"/>
      <c r="C58" s="59" t="s">
        <v>84</v>
      </c>
      <c r="D58" s="60" t="s">
        <v>597</v>
      </c>
      <c r="E58" s="64">
        <v>0.58125000000000004</v>
      </c>
      <c r="F58" s="59">
        <v>2</v>
      </c>
      <c r="G58" s="59" t="s">
        <v>600</v>
      </c>
      <c r="H58" s="59">
        <v>0</v>
      </c>
      <c r="I58" s="59">
        <v>0</v>
      </c>
      <c r="J58" s="59">
        <v>0</v>
      </c>
      <c r="K58" s="59">
        <v>0</v>
      </c>
      <c r="L58" s="59">
        <v>2</v>
      </c>
      <c r="M58" s="59"/>
      <c r="N58" s="59"/>
      <c r="O58" s="59">
        <v>2</v>
      </c>
      <c r="P58" s="59"/>
      <c r="Q58" s="59"/>
      <c r="R58" s="59"/>
    </row>
    <row r="59" spans="1:18" x14ac:dyDescent="0.25">
      <c r="A59" s="63">
        <v>39321</v>
      </c>
      <c r="B59" s="59"/>
      <c r="C59" s="59" t="s">
        <v>632</v>
      </c>
      <c r="D59" s="60" t="s">
        <v>633</v>
      </c>
      <c r="E59" s="64">
        <v>0.66249999999999998</v>
      </c>
      <c r="F59" s="59">
        <v>2</v>
      </c>
      <c r="G59" s="59" t="s">
        <v>600</v>
      </c>
      <c r="H59" s="59">
        <v>2</v>
      </c>
      <c r="I59" s="59">
        <v>0</v>
      </c>
      <c r="J59" s="59"/>
      <c r="K59" s="59"/>
      <c r="L59" s="59">
        <v>2</v>
      </c>
      <c r="M59" s="59"/>
      <c r="N59" s="59"/>
      <c r="O59" s="59"/>
      <c r="P59" s="59"/>
      <c r="Q59" s="59"/>
      <c r="R59" s="59">
        <v>2</v>
      </c>
    </row>
    <row r="60" spans="1:18" x14ac:dyDescent="0.25">
      <c r="A60" s="63">
        <v>39321</v>
      </c>
      <c r="B60" s="59"/>
      <c r="C60" s="59" t="s">
        <v>605</v>
      </c>
      <c r="D60" s="60" t="s">
        <v>633</v>
      </c>
      <c r="E60" s="64">
        <v>0.67430555555555549</v>
      </c>
      <c r="F60" s="59">
        <v>2</v>
      </c>
      <c r="G60" s="59"/>
      <c r="H60" s="59">
        <v>0</v>
      </c>
      <c r="I60" s="59">
        <v>0</v>
      </c>
      <c r="J60" s="59"/>
      <c r="K60" s="59"/>
      <c r="L60" s="59">
        <v>2</v>
      </c>
      <c r="M60" s="59"/>
      <c r="N60" s="59"/>
      <c r="O60" s="59"/>
      <c r="P60" s="59"/>
      <c r="Q60" s="59"/>
      <c r="R60" s="59">
        <v>2</v>
      </c>
    </row>
    <row r="61" spans="1:18" x14ac:dyDescent="0.25">
      <c r="A61" s="63">
        <v>39330</v>
      </c>
      <c r="B61" s="66">
        <v>0.34375</v>
      </c>
      <c r="C61" s="59" t="s">
        <v>620</v>
      </c>
      <c r="D61" s="60" t="s">
        <v>633</v>
      </c>
      <c r="E61" s="64">
        <v>0.38750000000000001</v>
      </c>
      <c r="F61" s="59">
        <v>1</v>
      </c>
      <c r="G61" s="59" t="s">
        <v>600</v>
      </c>
      <c r="H61" s="59">
        <v>1</v>
      </c>
      <c r="I61" s="59">
        <v>0</v>
      </c>
      <c r="J61" s="59">
        <v>1</v>
      </c>
      <c r="K61" s="59">
        <v>0</v>
      </c>
      <c r="L61" s="59">
        <v>0</v>
      </c>
      <c r="M61" s="59"/>
      <c r="N61" s="59"/>
      <c r="O61" s="59">
        <v>1</v>
      </c>
      <c r="P61" s="59"/>
      <c r="Q61" s="59"/>
      <c r="R61" s="59"/>
    </row>
    <row r="62" spans="1:18" x14ac:dyDescent="0.25">
      <c r="A62" s="63">
        <v>39330</v>
      </c>
      <c r="B62" s="66">
        <v>0.8569444444444444</v>
      </c>
      <c r="C62" s="59" t="s">
        <v>92</v>
      </c>
      <c r="D62" s="60" t="s">
        <v>633</v>
      </c>
      <c r="E62" s="64">
        <v>0.38958333333333334</v>
      </c>
      <c r="F62" s="59">
        <v>6</v>
      </c>
      <c r="G62" s="59" t="s">
        <v>600</v>
      </c>
      <c r="H62" s="59">
        <v>0</v>
      </c>
      <c r="I62" s="59">
        <v>0</v>
      </c>
      <c r="J62" s="59">
        <v>0</v>
      </c>
      <c r="K62" s="59">
        <v>0</v>
      </c>
      <c r="L62" s="59">
        <v>6</v>
      </c>
      <c r="M62" s="59"/>
      <c r="N62" s="59"/>
      <c r="O62" s="59"/>
      <c r="P62" s="59"/>
      <c r="Q62" s="59"/>
      <c r="R62" s="59">
        <v>6</v>
      </c>
    </row>
    <row r="63" spans="1:18" x14ac:dyDescent="0.25">
      <c r="A63" s="63">
        <v>39330</v>
      </c>
      <c r="B63" s="59"/>
      <c r="C63" s="59" t="s">
        <v>612</v>
      </c>
      <c r="D63" s="60" t="s">
        <v>633</v>
      </c>
      <c r="E63" s="64">
        <v>0.40277777777777773</v>
      </c>
      <c r="F63" s="59">
        <v>1</v>
      </c>
      <c r="G63" s="59" t="s">
        <v>600</v>
      </c>
      <c r="H63" s="59">
        <v>1</v>
      </c>
      <c r="I63" s="59">
        <v>0</v>
      </c>
      <c r="J63" s="59">
        <v>0</v>
      </c>
      <c r="K63" s="59">
        <v>1</v>
      </c>
      <c r="L63" s="59">
        <v>0</v>
      </c>
      <c r="M63" s="59"/>
      <c r="N63" s="59"/>
      <c r="O63" s="59">
        <v>1</v>
      </c>
      <c r="P63" s="59"/>
      <c r="Q63" s="59"/>
      <c r="R63" s="59"/>
    </row>
    <row r="64" spans="1:18" x14ac:dyDescent="0.25">
      <c r="A64" s="63">
        <v>39332</v>
      </c>
      <c r="B64" s="59"/>
      <c r="C64" s="59" t="s">
        <v>634</v>
      </c>
      <c r="D64" s="60" t="s">
        <v>633</v>
      </c>
      <c r="E64" s="64">
        <v>0.52291666666666659</v>
      </c>
      <c r="F64" s="59">
        <v>1</v>
      </c>
      <c r="G64" s="59" t="s">
        <v>600</v>
      </c>
      <c r="H64" s="59">
        <v>1</v>
      </c>
      <c r="I64" s="59">
        <v>0</v>
      </c>
      <c r="J64" s="59">
        <v>1</v>
      </c>
      <c r="K64" s="59">
        <v>0</v>
      </c>
      <c r="L64" s="59">
        <v>0</v>
      </c>
      <c r="M64" s="59"/>
      <c r="N64" s="59"/>
      <c r="O64" s="59">
        <v>1</v>
      </c>
      <c r="P64" s="59"/>
      <c r="Q64" s="59"/>
      <c r="R64" s="59"/>
    </row>
    <row r="65" spans="1:18" x14ac:dyDescent="0.25">
      <c r="A65" s="63">
        <v>39332</v>
      </c>
      <c r="B65" s="59"/>
      <c r="C65" s="59" t="s">
        <v>634</v>
      </c>
      <c r="D65" s="60" t="s">
        <v>633</v>
      </c>
      <c r="E65" s="64">
        <v>0.53541666666666665</v>
      </c>
      <c r="F65" s="59">
        <v>2</v>
      </c>
      <c r="G65" s="59" t="s">
        <v>600</v>
      </c>
      <c r="H65" s="59">
        <v>2</v>
      </c>
      <c r="I65" s="59">
        <v>0</v>
      </c>
      <c r="J65" s="59">
        <v>0</v>
      </c>
      <c r="K65" s="59">
        <v>0</v>
      </c>
      <c r="L65" s="59">
        <v>2</v>
      </c>
      <c r="M65" s="59"/>
      <c r="N65" s="59"/>
      <c r="O65" s="59">
        <v>2</v>
      </c>
      <c r="P65" s="59"/>
      <c r="Q65" s="59">
        <v>1</v>
      </c>
      <c r="R65" s="59"/>
    </row>
    <row r="66" spans="1:18" x14ac:dyDescent="0.25">
      <c r="A66" s="65">
        <v>39334</v>
      </c>
      <c r="B66" s="59"/>
      <c r="C66" s="59" t="s">
        <v>635</v>
      </c>
      <c r="D66" s="60" t="s">
        <v>633</v>
      </c>
      <c r="E66" s="64">
        <v>0.61944444444444446</v>
      </c>
      <c r="F66" s="59">
        <v>2</v>
      </c>
      <c r="G66" s="59" t="s">
        <v>600</v>
      </c>
      <c r="H66" s="59">
        <v>2</v>
      </c>
      <c r="I66" s="59">
        <v>0</v>
      </c>
      <c r="J66" s="59">
        <v>0</v>
      </c>
      <c r="K66" s="59">
        <v>0</v>
      </c>
      <c r="L66" s="59">
        <v>2</v>
      </c>
      <c r="M66" s="59"/>
      <c r="N66" s="59">
        <v>1</v>
      </c>
      <c r="O66" s="59"/>
      <c r="P66" s="59">
        <v>1</v>
      </c>
      <c r="Q66" s="59"/>
      <c r="R66" s="59"/>
    </row>
    <row r="67" spans="1:18" x14ac:dyDescent="0.25">
      <c r="A67" s="65">
        <v>39334</v>
      </c>
      <c r="B67" s="59"/>
      <c r="C67" s="59" t="s">
        <v>635</v>
      </c>
      <c r="D67" s="60" t="s">
        <v>633</v>
      </c>
      <c r="E67" s="64">
        <v>0.62013888888888891</v>
      </c>
      <c r="F67" s="59">
        <v>2</v>
      </c>
      <c r="G67" s="59" t="s">
        <v>600</v>
      </c>
      <c r="H67" s="59">
        <v>2</v>
      </c>
      <c r="I67" s="59">
        <v>0</v>
      </c>
      <c r="J67" s="59">
        <v>0</v>
      </c>
      <c r="K67" s="59">
        <v>0</v>
      </c>
      <c r="L67" s="59">
        <v>2</v>
      </c>
      <c r="M67" s="59"/>
      <c r="N67" s="59"/>
      <c r="O67" s="59">
        <v>2</v>
      </c>
      <c r="P67" s="59"/>
      <c r="Q67" s="59"/>
      <c r="R67" s="59"/>
    </row>
    <row r="68" spans="1:18" x14ac:dyDescent="0.25">
      <c r="A68" s="65">
        <v>39334</v>
      </c>
      <c r="B68" s="59"/>
      <c r="C68" s="59" t="s">
        <v>635</v>
      </c>
      <c r="D68" s="60" t="s">
        <v>633</v>
      </c>
      <c r="E68" s="64">
        <v>0.62152777777777779</v>
      </c>
      <c r="F68" s="59">
        <v>1</v>
      </c>
      <c r="G68" s="59" t="s">
        <v>600</v>
      </c>
      <c r="H68" s="59">
        <v>1</v>
      </c>
      <c r="I68" s="59">
        <v>0</v>
      </c>
      <c r="J68" s="59">
        <v>1</v>
      </c>
      <c r="K68" s="59">
        <v>0</v>
      </c>
      <c r="L68" s="59">
        <v>0</v>
      </c>
      <c r="M68" s="59"/>
      <c r="N68" s="59"/>
      <c r="O68" s="59">
        <v>1</v>
      </c>
      <c r="P68" s="59"/>
      <c r="Q68" s="59"/>
      <c r="R68" s="59"/>
    </row>
    <row r="69" spans="1:18" x14ac:dyDescent="0.25">
      <c r="A69" s="65">
        <v>39334</v>
      </c>
      <c r="B69" s="59"/>
      <c r="C69" s="59" t="s">
        <v>636</v>
      </c>
      <c r="D69" s="60" t="s">
        <v>633</v>
      </c>
      <c r="E69" s="64">
        <v>0.63402777777777775</v>
      </c>
      <c r="F69" s="59">
        <v>1</v>
      </c>
      <c r="G69" s="59" t="s">
        <v>600</v>
      </c>
      <c r="H69" s="59">
        <v>1</v>
      </c>
      <c r="I69" s="59">
        <v>0</v>
      </c>
      <c r="J69" s="59">
        <v>1</v>
      </c>
      <c r="K69" s="59">
        <v>0</v>
      </c>
      <c r="L69" s="59">
        <v>0</v>
      </c>
      <c r="M69" s="59"/>
      <c r="N69" s="59"/>
      <c r="O69" s="59">
        <v>1</v>
      </c>
      <c r="P69" s="59"/>
      <c r="Q69" s="59"/>
      <c r="R69" s="59"/>
    </row>
    <row r="70" spans="1:18" x14ac:dyDescent="0.25">
      <c r="A70" s="63">
        <v>39333</v>
      </c>
      <c r="B70" s="59"/>
      <c r="C70" s="59" t="s">
        <v>610</v>
      </c>
      <c r="D70" s="60" t="s">
        <v>633</v>
      </c>
      <c r="E70" s="64">
        <v>0.57777777777777772</v>
      </c>
      <c r="F70" s="59">
        <v>1</v>
      </c>
      <c r="G70" s="59" t="s">
        <v>600</v>
      </c>
      <c r="H70" s="59">
        <v>1</v>
      </c>
      <c r="I70" s="59">
        <v>0</v>
      </c>
      <c r="J70" s="59">
        <v>1</v>
      </c>
      <c r="K70" s="59">
        <v>0</v>
      </c>
      <c r="L70" s="59">
        <v>0</v>
      </c>
      <c r="M70" s="59"/>
      <c r="N70" s="59"/>
      <c r="O70" s="59"/>
      <c r="P70" s="59">
        <v>1</v>
      </c>
      <c r="Q70" s="59"/>
      <c r="R70" s="59">
        <v>1</v>
      </c>
    </row>
    <row r="71" spans="1:18" x14ac:dyDescent="0.25">
      <c r="A71" s="63">
        <v>39360</v>
      </c>
      <c r="B71" s="59"/>
      <c r="C71" s="59" t="s">
        <v>637</v>
      </c>
      <c r="D71" s="60" t="s">
        <v>633</v>
      </c>
      <c r="E71" s="64">
        <v>0.43055555555555552</v>
      </c>
      <c r="F71" s="59">
        <v>2</v>
      </c>
      <c r="G71" s="59" t="s">
        <v>600</v>
      </c>
      <c r="H71" s="59">
        <v>2</v>
      </c>
      <c r="I71" s="59">
        <v>0</v>
      </c>
      <c r="J71" s="59">
        <v>2</v>
      </c>
      <c r="K71" s="59">
        <v>0</v>
      </c>
      <c r="L71" s="59">
        <v>0</v>
      </c>
      <c r="M71" s="59"/>
      <c r="N71" s="59"/>
      <c r="O71" s="59">
        <v>2</v>
      </c>
      <c r="P71" s="59"/>
      <c r="Q71" s="59"/>
      <c r="R71" s="59"/>
    </row>
    <row r="72" spans="1:18" x14ac:dyDescent="0.25">
      <c r="A72" s="63">
        <v>39360</v>
      </c>
      <c r="B72" s="59"/>
      <c r="C72" s="59" t="s">
        <v>81</v>
      </c>
      <c r="D72" s="60" t="s">
        <v>633</v>
      </c>
      <c r="E72" s="64">
        <v>0.43055555555555552</v>
      </c>
      <c r="F72" s="59">
        <v>1</v>
      </c>
      <c r="G72" s="59" t="s">
        <v>600</v>
      </c>
      <c r="H72" s="59">
        <v>1</v>
      </c>
      <c r="I72" s="59">
        <v>0</v>
      </c>
      <c r="J72" s="59">
        <v>1</v>
      </c>
      <c r="K72" s="59">
        <v>0</v>
      </c>
      <c r="L72" s="59">
        <v>0</v>
      </c>
      <c r="M72" s="59"/>
      <c r="N72" s="59"/>
      <c r="O72" s="59">
        <v>1</v>
      </c>
      <c r="P72" s="59"/>
      <c r="Q72" s="59"/>
      <c r="R72" s="59"/>
    </row>
    <row r="73" spans="1:18" x14ac:dyDescent="0.25">
      <c r="A73" s="63">
        <v>39360</v>
      </c>
      <c r="B73" s="59"/>
      <c r="C73" s="59" t="s">
        <v>637</v>
      </c>
      <c r="D73" s="60" t="s">
        <v>633</v>
      </c>
      <c r="E73" s="64">
        <v>0.43333333333333329</v>
      </c>
      <c r="F73" s="59">
        <v>3</v>
      </c>
      <c r="G73" s="59" t="s">
        <v>600</v>
      </c>
      <c r="H73" s="59">
        <v>3</v>
      </c>
      <c r="I73" s="59">
        <v>0</v>
      </c>
      <c r="J73" s="59">
        <v>0</v>
      </c>
      <c r="K73" s="59">
        <v>0</v>
      </c>
      <c r="L73" s="59">
        <v>3</v>
      </c>
      <c r="M73" s="59"/>
      <c r="N73" s="59"/>
      <c r="O73" s="59">
        <v>3</v>
      </c>
      <c r="P73" s="59"/>
      <c r="Q73" s="59"/>
      <c r="R73" s="59"/>
    </row>
    <row r="74" spans="1:18" x14ac:dyDescent="0.25">
      <c r="A74" s="63">
        <v>39360</v>
      </c>
      <c r="B74" s="59"/>
      <c r="C74" s="59" t="s">
        <v>84</v>
      </c>
      <c r="D74" s="60" t="s">
        <v>633</v>
      </c>
      <c r="E74" s="64">
        <v>0.43611111111111112</v>
      </c>
      <c r="F74" s="59">
        <v>2</v>
      </c>
      <c r="G74" s="59" t="s">
        <v>600</v>
      </c>
      <c r="H74" s="59">
        <v>2</v>
      </c>
      <c r="I74" s="59">
        <v>0</v>
      </c>
      <c r="J74" s="59">
        <v>2</v>
      </c>
      <c r="K74" s="59">
        <v>0</v>
      </c>
      <c r="L74" s="59">
        <v>0</v>
      </c>
      <c r="M74" s="59"/>
      <c r="N74" s="59"/>
      <c r="O74" s="59">
        <v>2</v>
      </c>
      <c r="P74" s="59"/>
      <c r="Q74" s="59"/>
      <c r="R74" s="59"/>
    </row>
    <row r="75" spans="1:18" x14ac:dyDescent="0.25">
      <c r="A75" s="63">
        <v>39360</v>
      </c>
      <c r="B75" s="59"/>
      <c r="C75" s="59" t="s">
        <v>637</v>
      </c>
      <c r="D75" s="60" t="s">
        <v>633</v>
      </c>
      <c r="E75" s="64">
        <v>0.4375</v>
      </c>
      <c r="F75" s="59">
        <v>2</v>
      </c>
      <c r="G75" s="59" t="s">
        <v>600</v>
      </c>
      <c r="H75" s="59">
        <v>2</v>
      </c>
      <c r="I75" s="59">
        <v>0</v>
      </c>
      <c r="J75" s="59">
        <v>2</v>
      </c>
      <c r="K75" s="59">
        <v>0</v>
      </c>
      <c r="L75" s="59">
        <v>0</v>
      </c>
      <c r="M75" s="59"/>
      <c r="N75" s="59"/>
      <c r="O75" s="59">
        <v>2</v>
      </c>
      <c r="P75" s="59"/>
      <c r="Q75" s="59"/>
      <c r="R75" s="59"/>
    </row>
    <row r="76" spans="1:18" x14ac:dyDescent="0.25">
      <c r="A76" s="63">
        <v>39360</v>
      </c>
      <c r="B76" s="59"/>
      <c r="C76" s="59" t="s">
        <v>637</v>
      </c>
      <c r="D76" s="60" t="s">
        <v>633</v>
      </c>
      <c r="E76" s="64">
        <v>0.44097222222222221</v>
      </c>
      <c r="F76" s="59">
        <v>2</v>
      </c>
      <c r="G76" s="59" t="s">
        <v>600</v>
      </c>
      <c r="H76" s="59">
        <v>0</v>
      </c>
      <c r="I76" s="59">
        <v>0</v>
      </c>
      <c r="J76" s="59">
        <v>0</v>
      </c>
      <c r="K76" s="59">
        <v>0</v>
      </c>
      <c r="L76" s="59">
        <v>2</v>
      </c>
      <c r="M76" s="59"/>
      <c r="N76" s="59"/>
      <c r="O76" s="59">
        <v>2</v>
      </c>
      <c r="P76" s="59"/>
      <c r="Q76" s="59"/>
      <c r="R76" s="59"/>
    </row>
    <row r="77" spans="1:18" x14ac:dyDescent="0.25">
      <c r="A77" s="63">
        <v>39360</v>
      </c>
      <c r="B77" s="59"/>
      <c r="C77" s="59" t="s">
        <v>81</v>
      </c>
      <c r="D77" s="60" t="s">
        <v>633</v>
      </c>
      <c r="E77" s="64">
        <v>0.44374999999999998</v>
      </c>
      <c r="F77" s="59">
        <v>2</v>
      </c>
      <c r="G77" s="59" t="s">
        <v>600</v>
      </c>
      <c r="H77" s="59">
        <v>0</v>
      </c>
      <c r="I77" s="59">
        <v>0</v>
      </c>
      <c r="J77" s="59">
        <v>0</v>
      </c>
      <c r="K77" s="59">
        <v>0</v>
      </c>
      <c r="L77" s="59">
        <v>2</v>
      </c>
      <c r="M77" s="59"/>
      <c r="N77" s="59"/>
      <c r="O77" s="59"/>
      <c r="P77" s="59"/>
      <c r="Q77" s="59"/>
      <c r="R77" s="59">
        <v>2</v>
      </c>
    </row>
    <row r="78" spans="1:18" x14ac:dyDescent="0.25">
      <c r="A78" s="63">
        <v>39360</v>
      </c>
      <c r="B78" s="59"/>
      <c r="C78" s="59" t="s">
        <v>81</v>
      </c>
      <c r="D78" s="60" t="s">
        <v>633</v>
      </c>
      <c r="E78" s="64">
        <v>0.44513888888888886</v>
      </c>
      <c r="F78" s="59">
        <v>2</v>
      </c>
      <c r="G78" s="59" t="s">
        <v>600</v>
      </c>
      <c r="H78" s="59">
        <v>2</v>
      </c>
      <c r="I78" s="59">
        <v>0</v>
      </c>
      <c r="J78" s="59">
        <v>2</v>
      </c>
      <c r="K78" s="59">
        <v>0</v>
      </c>
      <c r="L78" s="59">
        <v>0</v>
      </c>
      <c r="M78" s="59"/>
      <c r="N78" s="59"/>
      <c r="O78" s="59">
        <v>2</v>
      </c>
      <c r="P78" s="59"/>
      <c r="Q78" s="59"/>
      <c r="R78" s="59"/>
    </row>
    <row r="79" spans="1:18" x14ac:dyDescent="0.25">
      <c r="A79" s="63">
        <v>39360</v>
      </c>
      <c r="B79" s="59"/>
      <c r="C79" s="59" t="s">
        <v>67</v>
      </c>
      <c r="D79" s="60" t="s">
        <v>633</v>
      </c>
      <c r="E79" s="64">
        <v>0.45347222222222222</v>
      </c>
      <c r="F79" s="59">
        <v>2</v>
      </c>
      <c r="G79" s="59" t="s">
        <v>600</v>
      </c>
      <c r="H79" s="59">
        <v>2</v>
      </c>
      <c r="I79" s="59">
        <v>0</v>
      </c>
      <c r="J79" s="59">
        <v>1</v>
      </c>
      <c r="K79" s="59">
        <v>1</v>
      </c>
      <c r="L79" s="59">
        <v>0</v>
      </c>
      <c r="M79" s="59"/>
      <c r="N79" s="59"/>
      <c r="O79" s="59">
        <v>2</v>
      </c>
      <c r="P79" s="59"/>
      <c r="Q79" s="59"/>
      <c r="R79" s="59"/>
    </row>
    <row r="80" spans="1:18" x14ac:dyDescent="0.25">
      <c r="A80" s="63">
        <v>39360</v>
      </c>
      <c r="B80" s="59"/>
      <c r="C80" s="59" t="s">
        <v>638</v>
      </c>
      <c r="D80" s="60" t="s">
        <v>633</v>
      </c>
      <c r="E80" s="64">
        <v>0.45902777777777776</v>
      </c>
      <c r="F80" s="59">
        <v>2</v>
      </c>
      <c r="G80" s="59" t="s">
        <v>600</v>
      </c>
      <c r="H80" s="59">
        <v>2</v>
      </c>
      <c r="I80" s="59">
        <v>0</v>
      </c>
      <c r="J80" s="59">
        <v>1</v>
      </c>
      <c r="K80" s="59">
        <v>0</v>
      </c>
      <c r="L80" s="59">
        <v>1</v>
      </c>
      <c r="M80" s="59"/>
      <c r="N80" s="59"/>
      <c r="O80" s="59">
        <v>2</v>
      </c>
      <c r="P80" s="59"/>
      <c r="Q80" s="59"/>
      <c r="R80" s="59"/>
    </row>
    <row r="81" spans="1:18" x14ac:dyDescent="0.25">
      <c r="A81" s="63">
        <v>39360</v>
      </c>
      <c r="B81" s="59"/>
      <c r="C81" s="59" t="s">
        <v>639</v>
      </c>
      <c r="D81" s="60" t="s">
        <v>633</v>
      </c>
      <c r="E81" s="64">
        <v>0.46250000000000002</v>
      </c>
      <c r="F81" s="59">
        <v>3</v>
      </c>
      <c r="G81" s="59" t="s">
        <v>600</v>
      </c>
      <c r="H81" s="59">
        <v>0</v>
      </c>
      <c r="I81" s="59">
        <v>0</v>
      </c>
      <c r="J81" s="59">
        <v>0</v>
      </c>
      <c r="K81" s="59">
        <v>0</v>
      </c>
      <c r="L81" s="59">
        <v>0</v>
      </c>
      <c r="M81" s="59"/>
      <c r="N81" s="59"/>
      <c r="O81" s="59"/>
      <c r="P81" s="59"/>
      <c r="Q81" s="59"/>
      <c r="R81" s="59">
        <v>3</v>
      </c>
    </row>
    <row r="82" spans="1:18" x14ac:dyDescent="0.25">
      <c r="A82" s="65">
        <v>39361</v>
      </c>
      <c r="B82" s="59"/>
      <c r="C82" s="59" t="s">
        <v>640</v>
      </c>
      <c r="D82" s="60" t="s">
        <v>633</v>
      </c>
      <c r="E82" s="64">
        <v>0.45902777777777776</v>
      </c>
      <c r="F82" s="59">
        <v>1</v>
      </c>
      <c r="G82" s="59" t="s">
        <v>600</v>
      </c>
      <c r="H82" s="59">
        <v>1</v>
      </c>
      <c r="I82" s="59">
        <v>0</v>
      </c>
      <c r="J82" s="59">
        <v>1</v>
      </c>
      <c r="K82" s="59">
        <v>0</v>
      </c>
      <c r="L82" s="59">
        <v>0</v>
      </c>
      <c r="M82" s="59"/>
      <c r="N82" s="59"/>
      <c r="O82" s="59">
        <v>1</v>
      </c>
      <c r="P82" s="59"/>
      <c r="Q82" s="59"/>
      <c r="R82" s="59"/>
    </row>
    <row r="83" spans="1:18" x14ac:dyDescent="0.25">
      <c r="A83" s="65">
        <v>39362</v>
      </c>
      <c r="B83" s="66">
        <v>0.50347222222222221</v>
      </c>
      <c r="C83" s="59" t="s">
        <v>641</v>
      </c>
      <c r="D83" s="60" t="s">
        <v>633</v>
      </c>
      <c r="E83" s="64">
        <v>0.54930555555555549</v>
      </c>
      <c r="F83" s="59">
        <v>8</v>
      </c>
      <c r="G83" s="59" t="s">
        <v>600</v>
      </c>
      <c r="H83" s="59">
        <v>7</v>
      </c>
      <c r="I83" s="59">
        <v>0</v>
      </c>
      <c r="J83" s="59">
        <v>0</v>
      </c>
      <c r="K83" s="59">
        <v>0</v>
      </c>
      <c r="L83" s="59">
        <v>8</v>
      </c>
      <c r="M83" s="59"/>
      <c r="N83" s="59">
        <v>1</v>
      </c>
      <c r="O83" s="59">
        <v>6</v>
      </c>
      <c r="P83" s="59">
        <v>1</v>
      </c>
      <c r="Q83" s="59"/>
      <c r="R83" s="59"/>
    </row>
    <row r="84" spans="1:18" x14ac:dyDescent="0.25">
      <c r="A84" s="65">
        <v>39362</v>
      </c>
      <c r="B84" s="59"/>
      <c r="C84" s="59" t="s">
        <v>617</v>
      </c>
      <c r="D84" s="60" t="s">
        <v>633</v>
      </c>
      <c r="E84" s="64">
        <v>0.56041666666666667</v>
      </c>
      <c r="F84" s="59">
        <v>2</v>
      </c>
      <c r="G84" s="59" t="s">
        <v>600</v>
      </c>
      <c r="H84" s="59">
        <v>2</v>
      </c>
      <c r="I84" s="59">
        <v>0</v>
      </c>
      <c r="J84" s="59">
        <v>1</v>
      </c>
      <c r="K84" s="59">
        <v>0</v>
      </c>
      <c r="L84" s="59">
        <v>1</v>
      </c>
      <c r="M84" s="59"/>
      <c r="N84" s="59"/>
      <c r="O84" s="59">
        <v>2</v>
      </c>
      <c r="P84" s="59"/>
      <c r="Q84" s="59"/>
      <c r="R84" s="59"/>
    </row>
    <row r="85" spans="1:18" x14ac:dyDescent="0.25">
      <c r="A85" s="63">
        <v>39376</v>
      </c>
      <c r="B85" s="59"/>
      <c r="C85" s="59" t="s">
        <v>604</v>
      </c>
      <c r="D85" s="60" t="s">
        <v>633</v>
      </c>
      <c r="E85" s="64">
        <v>0.44861111111111107</v>
      </c>
      <c r="F85" s="59">
        <v>4</v>
      </c>
      <c r="G85" s="59" t="s">
        <v>600</v>
      </c>
      <c r="H85" s="59">
        <v>4</v>
      </c>
      <c r="I85" s="59">
        <v>0</v>
      </c>
      <c r="J85" s="59">
        <v>0</v>
      </c>
      <c r="K85" s="59">
        <v>0</v>
      </c>
      <c r="L85" s="59">
        <v>4</v>
      </c>
      <c r="M85" s="59"/>
      <c r="N85" s="59"/>
      <c r="O85" s="59">
        <v>4</v>
      </c>
      <c r="P85" s="59"/>
      <c r="Q85" s="59"/>
      <c r="R85" s="59"/>
    </row>
    <row r="86" spans="1:18" x14ac:dyDescent="0.25">
      <c r="A86" s="63">
        <v>39376</v>
      </c>
      <c r="B86" s="59"/>
      <c r="C86" s="59" t="s">
        <v>616</v>
      </c>
      <c r="D86" s="60" t="s">
        <v>633</v>
      </c>
      <c r="E86" s="64">
        <v>0.46527777777777773</v>
      </c>
      <c r="F86" s="59">
        <v>4</v>
      </c>
      <c r="G86" s="59" t="s">
        <v>600</v>
      </c>
      <c r="H86" s="59">
        <v>4</v>
      </c>
      <c r="I86" s="59">
        <v>0</v>
      </c>
      <c r="J86" s="59">
        <v>2</v>
      </c>
      <c r="K86" s="59">
        <v>0</v>
      </c>
      <c r="L86" s="59">
        <v>2</v>
      </c>
      <c r="M86" s="59"/>
      <c r="N86" s="59"/>
      <c r="O86" s="59">
        <v>4</v>
      </c>
      <c r="P86" s="59"/>
      <c r="Q86" s="59"/>
      <c r="R86" s="59"/>
    </row>
    <row r="87" spans="1:18" x14ac:dyDescent="0.25">
      <c r="A87" s="63">
        <v>39377</v>
      </c>
      <c r="B87" s="59"/>
      <c r="C87" s="59" t="s">
        <v>607</v>
      </c>
      <c r="D87" s="60" t="s">
        <v>633</v>
      </c>
      <c r="E87" s="64">
        <v>0.49722222222222218</v>
      </c>
      <c r="F87" s="59">
        <v>6</v>
      </c>
      <c r="G87" s="59" t="s">
        <v>600</v>
      </c>
      <c r="H87" s="59">
        <v>6</v>
      </c>
      <c r="I87" s="59">
        <v>0</v>
      </c>
      <c r="J87" s="59">
        <v>0</v>
      </c>
      <c r="K87" s="59">
        <v>0</v>
      </c>
      <c r="L87" s="59">
        <v>6</v>
      </c>
      <c r="M87" s="59"/>
      <c r="N87" s="59"/>
      <c r="O87" s="59">
        <v>6</v>
      </c>
      <c r="P87" s="59"/>
      <c r="Q87" s="59"/>
      <c r="R87" s="59"/>
    </row>
    <row r="88" spans="1:18" x14ac:dyDescent="0.25">
      <c r="A88" s="63">
        <v>39377</v>
      </c>
      <c r="B88" s="59"/>
      <c r="C88" s="59" t="s">
        <v>642</v>
      </c>
      <c r="D88" s="60" t="s">
        <v>633</v>
      </c>
      <c r="E88" s="64">
        <v>0.51805555555555549</v>
      </c>
      <c r="F88" s="59">
        <v>3</v>
      </c>
      <c r="G88" s="59" t="s">
        <v>600</v>
      </c>
      <c r="H88" s="59">
        <v>0</v>
      </c>
      <c r="I88" s="59">
        <v>0</v>
      </c>
      <c r="J88" s="59">
        <v>0</v>
      </c>
      <c r="K88" s="59">
        <v>0</v>
      </c>
      <c r="L88" s="59">
        <v>3</v>
      </c>
      <c r="M88" s="59"/>
      <c r="N88" s="59"/>
      <c r="O88" s="59"/>
      <c r="P88" s="59"/>
      <c r="Q88" s="59"/>
      <c r="R88" s="59">
        <v>3</v>
      </c>
    </row>
    <row r="89" spans="1:18" x14ac:dyDescent="0.25">
      <c r="A89" s="63">
        <v>39377</v>
      </c>
      <c r="B89" s="59"/>
      <c r="C89" s="59" t="s">
        <v>641</v>
      </c>
      <c r="D89" s="60" t="s">
        <v>633</v>
      </c>
      <c r="E89" s="64">
        <v>0.52083333333333326</v>
      </c>
      <c r="F89" s="59">
        <v>12</v>
      </c>
      <c r="G89" s="59" t="s">
        <v>600</v>
      </c>
      <c r="H89" s="59">
        <v>12</v>
      </c>
      <c r="I89" s="59">
        <v>0</v>
      </c>
      <c r="J89" s="59">
        <v>0</v>
      </c>
      <c r="K89" s="59">
        <v>0</v>
      </c>
      <c r="L89" s="59">
        <v>12</v>
      </c>
      <c r="M89" s="59"/>
      <c r="N89" s="59"/>
      <c r="O89" s="59">
        <v>12</v>
      </c>
      <c r="P89" s="59"/>
      <c r="Q89" s="59"/>
      <c r="R89" s="59"/>
    </row>
    <row r="90" spans="1:18" x14ac:dyDescent="0.25">
      <c r="A90" s="63">
        <v>39377</v>
      </c>
      <c r="B90" s="59"/>
      <c r="C90" s="59" t="s">
        <v>621</v>
      </c>
      <c r="D90" s="60" t="s">
        <v>633</v>
      </c>
      <c r="E90" s="64">
        <v>0.53472222222222221</v>
      </c>
      <c r="F90" s="59">
        <v>30</v>
      </c>
      <c r="G90" s="59" t="s">
        <v>600</v>
      </c>
      <c r="H90" s="59">
        <v>1</v>
      </c>
      <c r="I90" s="59">
        <v>1</v>
      </c>
      <c r="J90" s="59">
        <v>0</v>
      </c>
      <c r="K90" s="59">
        <v>1</v>
      </c>
      <c r="L90" s="59">
        <v>29</v>
      </c>
      <c r="M90" s="59" t="s">
        <v>643</v>
      </c>
      <c r="N90" s="59"/>
      <c r="O90" s="59"/>
      <c r="P90" s="59"/>
      <c r="Q90" s="59"/>
      <c r="R90" s="59"/>
    </row>
    <row r="91" spans="1:18" x14ac:dyDescent="0.25">
      <c r="A91" s="63">
        <v>39378</v>
      </c>
      <c r="B91" s="59"/>
      <c r="C91" s="59" t="s">
        <v>644</v>
      </c>
      <c r="D91" s="60" t="s">
        <v>633</v>
      </c>
      <c r="E91" s="64">
        <v>0.54930555555555549</v>
      </c>
      <c r="F91" s="59">
        <v>27</v>
      </c>
      <c r="G91" s="59" t="s">
        <v>600</v>
      </c>
      <c r="H91" s="59">
        <v>27</v>
      </c>
      <c r="I91" s="59">
        <v>1</v>
      </c>
      <c r="J91" s="59">
        <v>0</v>
      </c>
      <c r="K91" s="59">
        <v>1</v>
      </c>
      <c r="L91" s="59">
        <v>26</v>
      </c>
      <c r="M91" s="59" t="s">
        <v>645</v>
      </c>
      <c r="N91" s="59">
        <v>7</v>
      </c>
      <c r="O91" s="59">
        <v>20</v>
      </c>
      <c r="P91" s="59"/>
      <c r="Q91" s="59"/>
      <c r="R91" s="59"/>
    </row>
    <row r="92" spans="1:18" x14ac:dyDescent="0.25">
      <c r="A92" s="63">
        <v>39379</v>
      </c>
      <c r="B92" s="59"/>
      <c r="C92" s="59" t="s">
        <v>618</v>
      </c>
      <c r="D92" s="60" t="s">
        <v>633</v>
      </c>
      <c r="E92" s="64">
        <v>0.59583333333333333</v>
      </c>
      <c r="F92" s="59">
        <v>75</v>
      </c>
      <c r="G92" s="59" t="s">
        <v>600</v>
      </c>
      <c r="H92" s="59">
        <v>22</v>
      </c>
      <c r="I92" s="59">
        <v>1</v>
      </c>
      <c r="J92" s="59">
        <v>0</v>
      </c>
      <c r="K92" s="59">
        <v>1</v>
      </c>
      <c r="L92" s="59">
        <v>74</v>
      </c>
      <c r="M92" s="59" t="s">
        <v>646</v>
      </c>
      <c r="N92" s="59"/>
      <c r="O92" s="59">
        <v>68</v>
      </c>
      <c r="P92" s="59">
        <v>6</v>
      </c>
      <c r="Q92" s="59"/>
      <c r="R92" s="59"/>
    </row>
    <row r="93" spans="1:18" x14ac:dyDescent="0.25">
      <c r="A93" s="63">
        <v>39379</v>
      </c>
      <c r="B93" s="59"/>
      <c r="C93" s="59" t="s">
        <v>618</v>
      </c>
      <c r="D93" s="60" t="s">
        <v>633</v>
      </c>
      <c r="E93" s="64">
        <v>0.60902777777777772</v>
      </c>
      <c r="F93" s="59">
        <v>20</v>
      </c>
      <c r="G93" s="59" t="s">
        <v>600</v>
      </c>
      <c r="H93" s="59">
        <v>0</v>
      </c>
      <c r="I93" s="59">
        <v>0</v>
      </c>
      <c r="J93" s="59">
        <v>0</v>
      </c>
      <c r="K93" s="59">
        <v>0</v>
      </c>
      <c r="L93" s="59">
        <v>20</v>
      </c>
      <c r="M93" s="59"/>
      <c r="N93" s="59"/>
      <c r="O93" s="59"/>
      <c r="P93" s="59"/>
      <c r="Q93" s="59"/>
      <c r="R93" s="59">
        <v>20</v>
      </c>
    </row>
    <row r="94" spans="1:18" x14ac:dyDescent="0.25">
      <c r="A94" s="63">
        <v>39379</v>
      </c>
      <c r="B94" s="59"/>
      <c r="C94" s="59" t="s">
        <v>621</v>
      </c>
      <c r="D94" s="60" t="s">
        <v>633</v>
      </c>
      <c r="E94" s="64">
        <v>0.60972222222222217</v>
      </c>
      <c r="F94" s="59">
        <v>48</v>
      </c>
      <c r="G94" s="59" t="s">
        <v>600</v>
      </c>
      <c r="H94" s="59">
        <v>23</v>
      </c>
      <c r="I94" s="59">
        <v>0</v>
      </c>
      <c r="J94" s="59">
        <v>0</v>
      </c>
      <c r="K94" s="59">
        <v>0</v>
      </c>
      <c r="L94" s="59">
        <v>48</v>
      </c>
      <c r="M94" s="59"/>
      <c r="N94" s="59"/>
      <c r="O94" s="59">
        <v>48</v>
      </c>
      <c r="P94" s="59"/>
      <c r="Q94" s="59"/>
      <c r="R94" s="59"/>
    </row>
    <row r="95" spans="1:18" x14ac:dyDescent="0.25">
      <c r="A95" s="63">
        <v>39379</v>
      </c>
      <c r="B95" s="59"/>
      <c r="C95" s="59" t="s">
        <v>647</v>
      </c>
      <c r="D95" s="60" t="s">
        <v>633</v>
      </c>
      <c r="E95" s="64">
        <v>0.62222222222222223</v>
      </c>
      <c r="F95" s="59">
        <v>39</v>
      </c>
      <c r="G95" s="59" t="s">
        <v>600</v>
      </c>
      <c r="H95" s="59">
        <v>36</v>
      </c>
      <c r="I95" s="59">
        <v>3</v>
      </c>
      <c r="J95" s="59">
        <v>0</v>
      </c>
      <c r="K95" s="59">
        <v>3</v>
      </c>
      <c r="L95" s="59">
        <v>36</v>
      </c>
      <c r="M95" s="59" t="s">
        <v>648</v>
      </c>
      <c r="N95" s="59">
        <v>4</v>
      </c>
      <c r="O95" s="59">
        <v>4</v>
      </c>
      <c r="P95" s="59">
        <v>31</v>
      </c>
      <c r="Q95" s="59"/>
      <c r="R95" s="59"/>
    </row>
    <row r="96" spans="1:18" x14ac:dyDescent="0.25">
      <c r="A96" s="63">
        <v>39349</v>
      </c>
      <c r="B96" s="59"/>
      <c r="C96" s="59" t="s">
        <v>23</v>
      </c>
      <c r="D96" s="60" t="s">
        <v>633</v>
      </c>
      <c r="E96" s="64">
        <v>0.58055555555555549</v>
      </c>
      <c r="F96" s="59">
        <v>1</v>
      </c>
      <c r="G96" s="59" t="s">
        <v>600</v>
      </c>
      <c r="H96" s="59">
        <v>1</v>
      </c>
      <c r="I96" s="59">
        <v>0</v>
      </c>
      <c r="J96" s="59">
        <v>0</v>
      </c>
      <c r="K96" s="59">
        <v>0</v>
      </c>
      <c r="L96" s="59">
        <v>1</v>
      </c>
      <c r="M96" s="59"/>
      <c r="N96" s="59"/>
      <c r="O96" s="59">
        <v>1</v>
      </c>
      <c r="P96" s="59"/>
      <c r="Q96" s="59"/>
      <c r="R96" s="59"/>
    </row>
    <row r="97" spans="1:18" x14ac:dyDescent="0.25">
      <c r="A97" s="63">
        <v>39321</v>
      </c>
      <c r="B97" s="59"/>
      <c r="C97" s="59" t="s">
        <v>35</v>
      </c>
      <c r="D97" s="60" t="s">
        <v>649</v>
      </c>
      <c r="E97" s="64">
        <v>0.68125000000000002</v>
      </c>
      <c r="F97" s="59">
        <v>2</v>
      </c>
      <c r="G97" s="59"/>
      <c r="H97" s="59">
        <v>2</v>
      </c>
      <c r="I97" s="59">
        <v>0</v>
      </c>
      <c r="J97" s="59">
        <v>2</v>
      </c>
      <c r="K97" s="59">
        <v>0</v>
      </c>
      <c r="L97" s="59">
        <v>0</v>
      </c>
      <c r="M97" s="59"/>
      <c r="N97" s="59"/>
      <c r="O97" s="59"/>
      <c r="P97" s="59"/>
      <c r="Q97" s="59"/>
      <c r="R97" s="59">
        <v>2</v>
      </c>
    </row>
    <row r="98" spans="1:18" x14ac:dyDescent="0.25">
      <c r="A98" s="63">
        <v>39321</v>
      </c>
      <c r="B98" s="59"/>
      <c r="C98" s="59" t="s">
        <v>67</v>
      </c>
      <c r="D98" s="60" t="s">
        <v>649</v>
      </c>
      <c r="E98" s="64">
        <v>0.71666666666666667</v>
      </c>
      <c r="F98" s="59">
        <v>3</v>
      </c>
      <c r="G98" s="59" t="s">
        <v>600</v>
      </c>
      <c r="H98" s="59">
        <v>3</v>
      </c>
      <c r="I98" s="59">
        <v>0</v>
      </c>
      <c r="J98" s="59">
        <v>0</v>
      </c>
      <c r="K98" s="59">
        <v>3</v>
      </c>
      <c r="L98" s="59">
        <v>0</v>
      </c>
      <c r="M98" s="59"/>
      <c r="N98" s="59"/>
      <c r="O98" s="59">
        <v>3</v>
      </c>
      <c r="P98" s="59"/>
      <c r="Q98" s="59"/>
      <c r="R98" s="59"/>
    </row>
    <row r="99" spans="1:18" x14ac:dyDescent="0.25">
      <c r="A99" s="63">
        <v>39323</v>
      </c>
      <c r="B99" s="59"/>
      <c r="C99" s="59" t="s">
        <v>58</v>
      </c>
      <c r="D99" s="60" t="s">
        <v>649</v>
      </c>
      <c r="E99" s="64">
        <v>0.82291666666666663</v>
      </c>
      <c r="F99" s="59">
        <v>2</v>
      </c>
      <c r="G99" s="59" t="s">
        <v>600</v>
      </c>
      <c r="H99" s="59">
        <v>2</v>
      </c>
      <c r="I99" s="59">
        <v>0</v>
      </c>
      <c r="J99" s="59">
        <v>2</v>
      </c>
      <c r="K99" s="59">
        <v>0</v>
      </c>
      <c r="L99" s="59">
        <v>0</v>
      </c>
      <c r="M99" s="59"/>
      <c r="N99" s="59"/>
      <c r="O99" s="59">
        <v>2</v>
      </c>
      <c r="P99" s="59"/>
      <c r="Q99" s="59"/>
      <c r="R99" s="59"/>
    </row>
    <row r="100" spans="1:18" x14ac:dyDescent="0.25">
      <c r="A100" s="65">
        <v>39329</v>
      </c>
      <c r="B100" s="66">
        <v>0.30972222222222223</v>
      </c>
      <c r="C100" s="59" t="s">
        <v>92</v>
      </c>
      <c r="D100" s="60" t="s">
        <v>649</v>
      </c>
      <c r="E100" s="64">
        <v>0.4236111111111111</v>
      </c>
      <c r="F100" s="59">
        <v>1</v>
      </c>
      <c r="G100" s="59" t="s">
        <v>600</v>
      </c>
      <c r="H100" s="59">
        <v>1</v>
      </c>
      <c r="I100" s="59">
        <v>0</v>
      </c>
      <c r="J100" s="59">
        <v>1</v>
      </c>
      <c r="K100" s="59">
        <v>0</v>
      </c>
      <c r="L100" s="59">
        <v>0</v>
      </c>
      <c r="M100" s="59"/>
      <c r="N100" s="59"/>
      <c r="O100" s="59">
        <v>1</v>
      </c>
      <c r="P100" s="59"/>
      <c r="Q100" s="59"/>
      <c r="R100" s="59"/>
    </row>
    <row r="101" spans="1:18" x14ac:dyDescent="0.25">
      <c r="A101" s="65">
        <v>39329</v>
      </c>
      <c r="B101" s="66">
        <v>0.8305555555555556</v>
      </c>
      <c r="C101" s="59" t="s">
        <v>53</v>
      </c>
      <c r="D101" s="60" t="s">
        <v>649</v>
      </c>
      <c r="E101" s="64">
        <v>0.43125000000000002</v>
      </c>
      <c r="F101" s="59">
        <v>1</v>
      </c>
      <c r="G101" s="59" t="s">
        <v>600</v>
      </c>
      <c r="H101" s="59">
        <v>1</v>
      </c>
      <c r="I101" s="59">
        <v>0</v>
      </c>
      <c r="J101" s="59">
        <v>1</v>
      </c>
      <c r="K101" s="59">
        <v>0</v>
      </c>
      <c r="L101" s="59">
        <v>0</v>
      </c>
      <c r="M101" s="59"/>
      <c r="N101" s="59"/>
      <c r="O101" s="59">
        <v>1</v>
      </c>
      <c r="P101" s="59"/>
      <c r="Q101" s="59"/>
      <c r="R101" s="59"/>
    </row>
    <row r="102" spans="1:18" x14ac:dyDescent="0.25">
      <c r="A102" s="63">
        <v>39330</v>
      </c>
      <c r="B102" s="59"/>
      <c r="C102" s="59" t="s">
        <v>32</v>
      </c>
      <c r="D102" s="60" t="s">
        <v>649</v>
      </c>
      <c r="E102" s="64">
        <v>0.43194444444444441</v>
      </c>
      <c r="F102" s="59">
        <v>4</v>
      </c>
      <c r="G102" s="59" t="s">
        <v>600</v>
      </c>
      <c r="H102" s="59">
        <v>4</v>
      </c>
      <c r="I102" s="59">
        <v>0</v>
      </c>
      <c r="J102" s="59">
        <v>2</v>
      </c>
      <c r="K102" s="59">
        <v>2</v>
      </c>
      <c r="L102" s="59">
        <v>0</v>
      </c>
      <c r="M102" s="59"/>
      <c r="N102" s="59"/>
      <c r="O102" s="59">
        <v>4</v>
      </c>
      <c r="P102" s="59"/>
      <c r="Q102" s="59"/>
      <c r="R102" s="59"/>
    </row>
    <row r="103" spans="1:18" x14ac:dyDescent="0.25">
      <c r="A103" s="63">
        <v>39330</v>
      </c>
      <c r="B103" s="59"/>
      <c r="C103" s="59" t="s">
        <v>32</v>
      </c>
      <c r="D103" s="60" t="s">
        <v>649</v>
      </c>
      <c r="E103" s="64">
        <v>0.43819444444444444</v>
      </c>
      <c r="F103" s="59">
        <v>5</v>
      </c>
      <c r="G103" s="59" t="s">
        <v>600</v>
      </c>
      <c r="H103" s="59">
        <v>5</v>
      </c>
      <c r="I103" s="59">
        <v>0</v>
      </c>
      <c r="J103" s="59">
        <v>3</v>
      </c>
      <c r="K103" s="59">
        <v>2</v>
      </c>
      <c r="L103" s="59">
        <v>0</v>
      </c>
      <c r="M103" s="59"/>
      <c r="N103" s="59"/>
      <c r="O103" s="59"/>
      <c r="P103" s="59"/>
      <c r="Q103" s="59"/>
      <c r="R103" s="59">
        <v>5</v>
      </c>
    </row>
    <row r="104" spans="1:18" x14ac:dyDescent="0.25">
      <c r="A104" s="63">
        <v>39330</v>
      </c>
      <c r="B104" s="59"/>
      <c r="C104" s="59" t="s">
        <v>32</v>
      </c>
      <c r="D104" s="60" t="s">
        <v>649</v>
      </c>
      <c r="E104" s="64">
        <v>0.44236111111111109</v>
      </c>
      <c r="F104" s="59">
        <v>1</v>
      </c>
      <c r="G104" s="59" t="s">
        <v>600</v>
      </c>
      <c r="H104" s="59">
        <v>1</v>
      </c>
      <c r="I104" s="59">
        <v>0</v>
      </c>
      <c r="J104" s="59">
        <v>1</v>
      </c>
      <c r="K104" s="59">
        <v>0</v>
      </c>
      <c r="L104" s="59">
        <v>0</v>
      </c>
      <c r="M104" s="59"/>
      <c r="N104" s="59"/>
      <c r="O104" s="59">
        <v>1</v>
      </c>
      <c r="P104" s="59"/>
      <c r="Q104" s="59"/>
      <c r="R104" s="59"/>
    </row>
    <row r="105" spans="1:18" x14ac:dyDescent="0.25">
      <c r="A105" s="63">
        <v>39330</v>
      </c>
      <c r="B105" s="59"/>
      <c r="C105" s="59" t="s">
        <v>35</v>
      </c>
      <c r="D105" s="60" t="s">
        <v>649</v>
      </c>
      <c r="E105" s="64">
        <v>0.4458333333333333</v>
      </c>
      <c r="F105" s="59">
        <v>3</v>
      </c>
      <c r="G105" s="59" t="s">
        <v>600</v>
      </c>
      <c r="H105" s="59">
        <v>3</v>
      </c>
      <c r="I105" s="59">
        <v>0</v>
      </c>
      <c r="J105" s="59">
        <v>2</v>
      </c>
      <c r="K105" s="59">
        <v>1</v>
      </c>
      <c r="L105" s="59"/>
      <c r="M105" s="59"/>
      <c r="N105" s="59"/>
      <c r="O105" s="59">
        <v>1</v>
      </c>
      <c r="P105" s="59">
        <v>1</v>
      </c>
      <c r="Q105" s="59"/>
      <c r="R105" s="59">
        <v>1</v>
      </c>
    </row>
    <row r="106" spans="1:18" x14ac:dyDescent="0.25">
      <c r="A106" s="63">
        <v>39330</v>
      </c>
      <c r="B106" s="59"/>
      <c r="C106" s="59" t="s">
        <v>38</v>
      </c>
      <c r="D106" s="60" t="s">
        <v>649</v>
      </c>
      <c r="E106" s="64">
        <v>0.45416666666666666</v>
      </c>
      <c r="F106" s="59">
        <v>3</v>
      </c>
      <c r="G106" s="59" t="s">
        <v>600</v>
      </c>
      <c r="H106" s="59">
        <v>3</v>
      </c>
      <c r="I106" s="59">
        <v>0</v>
      </c>
      <c r="J106" s="59">
        <v>2</v>
      </c>
      <c r="K106" s="59">
        <v>1</v>
      </c>
      <c r="L106" s="59">
        <v>0</v>
      </c>
      <c r="M106" s="59"/>
      <c r="N106" s="59"/>
      <c r="O106" s="59">
        <v>3</v>
      </c>
      <c r="P106" s="59"/>
      <c r="Q106" s="59"/>
      <c r="R106" s="59">
        <v>1</v>
      </c>
    </row>
    <row r="107" spans="1:18" x14ac:dyDescent="0.25">
      <c r="A107" s="63">
        <v>39330</v>
      </c>
      <c r="B107" s="59"/>
      <c r="C107" s="64" t="s">
        <v>38</v>
      </c>
      <c r="D107" s="60" t="s">
        <v>649</v>
      </c>
      <c r="E107" s="64">
        <v>0.46111111111111108</v>
      </c>
      <c r="F107" s="59">
        <v>1</v>
      </c>
      <c r="G107" s="59" t="s">
        <v>600</v>
      </c>
      <c r="H107" s="59">
        <v>1</v>
      </c>
      <c r="I107" s="59">
        <v>0</v>
      </c>
      <c r="J107" s="59">
        <v>0</v>
      </c>
      <c r="K107" s="59">
        <v>1</v>
      </c>
      <c r="L107" s="59">
        <v>0</v>
      </c>
      <c r="M107" s="59"/>
      <c r="N107" s="59"/>
      <c r="O107" s="59">
        <v>1</v>
      </c>
      <c r="P107" s="59"/>
      <c r="Q107" s="59"/>
      <c r="R107" s="59"/>
    </row>
    <row r="108" spans="1:18" x14ac:dyDescent="0.25">
      <c r="A108" s="63">
        <v>39332</v>
      </c>
      <c r="B108" s="59"/>
      <c r="C108" s="59" t="s">
        <v>607</v>
      </c>
      <c r="D108" s="60" t="s">
        <v>649</v>
      </c>
      <c r="E108" s="64">
        <v>0.55625000000000002</v>
      </c>
      <c r="F108" s="59">
        <v>1</v>
      </c>
      <c r="G108" s="59" t="s">
        <v>600</v>
      </c>
      <c r="H108" s="59">
        <v>0</v>
      </c>
      <c r="I108" s="59">
        <v>0</v>
      </c>
      <c r="J108" s="59">
        <v>0</v>
      </c>
      <c r="K108" s="59">
        <v>0</v>
      </c>
      <c r="L108" s="59">
        <v>1</v>
      </c>
      <c r="M108" s="59"/>
      <c r="N108" s="59"/>
      <c r="O108" s="59">
        <v>1</v>
      </c>
      <c r="P108" s="59"/>
      <c r="Q108" s="59"/>
      <c r="R108" s="59"/>
    </row>
    <row r="109" spans="1:18" x14ac:dyDescent="0.25">
      <c r="A109" s="63">
        <v>39332</v>
      </c>
      <c r="B109" s="59"/>
      <c r="C109" s="59" t="s">
        <v>35</v>
      </c>
      <c r="D109" s="60" t="s">
        <v>649</v>
      </c>
      <c r="E109" s="64">
        <v>0.56458333333333333</v>
      </c>
      <c r="F109" s="59">
        <v>2</v>
      </c>
      <c r="G109" s="59" t="s">
        <v>600</v>
      </c>
      <c r="H109" s="59">
        <v>1</v>
      </c>
      <c r="I109" s="59">
        <v>0</v>
      </c>
      <c r="J109" s="59">
        <v>0</v>
      </c>
      <c r="K109" s="59">
        <v>0</v>
      </c>
      <c r="L109" s="59">
        <v>2</v>
      </c>
      <c r="M109" s="59"/>
      <c r="N109" s="59"/>
      <c r="O109" s="59">
        <v>2</v>
      </c>
      <c r="P109" s="59"/>
      <c r="Q109" s="59"/>
      <c r="R109" s="59"/>
    </row>
    <row r="110" spans="1:18" x14ac:dyDescent="0.25">
      <c r="A110" s="63">
        <v>39332</v>
      </c>
      <c r="B110" s="59"/>
      <c r="C110" s="59" t="s">
        <v>35</v>
      </c>
      <c r="D110" s="60" t="s">
        <v>649</v>
      </c>
      <c r="E110" s="64">
        <v>0.56597222222222221</v>
      </c>
      <c r="F110" s="59">
        <v>2</v>
      </c>
      <c r="G110" s="59" t="s">
        <v>600</v>
      </c>
      <c r="H110" s="59">
        <v>2</v>
      </c>
      <c r="I110" s="59">
        <v>0</v>
      </c>
      <c r="J110" s="59">
        <v>1</v>
      </c>
      <c r="K110" s="59">
        <v>1</v>
      </c>
      <c r="L110" s="59">
        <v>0</v>
      </c>
      <c r="M110" s="59"/>
      <c r="N110" s="59"/>
      <c r="O110" s="59">
        <v>2</v>
      </c>
      <c r="P110" s="59"/>
      <c r="Q110" s="59"/>
      <c r="R110" s="59"/>
    </row>
    <row r="111" spans="1:18" x14ac:dyDescent="0.25">
      <c r="A111" s="63">
        <v>39332</v>
      </c>
      <c r="B111" s="59"/>
      <c r="C111" s="59" t="s">
        <v>35</v>
      </c>
      <c r="D111" s="60" t="s">
        <v>649</v>
      </c>
      <c r="E111" s="64">
        <v>0.56874999999999998</v>
      </c>
      <c r="F111" s="59">
        <v>2</v>
      </c>
      <c r="G111" s="59" t="s">
        <v>600</v>
      </c>
      <c r="H111" s="59">
        <v>2</v>
      </c>
      <c r="I111" s="59">
        <v>0</v>
      </c>
      <c r="J111" s="59">
        <v>2</v>
      </c>
      <c r="K111" s="59">
        <v>0</v>
      </c>
      <c r="L111" s="59">
        <v>0</v>
      </c>
      <c r="M111" s="59"/>
      <c r="N111" s="59"/>
      <c r="O111" s="59">
        <v>2</v>
      </c>
      <c r="P111" s="59"/>
      <c r="Q111" s="59"/>
      <c r="R111" s="59"/>
    </row>
    <row r="112" spans="1:18" x14ac:dyDescent="0.25">
      <c r="A112" s="63">
        <v>39333</v>
      </c>
      <c r="B112" s="59"/>
      <c r="C112" s="59" t="s">
        <v>640</v>
      </c>
      <c r="D112" s="60" t="s">
        <v>649</v>
      </c>
      <c r="E112" s="64">
        <v>0.62083333333333335</v>
      </c>
      <c r="F112" s="59">
        <v>1</v>
      </c>
      <c r="G112" s="59" t="s">
        <v>600</v>
      </c>
      <c r="H112" s="59">
        <v>1</v>
      </c>
      <c r="I112" s="59">
        <v>0</v>
      </c>
      <c r="J112" s="59">
        <v>1</v>
      </c>
      <c r="K112" s="59">
        <v>0</v>
      </c>
      <c r="L112" s="59">
        <v>0</v>
      </c>
      <c r="M112" s="59"/>
      <c r="N112" s="59"/>
      <c r="O112" s="59">
        <v>1</v>
      </c>
      <c r="P112" s="59"/>
      <c r="Q112" s="59"/>
      <c r="R112" s="59"/>
    </row>
    <row r="113" spans="1:18" x14ac:dyDescent="0.25">
      <c r="A113" s="63">
        <v>39333</v>
      </c>
      <c r="B113" s="59"/>
      <c r="C113" s="59" t="s">
        <v>650</v>
      </c>
      <c r="D113" s="60" t="s">
        <v>649</v>
      </c>
      <c r="E113" s="64">
        <v>0.62986111111111109</v>
      </c>
      <c r="F113" s="59">
        <v>1</v>
      </c>
      <c r="G113" s="59" t="s">
        <v>600</v>
      </c>
      <c r="H113" s="59">
        <v>1</v>
      </c>
      <c r="I113" s="59">
        <v>0</v>
      </c>
      <c r="J113" s="59">
        <v>1</v>
      </c>
      <c r="K113" s="59">
        <v>0</v>
      </c>
      <c r="L113" s="59">
        <v>0</v>
      </c>
      <c r="M113" s="59"/>
      <c r="N113" s="59"/>
      <c r="O113" s="59">
        <v>1</v>
      </c>
      <c r="P113" s="59"/>
      <c r="Q113" s="59"/>
      <c r="R113" s="59">
        <v>1</v>
      </c>
    </row>
    <row r="114" spans="1:18" x14ac:dyDescent="0.25">
      <c r="A114" s="65">
        <v>39358</v>
      </c>
      <c r="B114" s="66">
        <v>0.29583333333333334</v>
      </c>
      <c r="C114" s="59" t="s">
        <v>78</v>
      </c>
      <c r="D114" s="60" t="s">
        <v>649</v>
      </c>
      <c r="E114" s="64">
        <v>0.39583333333333331</v>
      </c>
      <c r="F114" s="59">
        <v>0</v>
      </c>
      <c r="G114" s="59" t="s">
        <v>600</v>
      </c>
      <c r="H114" s="59">
        <v>0</v>
      </c>
      <c r="I114" s="59">
        <v>0</v>
      </c>
      <c r="J114" s="59">
        <v>0</v>
      </c>
      <c r="K114" s="59">
        <v>0</v>
      </c>
      <c r="L114" s="59">
        <v>0</v>
      </c>
      <c r="M114" s="59"/>
      <c r="N114" s="59"/>
      <c r="O114" s="59"/>
      <c r="P114" s="59"/>
      <c r="Q114" s="59"/>
      <c r="R114" s="59"/>
    </row>
    <row r="115" spans="1:18" x14ac:dyDescent="0.25">
      <c r="A115" s="65">
        <v>39362</v>
      </c>
      <c r="B115" s="59"/>
      <c r="C115" s="59" t="s">
        <v>18</v>
      </c>
      <c r="D115" s="60" t="s">
        <v>649</v>
      </c>
      <c r="E115" s="64">
        <v>0.59722222222222221</v>
      </c>
      <c r="F115" s="59">
        <v>15</v>
      </c>
      <c r="G115" s="59" t="s">
        <v>614</v>
      </c>
      <c r="H115" s="59">
        <v>0</v>
      </c>
      <c r="I115" s="59">
        <v>0</v>
      </c>
      <c r="J115" s="59">
        <v>0</v>
      </c>
      <c r="K115" s="59">
        <v>0</v>
      </c>
      <c r="L115" s="59">
        <v>15</v>
      </c>
      <c r="M115" s="59"/>
      <c r="N115" s="59"/>
      <c r="O115" s="59"/>
      <c r="P115" s="59"/>
      <c r="Q115" s="59"/>
      <c r="R115" s="59">
        <v>15</v>
      </c>
    </row>
    <row r="116" spans="1:18" x14ac:dyDescent="0.25">
      <c r="A116" s="65">
        <v>39362</v>
      </c>
      <c r="B116" s="59"/>
      <c r="C116" s="59" t="s">
        <v>53</v>
      </c>
      <c r="D116" s="60" t="s">
        <v>649</v>
      </c>
      <c r="E116" s="64">
        <v>0.6069444444444444</v>
      </c>
      <c r="F116" s="59">
        <v>1</v>
      </c>
      <c r="G116" s="59" t="s">
        <v>600</v>
      </c>
      <c r="H116" s="59">
        <v>1</v>
      </c>
      <c r="I116" s="59">
        <v>0</v>
      </c>
      <c r="J116" s="59">
        <v>1</v>
      </c>
      <c r="K116" s="59">
        <v>0</v>
      </c>
      <c r="L116" s="59">
        <v>0</v>
      </c>
      <c r="M116" s="59"/>
      <c r="N116" s="59"/>
      <c r="O116" s="59">
        <v>1</v>
      </c>
      <c r="P116" s="59"/>
      <c r="Q116" s="59"/>
      <c r="R116" s="59"/>
    </row>
    <row r="117" spans="1:18" x14ac:dyDescent="0.25">
      <c r="A117" s="65">
        <v>39362</v>
      </c>
      <c r="B117" s="59"/>
      <c r="C117" s="59" t="s">
        <v>53</v>
      </c>
      <c r="D117" s="60" t="s">
        <v>649</v>
      </c>
      <c r="E117" s="64">
        <v>0.61111111111111105</v>
      </c>
      <c r="F117" s="59">
        <v>2</v>
      </c>
      <c r="G117" s="59" t="s">
        <v>600</v>
      </c>
      <c r="H117" s="59">
        <v>2</v>
      </c>
      <c r="I117" s="59">
        <v>0</v>
      </c>
      <c r="J117" s="59">
        <v>2</v>
      </c>
      <c r="K117" s="59">
        <v>0</v>
      </c>
      <c r="L117" s="59">
        <v>0</v>
      </c>
      <c r="M117" s="59"/>
      <c r="N117" s="59"/>
      <c r="O117" s="59">
        <v>2</v>
      </c>
      <c r="P117" s="59"/>
      <c r="Q117" s="59"/>
      <c r="R117" s="59"/>
    </row>
    <row r="118" spans="1:18" x14ac:dyDescent="0.25">
      <c r="A118" s="65">
        <v>39362</v>
      </c>
      <c r="B118" s="59"/>
      <c r="C118" s="59" t="s">
        <v>53</v>
      </c>
      <c r="D118" s="60" t="s">
        <v>649</v>
      </c>
      <c r="E118" s="64">
        <v>0.6152777777777777</v>
      </c>
      <c r="F118" s="59">
        <v>1</v>
      </c>
      <c r="G118" s="59" t="s">
        <v>600</v>
      </c>
      <c r="H118" s="59">
        <v>1</v>
      </c>
      <c r="I118" s="59">
        <v>0</v>
      </c>
      <c r="J118" s="59">
        <v>1</v>
      </c>
      <c r="K118" s="59">
        <v>0</v>
      </c>
      <c r="L118" s="59">
        <v>0</v>
      </c>
      <c r="M118" s="59"/>
      <c r="N118" s="59"/>
      <c r="O118" s="59">
        <v>1</v>
      </c>
      <c r="P118" s="59"/>
      <c r="Q118" s="59"/>
      <c r="R118" s="59"/>
    </row>
    <row r="119" spans="1:18" x14ac:dyDescent="0.25">
      <c r="A119" s="65">
        <v>39362</v>
      </c>
      <c r="B119" s="59"/>
      <c r="C119" s="59" t="s">
        <v>92</v>
      </c>
      <c r="D119" s="60" t="s">
        <v>649</v>
      </c>
      <c r="E119" s="64">
        <v>0.62361111111111112</v>
      </c>
      <c r="F119" s="59">
        <v>3</v>
      </c>
      <c r="G119" s="59" t="s">
        <v>600</v>
      </c>
      <c r="H119" s="59">
        <v>2</v>
      </c>
      <c r="I119" s="59">
        <v>0</v>
      </c>
      <c r="J119" s="59">
        <v>0</v>
      </c>
      <c r="K119" s="59">
        <v>0</v>
      </c>
      <c r="L119" s="59">
        <v>3</v>
      </c>
      <c r="M119" s="59"/>
      <c r="N119" s="59"/>
      <c r="O119" s="59">
        <v>3</v>
      </c>
      <c r="P119" s="59"/>
      <c r="Q119" s="59"/>
      <c r="R119" s="59">
        <v>3</v>
      </c>
    </row>
    <row r="120" spans="1:18" x14ac:dyDescent="0.25">
      <c r="A120" s="63">
        <v>39376</v>
      </c>
      <c r="B120" s="59"/>
      <c r="C120" s="59" t="s">
        <v>32</v>
      </c>
      <c r="D120" s="60" t="s">
        <v>649</v>
      </c>
      <c r="E120" s="64">
        <v>0.49652777777777773</v>
      </c>
      <c r="F120" s="59">
        <v>3</v>
      </c>
      <c r="G120" s="59" t="s">
        <v>600</v>
      </c>
      <c r="H120" s="59">
        <v>3</v>
      </c>
      <c r="I120" s="59">
        <v>0</v>
      </c>
      <c r="J120" s="59">
        <v>0</v>
      </c>
      <c r="K120" s="59">
        <v>0</v>
      </c>
      <c r="L120" s="59">
        <v>3</v>
      </c>
      <c r="M120" s="59"/>
      <c r="N120" s="59"/>
      <c r="O120" s="59">
        <v>3</v>
      </c>
      <c r="P120" s="59"/>
      <c r="Q120" s="59"/>
      <c r="R120" s="59"/>
    </row>
    <row r="121" spans="1:18" x14ac:dyDescent="0.25">
      <c r="A121" s="65">
        <v>39334</v>
      </c>
      <c r="B121" s="59"/>
      <c r="C121" s="59" t="s">
        <v>651</v>
      </c>
      <c r="D121" s="60" t="s">
        <v>649</v>
      </c>
      <c r="E121" s="64">
        <v>0.65</v>
      </c>
      <c r="F121" s="59">
        <v>1</v>
      </c>
      <c r="G121" s="59" t="s">
        <v>600</v>
      </c>
      <c r="H121" s="59">
        <v>1</v>
      </c>
      <c r="I121" s="59">
        <v>0</v>
      </c>
      <c r="J121" s="59">
        <v>1</v>
      </c>
      <c r="K121" s="59">
        <v>0</v>
      </c>
      <c r="L121" s="59">
        <v>0</v>
      </c>
      <c r="M121" s="59"/>
      <c r="N121" s="59"/>
      <c r="O121" s="59">
        <v>1</v>
      </c>
      <c r="P121" s="59"/>
      <c r="Q121" s="59"/>
      <c r="R121" s="59"/>
    </row>
    <row r="122" spans="1:18" x14ac:dyDescent="0.25">
      <c r="A122" s="63">
        <v>39356</v>
      </c>
      <c r="B122" s="66">
        <v>0.23680555555555557</v>
      </c>
      <c r="C122" s="59" t="s">
        <v>92</v>
      </c>
      <c r="D122" s="60" t="s">
        <v>649</v>
      </c>
      <c r="E122" s="64">
        <v>0.38750000000000001</v>
      </c>
      <c r="F122" s="59">
        <v>2</v>
      </c>
      <c r="G122" s="59" t="s">
        <v>600</v>
      </c>
      <c r="H122" s="59">
        <v>2</v>
      </c>
      <c r="I122" s="59">
        <v>0</v>
      </c>
      <c r="J122" s="59">
        <v>1</v>
      </c>
      <c r="K122" s="59">
        <v>0</v>
      </c>
      <c r="L122" s="59">
        <v>1</v>
      </c>
      <c r="M122" s="59"/>
      <c r="N122" s="59"/>
      <c r="O122" s="59">
        <v>2</v>
      </c>
      <c r="P122" s="59"/>
      <c r="Q122" s="59"/>
      <c r="R122" s="59"/>
    </row>
    <row r="123" spans="1:18" x14ac:dyDescent="0.25">
      <c r="A123" s="63">
        <v>39321</v>
      </c>
      <c r="B123" s="59"/>
      <c r="C123" s="59" t="s">
        <v>652</v>
      </c>
      <c r="D123" s="60" t="s">
        <v>653</v>
      </c>
      <c r="E123" s="64">
        <v>0.76041666666666663</v>
      </c>
      <c r="F123" s="59">
        <v>4</v>
      </c>
      <c r="G123" s="59" t="s">
        <v>600</v>
      </c>
      <c r="H123" s="59">
        <v>4</v>
      </c>
      <c r="I123" s="59">
        <v>0</v>
      </c>
      <c r="J123" s="59">
        <v>1</v>
      </c>
      <c r="K123" s="59">
        <v>3</v>
      </c>
      <c r="L123" s="59">
        <v>0</v>
      </c>
      <c r="M123" s="59"/>
      <c r="N123" s="59"/>
      <c r="O123" s="59"/>
      <c r="P123" s="59"/>
      <c r="Q123" s="59"/>
      <c r="R123" s="59"/>
    </row>
    <row r="124" spans="1:18" x14ac:dyDescent="0.25">
      <c r="A124" s="63">
        <v>39323</v>
      </c>
      <c r="B124" s="59"/>
      <c r="C124" s="64" t="s">
        <v>74</v>
      </c>
      <c r="D124" s="60" t="s">
        <v>653</v>
      </c>
      <c r="E124" s="64">
        <v>0.84027777777777779</v>
      </c>
      <c r="F124" s="59">
        <v>2</v>
      </c>
      <c r="G124" s="59" t="s">
        <v>600</v>
      </c>
      <c r="H124" s="59">
        <v>2</v>
      </c>
      <c r="I124" s="59">
        <v>0</v>
      </c>
      <c r="J124" s="59">
        <v>2</v>
      </c>
      <c r="K124" s="59">
        <v>0</v>
      </c>
      <c r="L124" s="59">
        <v>0</v>
      </c>
      <c r="M124" s="59"/>
      <c r="N124" s="59"/>
      <c r="O124" s="59"/>
      <c r="P124" s="59"/>
      <c r="Q124" s="59"/>
      <c r="R124" s="59">
        <v>2</v>
      </c>
    </row>
    <row r="125" spans="1:18" x14ac:dyDescent="0.25">
      <c r="A125" s="63">
        <v>39323</v>
      </c>
      <c r="B125" s="59"/>
      <c r="C125" s="59" t="s">
        <v>78</v>
      </c>
      <c r="D125" s="60" t="s">
        <v>653</v>
      </c>
      <c r="E125" s="64">
        <v>0.84236111111111112</v>
      </c>
      <c r="F125" s="59">
        <v>1</v>
      </c>
      <c r="G125" s="59" t="s">
        <v>600</v>
      </c>
      <c r="H125" s="59">
        <v>1</v>
      </c>
      <c r="I125" s="59">
        <v>0</v>
      </c>
      <c r="J125" s="59">
        <v>0</v>
      </c>
      <c r="K125" s="59">
        <v>0</v>
      </c>
      <c r="L125" s="59">
        <v>1</v>
      </c>
      <c r="M125" s="59"/>
      <c r="N125" s="59"/>
      <c r="O125" s="59"/>
      <c r="P125" s="59"/>
      <c r="Q125" s="59"/>
      <c r="R125" s="59">
        <v>1</v>
      </c>
    </row>
    <row r="126" spans="1:18" x14ac:dyDescent="0.25">
      <c r="A126" s="63">
        <v>39323</v>
      </c>
      <c r="B126" s="59"/>
      <c r="C126" s="59" t="s">
        <v>18</v>
      </c>
      <c r="D126" s="60" t="s">
        <v>653</v>
      </c>
      <c r="E126" s="64">
        <v>0.84236111111111112</v>
      </c>
      <c r="F126" s="59">
        <v>2</v>
      </c>
      <c r="G126" s="59" t="s">
        <v>600</v>
      </c>
      <c r="H126" s="59">
        <v>2</v>
      </c>
      <c r="I126" s="59">
        <v>0</v>
      </c>
      <c r="J126" s="59">
        <v>0</v>
      </c>
      <c r="K126" s="59">
        <v>0</v>
      </c>
      <c r="L126" s="59">
        <v>2</v>
      </c>
      <c r="M126" s="59"/>
      <c r="N126" s="59"/>
      <c r="O126" s="59"/>
      <c r="P126" s="59"/>
      <c r="Q126" s="59"/>
      <c r="R126" s="59"/>
    </row>
    <row r="127" spans="1:18" x14ac:dyDescent="0.25">
      <c r="A127" s="63">
        <v>39323</v>
      </c>
      <c r="B127" s="59"/>
      <c r="C127" s="59" t="s">
        <v>654</v>
      </c>
      <c r="D127" s="60" t="s">
        <v>653</v>
      </c>
      <c r="E127" s="64">
        <v>0.84583333333333333</v>
      </c>
      <c r="F127" s="59">
        <v>1</v>
      </c>
      <c r="G127" s="59" t="s">
        <v>600</v>
      </c>
      <c r="H127" s="59">
        <v>1</v>
      </c>
      <c r="I127" s="59">
        <v>0</v>
      </c>
      <c r="J127" s="59">
        <v>1</v>
      </c>
      <c r="K127" s="59">
        <v>0</v>
      </c>
      <c r="L127" s="59">
        <v>0</v>
      </c>
      <c r="M127" s="59"/>
      <c r="N127" s="59">
        <v>1</v>
      </c>
      <c r="O127" s="59"/>
      <c r="P127" s="59"/>
      <c r="Q127" s="59"/>
      <c r="R127" s="59"/>
    </row>
    <row r="128" spans="1:18" x14ac:dyDescent="0.25">
      <c r="A128" s="63">
        <v>39323</v>
      </c>
      <c r="B128" s="59"/>
      <c r="C128" s="59" t="s">
        <v>78</v>
      </c>
      <c r="D128" s="60" t="s">
        <v>653</v>
      </c>
      <c r="E128" s="64">
        <v>0.85486111111111107</v>
      </c>
      <c r="F128" s="59">
        <v>4</v>
      </c>
      <c r="G128" s="59" t="s">
        <v>600</v>
      </c>
      <c r="H128" s="59">
        <v>0</v>
      </c>
      <c r="I128" s="59">
        <v>0</v>
      </c>
      <c r="J128" s="59">
        <v>0</v>
      </c>
      <c r="K128" s="59">
        <v>0</v>
      </c>
      <c r="L128" s="59">
        <v>4</v>
      </c>
      <c r="M128" s="59"/>
      <c r="N128" s="59"/>
      <c r="O128" s="59"/>
      <c r="P128" s="59"/>
      <c r="Q128" s="59"/>
      <c r="R128" s="59">
        <v>4</v>
      </c>
    </row>
    <row r="129" spans="1:18" x14ac:dyDescent="0.25">
      <c r="A129" s="63">
        <v>39328</v>
      </c>
      <c r="B129" s="66">
        <v>0.27847222222222223</v>
      </c>
      <c r="C129" s="59" t="s">
        <v>655</v>
      </c>
      <c r="D129" s="60" t="s">
        <v>653</v>
      </c>
      <c r="E129" s="64">
        <v>0.41111111111111109</v>
      </c>
      <c r="F129" s="59">
        <v>2</v>
      </c>
      <c r="G129" s="59" t="s">
        <v>600</v>
      </c>
      <c r="H129" s="59">
        <v>2</v>
      </c>
      <c r="I129" s="59">
        <v>0</v>
      </c>
      <c r="J129" s="59">
        <v>0</v>
      </c>
      <c r="K129" s="59">
        <v>0</v>
      </c>
      <c r="L129" s="59">
        <v>2</v>
      </c>
      <c r="M129" s="59"/>
      <c r="N129" s="59"/>
      <c r="O129" s="59"/>
      <c r="P129" s="59"/>
      <c r="Q129" s="59"/>
      <c r="R129" s="59">
        <v>2</v>
      </c>
    </row>
    <row r="130" spans="1:18" x14ac:dyDescent="0.25">
      <c r="A130" s="63">
        <v>39328</v>
      </c>
      <c r="B130" s="66">
        <v>0.79513888888888884</v>
      </c>
      <c r="C130" s="59" t="s">
        <v>47</v>
      </c>
      <c r="D130" s="60" t="s">
        <v>653</v>
      </c>
      <c r="E130" s="64">
        <v>0.41736111111111107</v>
      </c>
      <c r="F130" s="59">
        <v>1</v>
      </c>
      <c r="G130" s="59" t="s">
        <v>600</v>
      </c>
      <c r="H130" s="59">
        <v>1</v>
      </c>
      <c r="I130" s="59">
        <v>0</v>
      </c>
      <c r="J130" s="59">
        <v>1</v>
      </c>
      <c r="K130" s="59">
        <v>0</v>
      </c>
      <c r="L130" s="59"/>
      <c r="M130" s="59"/>
      <c r="N130" s="59"/>
      <c r="O130" s="59">
        <v>1</v>
      </c>
      <c r="P130" s="59"/>
      <c r="Q130" s="59"/>
      <c r="R130" s="59"/>
    </row>
    <row r="131" spans="1:18" x14ac:dyDescent="0.25">
      <c r="A131" s="63">
        <v>39328</v>
      </c>
      <c r="B131" s="59"/>
      <c r="C131" s="59" t="s">
        <v>44</v>
      </c>
      <c r="D131" s="60" t="s">
        <v>653</v>
      </c>
      <c r="E131" s="64">
        <v>0.42291666666666666</v>
      </c>
      <c r="F131" s="59">
        <v>1</v>
      </c>
      <c r="G131" s="59" t="s">
        <v>600</v>
      </c>
      <c r="H131" s="59">
        <v>1</v>
      </c>
      <c r="I131" s="59">
        <v>0</v>
      </c>
      <c r="J131" s="59">
        <v>0</v>
      </c>
      <c r="K131" s="59">
        <v>1</v>
      </c>
      <c r="L131" s="59"/>
      <c r="M131" s="59"/>
      <c r="N131" s="59"/>
      <c r="O131" s="59">
        <v>1</v>
      </c>
      <c r="P131" s="59"/>
      <c r="Q131" s="59"/>
      <c r="R131" s="59"/>
    </row>
    <row r="132" spans="1:18" x14ac:dyDescent="0.25">
      <c r="A132" s="63">
        <v>39328</v>
      </c>
      <c r="B132" s="59"/>
      <c r="C132" s="59" t="s">
        <v>44</v>
      </c>
      <c r="D132" s="60" t="s">
        <v>653</v>
      </c>
      <c r="E132" s="64">
        <v>0.42569444444444443</v>
      </c>
      <c r="F132" s="59">
        <v>2</v>
      </c>
      <c r="G132" s="59" t="s">
        <v>600</v>
      </c>
      <c r="H132" s="59">
        <v>2</v>
      </c>
      <c r="I132" s="59">
        <v>0</v>
      </c>
      <c r="J132" s="59">
        <v>0</v>
      </c>
      <c r="K132" s="59">
        <v>2</v>
      </c>
      <c r="L132" s="59">
        <v>0</v>
      </c>
      <c r="M132" s="59"/>
      <c r="N132" s="59"/>
      <c r="O132" s="59">
        <v>2</v>
      </c>
      <c r="P132" s="59"/>
      <c r="Q132" s="59"/>
      <c r="R132" s="59"/>
    </row>
    <row r="133" spans="1:18" x14ac:dyDescent="0.25">
      <c r="A133" s="63">
        <v>39328</v>
      </c>
      <c r="B133" s="59"/>
      <c r="C133" s="59"/>
      <c r="D133" s="60" t="s">
        <v>653</v>
      </c>
      <c r="E133" s="64">
        <v>0.4284722222222222</v>
      </c>
      <c r="F133" s="59">
        <v>2</v>
      </c>
      <c r="G133" s="59" t="s">
        <v>600</v>
      </c>
      <c r="H133" s="59">
        <v>2</v>
      </c>
      <c r="I133" s="59">
        <v>0</v>
      </c>
      <c r="J133" s="59">
        <v>0</v>
      </c>
      <c r="K133" s="59">
        <v>2</v>
      </c>
      <c r="L133" s="59">
        <v>0</v>
      </c>
      <c r="M133" s="59"/>
      <c r="N133" s="59"/>
      <c r="O133" s="59"/>
      <c r="P133" s="59"/>
      <c r="Q133" s="59"/>
      <c r="R133" s="59">
        <v>2</v>
      </c>
    </row>
    <row r="134" spans="1:18" x14ac:dyDescent="0.25">
      <c r="A134" s="63">
        <v>39328</v>
      </c>
      <c r="B134" s="59"/>
      <c r="C134" s="59" t="s">
        <v>38</v>
      </c>
      <c r="D134" s="60" t="s">
        <v>653</v>
      </c>
      <c r="E134" s="64">
        <v>0.42986111111111108</v>
      </c>
      <c r="F134" s="59">
        <v>3</v>
      </c>
      <c r="G134" s="59" t="s">
        <v>600</v>
      </c>
      <c r="H134" s="59">
        <v>3</v>
      </c>
      <c r="I134" s="59">
        <v>0</v>
      </c>
      <c r="J134" s="59">
        <v>1</v>
      </c>
      <c r="K134" s="59">
        <v>2</v>
      </c>
      <c r="L134" s="59">
        <v>0</v>
      </c>
      <c r="M134" s="59"/>
      <c r="N134" s="59"/>
      <c r="O134" s="59">
        <v>3</v>
      </c>
      <c r="P134" s="59"/>
      <c r="Q134" s="59"/>
      <c r="R134" s="59"/>
    </row>
    <row r="135" spans="1:18" x14ac:dyDescent="0.25">
      <c r="A135" s="63">
        <v>39328</v>
      </c>
      <c r="B135" s="59"/>
      <c r="C135" s="59" t="s">
        <v>656</v>
      </c>
      <c r="D135" s="60" t="s">
        <v>653</v>
      </c>
      <c r="E135" s="64">
        <v>0.44027777777777777</v>
      </c>
      <c r="F135" s="59">
        <v>4</v>
      </c>
      <c r="G135" s="59" t="s">
        <v>600</v>
      </c>
      <c r="H135" s="59">
        <v>4</v>
      </c>
      <c r="I135" s="59">
        <v>0</v>
      </c>
      <c r="J135" s="59">
        <v>1</v>
      </c>
      <c r="K135" s="59">
        <v>1</v>
      </c>
      <c r="L135" s="59">
        <v>2</v>
      </c>
      <c r="M135" s="59"/>
      <c r="N135" s="59"/>
      <c r="O135" s="59">
        <v>4</v>
      </c>
      <c r="P135" s="59"/>
      <c r="Q135" s="59"/>
      <c r="R135" s="59"/>
    </row>
    <row r="136" spans="1:18" x14ac:dyDescent="0.25">
      <c r="A136" s="63">
        <v>39328</v>
      </c>
      <c r="B136" s="59"/>
      <c r="C136" s="59" t="s">
        <v>606</v>
      </c>
      <c r="D136" s="60" t="s">
        <v>653</v>
      </c>
      <c r="E136" s="64">
        <v>0.44236111111111109</v>
      </c>
      <c r="F136" s="59">
        <v>2</v>
      </c>
      <c r="G136" s="59" t="s">
        <v>600</v>
      </c>
      <c r="H136" s="59">
        <v>2</v>
      </c>
      <c r="I136" s="59">
        <v>0</v>
      </c>
      <c r="J136" s="59">
        <v>0</v>
      </c>
      <c r="K136" s="59">
        <v>2</v>
      </c>
      <c r="L136" s="59">
        <v>0</v>
      </c>
      <c r="M136" s="59"/>
      <c r="N136" s="59">
        <v>2</v>
      </c>
      <c r="O136" s="59"/>
      <c r="P136" s="59">
        <v>2</v>
      </c>
      <c r="Q136" s="59"/>
      <c r="R136" s="59"/>
    </row>
    <row r="137" spans="1:18" x14ac:dyDescent="0.25">
      <c r="A137" s="65">
        <v>39329</v>
      </c>
      <c r="B137" s="59"/>
      <c r="C137" s="59" t="s">
        <v>74</v>
      </c>
      <c r="D137" s="60" t="s">
        <v>653</v>
      </c>
      <c r="E137" s="64">
        <v>0.43472222222222218</v>
      </c>
      <c r="F137" s="59">
        <v>1</v>
      </c>
      <c r="G137" s="59" t="s">
        <v>600</v>
      </c>
      <c r="H137" s="59">
        <v>0</v>
      </c>
      <c r="I137" s="59">
        <v>0</v>
      </c>
      <c r="J137" s="59">
        <v>0</v>
      </c>
      <c r="K137" s="59">
        <v>0</v>
      </c>
      <c r="L137" s="59">
        <v>1</v>
      </c>
      <c r="M137" s="59"/>
      <c r="N137" s="59"/>
      <c r="O137" s="59"/>
      <c r="P137" s="59"/>
      <c r="Q137" s="59"/>
      <c r="R137" s="59">
        <v>1</v>
      </c>
    </row>
    <row r="138" spans="1:18" x14ac:dyDescent="0.25">
      <c r="A138" s="65">
        <v>39329</v>
      </c>
      <c r="B138" s="59"/>
      <c r="C138" s="59" t="s">
        <v>78</v>
      </c>
      <c r="D138" s="60" t="s">
        <v>653</v>
      </c>
      <c r="E138" s="64">
        <v>0.43819444444444444</v>
      </c>
      <c r="F138" s="59">
        <v>1</v>
      </c>
      <c r="G138" s="59" t="s">
        <v>600</v>
      </c>
      <c r="H138" s="59">
        <v>1</v>
      </c>
      <c r="I138" s="59">
        <v>0</v>
      </c>
      <c r="J138" s="59">
        <v>1</v>
      </c>
      <c r="K138" s="59">
        <v>0</v>
      </c>
      <c r="L138" s="59">
        <v>0</v>
      </c>
      <c r="M138" s="59"/>
      <c r="N138" s="59"/>
      <c r="O138" s="59">
        <v>1</v>
      </c>
      <c r="P138" s="59"/>
      <c r="Q138" s="59"/>
      <c r="R138" s="59"/>
    </row>
    <row r="139" spans="1:18" x14ac:dyDescent="0.25">
      <c r="A139" s="65">
        <v>39329</v>
      </c>
      <c r="B139" s="59"/>
      <c r="C139" s="59" t="s">
        <v>78</v>
      </c>
      <c r="D139" s="60" t="s">
        <v>653</v>
      </c>
      <c r="E139" s="64">
        <v>0.43958333333333333</v>
      </c>
      <c r="F139" s="59">
        <v>15</v>
      </c>
      <c r="G139" s="59" t="s">
        <v>614</v>
      </c>
      <c r="H139" s="59">
        <v>0</v>
      </c>
      <c r="I139" s="59">
        <v>0</v>
      </c>
      <c r="J139" s="59">
        <v>0</v>
      </c>
      <c r="K139" s="59">
        <v>0</v>
      </c>
      <c r="L139" s="59">
        <v>15</v>
      </c>
      <c r="M139" s="59"/>
      <c r="N139" s="59"/>
      <c r="O139" s="59"/>
      <c r="P139" s="59"/>
      <c r="Q139" s="59"/>
      <c r="R139" s="59">
        <v>15</v>
      </c>
    </row>
    <row r="140" spans="1:18" x14ac:dyDescent="0.25">
      <c r="A140" s="65">
        <v>39329</v>
      </c>
      <c r="B140" s="59"/>
      <c r="C140" s="59" t="s">
        <v>20</v>
      </c>
      <c r="D140" s="60" t="s">
        <v>653</v>
      </c>
      <c r="E140" s="64">
        <v>0.4506944444444444</v>
      </c>
      <c r="F140" s="59">
        <v>1</v>
      </c>
      <c r="G140" s="59" t="s">
        <v>600</v>
      </c>
      <c r="H140" s="59">
        <v>1</v>
      </c>
      <c r="I140" s="59">
        <v>0</v>
      </c>
      <c r="J140" s="59">
        <v>0</v>
      </c>
      <c r="K140" s="59">
        <v>1</v>
      </c>
      <c r="L140" s="59">
        <v>0</v>
      </c>
      <c r="M140" s="59"/>
      <c r="N140" s="59"/>
      <c r="O140" s="59"/>
      <c r="P140" s="59"/>
      <c r="Q140" s="59">
        <v>1</v>
      </c>
      <c r="R140" s="59"/>
    </row>
    <row r="141" spans="1:18" x14ac:dyDescent="0.25">
      <c r="A141" s="65">
        <v>39329</v>
      </c>
      <c r="B141" s="59"/>
      <c r="C141" s="59" t="s">
        <v>23</v>
      </c>
      <c r="D141" s="60" t="s">
        <v>653</v>
      </c>
      <c r="E141" s="64">
        <v>0.45624999999999999</v>
      </c>
      <c r="F141" s="59">
        <v>2</v>
      </c>
      <c r="G141" s="59" t="s">
        <v>600</v>
      </c>
      <c r="H141" s="59">
        <v>2</v>
      </c>
      <c r="I141" s="59">
        <v>0</v>
      </c>
      <c r="J141" s="59">
        <v>1</v>
      </c>
      <c r="K141" s="59">
        <v>1</v>
      </c>
      <c r="L141" s="59">
        <v>0</v>
      </c>
      <c r="M141" s="59"/>
      <c r="N141" s="59"/>
      <c r="O141" s="59">
        <v>2</v>
      </c>
      <c r="P141" s="59"/>
      <c r="Q141" s="59"/>
      <c r="R141" s="59"/>
    </row>
    <row r="142" spans="1:18" x14ac:dyDescent="0.25">
      <c r="A142" s="65">
        <v>39329</v>
      </c>
      <c r="B142" s="59"/>
      <c r="C142" s="59" t="s">
        <v>26</v>
      </c>
      <c r="D142" s="60" t="s">
        <v>653</v>
      </c>
      <c r="E142" s="64">
        <v>0.45902777777777776</v>
      </c>
      <c r="F142" s="59">
        <v>3</v>
      </c>
      <c r="G142" s="59" t="s">
        <v>600</v>
      </c>
      <c r="H142" s="59">
        <v>2</v>
      </c>
      <c r="I142" s="59">
        <v>0</v>
      </c>
      <c r="J142" s="59">
        <v>1</v>
      </c>
      <c r="K142" s="59">
        <v>1</v>
      </c>
      <c r="L142" s="59">
        <v>1</v>
      </c>
      <c r="M142" s="59"/>
      <c r="N142" s="59"/>
      <c r="O142" s="59">
        <v>3</v>
      </c>
      <c r="P142" s="59"/>
      <c r="Q142" s="59"/>
      <c r="R142" s="59">
        <v>3</v>
      </c>
    </row>
    <row r="143" spans="1:18" x14ac:dyDescent="0.25">
      <c r="A143" s="65">
        <v>39329</v>
      </c>
      <c r="B143" s="59"/>
      <c r="C143" s="59" t="s">
        <v>35</v>
      </c>
      <c r="D143" s="60" t="s">
        <v>653</v>
      </c>
      <c r="E143" s="64">
        <v>0.46944444444444444</v>
      </c>
      <c r="F143" s="59">
        <v>2</v>
      </c>
      <c r="G143" s="59" t="s">
        <v>600</v>
      </c>
      <c r="H143" s="59">
        <v>2</v>
      </c>
      <c r="I143" s="59">
        <v>0</v>
      </c>
      <c r="J143" s="59">
        <v>2</v>
      </c>
      <c r="K143" s="59">
        <v>0</v>
      </c>
      <c r="L143" s="59">
        <v>0</v>
      </c>
      <c r="M143" s="59"/>
      <c r="N143" s="59"/>
      <c r="O143" s="59">
        <v>2</v>
      </c>
      <c r="P143" s="59"/>
      <c r="Q143" s="59"/>
      <c r="R143" s="59"/>
    </row>
    <row r="144" spans="1:18" x14ac:dyDescent="0.25">
      <c r="A144" s="65">
        <v>39329</v>
      </c>
      <c r="B144" s="59"/>
      <c r="C144" s="59" t="s">
        <v>38</v>
      </c>
      <c r="D144" s="60" t="s">
        <v>653</v>
      </c>
      <c r="E144" s="64">
        <v>0.47291666666666665</v>
      </c>
      <c r="F144" s="59">
        <v>2</v>
      </c>
      <c r="G144" s="59" t="s">
        <v>600</v>
      </c>
      <c r="H144" s="59">
        <v>2</v>
      </c>
      <c r="I144" s="59">
        <v>0</v>
      </c>
      <c r="J144" s="59">
        <v>2</v>
      </c>
      <c r="K144" s="59">
        <v>0</v>
      </c>
      <c r="L144" s="59">
        <v>0</v>
      </c>
      <c r="M144" s="59"/>
      <c r="N144" s="59"/>
      <c r="O144" s="59">
        <v>2</v>
      </c>
      <c r="P144" s="59"/>
      <c r="Q144" s="59"/>
      <c r="R144" s="59"/>
    </row>
    <row r="145" spans="1:18" x14ac:dyDescent="0.25">
      <c r="A145" s="63">
        <v>39330</v>
      </c>
      <c r="B145" s="59"/>
      <c r="C145" s="59" t="s">
        <v>44</v>
      </c>
      <c r="D145" s="60" t="s">
        <v>653</v>
      </c>
      <c r="E145" s="64">
        <v>0.46875</v>
      </c>
      <c r="F145" s="59">
        <v>1</v>
      </c>
      <c r="G145" s="59" t="s">
        <v>600</v>
      </c>
      <c r="H145" s="59">
        <v>1</v>
      </c>
      <c r="I145" s="59">
        <v>0</v>
      </c>
      <c r="J145" s="59">
        <v>1</v>
      </c>
      <c r="K145" s="59">
        <v>0</v>
      </c>
      <c r="L145" s="59">
        <v>0</v>
      </c>
      <c r="M145" s="59"/>
      <c r="N145" s="59"/>
      <c r="O145" s="59">
        <v>1</v>
      </c>
      <c r="P145" s="59"/>
      <c r="Q145" s="59"/>
      <c r="R145" s="59"/>
    </row>
    <row r="146" spans="1:18" x14ac:dyDescent="0.25">
      <c r="A146" s="63">
        <v>39330</v>
      </c>
      <c r="B146" s="59"/>
      <c r="C146" s="59" t="s">
        <v>50</v>
      </c>
      <c r="D146" s="60" t="s">
        <v>653</v>
      </c>
      <c r="E146" s="64">
        <v>0.4770833333333333</v>
      </c>
      <c r="F146" s="59">
        <v>1</v>
      </c>
      <c r="G146" s="59" t="s">
        <v>600</v>
      </c>
      <c r="H146" s="59">
        <v>1</v>
      </c>
      <c r="I146" s="59">
        <v>0</v>
      </c>
      <c r="J146" s="59">
        <v>0</v>
      </c>
      <c r="K146" s="59">
        <v>0</v>
      </c>
      <c r="L146" s="59">
        <v>0</v>
      </c>
      <c r="M146" s="59"/>
      <c r="N146" s="59"/>
      <c r="O146" s="59">
        <v>1</v>
      </c>
      <c r="P146" s="59"/>
      <c r="Q146" s="59"/>
      <c r="R146" s="59"/>
    </row>
    <row r="147" spans="1:18" x14ac:dyDescent="0.25">
      <c r="A147" s="63">
        <v>39330</v>
      </c>
      <c r="B147" s="59"/>
      <c r="C147" s="59" t="s">
        <v>64</v>
      </c>
      <c r="D147" s="60" t="s">
        <v>653</v>
      </c>
      <c r="E147" s="64">
        <v>0.48055555555555551</v>
      </c>
      <c r="F147" s="59">
        <v>1</v>
      </c>
      <c r="G147" s="59" t="s">
        <v>600</v>
      </c>
      <c r="H147" s="59">
        <v>1</v>
      </c>
      <c r="I147" s="59">
        <v>0</v>
      </c>
      <c r="J147" s="59">
        <v>0</v>
      </c>
      <c r="K147" s="59">
        <v>0</v>
      </c>
      <c r="L147" s="59">
        <v>0</v>
      </c>
      <c r="M147" s="59"/>
      <c r="N147" s="59"/>
      <c r="O147" s="59">
        <v>1</v>
      </c>
      <c r="P147" s="59"/>
      <c r="Q147" s="59"/>
      <c r="R147" s="59"/>
    </row>
    <row r="148" spans="1:18" x14ac:dyDescent="0.25">
      <c r="A148" s="63">
        <v>39330</v>
      </c>
      <c r="B148" s="59"/>
      <c r="C148" s="59" t="s">
        <v>638</v>
      </c>
      <c r="D148" s="60" t="s">
        <v>653</v>
      </c>
      <c r="E148" s="64">
        <v>0.48402777777777778</v>
      </c>
      <c r="F148" s="59">
        <v>1</v>
      </c>
      <c r="G148" s="59" t="s">
        <v>600</v>
      </c>
      <c r="H148" s="59">
        <v>1</v>
      </c>
      <c r="I148" s="59">
        <v>0</v>
      </c>
      <c r="J148" s="59">
        <v>1</v>
      </c>
      <c r="K148" s="59">
        <v>0</v>
      </c>
      <c r="L148" s="59">
        <v>0</v>
      </c>
      <c r="M148" s="59"/>
      <c r="N148" s="59"/>
      <c r="O148" s="59">
        <v>1</v>
      </c>
      <c r="P148" s="59"/>
      <c r="Q148" s="59"/>
      <c r="R148" s="59"/>
    </row>
    <row r="149" spans="1:18" x14ac:dyDescent="0.25">
      <c r="A149" s="63">
        <v>39330</v>
      </c>
      <c r="B149" s="59"/>
      <c r="C149" s="59" t="s">
        <v>67</v>
      </c>
      <c r="D149" s="60" t="s">
        <v>653</v>
      </c>
      <c r="E149" s="64">
        <v>0.48749999999999999</v>
      </c>
      <c r="F149" s="59">
        <v>2</v>
      </c>
      <c r="G149" s="59" t="s">
        <v>600</v>
      </c>
      <c r="H149" s="59">
        <v>2</v>
      </c>
      <c r="I149" s="59">
        <v>0</v>
      </c>
      <c r="J149" s="59">
        <v>2</v>
      </c>
      <c r="K149" s="59">
        <v>0</v>
      </c>
      <c r="L149" s="59">
        <v>0</v>
      </c>
      <c r="M149" s="59"/>
      <c r="N149" s="59"/>
      <c r="O149" s="59">
        <v>2</v>
      </c>
      <c r="P149" s="59"/>
      <c r="Q149" s="59"/>
      <c r="R149" s="59"/>
    </row>
    <row r="150" spans="1:18" x14ac:dyDescent="0.25">
      <c r="A150" s="63">
        <v>39330</v>
      </c>
      <c r="B150" s="59"/>
      <c r="C150" s="59" t="s">
        <v>81</v>
      </c>
      <c r="D150" s="60" t="s">
        <v>653</v>
      </c>
      <c r="E150" s="64">
        <v>0.49513888888888885</v>
      </c>
      <c r="F150" s="59">
        <v>1</v>
      </c>
      <c r="G150" s="59" t="s">
        <v>600</v>
      </c>
      <c r="H150" s="59">
        <v>1</v>
      </c>
      <c r="I150" s="59">
        <v>0</v>
      </c>
      <c r="J150" s="59">
        <v>1</v>
      </c>
      <c r="K150" s="59">
        <v>0</v>
      </c>
      <c r="L150" s="59">
        <v>0</v>
      </c>
      <c r="M150" s="59"/>
      <c r="N150" s="59"/>
      <c r="O150" s="59">
        <v>1</v>
      </c>
      <c r="P150" s="59"/>
      <c r="Q150" s="59"/>
      <c r="R150" s="59"/>
    </row>
    <row r="151" spans="1:18" x14ac:dyDescent="0.25">
      <c r="A151" s="63">
        <v>39330</v>
      </c>
      <c r="B151" s="59"/>
      <c r="C151" s="59" t="s">
        <v>67</v>
      </c>
      <c r="D151" s="60" t="s">
        <v>653</v>
      </c>
      <c r="E151" s="64">
        <v>0.49930555555555556</v>
      </c>
      <c r="F151" s="59">
        <v>5</v>
      </c>
      <c r="G151" s="59" t="s">
        <v>600</v>
      </c>
      <c r="H151" s="59">
        <v>5</v>
      </c>
      <c r="I151" s="59">
        <v>0</v>
      </c>
      <c r="J151" s="59">
        <v>2</v>
      </c>
      <c r="K151" s="59">
        <v>0</v>
      </c>
      <c r="L151" s="59">
        <v>3</v>
      </c>
      <c r="M151" s="59"/>
      <c r="N151" s="59"/>
      <c r="O151" s="59">
        <v>5</v>
      </c>
      <c r="P151" s="59"/>
      <c r="Q151" s="59"/>
      <c r="R151" s="59"/>
    </row>
    <row r="152" spans="1:18" x14ac:dyDescent="0.25">
      <c r="A152" s="65">
        <v>39347</v>
      </c>
      <c r="B152" s="66">
        <v>0.40277777777777773</v>
      </c>
      <c r="C152" s="59" t="s">
        <v>657</v>
      </c>
      <c r="D152" s="60" t="s">
        <v>653</v>
      </c>
      <c r="E152" s="64">
        <v>0.5625</v>
      </c>
      <c r="F152" s="59">
        <v>3</v>
      </c>
      <c r="G152" s="59" t="s">
        <v>600</v>
      </c>
      <c r="H152" s="59">
        <v>0</v>
      </c>
      <c r="I152" s="59">
        <v>0</v>
      </c>
      <c r="J152" s="59">
        <v>0</v>
      </c>
      <c r="K152" s="59">
        <v>0</v>
      </c>
      <c r="L152" s="59">
        <v>3</v>
      </c>
      <c r="M152" s="59"/>
      <c r="N152" s="59"/>
      <c r="O152" s="59"/>
      <c r="P152" s="59"/>
      <c r="Q152" s="59"/>
      <c r="R152" s="59">
        <v>3</v>
      </c>
    </row>
    <row r="153" spans="1:18" x14ac:dyDescent="0.25">
      <c r="A153" s="65">
        <v>39358</v>
      </c>
      <c r="B153" s="66">
        <v>0.80625000000000002</v>
      </c>
      <c r="C153" s="59" t="s">
        <v>638</v>
      </c>
      <c r="D153" s="60" t="s">
        <v>653</v>
      </c>
      <c r="E153" s="64">
        <v>0.4284722222222222</v>
      </c>
      <c r="F153" s="59">
        <v>3</v>
      </c>
      <c r="G153" s="59" t="s">
        <v>600</v>
      </c>
      <c r="H153" s="59">
        <v>3</v>
      </c>
      <c r="I153" s="59">
        <v>0</v>
      </c>
      <c r="J153" s="59">
        <v>1</v>
      </c>
      <c r="K153" s="59">
        <v>2</v>
      </c>
      <c r="L153" s="59">
        <v>0</v>
      </c>
      <c r="M153" s="59"/>
      <c r="N153" s="59"/>
      <c r="O153" s="59">
        <v>3</v>
      </c>
      <c r="P153" s="59"/>
      <c r="Q153" s="59"/>
      <c r="R153" s="59"/>
    </row>
    <row r="154" spans="1:18" x14ac:dyDescent="0.25">
      <c r="A154" s="65">
        <v>39358</v>
      </c>
      <c r="B154" s="59"/>
      <c r="C154" s="59" t="s">
        <v>658</v>
      </c>
      <c r="D154" s="60" t="s">
        <v>653</v>
      </c>
      <c r="E154" s="64">
        <v>0.44652777777777775</v>
      </c>
      <c r="F154" s="59">
        <v>2</v>
      </c>
      <c r="G154" s="59" t="s">
        <v>600</v>
      </c>
      <c r="H154" s="59">
        <v>2</v>
      </c>
      <c r="I154" s="59">
        <v>0</v>
      </c>
      <c r="J154" s="59">
        <v>0</v>
      </c>
      <c r="K154" s="59">
        <v>0</v>
      </c>
      <c r="L154" s="59">
        <v>2</v>
      </c>
      <c r="M154" s="59"/>
      <c r="N154" s="59"/>
      <c r="O154" s="59">
        <v>2</v>
      </c>
      <c r="P154" s="59"/>
      <c r="Q154" s="59"/>
      <c r="R154" s="59"/>
    </row>
    <row r="155" spans="1:18" x14ac:dyDescent="0.25">
      <c r="A155" s="63">
        <v>39349</v>
      </c>
      <c r="B155" s="59"/>
      <c r="C155" s="59" t="s">
        <v>32</v>
      </c>
      <c r="D155" s="60" t="s">
        <v>653</v>
      </c>
      <c r="E155" s="64">
        <v>0.63541666666666663</v>
      </c>
      <c r="F155" s="59">
        <v>1</v>
      </c>
      <c r="G155" s="59" t="s">
        <v>600</v>
      </c>
      <c r="H155" s="59">
        <v>1</v>
      </c>
      <c r="I155" s="59">
        <v>0</v>
      </c>
      <c r="J155" s="59">
        <v>0</v>
      </c>
      <c r="K155" s="59">
        <v>0</v>
      </c>
      <c r="L155" s="59">
        <v>1</v>
      </c>
      <c r="M155" s="59"/>
      <c r="N155" s="59"/>
      <c r="O155" s="59">
        <v>1</v>
      </c>
      <c r="P155" s="59"/>
      <c r="Q155" s="59"/>
      <c r="R155" s="59"/>
    </row>
    <row r="156" spans="1:18" x14ac:dyDescent="0.25">
      <c r="A156" s="65">
        <v>39362</v>
      </c>
      <c r="B156" s="59"/>
      <c r="C156" s="59" t="s">
        <v>58</v>
      </c>
      <c r="D156" s="60" t="s">
        <v>653</v>
      </c>
      <c r="E156" s="64">
        <v>0.62986111111111109</v>
      </c>
      <c r="F156" s="59">
        <v>1</v>
      </c>
      <c r="G156" s="59" t="s">
        <v>600</v>
      </c>
      <c r="H156" s="59">
        <v>1</v>
      </c>
      <c r="I156" s="59">
        <v>0</v>
      </c>
      <c r="J156" s="59">
        <v>0</v>
      </c>
      <c r="K156" s="59">
        <v>0</v>
      </c>
      <c r="L156" s="59">
        <v>1</v>
      </c>
      <c r="M156" s="59"/>
      <c r="N156" s="59"/>
      <c r="O156" s="59">
        <v>1</v>
      </c>
      <c r="P156" s="59"/>
      <c r="Q156" s="59"/>
      <c r="R156" s="59"/>
    </row>
    <row r="157" spans="1:18" x14ac:dyDescent="0.25">
      <c r="A157" s="65">
        <v>39362</v>
      </c>
      <c r="B157" s="59"/>
      <c r="C157" s="59" t="s">
        <v>89</v>
      </c>
      <c r="D157" s="60" t="s">
        <v>653</v>
      </c>
      <c r="E157" s="64">
        <v>0.63402777777777775</v>
      </c>
      <c r="F157" s="59">
        <v>2</v>
      </c>
      <c r="G157" s="59" t="s">
        <v>600</v>
      </c>
      <c r="H157" s="59">
        <v>2</v>
      </c>
      <c r="I157" s="59">
        <v>0</v>
      </c>
      <c r="J157" s="59">
        <v>0</v>
      </c>
      <c r="K157" s="59">
        <v>0</v>
      </c>
      <c r="L157" s="59">
        <v>2</v>
      </c>
      <c r="M157" s="59"/>
      <c r="N157" s="59"/>
      <c r="O157" s="59">
        <v>2</v>
      </c>
      <c r="P157" s="59"/>
      <c r="Q157" s="59"/>
      <c r="R157" s="59">
        <v>2</v>
      </c>
    </row>
    <row r="158" spans="1:18" x14ac:dyDescent="0.25">
      <c r="A158" s="65">
        <v>39362</v>
      </c>
      <c r="B158" s="59"/>
      <c r="C158" s="59" t="s">
        <v>620</v>
      </c>
      <c r="D158" s="60" t="s">
        <v>653</v>
      </c>
      <c r="E158" s="64">
        <v>0.63472222222222219</v>
      </c>
      <c r="F158" s="59">
        <v>2</v>
      </c>
      <c r="G158" s="59" t="s">
        <v>600</v>
      </c>
      <c r="H158" s="59">
        <v>1</v>
      </c>
      <c r="I158" s="59">
        <v>0</v>
      </c>
      <c r="J158" s="59">
        <v>1</v>
      </c>
      <c r="K158" s="59">
        <v>0</v>
      </c>
      <c r="L158" s="59">
        <v>1</v>
      </c>
      <c r="M158" s="59"/>
      <c r="N158" s="59">
        <v>2</v>
      </c>
      <c r="O158" s="59"/>
      <c r="P158" s="59"/>
      <c r="Q158" s="59"/>
      <c r="R158" s="59"/>
    </row>
    <row r="159" spans="1:18" x14ac:dyDescent="0.25">
      <c r="A159" s="65">
        <v>39362</v>
      </c>
      <c r="B159" s="59"/>
      <c r="C159" s="59" t="s">
        <v>58</v>
      </c>
      <c r="D159" s="60" t="s">
        <v>653</v>
      </c>
      <c r="E159" s="64">
        <v>0.63611111111111107</v>
      </c>
      <c r="F159" s="59">
        <v>2</v>
      </c>
      <c r="G159" s="59" t="s">
        <v>600</v>
      </c>
      <c r="H159" s="59">
        <v>2</v>
      </c>
      <c r="I159" s="59">
        <v>0</v>
      </c>
      <c r="J159" s="59">
        <v>0</v>
      </c>
      <c r="K159" s="59">
        <v>0</v>
      </c>
      <c r="L159" s="59">
        <v>2</v>
      </c>
      <c r="M159" s="59"/>
      <c r="N159" s="59"/>
      <c r="O159" s="59">
        <v>2</v>
      </c>
      <c r="P159" s="59"/>
      <c r="Q159" s="59"/>
      <c r="R159" s="59"/>
    </row>
    <row r="160" spans="1:18" x14ac:dyDescent="0.25">
      <c r="A160" s="65">
        <v>39362</v>
      </c>
      <c r="B160" s="59"/>
      <c r="C160" s="59" t="s">
        <v>58</v>
      </c>
      <c r="D160" s="60" t="s">
        <v>653</v>
      </c>
      <c r="E160" s="64">
        <v>0.6381944444444444</v>
      </c>
      <c r="F160" s="59">
        <v>4</v>
      </c>
      <c r="G160" s="59" t="s">
        <v>600</v>
      </c>
      <c r="H160" s="59">
        <v>4</v>
      </c>
      <c r="I160" s="59">
        <v>0</v>
      </c>
      <c r="J160" s="59">
        <v>0</v>
      </c>
      <c r="K160" s="59">
        <v>0</v>
      </c>
      <c r="L160" s="59">
        <v>4</v>
      </c>
      <c r="M160" s="59"/>
      <c r="N160" s="59"/>
      <c r="O160" s="59">
        <v>4</v>
      </c>
      <c r="P160" s="59"/>
      <c r="Q160" s="59"/>
      <c r="R160" s="59"/>
    </row>
    <row r="161" spans="1:18" x14ac:dyDescent="0.25">
      <c r="A161" s="65">
        <v>39362</v>
      </c>
      <c r="B161" s="59"/>
      <c r="C161" s="59" t="s">
        <v>620</v>
      </c>
      <c r="D161" s="60" t="s">
        <v>653</v>
      </c>
      <c r="E161" s="64">
        <v>0.64305555555555549</v>
      </c>
      <c r="F161" s="59">
        <v>1</v>
      </c>
      <c r="G161" s="59" t="s">
        <v>600</v>
      </c>
      <c r="H161" s="59">
        <v>1</v>
      </c>
      <c r="I161" s="59">
        <v>0</v>
      </c>
      <c r="J161" s="59">
        <v>0</v>
      </c>
      <c r="K161" s="59">
        <v>0</v>
      </c>
      <c r="L161" s="59">
        <v>1</v>
      </c>
      <c r="M161" s="59"/>
      <c r="N161" s="59">
        <v>1</v>
      </c>
      <c r="O161" s="59"/>
      <c r="P161" s="59"/>
      <c r="Q161" s="59"/>
      <c r="R161" s="59"/>
    </row>
    <row r="162" spans="1:18" x14ac:dyDescent="0.25">
      <c r="A162" s="63">
        <v>39376</v>
      </c>
      <c r="B162" s="59"/>
      <c r="C162" s="59" t="s">
        <v>18</v>
      </c>
      <c r="D162" s="60" t="s">
        <v>653</v>
      </c>
      <c r="E162" s="64">
        <v>0.51666666666666661</v>
      </c>
      <c r="F162" s="59">
        <v>2</v>
      </c>
      <c r="G162" s="59" t="s">
        <v>600</v>
      </c>
      <c r="H162" s="59">
        <v>2</v>
      </c>
      <c r="I162" s="59">
        <v>0</v>
      </c>
      <c r="J162" s="59">
        <v>2</v>
      </c>
      <c r="K162" s="59">
        <v>0</v>
      </c>
      <c r="L162" s="59">
        <v>0</v>
      </c>
      <c r="M162" s="59"/>
      <c r="N162" s="59"/>
      <c r="O162" s="59">
        <v>2</v>
      </c>
      <c r="P162" s="59"/>
      <c r="Q162" s="59"/>
      <c r="R162" s="59"/>
    </row>
    <row r="163" spans="1:18" x14ac:dyDescent="0.25">
      <c r="A163" s="63">
        <v>39376</v>
      </c>
      <c r="B163" s="59"/>
      <c r="C163" s="59" t="s">
        <v>78</v>
      </c>
      <c r="D163" s="60" t="s">
        <v>653</v>
      </c>
      <c r="E163" s="64">
        <v>0.52291666666666659</v>
      </c>
      <c r="F163" s="59">
        <v>2</v>
      </c>
      <c r="G163" s="59" t="s">
        <v>600</v>
      </c>
      <c r="H163" s="59">
        <v>2</v>
      </c>
      <c r="I163" s="59">
        <v>0</v>
      </c>
      <c r="J163" s="59">
        <v>2</v>
      </c>
      <c r="K163" s="59">
        <v>0</v>
      </c>
      <c r="L163" s="59">
        <v>0</v>
      </c>
      <c r="M163" s="59"/>
      <c r="N163" s="59"/>
      <c r="O163" s="59"/>
      <c r="P163" s="59">
        <v>2</v>
      </c>
      <c r="Q163" s="59"/>
      <c r="R163" s="59"/>
    </row>
    <row r="164" spans="1:18" x14ac:dyDescent="0.25">
      <c r="A164" s="63">
        <v>39376</v>
      </c>
      <c r="B164" s="59"/>
      <c r="C164" s="59" t="s">
        <v>92</v>
      </c>
      <c r="D164" s="60" t="s">
        <v>653</v>
      </c>
      <c r="E164" s="64">
        <v>0.52847222222222223</v>
      </c>
      <c r="F164" s="59">
        <v>1</v>
      </c>
      <c r="G164" s="59" t="s">
        <v>600</v>
      </c>
      <c r="H164" s="59">
        <v>1</v>
      </c>
      <c r="I164" s="59">
        <v>0</v>
      </c>
      <c r="J164" s="59">
        <v>0</v>
      </c>
      <c r="K164" s="59">
        <v>0</v>
      </c>
      <c r="L164" s="59">
        <v>1</v>
      </c>
      <c r="M164" s="59"/>
      <c r="N164" s="59"/>
      <c r="O164" s="59">
        <v>1</v>
      </c>
      <c r="P164" s="59"/>
      <c r="Q164" s="59"/>
      <c r="R164" s="59"/>
    </row>
    <row r="165" spans="1:18" x14ac:dyDescent="0.25">
      <c r="A165" s="63">
        <v>39332</v>
      </c>
      <c r="B165" s="59"/>
      <c r="C165" s="59" t="s">
        <v>92</v>
      </c>
      <c r="D165" s="60" t="s">
        <v>653</v>
      </c>
      <c r="E165" s="64">
        <v>0.59166666666666667</v>
      </c>
      <c r="F165" s="59">
        <v>1</v>
      </c>
      <c r="G165" s="59" t="s">
        <v>600</v>
      </c>
      <c r="H165" s="59">
        <v>1</v>
      </c>
      <c r="I165" s="59">
        <v>0</v>
      </c>
      <c r="J165" s="59">
        <v>1</v>
      </c>
      <c r="K165" s="59">
        <v>0</v>
      </c>
      <c r="L165" s="59">
        <v>0</v>
      </c>
      <c r="M165" s="59"/>
      <c r="N165" s="59"/>
      <c r="O165" s="59">
        <v>1</v>
      </c>
      <c r="P165" s="59"/>
      <c r="Q165" s="59"/>
      <c r="R165" s="59"/>
    </row>
    <row r="166" spans="1:18" x14ac:dyDescent="0.25">
      <c r="A166" s="63">
        <v>39332</v>
      </c>
      <c r="B166" s="59"/>
      <c r="C166" s="59" t="s">
        <v>89</v>
      </c>
      <c r="D166" s="60" t="s">
        <v>653</v>
      </c>
      <c r="E166" s="64">
        <v>0.59513888888888888</v>
      </c>
      <c r="F166" s="59">
        <v>1</v>
      </c>
      <c r="G166" s="59" t="s">
        <v>600</v>
      </c>
      <c r="H166" s="59">
        <v>1</v>
      </c>
      <c r="I166" s="59">
        <v>0</v>
      </c>
      <c r="J166" s="59">
        <v>1</v>
      </c>
      <c r="K166" s="59">
        <v>0</v>
      </c>
      <c r="L166" s="59">
        <v>0</v>
      </c>
      <c r="M166" s="59"/>
      <c r="N166" s="59"/>
      <c r="O166" s="59">
        <v>1</v>
      </c>
      <c r="P166" s="59"/>
      <c r="Q166" s="59"/>
      <c r="R166" s="59"/>
    </row>
    <row r="167" spans="1:18" x14ac:dyDescent="0.25">
      <c r="A167" s="63">
        <v>39332</v>
      </c>
      <c r="B167" s="59"/>
      <c r="C167" s="59" t="s">
        <v>647</v>
      </c>
      <c r="D167" s="60" t="s">
        <v>653</v>
      </c>
      <c r="E167" s="64">
        <v>0.59861111111111109</v>
      </c>
      <c r="F167" s="59">
        <v>1</v>
      </c>
      <c r="G167" s="59" t="s">
        <v>600</v>
      </c>
      <c r="H167" s="59">
        <v>1</v>
      </c>
      <c r="I167" s="59">
        <v>0</v>
      </c>
      <c r="J167" s="59">
        <v>1</v>
      </c>
      <c r="K167" s="59">
        <v>0</v>
      </c>
      <c r="L167" s="59"/>
      <c r="M167" s="59"/>
      <c r="N167" s="59"/>
      <c r="O167" s="59">
        <v>1</v>
      </c>
      <c r="P167" s="59">
        <v>1</v>
      </c>
      <c r="Q167" s="59"/>
      <c r="R167" s="59"/>
    </row>
    <row r="168" spans="1:18" x14ac:dyDescent="0.25">
      <c r="A168" s="63">
        <v>39321</v>
      </c>
      <c r="B168" s="59"/>
      <c r="C168" s="59" t="s">
        <v>659</v>
      </c>
      <c r="D168" s="60" t="s">
        <v>660</v>
      </c>
      <c r="E168" s="64">
        <v>0.76388888888888884</v>
      </c>
      <c r="F168" s="59">
        <v>4</v>
      </c>
      <c r="G168" s="59" t="s">
        <v>600</v>
      </c>
      <c r="H168" s="59">
        <v>4</v>
      </c>
      <c r="I168" s="59">
        <v>0</v>
      </c>
      <c r="J168" s="59">
        <v>1</v>
      </c>
      <c r="K168" s="59">
        <v>3</v>
      </c>
      <c r="L168" s="59">
        <v>0</v>
      </c>
      <c r="M168" s="59"/>
      <c r="N168" s="59">
        <v>3</v>
      </c>
      <c r="O168" s="59" t="s">
        <v>661</v>
      </c>
      <c r="P168" s="59"/>
      <c r="Q168" s="59"/>
      <c r="R168" s="59"/>
    </row>
    <row r="169" spans="1:18" x14ac:dyDescent="0.25">
      <c r="A169" s="63">
        <v>39328</v>
      </c>
      <c r="B169" s="59"/>
      <c r="C169" s="59" t="s">
        <v>29</v>
      </c>
      <c r="D169" s="60" t="s">
        <v>660</v>
      </c>
      <c r="E169" s="64">
        <v>0.4597222222222222</v>
      </c>
      <c r="F169" s="59">
        <v>2</v>
      </c>
      <c r="G169" s="59" t="s">
        <v>600</v>
      </c>
      <c r="H169" s="59">
        <v>2</v>
      </c>
      <c r="I169" s="59">
        <v>0</v>
      </c>
      <c r="J169" s="59">
        <v>2</v>
      </c>
      <c r="K169" s="59">
        <v>0</v>
      </c>
      <c r="L169" s="59">
        <v>0</v>
      </c>
      <c r="M169" s="59"/>
      <c r="N169" s="59"/>
      <c r="O169" s="59">
        <v>2</v>
      </c>
      <c r="P169" s="59"/>
      <c r="Q169" s="59"/>
      <c r="R169" s="59">
        <v>2</v>
      </c>
    </row>
    <row r="170" spans="1:18" x14ac:dyDescent="0.25">
      <c r="A170" s="63">
        <v>39328</v>
      </c>
      <c r="B170" s="59"/>
      <c r="C170" s="59" t="s">
        <v>29</v>
      </c>
      <c r="D170" s="60" t="s">
        <v>660</v>
      </c>
      <c r="E170" s="64">
        <v>0.47013888888888888</v>
      </c>
      <c r="F170" s="59">
        <v>5</v>
      </c>
      <c r="G170" s="59" t="s">
        <v>600</v>
      </c>
      <c r="H170" s="59">
        <v>5</v>
      </c>
      <c r="I170" s="59">
        <v>0</v>
      </c>
      <c r="J170" s="59">
        <v>4</v>
      </c>
      <c r="K170" s="59">
        <v>0</v>
      </c>
      <c r="L170" s="59">
        <v>1</v>
      </c>
      <c r="M170" s="59"/>
      <c r="N170" s="59"/>
      <c r="O170" s="59">
        <v>5</v>
      </c>
      <c r="P170" s="59"/>
      <c r="Q170" s="59"/>
      <c r="R170" s="59"/>
    </row>
    <row r="171" spans="1:18" x14ac:dyDescent="0.25">
      <c r="A171" s="63">
        <v>39328</v>
      </c>
      <c r="B171" s="59"/>
      <c r="C171" s="59" t="s">
        <v>26</v>
      </c>
      <c r="D171" s="60" t="s">
        <v>660</v>
      </c>
      <c r="E171" s="64">
        <v>0.47569444444444442</v>
      </c>
      <c r="F171" s="59">
        <v>1</v>
      </c>
      <c r="G171" s="59" t="s">
        <v>600</v>
      </c>
      <c r="H171" s="59">
        <v>1</v>
      </c>
      <c r="I171" s="59">
        <v>0</v>
      </c>
      <c r="J171" s="59">
        <v>1</v>
      </c>
      <c r="K171" s="59">
        <v>0</v>
      </c>
      <c r="L171" s="59">
        <v>0</v>
      </c>
      <c r="M171" s="59"/>
      <c r="N171" s="59"/>
      <c r="O171" s="59">
        <v>1</v>
      </c>
      <c r="P171" s="59"/>
      <c r="Q171" s="59"/>
      <c r="R171" s="59"/>
    </row>
    <row r="172" spans="1:18" x14ac:dyDescent="0.25">
      <c r="A172" s="63">
        <v>39328</v>
      </c>
      <c r="B172" s="59"/>
      <c r="C172" s="59" t="s">
        <v>23</v>
      </c>
      <c r="D172" s="60" t="s">
        <v>660</v>
      </c>
      <c r="E172" s="64">
        <v>0.48055555555555551</v>
      </c>
      <c r="F172" s="59">
        <v>3</v>
      </c>
      <c r="G172" s="59" t="s">
        <v>600</v>
      </c>
      <c r="H172" s="59">
        <v>3</v>
      </c>
      <c r="I172" s="59">
        <v>0</v>
      </c>
      <c r="J172" s="59">
        <v>1</v>
      </c>
      <c r="K172" s="59">
        <v>0</v>
      </c>
      <c r="L172" s="59">
        <v>2</v>
      </c>
      <c r="M172" s="59"/>
      <c r="N172" s="59"/>
      <c r="O172" s="59">
        <v>3</v>
      </c>
      <c r="P172" s="59"/>
      <c r="Q172" s="59"/>
      <c r="R172" s="59"/>
    </row>
    <row r="173" spans="1:18" x14ac:dyDescent="0.25">
      <c r="A173" s="65">
        <v>39329</v>
      </c>
      <c r="B173" s="59"/>
      <c r="C173" s="59" t="s">
        <v>47</v>
      </c>
      <c r="D173" s="60" t="s">
        <v>660</v>
      </c>
      <c r="E173" s="64">
        <v>0.47847222222222219</v>
      </c>
      <c r="F173" s="59">
        <v>1</v>
      </c>
      <c r="G173" s="59" t="s">
        <v>600</v>
      </c>
      <c r="H173" s="59">
        <v>1</v>
      </c>
      <c r="I173" s="59">
        <v>0</v>
      </c>
      <c r="J173" s="59">
        <v>1</v>
      </c>
      <c r="K173" s="59">
        <v>0</v>
      </c>
      <c r="L173" s="59">
        <v>0</v>
      </c>
      <c r="M173" s="59"/>
      <c r="N173" s="59"/>
      <c r="O173" s="59">
        <v>1</v>
      </c>
      <c r="P173" s="59"/>
      <c r="Q173" s="59"/>
      <c r="R173" s="59"/>
    </row>
    <row r="174" spans="1:18" x14ac:dyDescent="0.25">
      <c r="A174" s="65">
        <v>39329</v>
      </c>
      <c r="B174" s="59"/>
      <c r="C174" s="59" t="s">
        <v>64</v>
      </c>
      <c r="D174" s="60" t="s">
        <v>660</v>
      </c>
      <c r="E174" s="64">
        <v>0.48958333333333331</v>
      </c>
      <c r="F174" s="59">
        <v>1</v>
      </c>
      <c r="G174" s="59" t="s">
        <v>600</v>
      </c>
      <c r="H174" s="59">
        <v>1</v>
      </c>
      <c r="I174" s="59">
        <v>0</v>
      </c>
      <c r="J174" s="59">
        <v>1</v>
      </c>
      <c r="K174" s="59">
        <v>0</v>
      </c>
      <c r="L174" s="59">
        <v>0</v>
      </c>
      <c r="M174" s="59"/>
      <c r="N174" s="59"/>
      <c r="O174" s="59">
        <v>1</v>
      </c>
      <c r="P174" s="59"/>
      <c r="Q174" s="59"/>
      <c r="R174" s="59"/>
    </row>
    <row r="175" spans="1:18" x14ac:dyDescent="0.25">
      <c r="A175" s="65">
        <v>39329</v>
      </c>
      <c r="B175" s="59"/>
      <c r="C175" s="59" t="s">
        <v>67</v>
      </c>
      <c r="D175" s="60" t="s">
        <v>660</v>
      </c>
      <c r="E175" s="64">
        <v>0.49236111111111108</v>
      </c>
      <c r="F175" s="59">
        <v>5</v>
      </c>
      <c r="G175" s="59" t="s">
        <v>600</v>
      </c>
      <c r="H175" s="59">
        <v>5</v>
      </c>
      <c r="I175" s="59">
        <v>0</v>
      </c>
      <c r="J175" s="59">
        <v>5</v>
      </c>
      <c r="K175" s="59">
        <v>0</v>
      </c>
      <c r="L175" s="59">
        <v>0</v>
      </c>
      <c r="M175" s="59"/>
      <c r="N175" s="59"/>
      <c r="O175" s="59">
        <v>5</v>
      </c>
      <c r="P175" s="59"/>
      <c r="Q175" s="59"/>
      <c r="R175" s="59"/>
    </row>
    <row r="176" spans="1:18" x14ac:dyDescent="0.25">
      <c r="A176" s="63">
        <v>39330</v>
      </c>
      <c r="B176" s="59"/>
      <c r="C176" s="59" t="s">
        <v>32</v>
      </c>
      <c r="D176" s="60" t="s">
        <v>660</v>
      </c>
      <c r="E176" s="64">
        <v>0.51666666666666661</v>
      </c>
      <c r="F176" s="59">
        <v>6</v>
      </c>
      <c r="G176" s="59" t="s">
        <v>600</v>
      </c>
      <c r="H176" s="59">
        <v>6</v>
      </c>
      <c r="I176" s="59">
        <v>0</v>
      </c>
      <c r="J176" s="59">
        <v>3</v>
      </c>
      <c r="K176" s="59">
        <v>3</v>
      </c>
      <c r="L176" s="59">
        <v>0</v>
      </c>
      <c r="M176" s="59"/>
      <c r="N176" s="59"/>
      <c r="O176" s="59">
        <v>6</v>
      </c>
      <c r="P176" s="59"/>
      <c r="Q176" s="59"/>
      <c r="R176" s="59"/>
    </row>
    <row r="177" spans="1:18" x14ac:dyDescent="0.25">
      <c r="A177" s="63">
        <v>39330</v>
      </c>
      <c r="B177" s="59"/>
      <c r="C177" s="59" t="s">
        <v>32</v>
      </c>
      <c r="D177" s="60" t="s">
        <v>660</v>
      </c>
      <c r="E177" s="64">
        <v>0.51736111111111105</v>
      </c>
      <c r="F177" s="59">
        <v>2</v>
      </c>
      <c r="G177" s="59" t="s">
        <v>600</v>
      </c>
      <c r="H177" s="59">
        <v>2</v>
      </c>
      <c r="I177" s="59">
        <v>0</v>
      </c>
      <c r="J177" s="59">
        <v>2</v>
      </c>
      <c r="K177" s="59">
        <v>0</v>
      </c>
      <c r="L177" s="59">
        <v>0</v>
      </c>
      <c r="M177" s="59"/>
      <c r="N177" s="59"/>
      <c r="O177" s="59"/>
      <c r="P177" s="59">
        <v>2</v>
      </c>
      <c r="Q177" s="59"/>
      <c r="R177" s="59"/>
    </row>
    <row r="178" spans="1:18" x14ac:dyDescent="0.25">
      <c r="A178" s="63">
        <v>39330</v>
      </c>
      <c r="B178" s="59"/>
      <c r="C178" s="59" t="s">
        <v>647</v>
      </c>
      <c r="D178" s="60" t="s">
        <v>660</v>
      </c>
      <c r="E178" s="64">
        <v>0.54027777777777775</v>
      </c>
      <c r="F178" s="59">
        <v>1</v>
      </c>
      <c r="G178" s="59" t="s">
        <v>600</v>
      </c>
      <c r="H178" s="59">
        <v>1</v>
      </c>
      <c r="I178" s="59">
        <v>0</v>
      </c>
      <c r="J178" s="59">
        <v>1</v>
      </c>
      <c r="K178" s="59">
        <v>0</v>
      </c>
      <c r="L178" s="59">
        <v>0</v>
      </c>
      <c r="M178" s="59"/>
      <c r="N178" s="59"/>
      <c r="O178" s="59">
        <v>1</v>
      </c>
      <c r="P178" s="59"/>
      <c r="Q178" s="59"/>
      <c r="R178" s="59"/>
    </row>
    <row r="179" spans="1:18" x14ac:dyDescent="0.25">
      <c r="A179" s="65">
        <v>39347</v>
      </c>
      <c r="B179" s="66">
        <v>0.92013888888888884</v>
      </c>
      <c r="C179" s="59" t="s">
        <v>662</v>
      </c>
      <c r="D179" s="60" t="s">
        <v>660</v>
      </c>
      <c r="E179" s="64">
        <v>0.62152777777777779</v>
      </c>
      <c r="F179" s="59">
        <v>1</v>
      </c>
      <c r="G179" s="59" t="s">
        <v>600</v>
      </c>
      <c r="H179" s="59">
        <v>0</v>
      </c>
      <c r="I179" s="59">
        <v>0</v>
      </c>
      <c r="J179" s="59">
        <v>0</v>
      </c>
      <c r="K179" s="59">
        <v>0</v>
      </c>
      <c r="L179" s="59">
        <v>1</v>
      </c>
      <c r="M179" s="59"/>
      <c r="N179" s="59"/>
      <c r="O179" s="59"/>
      <c r="P179" s="59"/>
      <c r="Q179" s="59"/>
      <c r="R179" s="59">
        <v>1</v>
      </c>
    </row>
    <row r="180" spans="1:18" x14ac:dyDescent="0.25">
      <c r="A180" s="65">
        <v>39347</v>
      </c>
      <c r="B180" s="59"/>
      <c r="C180" s="59" t="s">
        <v>663</v>
      </c>
      <c r="D180" s="60" t="s">
        <v>660</v>
      </c>
      <c r="E180" s="64">
        <v>0.63541666666666663</v>
      </c>
      <c r="F180" s="59">
        <v>7</v>
      </c>
      <c r="G180" s="59" t="s">
        <v>600</v>
      </c>
      <c r="H180" s="59">
        <v>7</v>
      </c>
      <c r="I180" s="59">
        <v>0</v>
      </c>
      <c r="J180" s="59">
        <v>0</v>
      </c>
      <c r="K180" s="59">
        <v>0</v>
      </c>
      <c r="L180" s="59">
        <v>7</v>
      </c>
      <c r="M180" s="59"/>
      <c r="N180" s="59"/>
      <c r="O180" s="59">
        <v>7</v>
      </c>
      <c r="P180" s="59"/>
      <c r="Q180" s="59"/>
      <c r="R180" s="59"/>
    </row>
    <row r="181" spans="1:18" x14ac:dyDescent="0.25">
      <c r="A181" s="65">
        <v>39358</v>
      </c>
      <c r="B181" s="59"/>
      <c r="C181" s="59" t="s">
        <v>612</v>
      </c>
      <c r="D181" s="60" t="s">
        <v>660</v>
      </c>
      <c r="E181" s="64">
        <v>0.47777777777777775</v>
      </c>
      <c r="F181" s="59">
        <v>1</v>
      </c>
      <c r="G181" s="59" t="s">
        <v>600</v>
      </c>
      <c r="H181" s="59">
        <v>1</v>
      </c>
      <c r="I181" s="59">
        <v>0</v>
      </c>
      <c r="J181" s="59">
        <v>0</v>
      </c>
      <c r="K181" s="59">
        <v>0</v>
      </c>
      <c r="L181" s="59">
        <v>1</v>
      </c>
      <c r="M181" s="59"/>
      <c r="N181" s="59"/>
      <c r="O181" s="59">
        <v>1</v>
      </c>
      <c r="P181" s="59"/>
      <c r="Q181" s="59"/>
      <c r="R181" s="59"/>
    </row>
    <row r="182" spans="1:18" x14ac:dyDescent="0.25">
      <c r="A182" s="65">
        <v>39358</v>
      </c>
      <c r="B182" s="59"/>
      <c r="C182" s="59" t="s">
        <v>71</v>
      </c>
      <c r="D182" s="60" t="s">
        <v>660</v>
      </c>
      <c r="E182" s="64">
        <v>0.47777777777777775</v>
      </c>
      <c r="F182" s="59">
        <v>1</v>
      </c>
      <c r="G182" s="59" t="s">
        <v>600</v>
      </c>
      <c r="H182" s="59">
        <v>1</v>
      </c>
      <c r="I182" s="59">
        <v>0</v>
      </c>
      <c r="J182" s="59">
        <v>0</v>
      </c>
      <c r="K182" s="59">
        <v>0</v>
      </c>
      <c r="L182" s="59">
        <v>1</v>
      </c>
      <c r="M182" s="59"/>
      <c r="N182" s="59"/>
      <c r="O182" s="59">
        <v>1</v>
      </c>
      <c r="P182" s="59"/>
      <c r="Q182" s="59"/>
      <c r="R182" s="59"/>
    </row>
    <row r="183" spans="1:18" x14ac:dyDescent="0.25">
      <c r="A183" s="65">
        <v>39358</v>
      </c>
      <c r="B183" s="59"/>
      <c r="C183" s="59" t="s">
        <v>74</v>
      </c>
      <c r="D183" s="60" t="s">
        <v>660</v>
      </c>
      <c r="E183" s="64">
        <v>0.48402777777777778</v>
      </c>
      <c r="F183" s="59">
        <v>2</v>
      </c>
      <c r="G183" s="59" t="s">
        <v>600</v>
      </c>
      <c r="H183" s="59">
        <v>2</v>
      </c>
      <c r="I183" s="59">
        <v>0</v>
      </c>
      <c r="J183" s="59">
        <v>0</v>
      </c>
      <c r="K183" s="59">
        <v>0</v>
      </c>
      <c r="L183" s="59">
        <v>2</v>
      </c>
      <c r="M183" s="59"/>
      <c r="N183" s="59"/>
      <c r="O183" s="59">
        <v>2</v>
      </c>
      <c r="P183" s="59"/>
      <c r="Q183" s="59"/>
      <c r="R183" s="59"/>
    </row>
    <row r="184" spans="1:18" x14ac:dyDescent="0.25">
      <c r="A184" s="65">
        <v>39358</v>
      </c>
      <c r="B184" s="59"/>
      <c r="C184" s="59" t="s">
        <v>58</v>
      </c>
      <c r="D184" s="60" t="s">
        <v>660</v>
      </c>
      <c r="E184" s="64">
        <v>0.4909722222222222</v>
      </c>
      <c r="F184" s="59">
        <v>2</v>
      </c>
      <c r="G184" s="59" t="s">
        <v>600</v>
      </c>
      <c r="H184" s="59">
        <v>2</v>
      </c>
      <c r="I184" s="59">
        <v>0</v>
      </c>
      <c r="J184" s="59">
        <v>0</v>
      </c>
      <c r="K184" s="59">
        <v>0</v>
      </c>
      <c r="L184" s="59">
        <v>2</v>
      </c>
      <c r="M184" s="59"/>
      <c r="N184" s="59"/>
      <c r="O184" s="59">
        <v>2</v>
      </c>
      <c r="P184" s="59"/>
      <c r="Q184" s="59"/>
      <c r="R184" s="59"/>
    </row>
    <row r="185" spans="1:18" x14ac:dyDescent="0.25">
      <c r="A185" s="65">
        <v>39358</v>
      </c>
      <c r="B185" s="59"/>
      <c r="C185" s="59" t="s">
        <v>55</v>
      </c>
      <c r="D185" s="60" t="s">
        <v>660</v>
      </c>
      <c r="E185" s="64">
        <v>0.49305555555555552</v>
      </c>
      <c r="F185" s="59">
        <v>4</v>
      </c>
      <c r="G185" s="59" t="s">
        <v>600</v>
      </c>
      <c r="H185" s="59">
        <v>4</v>
      </c>
      <c r="I185" s="59">
        <v>0</v>
      </c>
      <c r="J185" s="59">
        <v>4</v>
      </c>
      <c r="K185" s="59">
        <v>0</v>
      </c>
      <c r="L185" s="59">
        <v>0</v>
      </c>
      <c r="M185" s="59"/>
      <c r="N185" s="59"/>
      <c r="O185" s="59">
        <v>4</v>
      </c>
      <c r="P185" s="59"/>
      <c r="Q185" s="59"/>
      <c r="R185" s="59"/>
    </row>
    <row r="186" spans="1:18" x14ac:dyDescent="0.25">
      <c r="A186" s="65">
        <v>39358</v>
      </c>
      <c r="B186" s="59"/>
      <c r="C186" s="59" t="s">
        <v>55</v>
      </c>
      <c r="D186" s="60" t="s">
        <v>660</v>
      </c>
      <c r="E186" s="64">
        <v>0.49513888888888885</v>
      </c>
      <c r="F186" s="59">
        <v>1</v>
      </c>
      <c r="G186" s="59" t="s">
        <v>600</v>
      </c>
      <c r="H186" s="59">
        <v>0</v>
      </c>
      <c r="I186" s="59">
        <v>0</v>
      </c>
      <c r="J186" s="59">
        <v>0</v>
      </c>
      <c r="K186" s="59">
        <v>0</v>
      </c>
      <c r="L186" s="59">
        <v>1</v>
      </c>
      <c r="M186" s="59"/>
      <c r="N186" s="59"/>
      <c r="O186" s="59">
        <v>1</v>
      </c>
      <c r="P186" s="59"/>
      <c r="Q186" s="59"/>
      <c r="R186" s="59"/>
    </row>
    <row r="187" spans="1:18" x14ac:dyDescent="0.25">
      <c r="A187" s="63">
        <v>39386</v>
      </c>
      <c r="B187" s="66">
        <v>0.21180555555555555</v>
      </c>
      <c r="C187" s="59"/>
      <c r="D187" s="60" t="s">
        <v>660</v>
      </c>
      <c r="E187" s="64">
        <v>0.39583333333333331</v>
      </c>
      <c r="F187" s="59"/>
      <c r="G187" s="59" t="s">
        <v>664</v>
      </c>
      <c r="H187" s="59"/>
      <c r="I187" s="59"/>
      <c r="J187" s="59"/>
      <c r="K187" s="59"/>
      <c r="L187" s="59"/>
      <c r="M187" s="59"/>
      <c r="N187" s="59"/>
      <c r="O187" s="59"/>
      <c r="P187" s="59"/>
      <c r="Q187" s="59"/>
      <c r="R187" s="59"/>
    </row>
    <row r="188" spans="1:18" x14ac:dyDescent="0.25">
      <c r="A188" s="63">
        <v>39386</v>
      </c>
      <c r="B188" s="66">
        <v>0.71875</v>
      </c>
      <c r="C188" s="59" t="s">
        <v>55</v>
      </c>
      <c r="D188" s="60" t="s">
        <v>660</v>
      </c>
      <c r="E188" s="64">
        <v>0.40069444444444441</v>
      </c>
      <c r="F188" s="59">
        <v>5</v>
      </c>
      <c r="G188" s="59" t="s">
        <v>600</v>
      </c>
      <c r="H188" s="59">
        <v>5</v>
      </c>
      <c r="I188" s="59">
        <v>0</v>
      </c>
      <c r="J188" s="59">
        <v>0</v>
      </c>
      <c r="K188" s="59">
        <v>0</v>
      </c>
      <c r="L188" s="59">
        <v>5</v>
      </c>
      <c r="M188" s="59"/>
      <c r="N188" s="59"/>
      <c r="O188" s="59">
        <v>4</v>
      </c>
      <c r="P188" s="59"/>
      <c r="Q188" s="59"/>
      <c r="R188" s="59"/>
    </row>
    <row r="189" spans="1:18" x14ac:dyDescent="0.25">
      <c r="A189" s="63">
        <v>39386</v>
      </c>
      <c r="B189" s="59"/>
      <c r="C189" s="59" t="s">
        <v>644</v>
      </c>
      <c r="D189" s="60" t="s">
        <v>660</v>
      </c>
      <c r="E189" s="64">
        <v>0.41388888888888886</v>
      </c>
      <c r="F189" s="59">
        <v>2</v>
      </c>
      <c r="G189" s="59" t="s">
        <v>600</v>
      </c>
      <c r="H189" s="59">
        <v>2</v>
      </c>
      <c r="I189" s="59">
        <v>0</v>
      </c>
      <c r="J189" s="59">
        <v>0</v>
      </c>
      <c r="K189" s="59">
        <v>0</v>
      </c>
      <c r="L189" s="59">
        <v>2</v>
      </c>
      <c r="M189" s="59"/>
      <c r="N189" s="59"/>
      <c r="O189" s="59">
        <v>2</v>
      </c>
      <c r="P189" s="59"/>
      <c r="Q189" s="59"/>
      <c r="R189" s="59"/>
    </row>
    <row r="190" spans="1:18" x14ac:dyDescent="0.25">
      <c r="A190" s="63">
        <v>39386</v>
      </c>
      <c r="B190" s="59"/>
      <c r="C190" s="59" t="s">
        <v>58</v>
      </c>
      <c r="D190" s="60" t="s">
        <v>660</v>
      </c>
      <c r="E190" s="64">
        <v>0.41736111111111107</v>
      </c>
      <c r="F190" s="59">
        <v>2</v>
      </c>
      <c r="G190" s="59" t="s">
        <v>600</v>
      </c>
      <c r="H190" s="59">
        <v>2</v>
      </c>
      <c r="I190" s="59">
        <v>0</v>
      </c>
      <c r="J190" s="59">
        <v>0</v>
      </c>
      <c r="K190" s="59">
        <v>0</v>
      </c>
      <c r="L190" s="59">
        <v>2</v>
      </c>
      <c r="M190" s="59"/>
      <c r="N190" s="59"/>
      <c r="O190" s="59">
        <v>2</v>
      </c>
      <c r="P190" s="59"/>
      <c r="Q190" s="59"/>
      <c r="R190" s="59"/>
    </row>
    <row r="191" spans="1:18" x14ac:dyDescent="0.25">
      <c r="A191" s="63">
        <v>39386</v>
      </c>
      <c r="B191" s="59"/>
      <c r="C191" s="59" t="s">
        <v>620</v>
      </c>
      <c r="D191" s="60" t="s">
        <v>660</v>
      </c>
      <c r="E191" s="64">
        <v>0.41736111111111107</v>
      </c>
      <c r="F191" s="59">
        <v>1</v>
      </c>
      <c r="G191" s="59" t="s">
        <v>600</v>
      </c>
      <c r="H191" s="59">
        <v>1</v>
      </c>
      <c r="I191" s="59">
        <v>0</v>
      </c>
      <c r="J191" s="59">
        <v>0</v>
      </c>
      <c r="K191" s="59">
        <v>0</v>
      </c>
      <c r="L191" s="59">
        <v>1</v>
      </c>
      <c r="M191" s="59"/>
      <c r="N191" s="59"/>
      <c r="O191" s="59">
        <v>1</v>
      </c>
      <c r="P191" s="59"/>
      <c r="Q191" s="59"/>
      <c r="R191" s="59"/>
    </row>
    <row r="192" spans="1:18" x14ac:dyDescent="0.25">
      <c r="A192" s="63">
        <v>39356</v>
      </c>
      <c r="B192" s="66">
        <v>0.75069444444444444</v>
      </c>
      <c r="C192" s="59" t="s">
        <v>92</v>
      </c>
      <c r="D192" s="60" t="s">
        <v>660</v>
      </c>
      <c r="E192" s="64">
        <v>0.40555555555555556</v>
      </c>
      <c r="F192" s="59">
        <v>3</v>
      </c>
      <c r="G192" s="59" t="s">
        <v>600</v>
      </c>
      <c r="H192" s="59">
        <v>3</v>
      </c>
      <c r="I192" s="59">
        <v>0</v>
      </c>
      <c r="J192" s="59">
        <v>2</v>
      </c>
      <c r="K192" s="59">
        <v>0</v>
      </c>
      <c r="L192" s="59">
        <v>1</v>
      </c>
      <c r="M192" s="59"/>
      <c r="N192" s="59"/>
      <c r="O192" s="59">
        <v>3</v>
      </c>
      <c r="P192" s="59"/>
      <c r="Q192" s="59"/>
      <c r="R192" s="59"/>
    </row>
    <row r="193" spans="1:18" x14ac:dyDescent="0.25">
      <c r="A193" s="63">
        <v>39356</v>
      </c>
      <c r="B193" s="59"/>
      <c r="C193" s="59" t="s">
        <v>92</v>
      </c>
      <c r="D193" s="60" t="s">
        <v>660</v>
      </c>
      <c r="E193" s="64">
        <v>0.4145833333333333</v>
      </c>
      <c r="F193" s="59">
        <v>1</v>
      </c>
      <c r="G193" s="59" t="s">
        <v>600</v>
      </c>
      <c r="H193" s="59">
        <v>1</v>
      </c>
      <c r="I193" s="59">
        <v>0</v>
      </c>
      <c r="J193" s="59">
        <v>1</v>
      </c>
      <c r="K193" s="59">
        <v>0</v>
      </c>
      <c r="L193" s="59">
        <v>0</v>
      </c>
      <c r="M193" s="59"/>
      <c r="N193" s="59"/>
      <c r="O193" s="59">
        <v>1</v>
      </c>
      <c r="P193" s="59"/>
      <c r="Q193" s="59"/>
      <c r="R193" s="59"/>
    </row>
    <row r="194" spans="1:18" x14ac:dyDescent="0.25">
      <c r="A194" s="63">
        <v>39356</v>
      </c>
      <c r="B194" s="59"/>
      <c r="C194" s="59" t="s">
        <v>665</v>
      </c>
      <c r="D194" s="60" t="s">
        <v>660</v>
      </c>
      <c r="E194" s="64">
        <v>0.4145833333333333</v>
      </c>
      <c r="F194" s="59">
        <v>3</v>
      </c>
      <c r="G194" s="59" t="s">
        <v>600</v>
      </c>
      <c r="H194" s="59">
        <v>3</v>
      </c>
      <c r="I194" s="59">
        <v>0</v>
      </c>
      <c r="J194" s="59">
        <v>2</v>
      </c>
      <c r="K194" s="59">
        <v>0</v>
      </c>
      <c r="L194" s="59">
        <v>1</v>
      </c>
      <c r="M194" s="59"/>
      <c r="N194" s="59"/>
      <c r="O194" s="59">
        <v>3</v>
      </c>
      <c r="P194" s="59"/>
      <c r="Q194" s="59"/>
      <c r="R194" s="59"/>
    </row>
    <row r="195" spans="1:18" x14ac:dyDescent="0.25">
      <c r="A195" s="63">
        <v>39356</v>
      </c>
      <c r="B195" s="59"/>
      <c r="C195" s="59" t="s">
        <v>53</v>
      </c>
      <c r="D195" s="60" t="s">
        <v>660</v>
      </c>
      <c r="E195" s="64">
        <v>0.41666666666666663</v>
      </c>
      <c r="F195" s="59">
        <v>1</v>
      </c>
      <c r="G195" s="59" t="s">
        <v>600</v>
      </c>
      <c r="H195" s="59">
        <v>1</v>
      </c>
      <c r="I195" s="59">
        <v>0</v>
      </c>
      <c r="J195" s="59">
        <v>0</v>
      </c>
      <c r="K195" s="59">
        <v>0</v>
      </c>
      <c r="L195" s="59">
        <v>1</v>
      </c>
      <c r="M195" s="59"/>
      <c r="N195" s="59"/>
      <c r="O195" s="59">
        <v>1</v>
      </c>
      <c r="P195" s="59"/>
      <c r="Q195" s="59"/>
      <c r="R195" s="59"/>
    </row>
    <row r="196" spans="1:18" x14ac:dyDescent="0.25">
      <c r="A196" s="63">
        <v>39356</v>
      </c>
      <c r="B196" s="59"/>
      <c r="C196" s="59" t="s">
        <v>74</v>
      </c>
      <c r="D196" s="60" t="s">
        <v>660</v>
      </c>
      <c r="E196" s="64">
        <v>0.42222222222222222</v>
      </c>
      <c r="F196" s="59">
        <v>9</v>
      </c>
      <c r="G196" s="59" t="s">
        <v>600</v>
      </c>
      <c r="H196" s="59">
        <v>9</v>
      </c>
      <c r="I196" s="59">
        <v>0</v>
      </c>
      <c r="J196" s="59">
        <v>9</v>
      </c>
      <c r="K196" s="59">
        <v>0</v>
      </c>
      <c r="L196" s="59">
        <v>0</v>
      </c>
      <c r="M196" s="59"/>
      <c r="N196" s="59"/>
      <c r="O196" s="59">
        <v>9</v>
      </c>
      <c r="P196" s="59"/>
      <c r="Q196" s="59"/>
      <c r="R196" s="59"/>
    </row>
    <row r="197" spans="1:18" x14ac:dyDescent="0.25">
      <c r="A197" s="63">
        <v>39356</v>
      </c>
      <c r="B197" s="59"/>
      <c r="C197" s="59" t="s">
        <v>74</v>
      </c>
      <c r="D197" s="60" t="s">
        <v>660</v>
      </c>
      <c r="E197" s="64">
        <v>0.42291666666666666</v>
      </c>
      <c r="F197" s="59">
        <v>5</v>
      </c>
      <c r="G197" s="59" t="s">
        <v>600</v>
      </c>
      <c r="H197" s="59">
        <v>5</v>
      </c>
      <c r="I197" s="59">
        <v>0</v>
      </c>
      <c r="J197" s="59">
        <v>5</v>
      </c>
      <c r="K197" s="59">
        <v>0</v>
      </c>
      <c r="L197" s="59">
        <v>0</v>
      </c>
      <c r="M197" s="59"/>
      <c r="N197" s="59"/>
      <c r="O197" s="59"/>
      <c r="P197" s="59"/>
      <c r="Q197" s="59"/>
      <c r="R197" s="59">
        <v>5</v>
      </c>
    </row>
    <row r="198" spans="1:18" x14ac:dyDescent="0.25">
      <c r="A198" s="63">
        <v>39356</v>
      </c>
      <c r="B198" s="59"/>
      <c r="C198" s="59" t="s">
        <v>78</v>
      </c>
      <c r="D198" s="60" t="s">
        <v>660</v>
      </c>
      <c r="E198" s="64">
        <v>0.42430555555555555</v>
      </c>
      <c r="F198" s="59">
        <v>4</v>
      </c>
      <c r="G198" s="59" t="s">
        <v>600</v>
      </c>
      <c r="H198" s="59">
        <v>4</v>
      </c>
      <c r="I198" s="59">
        <v>0</v>
      </c>
      <c r="J198" s="59">
        <v>0</v>
      </c>
      <c r="K198" s="59">
        <v>0</v>
      </c>
      <c r="L198" s="59">
        <v>4</v>
      </c>
      <c r="M198" s="59"/>
      <c r="N198" s="59"/>
      <c r="O198" s="59">
        <v>4</v>
      </c>
      <c r="P198" s="59"/>
      <c r="Q198" s="59"/>
      <c r="R198" s="59"/>
    </row>
    <row r="199" spans="1:18" x14ac:dyDescent="0.25">
      <c r="A199" s="63">
        <v>39356</v>
      </c>
      <c r="B199" s="59"/>
      <c r="C199" s="59" t="s">
        <v>71</v>
      </c>
      <c r="D199" s="60" t="s">
        <v>660</v>
      </c>
      <c r="E199" s="64">
        <v>0.42708333333333331</v>
      </c>
      <c r="F199" s="59">
        <v>5</v>
      </c>
      <c r="G199" s="59" t="s">
        <v>600</v>
      </c>
      <c r="H199" s="59">
        <v>5</v>
      </c>
      <c r="I199" s="59">
        <v>0</v>
      </c>
      <c r="J199" s="59">
        <v>5</v>
      </c>
      <c r="K199" s="59">
        <v>0</v>
      </c>
      <c r="L199" s="59">
        <v>0</v>
      </c>
      <c r="M199" s="59"/>
      <c r="N199" s="59"/>
      <c r="O199" s="59">
        <v>5</v>
      </c>
      <c r="P199" s="59"/>
      <c r="Q199" s="59"/>
      <c r="R199" s="59"/>
    </row>
    <row r="200" spans="1:18" x14ac:dyDescent="0.25">
      <c r="A200" s="63">
        <v>39356</v>
      </c>
      <c r="B200" s="59"/>
      <c r="C200" s="59" t="s">
        <v>26</v>
      </c>
      <c r="D200" s="60" t="s">
        <v>660</v>
      </c>
      <c r="E200" s="64">
        <v>0.43958333333333333</v>
      </c>
      <c r="F200" s="59">
        <v>1</v>
      </c>
      <c r="G200" s="59" t="s">
        <v>600</v>
      </c>
      <c r="H200" s="59">
        <v>0</v>
      </c>
      <c r="I200" s="59">
        <v>0</v>
      </c>
      <c r="J200" s="59">
        <v>0</v>
      </c>
      <c r="K200" s="59">
        <v>0</v>
      </c>
      <c r="L200" s="59">
        <v>0</v>
      </c>
      <c r="M200" s="59"/>
      <c r="N200" s="59"/>
      <c r="O200" s="59"/>
      <c r="P200" s="59"/>
      <c r="Q200" s="59"/>
      <c r="R200" s="59">
        <v>1</v>
      </c>
    </row>
    <row r="201" spans="1:18" x14ac:dyDescent="0.25">
      <c r="A201" s="63">
        <v>39356</v>
      </c>
      <c r="B201" s="59"/>
      <c r="C201" s="59" t="s">
        <v>32</v>
      </c>
      <c r="D201" s="60" t="s">
        <v>660</v>
      </c>
      <c r="E201" s="64">
        <v>0.44444444444444442</v>
      </c>
      <c r="F201" s="59">
        <v>1</v>
      </c>
      <c r="G201" s="59" t="s">
        <v>600</v>
      </c>
      <c r="H201" s="59">
        <v>1</v>
      </c>
      <c r="I201" s="59">
        <v>0</v>
      </c>
      <c r="J201" s="59">
        <v>0</v>
      </c>
      <c r="K201" s="59">
        <v>0</v>
      </c>
      <c r="L201" s="59">
        <v>1</v>
      </c>
      <c r="M201" s="59"/>
      <c r="N201" s="59"/>
      <c r="O201" s="59">
        <v>1</v>
      </c>
      <c r="P201" s="59"/>
      <c r="Q201" s="59"/>
      <c r="R201" s="59"/>
    </row>
    <row r="202" spans="1:18" x14ac:dyDescent="0.25">
      <c r="A202" s="65">
        <v>39357</v>
      </c>
      <c r="B202" s="66">
        <v>0.77847222222222223</v>
      </c>
      <c r="C202" s="59" t="s">
        <v>666</v>
      </c>
      <c r="D202" s="60" t="s">
        <v>660</v>
      </c>
      <c r="E202" s="64">
        <v>0.46597222222222218</v>
      </c>
      <c r="F202" s="59">
        <v>2</v>
      </c>
      <c r="G202" s="59" t="s">
        <v>600</v>
      </c>
      <c r="H202" s="59">
        <v>2</v>
      </c>
      <c r="I202" s="59">
        <v>0</v>
      </c>
      <c r="J202" s="59">
        <v>0</v>
      </c>
      <c r="K202" s="59">
        <v>0</v>
      </c>
      <c r="L202" s="59">
        <v>2</v>
      </c>
      <c r="M202" s="59"/>
      <c r="N202" s="59">
        <v>1</v>
      </c>
      <c r="O202" s="59">
        <v>1</v>
      </c>
      <c r="P202" s="59"/>
      <c r="Q202" s="59"/>
      <c r="R202" s="59">
        <v>2</v>
      </c>
    </row>
    <row r="203" spans="1:18" x14ac:dyDescent="0.25">
      <c r="A203" s="65">
        <v>39357</v>
      </c>
      <c r="B203" s="59"/>
      <c r="C203" s="59" t="s">
        <v>667</v>
      </c>
      <c r="D203" s="60" t="s">
        <v>660</v>
      </c>
      <c r="E203" s="64">
        <v>0.46666666666666662</v>
      </c>
      <c r="F203" s="59">
        <v>2</v>
      </c>
      <c r="G203" s="59" t="s">
        <v>600</v>
      </c>
      <c r="H203" s="59">
        <v>2</v>
      </c>
      <c r="I203" s="59">
        <v>0</v>
      </c>
      <c r="J203" s="59">
        <v>0</v>
      </c>
      <c r="K203" s="59">
        <v>0</v>
      </c>
      <c r="L203" s="59">
        <v>2</v>
      </c>
      <c r="M203" s="59"/>
      <c r="N203" s="59"/>
      <c r="O203" s="59">
        <v>2</v>
      </c>
      <c r="P203" s="59"/>
      <c r="Q203" s="59"/>
      <c r="R203" s="59"/>
    </row>
    <row r="204" spans="1:18" x14ac:dyDescent="0.25">
      <c r="A204" s="65">
        <v>39357</v>
      </c>
      <c r="B204" s="59"/>
      <c r="C204" s="59" t="s">
        <v>666</v>
      </c>
      <c r="D204" s="60" t="s">
        <v>660</v>
      </c>
      <c r="E204" s="64">
        <v>0.46944444444444444</v>
      </c>
      <c r="F204" s="59">
        <v>1</v>
      </c>
      <c r="G204" s="59" t="s">
        <v>600</v>
      </c>
      <c r="H204" s="59">
        <v>1</v>
      </c>
      <c r="I204" s="59">
        <v>0</v>
      </c>
      <c r="J204" s="59">
        <v>0</v>
      </c>
      <c r="K204" s="59">
        <v>0</v>
      </c>
      <c r="L204" s="59">
        <v>1</v>
      </c>
      <c r="M204" s="59"/>
      <c r="N204" s="59">
        <v>1</v>
      </c>
      <c r="O204" s="59"/>
      <c r="P204" s="59"/>
      <c r="Q204" s="59"/>
      <c r="R204" s="59"/>
    </row>
    <row r="205" spans="1:18" x14ac:dyDescent="0.25">
      <c r="A205" s="65">
        <v>39357</v>
      </c>
      <c r="B205" s="59"/>
      <c r="C205" s="59" t="s">
        <v>667</v>
      </c>
      <c r="D205" s="60" t="s">
        <v>660</v>
      </c>
      <c r="E205" s="64">
        <v>0.47152777777777777</v>
      </c>
      <c r="F205" s="59">
        <v>2</v>
      </c>
      <c r="G205" s="59" t="s">
        <v>600</v>
      </c>
      <c r="H205" s="59">
        <v>2</v>
      </c>
      <c r="I205" s="59">
        <v>0</v>
      </c>
      <c r="J205" s="59">
        <v>0</v>
      </c>
      <c r="K205" s="59">
        <v>0</v>
      </c>
      <c r="L205" s="59">
        <v>2</v>
      </c>
      <c r="M205" s="59"/>
      <c r="N205" s="59"/>
      <c r="O205" s="59">
        <v>2</v>
      </c>
      <c r="P205" s="59"/>
      <c r="Q205" s="59"/>
      <c r="R205" s="59"/>
    </row>
    <row r="206" spans="1:18" x14ac:dyDescent="0.25">
      <c r="A206" s="63">
        <v>39322</v>
      </c>
      <c r="B206" s="59" t="s">
        <v>668</v>
      </c>
      <c r="C206" s="59" t="s">
        <v>669</v>
      </c>
      <c r="D206" s="60" t="s">
        <v>670</v>
      </c>
      <c r="E206" s="64">
        <v>0.375</v>
      </c>
      <c r="F206" s="59">
        <v>7</v>
      </c>
      <c r="G206" s="59" t="s">
        <v>600</v>
      </c>
      <c r="H206" s="59">
        <v>7</v>
      </c>
      <c r="I206" s="59">
        <v>0</v>
      </c>
      <c r="J206" s="59">
        <v>0</v>
      </c>
      <c r="K206" s="59">
        <v>0</v>
      </c>
      <c r="L206" s="59">
        <v>7</v>
      </c>
      <c r="M206" s="59"/>
      <c r="N206" s="59"/>
      <c r="O206" s="59">
        <v>7</v>
      </c>
      <c r="P206" s="59"/>
      <c r="Q206" s="59"/>
      <c r="R206" s="59"/>
    </row>
    <row r="207" spans="1:18" x14ac:dyDescent="0.25">
      <c r="A207" s="63">
        <v>39324</v>
      </c>
      <c r="B207" s="66">
        <v>0.16388888888888889</v>
      </c>
      <c r="C207" s="59" t="s">
        <v>671</v>
      </c>
      <c r="D207" s="60" t="s">
        <v>670</v>
      </c>
      <c r="E207" s="64">
        <v>0.37361111111111112</v>
      </c>
      <c r="F207" s="59">
        <v>2</v>
      </c>
      <c r="G207" s="59" t="s">
        <v>600</v>
      </c>
      <c r="H207" s="59">
        <v>2</v>
      </c>
      <c r="I207" s="59">
        <v>0</v>
      </c>
      <c r="J207" s="59">
        <v>1</v>
      </c>
      <c r="K207" s="59">
        <v>0</v>
      </c>
      <c r="L207" s="59">
        <v>1</v>
      </c>
      <c r="M207" s="59"/>
      <c r="N207" s="59"/>
      <c r="O207" s="59">
        <v>2</v>
      </c>
      <c r="P207" s="59"/>
      <c r="Q207" s="59"/>
      <c r="R207" s="59"/>
    </row>
    <row r="208" spans="1:18" x14ac:dyDescent="0.25">
      <c r="A208" s="63">
        <v>39324</v>
      </c>
      <c r="B208" s="66">
        <v>0.68611111111111101</v>
      </c>
      <c r="C208" s="59" t="s">
        <v>671</v>
      </c>
      <c r="D208" s="60" t="s">
        <v>670</v>
      </c>
      <c r="E208" s="64">
        <v>0.38680555555555551</v>
      </c>
      <c r="F208" s="59">
        <v>2</v>
      </c>
      <c r="G208" s="59" t="s">
        <v>600</v>
      </c>
      <c r="H208" s="59">
        <v>2</v>
      </c>
      <c r="I208" s="59">
        <v>0</v>
      </c>
      <c r="J208" s="59">
        <v>2</v>
      </c>
      <c r="K208" s="59">
        <v>0</v>
      </c>
      <c r="L208" s="59">
        <v>0</v>
      </c>
      <c r="M208" s="59"/>
      <c r="N208" s="59"/>
      <c r="O208" s="59">
        <v>2</v>
      </c>
      <c r="P208" s="59"/>
      <c r="Q208" s="59"/>
      <c r="R208" s="59"/>
    </row>
    <row r="209" spans="1:18" x14ac:dyDescent="0.25">
      <c r="A209" s="63">
        <v>39324</v>
      </c>
      <c r="B209" s="59"/>
      <c r="C209" s="59" t="s">
        <v>671</v>
      </c>
      <c r="D209" s="60" t="s">
        <v>670</v>
      </c>
      <c r="E209" s="64">
        <v>0.39444444444444443</v>
      </c>
      <c r="F209" s="59">
        <v>1</v>
      </c>
      <c r="G209" s="59" t="s">
        <v>600</v>
      </c>
      <c r="H209" s="59">
        <v>1</v>
      </c>
      <c r="I209" s="59">
        <v>0</v>
      </c>
      <c r="J209" s="59">
        <v>1</v>
      </c>
      <c r="K209" s="59">
        <v>0</v>
      </c>
      <c r="L209" s="59">
        <v>0</v>
      </c>
      <c r="M209" s="59"/>
      <c r="N209" s="59"/>
      <c r="O209" s="59">
        <v>1</v>
      </c>
      <c r="P209" s="59"/>
      <c r="Q209" s="59"/>
      <c r="R209" s="59"/>
    </row>
    <row r="210" spans="1:18" x14ac:dyDescent="0.25">
      <c r="A210" s="63">
        <v>39324</v>
      </c>
      <c r="B210" s="59"/>
      <c r="C210" s="59" t="s">
        <v>671</v>
      </c>
      <c r="D210" s="60" t="s">
        <v>670</v>
      </c>
      <c r="E210" s="64">
        <v>0.3972222222222222</v>
      </c>
      <c r="F210" s="59">
        <v>1</v>
      </c>
      <c r="G210" s="59" t="s">
        <v>600</v>
      </c>
      <c r="H210" s="59">
        <v>0</v>
      </c>
      <c r="I210" s="59">
        <v>0</v>
      </c>
      <c r="J210" s="59">
        <v>0</v>
      </c>
      <c r="K210" s="59">
        <v>0</v>
      </c>
      <c r="L210" s="59">
        <v>1</v>
      </c>
      <c r="M210" s="59"/>
      <c r="N210" s="59"/>
      <c r="O210" s="59"/>
      <c r="P210" s="59"/>
      <c r="Q210" s="59"/>
      <c r="R210" s="59">
        <v>1</v>
      </c>
    </row>
    <row r="211" spans="1:18" x14ac:dyDescent="0.25">
      <c r="A211" s="63">
        <v>39324</v>
      </c>
      <c r="B211" s="59"/>
      <c r="C211" s="59" t="s">
        <v>671</v>
      </c>
      <c r="D211" s="60" t="s">
        <v>670</v>
      </c>
      <c r="E211" s="64">
        <v>0.39861111111111108</v>
      </c>
      <c r="F211" s="59">
        <v>2</v>
      </c>
      <c r="G211" s="59" t="s">
        <v>600</v>
      </c>
      <c r="H211" s="59">
        <v>2</v>
      </c>
      <c r="I211" s="59">
        <v>0</v>
      </c>
      <c r="J211" s="59">
        <v>2</v>
      </c>
      <c r="K211" s="59">
        <v>0</v>
      </c>
      <c r="L211" s="59">
        <v>0</v>
      </c>
      <c r="M211" s="59"/>
      <c r="N211" s="59"/>
      <c r="O211" s="59">
        <v>2</v>
      </c>
      <c r="P211" s="59"/>
      <c r="Q211" s="59"/>
      <c r="R211" s="59"/>
    </row>
    <row r="212" spans="1:18" x14ac:dyDescent="0.25">
      <c r="A212" s="63">
        <v>39324</v>
      </c>
      <c r="B212" s="59"/>
      <c r="C212" s="59" t="s">
        <v>671</v>
      </c>
      <c r="D212" s="60" t="s">
        <v>670</v>
      </c>
      <c r="E212" s="64">
        <v>0.40555555555555556</v>
      </c>
      <c r="F212" s="59">
        <v>1</v>
      </c>
      <c r="G212" s="59" t="s">
        <v>600</v>
      </c>
      <c r="H212" s="59">
        <v>1</v>
      </c>
      <c r="I212" s="59">
        <v>0</v>
      </c>
      <c r="J212" s="59">
        <v>0</v>
      </c>
      <c r="K212" s="59">
        <v>0</v>
      </c>
      <c r="L212" s="59">
        <v>1</v>
      </c>
      <c r="M212" s="59"/>
      <c r="N212" s="59"/>
      <c r="O212" s="59">
        <v>1</v>
      </c>
      <c r="P212" s="59"/>
      <c r="Q212" s="59"/>
      <c r="R212" s="59">
        <v>1</v>
      </c>
    </row>
    <row r="213" spans="1:18" x14ac:dyDescent="0.25">
      <c r="A213" s="63">
        <v>39324</v>
      </c>
      <c r="B213" s="59"/>
      <c r="C213" s="59" t="s">
        <v>671</v>
      </c>
      <c r="D213" s="60" t="s">
        <v>670</v>
      </c>
      <c r="E213" s="64">
        <v>0.41180555555555554</v>
      </c>
      <c r="F213" s="59">
        <v>1</v>
      </c>
      <c r="G213" s="59" t="s">
        <v>600</v>
      </c>
      <c r="H213" s="59">
        <v>1</v>
      </c>
      <c r="I213" s="59">
        <v>0</v>
      </c>
      <c r="J213" s="59">
        <v>1</v>
      </c>
      <c r="K213" s="59">
        <v>0</v>
      </c>
      <c r="L213" s="59">
        <v>0</v>
      </c>
      <c r="M213" s="59"/>
      <c r="N213" s="59"/>
      <c r="O213" s="59">
        <v>1</v>
      </c>
      <c r="P213" s="59"/>
      <c r="Q213" s="59"/>
      <c r="R213" s="59"/>
    </row>
    <row r="214" spans="1:18" x14ac:dyDescent="0.25">
      <c r="A214" s="63">
        <v>39328</v>
      </c>
      <c r="B214" s="59"/>
      <c r="C214" s="59" t="s">
        <v>20</v>
      </c>
      <c r="D214" s="60" t="s">
        <v>670</v>
      </c>
      <c r="E214" s="64">
        <v>0.48888888888888887</v>
      </c>
      <c r="F214" s="59">
        <v>10</v>
      </c>
      <c r="G214" s="59" t="s">
        <v>614</v>
      </c>
      <c r="H214" s="59">
        <v>0</v>
      </c>
      <c r="I214" s="59">
        <v>0</v>
      </c>
      <c r="J214" s="59">
        <v>0</v>
      </c>
      <c r="K214" s="59">
        <v>0</v>
      </c>
      <c r="L214" s="59">
        <v>10</v>
      </c>
      <c r="M214" s="59"/>
      <c r="N214" s="59"/>
      <c r="O214" s="59"/>
      <c r="P214" s="59"/>
      <c r="Q214" s="59"/>
      <c r="R214" s="59">
        <v>10</v>
      </c>
    </row>
    <row r="215" spans="1:18" x14ac:dyDescent="0.25">
      <c r="A215" s="63">
        <v>39328</v>
      </c>
      <c r="B215" s="59"/>
      <c r="C215" s="59" t="s">
        <v>71</v>
      </c>
      <c r="D215" s="60" t="s">
        <v>670</v>
      </c>
      <c r="E215" s="64">
        <v>0.49236111111111108</v>
      </c>
      <c r="F215" s="59">
        <v>3</v>
      </c>
      <c r="G215" s="59" t="s">
        <v>600</v>
      </c>
      <c r="H215" s="59">
        <v>3</v>
      </c>
      <c r="I215" s="59">
        <v>0</v>
      </c>
      <c r="J215" s="59">
        <v>2</v>
      </c>
      <c r="K215" s="59">
        <v>1</v>
      </c>
      <c r="L215" s="59">
        <v>0</v>
      </c>
      <c r="M215" s="59"/>
      <c r="N215" s="59"/>
      <c r="O215" s="59">
        <v>3</v>
      </c>
      <c r="P215" s="59"/>
      <c r="Q215" s="59"/>
      <c r="R215" s="59"/>
    </row>
    <row r="216" spans="1:18" x14ac:dyDescent="0.25">
      <c r="A216" s="63">
        <v>39328</v>
      </c>
      <c r="B216" s="59"/>
      <c r="C216" s="59" t="s">
        <v>78</v>
      </c>
      <c r="D216" s="60" t="s">
        <v>670</v>
      </c>
      <c r="E216" s="64">
        <v>0.49722222222222218</v>
      </c>
      <c r="F216" s="59">
        <v>4</v>
      </c>
      <c r="G216" s="59" t="s">
        <v>600</v>
      </c>
      <c r="H216" s="59">
        <v>4</v>
      </c>
      <c r="I216" s="59">
        <v>0</v>
      </c>
      <c r="J216" s="59">
        <v>4</v>
      </c>
      <c r="K216" s="59">
        <v>0</v>
      </c>
      <c r="L216" s="59">
        <v>0</v>
      </c>
      <c r="M216" s="59"/>
      <c r="N216" s="59"/>
      <c r="O216" s="59">
        <v>4</v>
      </c>
      <c r="P216" s="59"/>
      <c r="Q216" s="59"/>
      <c r="R216" s="59"/>
    </row>
    <row r="217" spans="1:18" x14ac:dyDescent="0.25">
      <c r="A217" s="63">
        <v>39328</v>
      </c>
      <c r="B217" s="59"/>
      <c r="C217" s="59" t="s">
        <v>53</v>
      </c>
      <c r="D217" s="60" t="s">
        <v>670</v>
      </c>
      <c r="E217" s="64">
        <v>0.50208333333333333</v>
      </c>
      <c r="F217" s="59">
        <v>6</v>
      </c>
      <c r="G217" s="59" t="s">
        <v>600</v>
      </c>
      <c r="H217" s="59">
        <v>6</v>
      </c>
      <c r="I217" s="59">
        <v>0</v>
      </c>
      <c r="J217" s="59">
        <v>4</v>
      </c>
      <c r="K217" s="59">
        <v>0</v>
      </c>
      <c r="L217" s="59">
        <v>2</v>
      </c>
      <c r="M217" s="59"/>
      <c r="N217" s="59"/>
      <c r="O217" s="59">
        <v>2</v>
      </c>
      <c r="P217" s="59">
        <v>2</v>
      </c>
      <c r="Q217" s="59">
        <v>2</v>
      </c>
      <c r="R217" s="59"/>
    </row>
    <row r="218" spans="1:18" x14ac:dyDescent="0.25">
      <c r="A218" s="63">
        <v>39328</v>
      </c>
      <c r="B218" s="59"/>
      <c r="C218" s="59" t="s">
        <v>53</v>
      </c>
      <c r="D218" s="60" t="s">
        <v>670</v>
      </c>
      <c r="E218" s="64">
        <v>0.50763888888888886</v>
      </c>
      <c r="F218" s="59">
        <v>1</v>
      </c>
      <c r="G218" s="59" t="s">
        <v>600</v>
      </c>
      <c r="H218" s="59">
        <v>1</v>
      </c>
      <c r="I218" s="59">
        <v>0</v>
      </c>
      <c r="J218" s="59">
        <v>1</v>
      </c>
      <c r="K218" s="59">
        <v>0</v>
      </c>
      <c r="L218" s="59">
        <v>0</v>
      </c>
      <c r="M218" s="59"/>
      <c r="N218" s="59"/>
      <c r="O218" s="59">
        <v>1</v>
      </c>
      <c r="P218" s="59"/>
      <c r="Q218" s="59"/>
      <c r="R218" s="59"/>
    </row>
    <row r="219" spans="1:18" x14ac:dyDescent="0.25">
      <c r="A219" s="63">
        <v>39356</v>
      </c>
      <c r="B219" s="59"/>
      <c r="C219" s="59" t="s">
        <v>627</v>
      </c>
      <c r="D219" s="60" t="s">
        <v>670</v>
      </c>
      <c r="E219" s="64">
        <v>0.44791666666666663</v>
      </c>
      <c r="F219" s="59">
        <v>12</v>
      </c>
      <c r="G219" s="59" t="s">
        <v>600</v>
      </c>
      <c r="H219" s="59">
        <v>10</v>
      </c>
      <c r="I219" s="59">
        <v>0</v>
      </c>
      <c r="J219" s="59">
        <v>0</v>
      </c>
      <c r="K219" s="59">
        <v>0</v>
      </c>
      <c r="L219" s="59">
        <v>11</v>
      </c>
      <c r="M219" s="59"/>
      <c r="N219" s="59">
        <v>11</v>
      </c>
      <c r="O219" s="59"/>
      <c r="P219" s="59">
        <v>1</v>
      </c>
      <c r="Q219" s="59"/>
      <c r="R219" s="59"/>
    </row>
    <row r="220" spans="1:18" x14ac:dyDescent="0.25">
      <c r="A220" s="65">
        <v>39357</v>
      </c>
      <c r="B220" s="59"/>
      <c r="C220" s="59" t="s">
        <v>672</v>
      </c>
      <c r="D220" s="60" t="s">
        <v>670</v>
      </c>
      <c r="E220" s="64">
        <v>0.47916666666666663</v>
      </c>
      <c r="F220" s="59">
        <v>6</v>
      </c>
      <c r="G220" s="59" t="s">
        <v>600</v>
      </c>
      <c r="H220" s="59">
        <v>6</v>
      </c>
      <c r="I220" s="59">
        <v>0</v>
      </c>
      <c r="J220" s="59">
        <v>6</v>
      </c>
      <c r="K220" s="59">
        <v>0</v>
      </c>
      <c r="L220" s="59">
        <v>0</v>
      </c>
      <c r="M220" s="59"/>
      <c r="N220" s="59"/>
      <c r="O220" s="59">
        <v>6</v>
      </c>
      <c r="P220" s="59"/>
      <c r="Q220" s="59"/>
      <c r="R220" s="59"/>
    </row>
    <row r="221" spans="1:18" x14ac:dyDescent="0.25">
      <c r="A221" s="65">
        <v>39357</v>
      </c>
      <c r="B221" s="59"/>
      <c r="C221" s="59" t="s">
        <v>672</v>
      </c>
      <c r="D221" s="60" t="s">
        <v>670</v>
      </c>
      <c r="E221" s="64">
        <v>0.47986111111111107</v>
      </c>
      <c r="F221" s="59">
        <v>6</v>
      </c>
      <c r="G221" s="59" t="s">
        <v>600</v>
      </c>
      <c r="H221" s="59">
        <v>6</v>
      </c>
      <c r="I221" s="59">
        <v>0</v>
      </c>
      <c r="J221" s="59">
        <v>6</v>
      </c>
      <c r="K221" s="59">
        <v>0</v>
      </c>
      <c r="L221" s="59">
        <v>0</v>
      </c>
      <c r="M221" s="59"/>
      <c r="N221" s="59"/>
      <c r="O221" s="59"/>
      <c r="P221" s="59"/>
      <c r="Q221" s="59"/>
      <c r="R221" s="59">
        <v>6</v>
      </c>
    </row>
    <row r="222" spans="1:18" x14ac:dyDescent="0.25">
      <c r="A222" s="65">
        <v>39357</v>
      </c>
      <c r="B222" s="59"/>
      <c r="C222" s="59" t="s">
        <v>673</v>
      </c>
      <c r="D222" s="60" t="s">
        <v>670</v>
      </c>
      <c r="E222" s="64">
        <v>0.49583333333333329</v>
      </c>
      <c r="F222" s="59">
        <v>3</v>
      </c>
      <c r="G222" s="59" t="s">
        <v>600</v>
      </c>
      <c r="H222" s="59">
        <v>3</v>
      </c>
      <c r="I222" s="59">
        <v>0</v>
      </c>
      <c r="J222" s="59">
        <v>0</v>
      </c>
      <c r="K222" s="59">
        <v>0</v>
      </c>
      <c r="L222" s="59">
        <v>3</v>
      </c>
      <c r="M222" s="59"/>
      <c r="N222" s="59"/>
      <c r="O222" s="59">
        <v>3</v>
      </c>
      <c r="P222" s="59"/>
      <c r="Q222" s="59"/>
      <c r="R222" s="59"/>
    </row>
    <row r="223" spans="1:18" x14ac:dyDescent="0.25">
      <c r="A223" s="65">
        <v>39357</v>
      </c>
      <c r="B223" s="59"/>
      <c r="C223" s="59" t="s">
        <v>674</v>
      </c>
      <c r="D223" s="60" t="s">
        <v>670</v>
      </c>
      <c r="E223" s="64">
        <v>0.50555555555555554</v>
      </c>
      <c r="F223" s="59">
        <v>1</v>
      </c>
      <c r="G223" s="59" t="s">
        <v>600</v>
      </c>
      <c r="H223" s="59">
        <v>1</v>
      </c>
      <c r="I223" s="59">
        <v>0</v>
      </c>
      <c r="J223" s="59">
        <v>0</v>
      </c>
      <c r="K223" s="59">
        <v>0</v>
      </c>
      <c r="L223" s="59">
        <v>1</v>
      </c>
      <c r="M223" s="59"/>
      <c r="N223" s="59"/>
      <c r="O223" s="59">
        <v>1</v>
      </c>
      <c r="P223" s="59"/>
      <c r="Q223" s="59"/>
      <c r="R223" s="59"/>
    </row>
    <row r="224" spans="1:18" x14ac:dyDescent="0.25">
      <c r="A224" s="63">
        <v>39359</v>
      </c>
      <c r="B224" s="66">
        <v>0.33750000000000002</v>
      </c>
      <c r="C224" s="59"/>
      <c r="D224" s="60" t="s">
        <v>670</v>
      </c>
      <c r="E224" s="64">
        <v>0.55555555555555558</v>
      </c>
      <c r="F224" s="59"/>
      <c r="G224" s="59"/>
      <c r="H224" s="59"/>
      <c r="I224" s="59"/>
      <c r="J224" s="59"/>
      <c r="K224" s="59"/>
      <c r="L224" s="59"/>
      <c r="M224" s="59"/>
      <c r="N224" s="59"/>
      <c r="O224" s="59"/>
      <c r="P224" s="59"/>
      <c r="Q224" s="59"/>
      <c r="R224" s="59"/>
    </row>
    <row r="225" spans="1:18" x14ac:dyDescent="0.25">
      <c r="A225" s="63">
        <v>39359</v>
      </c>
      <c r="B225" s="66">
        <v>0.84375</v>
      </c>
      <c r="C225" s="59" t="s">
        <v>55</v>
      </c>
      <c r="D225" s="60" t="s">
        <v>670</v>
      </c>
      <c r="E225" s="64">
        <v>0.55694444444444446</v>
      </c>
      <c r="F225" s="59">
        <v>3</v>
      </c>
      <c r="G225" s="59" t="s">
        <v>600</v>
      </c>
      <c r="H225" s="59">
        <v>1</v>
      </c>
      <c r="I225" s="59">
        <v>0</v>
      </c>
      <c r="J225" s="59">
        <v>0</v>
      </c>
      <c r="K225" s="59">
        <v>0</v>
      </c>
      <c r="L225" s="59">
        <v>3</v>
      </c>
      <c r="M225" s="59"/>
      <c r="N225" s="59"/>
      <c r="O225" s="59">
        <v>1</v>
      </c>
      <c r="P225" s="59"/>
      <c r="Q225" s="59"/>
      <c r="R225" s="59">
        <v>2</v>
      </c>
    </row>
    <row r="226" spans="1:18" x14ac:dyDescent="0.25">
      <c r="A226" s="63">
        <v>39359</v>
      </c>
      <c r="B226" s="59"/>
      <c r="C226" s="59" t="s">
        <v>665</v>
      </c>
      <c r="D226" s="60" t="s">
        <v>670</v>
      </c>
      <c r="E226" s="64">
        <v>0.56597222222222221</v>
      </c>
      <c r="F226" s="59">
        <v>16</v>
      </c>
      <c r="G226" s="59" t="s">
        <v>600</v>
      </c>
      <c r="H226" s="59">
        <v>16</v>
      </c>
      <c r="I226" s="59">
        <v>0</v>
      </c>
      <c r="J226" s="59">
        <v>16</v>
      </c>
      <c r="K226" s="59">
        <v>0</v>
      </c>
      <c r="L226" s="59">
        <v>0</v>
      </c>
      <c r="M226" s="59"/>
      <c r="N226" s="59">
        <v>16</v>
      </c>
      <c r="O226" s="59"/>
      <c r="P226" s="59"/>
      <c r="Q226" s="59"/>
      <c r="R226" s="59"/>
    </row>
    <row r="227" spans="1:18" x14ac:dyDescent="0.25">
      <c r="A227" s="63">
        <v>39359</v>
      </c>
      <c r="B227" s="59"/>
      <c r="C227" s="59" t="s">
        <v>665</v>
      </c>
      <c r="D227" s="60" t="s">
        <v>670</v>
      </c>
      <c r="E227" s="64">
        <v>0.56736111111111109</v>
      </c>
      <c r="F227" s="59">
        <v>16</v>
      </c>
      <c r="G227" s="59" t="s">
        <v>600</v>
      </c>
      <c r="H227" s="59">
        <v>16</v>
      </c>
      <c r="I227" s="59">
        <v>0</v>
      </c>
      <c r="J227" s="59">
        <v>16</v>
      </c>
      <c r="K227" s="59">
        <v>0</v>
      </c>
      <c r="L227" s="59">
        <v>0</v>
      </c>
      <c r="M227" s="59"/>
      <c r="N227" s="59"/>
      <c r="O227" s="59"/>
      <c r="P227" s="59"/>
      <c r="Q227" s="59"/>
      <c r="R227" s="59">
        <v>16</v>
      </c>
    </row>
    <row r="228" spans="1:18" x14ac:dyDescent="0.25">
      <c r="A228" s="63">
        <v>39359</v>
      </c>
      <c r="B228" s="59"/>
      <c r="C228" s="59" t="s">
        <v>92</v>
      </c>
      <c r="D228" s="60" t="s">
        <v>670</v>
      </c>
      <c r="E228" s="64">
        <v>0.56805555555555554</v>
      </c>
      <c r="F228" s="59">
        <v>1</v>
      </c>
      <c r="G228" s="59" t="s">
        <v>600</v>
      </c>
      <c r="H228" s="59">
        <v>1</v>
      </c>
      <c r="I228" s="59">
        <v>0</v>
      </c>
      <c r="J228" s="59">
        <v>0</v>
      </c>
      <c r="K228" s="59">
        <v>0</v>
      </c>
      <c r="L228" s="59">
        <v>1</v>
      </c>
      <c r="M228" s="59"/>
      <c r="N228" s="59"/>
      <c r="O228" s="59">
        <v>1</v>
      </c>
      <c r="P228" s="59"/>
      <c r="Q228" s="59"/>
      <c r="R228" s="59"/>
    </row>
    <row r="229" spans="1:18" x14ac:dyDescent="0.25">
      <c r="A229" s="63">
        <v>39359</v>
      </c>
      <c r="B229" s="59"/>
      <c r="C229" s="59" t="s">
        <v>641</v>
      </c>
      <c r="D229" s="60" t="s">
        <v>670</v>
      </c>
      <c r="E229" s="64">
        <v>0.57013888888888886</v>
      </c>
      <c r="F229" s="59">
        <v>1</v>
      </c>
      <c r="G229" s="59" t="s">
        <v>600</v>
      </c>
      <c r="H229" s="59">
        <v>1</v>
      </c>
      <c r="I229" s="59">
        <v>0</v>
      </c>
      <c r="J229" s="59">
        <v>1</v>
      </c>
      <c r="K229" s="59">
        <v>0</v>
      </c>
      <c r="L229" s="59">
        <v>0</v>
      </c>
      <c r="M229" s="59"/>
      <c r="N229" s="59"/>
      <c r="O229" s="59">
        <v>1</v>
      </c>
      <c r="P229" s="59"/>
      <c r="Q229" s="59"/>
      <c r="R229" s="59"/>
    </row>
    <row r="230" spans="1:18" x14ac:dyDescent="0.25">
      <c r="A230" s="63">
        <v>39359</v>
      </c>
      <c r="B230" s="59"/>
      <c r="C230" s="59" t="s">
        <v>617</v>
      </c>
      <c r="D230" s="60" t="s">
        <v>670</v>
      </c>
      <c r="E230" s="64">
        <v>0.5840277777777777</v>
      </c>
      <c r="F230" s="59">
        <v>18</v>
      </c>
      <c r="G230" s="59" t="s">
        <v>600</v>
      </c>
      <c r="H230" s="59">
        <v>14</v>
      </c>
      <c r="I230" s="59">
        <v>0</v>
      </c>
      <c r="J230" s="59">
        <v>18</v>
      </c>
      <c r="K230" s="59">
        <v>0</v>
      </c>
      <c r="L230" s="59">
        <v>0</v>
      </c>
      <c r="M230" s="59"/>
      <c r="N230" s="59">
        <v>13</v>
      </c>
      <c r="O230" s="59">
        <v>5</v>
      </c>
      <c r="P230" s="59"/>
      <c r="Q230" s="59"/>
      <c r="R230" s="59"/>
    </row>
    <row r="231" spans="1:18" x14ac:dyDescent="0.25">
      <c r="A231" s="63">
        <v>39384</v>
      </c>
      <c r="B231" s="66">
        <v>0.15208333333333332</v>
      </c>
      <c r="C231" s="59"/>
      <c r="D231" s="60" t="s">
        <v>670</v>
      </c>
      <c r="E231" s="64">
        <v>0.36666666666666664</v>
      </c>
      <c r="F231" s="59"/>
      <c r="G231" s="59"/>
      <c r="H231" s="59"/>
      <c r="I231" s="59"/>
      <c r="J231" s="59"/>
      <c r="K231" s="59"/>
      <c r="L231" s="59"/>
      <c r="M231" s="59"/>
      <c r="N231" s="59"/>
      <c r="O231" s="59"/>
      <c r="P231" s="59"/>
      <c r="Q231" s="59"/>
      <c r="R231" s="59"/>
    </row>
    <row r="232" spans="1:18" x14ac:dyDescent="0.25">
      <c r="A232" s="63">
        <v>39384</v>
      </c>
      <c r="B232" s="66">
        <v>0.66388888888888886</v>
      </c>
      <c r="C232" s="59" t="s">
        <v>618</v>
      </c>
      <c r="D232" s="60" t="s">
        <v>670</v>
      </c>
      <c r="E232" s="64">
        <v>0.36666666666666664</v>
      </c>
      <c r="F232" s="59">
        <v>24</v>
      </c>
      <c r="G232" s="59" t="s">
        <v>600</v>
      </c>
      <c r="H232" s="59">
        <v>17</v>
      </c>
      <c r="I232" s="59">
        <v>1</v>
      </c>
      <c r="J232" s="59">
        <v>0</v>
      </c>
      <c r="K232" s="59">
        <v>1</v>
      </c>
      <c r="L232" s="59">
        <v>23</v>
      </c>
      <c r="M232" s="59" t="s">
        <v>675</v>
      </c>
      <c r="N232" s="59">
        <v>21</v>
      </c>
      <c r="O232" s="59"/>
      <c r="P232" s="59">
        <v>3</v>
      </c>
      <c r="Q232" s="59"/>
      <c r="R232" s="59"/>
    </row>
    <row r="233" spans="1:18" x14ac:dyDescent="0.25">
      <c r="A233" s="63">
        <v>39384</v>
      </c>
      <c r="B233" s="59"/>
      <c r="C233" s="59" t="s">
        <v>601</v>
      </c>
      <c r="D233" s="60" t="s">
        <v>670</v>
      </c>
      <c r="E233" s="64">
        <v>0.37222222222222218</v>
      </c>
      <c r="F233" s="59">
        <v>45</v>
      </c>
      <c r="G233" s="59" t="s">
        <v>600</v>
      </c>
      <c r="H233" s="59">
        <v>45</v>
      </c>
      <c r="I233" s="59">
        <v>2</v>
      </c>
      <c r="J233" s="59">
        <v>0</v>
      </c>
      <c r="K233" s="59">
        <v>2</v>
      </c>
      <c r="L233" s="59">
        <v>43</v>
      </c>
      <c r="M233" s="59" t="s">
        <v>676</v>
      </c>
      <c r="N233" s="59">
        <v>45</v>
      </c>
      <c r="O233" s="59"/>
      <c r="P233" s="59"/>
      <c r="Q233" s="59"/>
      <c r="R233" s="59"/>
    </row>
    <row r="234" spans="1:18" x14ac:dyDescent="0.25">
      <c r="A234" s="63">
        <v>39384</v>
      </c>
      <c r="B234" s="59"/>
      <c r="C234" s="59" t="s">
        <v>647</v>
      </c>
      <c r="D234" s="60" t="s">
        <v>670</v>
      </c>
      <c r="E234" s="64">
        <v>0.37291666666666667</v>
      </c>
      <c r="F234" s="59">
        <v>2</v>
      </c>
      <c r="G234" s="59" t="s">
        <v>600</v>
      </c>
      <c r="H234" s="59">
        <v>2</v>
      </c>
      <c r="I234" s="59">
        <v>0</v>
      </c>
      <c r="J234" s="59">
        <v>0</v>
      </c>
      <c r="K234" s="59">
        <v>0</v>
      </c>
      <c r="L234" s="59">
        <v>2</v>
      </c>
      <c r="M234" s="59"/>
      <c r="N234" s="59"/>
      <c r="O234" s="59">
        <v>2</v>
      </c>
      <c r="P234" s="59"/>
      <c r="Q234" s="59"/>
      <c r="R234" s="59"/>
    </row>
    <row r="235" spans="1:18" x14ac:dyDescent="0.25">
      <c r="A235" s="63">
        <v>39384</v>
      </c>
      <c r="B235" s="59"/>
      <c r="C235" s="59"/>
      <c r="D235" s="60" t="s">
        <v>670</v>
      </c>
      <c r="E235" s="64">
        <v>0.375</v>
      </c>
      <c r="F235" s="59"/>
      <c r="G235" s="59"/>
      <c r="H235" s="59"/>
      <c r="I235" s="59"/>
      <c r="J235" s="59"/>
      <c r="K235" s="59"/>
      <c r="L235" s="59"/>
      <c r="M235" s="59"/>
      <c r="N235" s="59"/>
      <c r="O235" s="59"/>
      <c r="P235" s="59"/>
      <c r="Q235" s="59"/>
      <c r="R235" s="59"/>
    </row>
    <row r="236" spans="1:18" x14ac:dyDescent="0.25">
      <c r="A236" s="63">
        <v>39386</v>
      </c>
      <c r="B236" s="59"/>
      <c r="C236" s="59" t="s">
        <v>89</v>
      </c>
      <c r="D236" s="60" t="s">
        <v>670</v>
      </c>
      <c r="E236" s="64">
        <v>0.42430555555555555</v>
      </c>
      <c r="F236" s="59">
        <v>3</v>
      </c>
      <c r="G236" s="59" t="s">
        <v>600</v>
      </c>
      <c r="H236" s="59">
        <v>3</v>
      </c>
      <c r="I236" s="59">
        <v>0</v>
      </c>
      <c r="J236" s="59">
        <v>0</v>
      </c>
      <c r="K236" s="59">
        <v>0</v>
      </c>
      <c r="L236" s="59">
        <v>3</v>
      </c>
      <c r="M236" s="59"/>
      <c r="N236" s="59"/>
      <c r="O236" s="59"/>
      <c r="P236" s="59"/>
      <c r="Q236" s="59"/>
      <c r="R236" s="59"/>
    </row>
    <row r="237" spans="1:18" x14ac:dyDescent="0.25">
      <c r="A237" s="63">
        <v>39386</v>
      </c>
      <c r="B237" s="59"/>
      <c r="C237" s="59" t="s">
        <v>92</v>
      </c>
      <c r="D237" s="60" t="s">
        <v>670</v>
      </c>
      <c r="E237" s="64">
        <v>0.43263888888888885</v>
      </c>
      <c r="F237" s="59">
        <v>2</v>
      </c>
      <c r="G237" s="59" t="s">
        <v>600</v>
      </c>
      <c r="H237" s="59">
        <v>2</v>
      </c>
      <c r="I237" s="59">
        <v>1</v>
      </c>
      <c r="J237" s="59">
        <v>0</v>
      </c>
      <c r="K237" s="59">
        <v>1</v>
      </c>
      <c r="L237" s="59">
        <v>1</v>
      </c>
      <c r="M237" s="59" t="s">
        <v>643</v>
      </c>
      <c r="N237" s="59"/>
      <c r="O237" s="59">
        <v>2</v>
      </c>
      <c r="P237" s="59"/>
      <c r="Q237" s="59"/>
      <c r="R237" s="59"/>
    </row>
    <row r="238" spans="1:18" x14ac:dyDescent="0.25">
      <c r="A238" s="63">
        <v>39386</v>
      </c>
      <c r="B238" s="59"/>
      <c r="C238" s="59" t="s">
        <v>53</v>
      </c>
      <c r="D238" s="60" t="s">
        <v>670</v>
      </c>
      <c r="E238" s="64">
        <v>0.4375</v>
      </c>
      <c r="F238" s="59">
        <v>4</v>
      </c>
      <c r="G238" s="59" t="s">
        <v>600</v>
      </c>
      <c r="H238" s="59">
        <v>4</v>
      </c>
      <c r="I238" s="59">
        <v>0</v>
      </c>
      <c r="J238" s="59">
        <v>0</v>
      </c>
      <c r="K238" s="59">
        <v>0</v>
      </c>
      <c r="L238" s="59">
        <v>4</v>
      </c>
      <c r="M238" s="59"/>
      <c r="N238" s="59"/>
      <c r="O238" s="59">
        <v>4</v>
      </c>
      <c r="P238" s="59"/>
      <c r="Q238" s="59"/>
      <c r="R238" s="59"/>
    </row>
    <row r="239" spans="1:18" x14ac:dyDescent="0.25">
      <c r="A239" s="63">
        <v>39386</v>
      </c>
      <c r="B239" s="59"/>
      <c r="C239" s="59" t="s">
        <v>74</v>
      </c>
      <c r="D239" s="60" t="s">
        <v>670</v>
      </c>
      <c r="E239" s="64">
        <v>0.44236111111111109</v>
      </c>
      <c r="F239" s="59">
        <v>3</v>
      </c>
      <c r="G239" s="59" t="s">
        <v>600</v>
      </c>
      <c r="H239" s="59">
        <v>3</v>
      </c>
      <c r="I239" s="59">
        <v>0</v>
      </c>
      <c r="J239" s="59">
        <v>0</v>
      </c>
      <c r="K239" s="59">
        <v>0</v>
      </c>
      <c r="L239" s="59">
        <v>3</v>
      </c>
      <c r="M239" s="59"/>
      <c r="N239" s="59"/>
      <c r="O239" s="59">
        <v>3</v>
      </c>
      <c r="P239" s="59"/>
      <c r="Q239" s="59"/>
      <c r="R239" s="59"/>
    </row>
    <row r="240" spans="1:18" x14ac:dyDescent="0.25">
      <c r="A240" s="63">
        <v>39386</v>
      </c>
      <c r="B240" s="59"/>
      <c r="C240" s="59" t="s">
        <v>78</v>
      </c>
      <c r="D240" s="60" t="s">
        <v>670</v>
      </c>
      <c r="E240" s="64">
        <v>0.44236111111111109</v>
      </c>
      <c r="F240" s="59">
        <v>3</v>
      </c>
      <c r="G240" s="59" t="s">
        <v>600</v>
      </c>
      <c r="H240" s="59">
        <v>3</v>
      </c>
      <c r="I240" s="59">
        <v>0</v>
      </c>
      <c r="J240" s="59">
        <v>0</v>
      </c>
      <c r="K240" s="59">
        <v>0</v>
      </c>
      <c r="L240" s="59">
        <v>3</v>
      </c>
      <c r="M240" s="59"/>
      <c r="N240" s="59"/>
      <c r="O240" s="59">
        <v>3</v>
      </c>
      <c r="P240" s="59"/>
      <c r="Q240" s="59"/>
      <c r="R240" s="59"/>
    </row>
    <row r="241" spans="1:18" x14ac:dyDescent="0.25">
      <c r="A241" s="63">
        <v>39386</v>
      </c>
      <c r="B241" s="59"/>
      <c r="C241" s="59" t="s">
        <v>71</v>
      </c>
      <c r="D241" s="60" t="s">
        <v>670</v>
      </c>
      <c r="E241" s="64">
        <v>0.44513888888888886</v>
      </c>
      <c r="F241" s="59">
        <v>2</v>
      </c>
      <c r="G241" s="59" t="s">
        <v>600</v>
      </c>
      <c r="H241" s="59">
        <v>2</v>
      </c>
      <c r="I241" s="59">
        <v>0</v>
      </c>
      <c r="J241" s="59">
        <v>0</v>
      </c>
      <c r="K241" s="59">
        <v>0</v>
      </c>
      <c r="L241" s="59">
        <v>2</v>
      </c>
      <c r="M241" s="59"/>
      <c r="N241" s="59"/>
      <c r="O241" s="59">
        <v>2</v>
      </c>
      <c r="P241" s="59"/>
      <c r="Q241" s="59"/>
      <c r="R241" s="59"/>
    </row>
    <row r="242" spans="1:18" x14ac:dyDescent="0.25">
      <c r="A242" s="63">
        <v>39386</v>
      </c>
      <c r="B242" s="59"/>
      <c r="C242" s="59" t="s">
        <v>18</v>
      </c>
      <c r="D242" s="60" t="s">
        <v>670</v>
      </c>
      <c r="E242" s="64">
        <v>0.44930555555555551</v>
      </c>
      <c r="F242" s="59">
        <v>3</v>
      </c>
      <c r="G242" s="59" t="s">
        <v>600</v>
      </c>
      <c r="H242" s="59">
        <v>3</v>
      </c>
      <c r="I242" s="59">
        <v>0</v>
      </c>
      <c r="J242" s="59">
        <v>0</v>
      </c>
      <c r="K242" s="59">
        <v>0</v>
      </c>
      <c r="L242" s="59">
        <v>3</v>
      </c>
      <c r="M242" s="59"/>
      <c r="N242" s="59"/>
      <c r="O242" s="59">
        <v>1</v>
      </c>
      <c r="P242" s="59"/>
      <c r="Q242" s="59"/>
      <c r="R242" s="59"/>
    </row>
    <row r="243" spans="1:18" x14ac:dyDescent="0.25">
      <c r="A243" s="63">
        <v>39386</v>
      </c>
      <c r="B243" s="59"/>
      <c r="C243" s="59" t="s">
        <v>20</v>
      </c>
      <c r="D243" s="60" t="s">
        <v>670</v>
      </c>
      <c r="E243" s="64">
        <v>0.45277777777777778</v>
      </c>
      <c r="F243" s="59">
        <v>3</v>
      </c>
      <c r="G243" s="59" t="s">
        <v>600</v>
      </c>
      <c r="H243" s="59">
        <v>3</v>
      </c>
      <c r="I243" s="59">
        <v>1</v>
      </c>
      <c r="J243" s="59">
        <v>0</v>
      </c>
      <c r="K243" s="59">
        <v>1</v>
      </c>
      <c r="L243" s="59">
        <v>2</v>
      </c>
      <c r="M243" s="59" t="s">
        <v>615</v>
      </c>
      <c r="N243" s="59"/>
      <c r="O243" s="59">
        <v>3</v>
      </c>
      <c r="P243" s="59"/>
      <c r="Q243" s="59"/>
      <c r="R243" s="59"/>
    </row>
    <row r="244" spans="1:18" x14ac:dyDescent="0.25">
      <c r="A244" s="63">
        <v>39386</v>
      </c>
      <c r="B244" s="59"/>
      <c r="C244" s="59" t="s">
        <v>23</v>
      </c>
      <c r="D244" s="60" t="s">
        <v>670</v>
      </c>
      <c r="E244" s="64">
        <v>0.46041666666666664</v>
      </c>
      <c r="F244" s="59">
        <v>3</v>
      </c>
      <c r="G244" s="59" t="s">
        <v>600</v>
      </c>
      <c r="H244" s="59">
        <v>3</v>
      </c>
      <c r="I244" s="59">
        <v>0</v>
      </c>
      <c r="J244" s="59">
        <v>0</v>
      </c>
      <c r="K244" s="59">
        <v>0</v>
      </c>
      <c r="L244" s="59">
        <v>3</v>
      </c>
      <c r="M244" s="59"/>
      <c r="N244" s="59"/>
      <c r="O244" s="59">
        <v>3</v>
      </c>
      <c r="P244" s="59"/>
      <c r="Q244" s="59"/>
      <c r="R244" s="59"/>
    </row>
    <row r="245" spans="1:18" x14ac:dyDescent="0.25">
      <c r="A245" s="63">
        <v>39386</v>
      </c>
      <c r="B245" s="59"/>
      <c r="C245" s="59" t="s">
        <v>604</v>
      </c>
      <c r="D245" s="60" t="s">
        <v>670</v>
      </c>
      <c r="E245" s="64">
        <v>0.46041666666666664</v>
      </c>
      <c r="F245" s="59">
        <v>1</v>
      </c>
      <c r="G245" s="59" t="s">
        <v>600</v>
      </c>
      <c r="H245" s="59">
        <v>1</v>
      </c>
      <c r="I245" s="59">
        <v>0</v>
      </c>
      <c r="J245" s="59">
        <v>0</v>
      </c>
      <c r="K245" s="59">
        <v>0</v>
      </c>
      <c r="L245" s="59">
        <v>1</v>
      </c>
      <c r="M245" s="59"/>
      <c r="N245" s="59"/>
      <c r="O245" s="59">
        <v>1</v>
      </c>
      <c r="P245" s="59"/>
      <c r="Q245" s="59"/>
      <c r="R245" s="59"/>
    </row>
    <row r="246" spans="1:18" x14ac:dyDescent="0.25">
      <c r="A246" s="63">
        <v>39322</v>
      </c>
      <c r="B246" s="59" t="s">
        <v>677</v>
      </c>
      <c r="C246" s="59" t="s">
        <v>669</v>
      </c>
      <c r="D246" s="60" t="s">
        <v>678</v>
      </c>
      <c r="E246" s="64">
        <v>0.37847222222222221</v>
      </c>
      <c r="F246" s="59">
        <v>1</v>
      </c>
      <c r="G246" s="59" t="s">
        <v>600</v>
      </c>
      <c r="H246" s="59">
        <v>1</v>
      </c>
      <c r="I246" s="59">
        <v>0</v>
      </c>
      <c r="J246" s="59">
        <v>0</v>
      </c>
      <c r="K246" s="59">
        <v>1</v>
      </c>
      <c r="L246" s="59">
        <v>0</v>
      </c>
      <c r="M246" s="59"/>
      <c r="N246" s="59"/>
      <c r="O246" s="59">
        <v>1</v>
      </c>
      <c r="P246" s="59"/>
      <c r="Q246" s="59"/>
      <c r="R246" s="59"/>
    </row>
    <row r="247" spans="1:18" x14ac:dyDescent="0.25">
      <c r="A247" s="63">
        <v>39322</v>
      </c>
      <c r="B247" s="59"/>
      <c r="C247" s="59" t="s">
        <v>669</v>
      </c>
      <c r="D247" s="60" t="s">
        <v>678</v>
      </c>
      <c r="E247" s="64">
        <v>0.38541666666666663</v>
      </c>
      <c r="F247" s="59">
        <v>4</v>
      </c>
      <c r="G247" s="59" t="s">
        <v>600</v>
      </c>
      <c r="H247" s="59">
        <v>4</v>
      </c>
      <c r="I247" s="59">
        <v>0</v>
      </c>
      <c r="J247" s="59">
        <v>4</v>
      </c>
      <c r="K247" s="59">
        <v>0</v>
      </c>
      <c r="L247" s="59">
        <v>0</v>
      </c>
      <c r="M247" s="59"/>
      <c r="N247" s="59"/>
      <c r="O247" s="59">
        <v>4</v>
      </c>
      <c r="P247" s="59"/>
      <c r="Q247" s="59"/>
      <c r="R247" s="59"/>
    </row>
    <row r="248" spans="1:18" x14ac:dyDescent="0.25">
      <c r="A248" s="63">
        <v>39322</v>
      </c>
      <c r="B248" s="59"/>
      <c r="C248" s="59" t="s">
        <v>669</v>
      </c>
      <c r="D248" s="60" t="s">
        <v>678</v>
      </c>
      <c r="E248" s="64">
        <v>0.39513888888888887</v>
      </c>
      <c r="F248" s="59">
        <v>10</v>
      </c>
      <c r="G248" s="59" t="s">
        <v>600</v>
      </c>
      <c r="H248" s="59">
        <v>10</v>
      </c>
      <c r="I248" s="59">
        <v>0</v>
      </c>
      <c r="J248" s="59">
        <v>4</v>
      </c>
      <c r="K248" s="59">
        <v>4</v>
      </c>
      <c r="L248" s="59">
        <v>2</v>
      </c>
      <c r="M248" s="59"/>
      <c r="N248" s="59"/>
      <c r="O248" s="59">
        <v>10</v>
      </c>
      <c r="P248" s="59"/>
      <c r="Q248" s="59"/>
      <c r="R248" s="59"/>
    </row>
    <row r="249" spans="1:18" x14ac:dyDescent="0.25">
      <c r="A249" s="63">
        <v>39322</v>
      </c>
      <c r="B249" s="59"/>
      <c r="C249" s="59" t="s">
        <v>669</v>
      </c>
      <c r="D249" s="60" t="s">
        <v>678</v>
      </c>
      <c r="E249" s="64">
        <v>0.40069444444444441</v>
      </c>
      <c r="F249" s="59">
        <v>3</v>
      </c>
      <c r="G249" s="59" t="s">
        <v>600</v>
      </c>
      <c r="H249" s="59">
        <v>1</v>
      </c>
      <c r="I249" s="59">
        <v>0</v>
      </c>
      <c r="J249" s="59">
        <v>0</v>
      </c>
      <c r="K249" s="59">
        <v>3</v>
      </c>
      <c r="L249" s="59"/>
      <c r="M249" s="59"/>
      <c r="N249" s="59"/>
      <c r="O249" s="59">
        <v>1</v>
      </c>
      <c r="P249" s="59"/>
      <c r="Q249" s="59"/>
      <c r="R249" s="59">
        <v>2</v>
      </c>
    </row>
    <row r="250" spans="1:18" x14ac:dyDescent="0.25">
      <c r="A250" s="63">
        <v>39322</v>
      </c>
      <c r="B250" s="59"/>
      <c r="C250" s="59" t="s">
        <v>669</v>
      </c>
      <c r="D250" s="60" t="s">
        <v>678</v>
      </c>
      <c r="E250" s="64">
        <v>0.40694444444444444</v>
      </c>
      <c r="F250" s="59">
        <v>9</v>
      </c>
      <c r="G250" s="59" t="s">
        <v>600</v>
      </c>
      <c r="H250" s="59">
        <v>9</v>
      </c>
      <c r="I250" s="59">
        <v>0</v>
      </c>
      <c r="J250" s="59">
        <v>3</v>
      </c>
      <c r="K250" s="59">
        <v>4</v>
      </c>
      <c r="L250" s="59">
        <v>2</v>
      </c>
      <c r="M250" s="59"/>
      <c r="N250" s="59"/>
      <c r="O250" s="59">
        <v>9</v>
      </c>
      <c r="P250" s="59"/>
      <c r="Q250" s="59"/>
      <c r="R250" s="59"/>
    </row>
    <row r="251" spans="1:18" x14ac:dyDescent="0.25">
      <c r="A251" s="63">
        <v>39322</v>
      </c>
      <c r="B251" s="59"/>
      <c r="C251" s="59" t="s">
        <v>669</v>
      </c>
      <c r="D251" s="60" t="s">
        <v>678</v>
      </c>
      <c r="E251" s="64">
        <v>0.41249999999999998</v>
      </c>
      <c r="F251" s="59">
        <v>1</v>
      </c>
      <c r="G251" s="59" t="s">
        <v>600</v>
      </c>
      <c r="H251" s="59">
        <v>1</v>
      </c>
      <c r="I251" s="59">
        <v>0</v>
      </c>
      <c r="J251" s="59">
        <v>1</v>
      </c>
      <c r="K251" s="59">
        <v>0</v>
      </c>
      <c r="L251" s="59">
        <v>0</v>
      </c>
      <c r="M251" s="59"/>
      <c r="N251" s="59"/>
      <c r="O251" s="59">
        <v>1</v>
      </c>
      <c r="P251" s="59"/>
      <c r="Q251" s="59"/>
      <c r="R251" s="59"/>
    </row>
    <row r="252" spans="1:18" x14ac:dyDescent="0.25">
      <c r="A252" s="63">
        <v>39324</v>
      </c>
      <c r="B252" s="59"/>
      <c r="C252" s="59" t="s">
        <v>671</v>
      </c>
      <c r="D252" s="60" t="s">
        <v>678</v>
      </c>
      <c r="E252" s="64">
        <v>0.4236111111111111</v>
      </c>
      <c r="F252" s="59">
        <v>4</v>
      </c>
      <c r="G252" s="59" t="s">
        <v>600</v>
      </c>
      <c r="H252" s="59">
        <v>4</v>
      </c>
      <c r="I252" s="59">
        <v>0</v>
      </c>
      <c r="J252" s="59">
        <v>4</v>
      </c>
      <c r="K252" s="59">
        <v>0</v>
      </c>
      <c r="L252" s="59">
        <v>0</v>
      </c>
      <c r="M252" s="59"/>
      <c r="N252" s="59"/>
      <c r="O252" s="59">
        <v>4</v>
      </c>
      <c r="P252" s="59"/>
      <c r="Q252" s="59"/>
      <c r="R252" s="59">
        <v>1</v>
      </c>
    </row>
    <row r="253" spans="1:18" x14ac:dyDescent="0.25">
      <c r="A253" s="63">
        <v>39324</v>
      </c>
      <c r="B253" s="59"/>
      <c r="C253" s="59" t="s">
        <v>671</v>
      </c>
      <c r="D253" s="60" t="s">
        <v>678</v>
      </c>
      <c r="E253" s="64">
        <v>0.42638888888888887</v>
      </c>
      <c r="F253" s="59">
        <v>4</v>
      </c>
      <c r="G253" s="59" t="s">
        <v>600</v>
      </c>
      <c r="H253" s="59">
        <v>4</v>
      </c>
      <c r="I253" s="59">
        <v>0</v>
      </c>
      <c r="J253" s="59">
        <v>4</v>
      </c>
      <c r="K253" s="59">
        <v>0</v>
      </c>
      <c r="L253" s="59"/>
      <c r="M253" s="59"/>
      <c r="N253" s="59"/>
      <c r="O253" s="59">
        <v>4</v>
      </c>
      <c r="P253" s="59"/>
      <c r="Q253" s="59"/>
      <c r="R253" s="59"/>
    </row>
    <row r="254" spans="1:18" x14ac:dyDescent="0.25">
      <c r="A254" s="63">
        <v>39324</v>
      </c>
      <c r="B254" s="59"/>
      <c r="C254" s="59" t="s">
        <v>679</v>
      </c>
      <c r="D254" s="60" t="s">
        <v>678</v>
      </c>
      <c r="E254" s="64">
        <v>0.42986111111111108</v>
      </c>
      <c r="F254" s="59">
        <v>1</v>
      </c>
      <c r="G254" s="59" t="s">
        <v>600</v>
      </c>
      <c r="H254" s="59">
        <v>1</v>
      </c>
      <c r="I254" s="59">
        <v>0</v>
      </c>
      <c r="J254" s="59">
        <v>1</v>
      </c>
      <c r="K254" s="59">
        <v>0</v>
      </c>
      <c r="L254" s="59">
        <v>0</v>
      </c>
      <c r="M254" s="59"/>
      <c r="N254" s="59"/>
      <c r="O254" s="59">
        <v>1</v>
      </c>
      <c r="P254" s="59"/>
      <c r="Q254" s="59"/>
      <c r="R254" s="59"/>
    </row>
    <row r="255" spans="1:18" x14ac:dyDescent="0.25">
      <c r="A255" s="63">
        <v>39324</v>
      </c>
      <c r="B255" s="59"/>
      <c r="C255" s="59" t="s">
        <v>651</v>
      </c>
      <c r="D255" s="60" t="s">
        <v>678</v>
      </c>
      <c r="E255" s="64">
        <v>0.43333333333333329</v>
      </c>
      <c r="F255" s="59">
        <v>4</v>
      </c>
      <c r="G255" s="59" t="s">
        <v>600</v>
      </c>
      <c r="H255" s="59">
        <v>4</v>
      </c>
      <c r="I255" s="59">
        <v>0</v>
      </c>
      <c r="J255" s="59">
        <v>4</v>
      </c>
      <c r="K255" s="59">
        <v>0</v>
      </c>
      <c r="L255" s="59">
        <v>0</v>
      </c>
      <c r="M255" s="59"/>
      <c r="N255" s="59"/>
      <c r="O255" s="59">
        <v>4</v>
      </c>
      <c r="P255" s="59"/>
      <c r="Q255" s="59"/>
      <c r="R255" s="59">
        <v>4</v>
      </c>
    </row>
    <row r="256" spans="1:18" x14ac:dyDescent="0.25">
      <c r="A256" s="63">
        <v>39324</v>
      </c>
      <c r="B256" s="59"/>
      <c r="C256" s="59" t="s">
        <v>680</v>
      </c>
      <c r="D256" s="60" t="s">
        <v>678</v>
      </c>
      <c r="E256" s="64">
        <v>0.4375</v>
      </c>
      <c r="F256" s="59">
        <v>1</v>
      </c>
      <c r="G256" s="59" t="s">
        <v>600</v>
      </c>
      <c r="H256" s="59">
        <v>1</v>
      </c>
      <c r="I256" s="59">
        <v>0</v>
      </c>
      <c r="J256" s="59">
        <v>1</v>
      </c>
      <c r="K256" s="59">
        <v>0</v>
      </c>
      <c r="L256" s="59">
        <v>0</v>
      </c>
      <c r="M256" s="59"/>
      <c r="N256" s="59"/>
      <c r="O256" s="59">
        <v>1</v>
      </c>
      <c r="P256" s="59"/>
      <c r="Q256" s="59"/>
      <c r="R256" s="59"/>
    </row>
    <row r="257" spans="1:18" x14ac:dyDescent="0.25">
      <c r="A257" s="63">
        <v>39324</v>
      </c>
      <c r="B257" s="59"/>
      <c r="C257" s="59" t="s">
        <v>601</v>
      </c>
      <c r="D257" s="60" t="s">
        <v>678</v>
      </c>
      <c r="E257" s="64">
        <v>0.44722222222222219</v>
      </c>
      <c r="F257" s="59">
        <v>2</v>
      </c>
      <c r="G257" s="59" t="s">
        <v>600</v>
      </c>
      <c r="H257" s="59">
        <v>2</v>
      </c>
      <c r="I257" s="59">
        <v>0</v>
      </c>
      <c r="J257" s="59">
        <v>2</v>
      </c>
      <c r="K257" s="59">
        <v>0</v>
      </c>
      <c r="L257" s="59">
        <v>0</v>
      </c>
      <c r="M257" s="59"/>
      <c r="N257" s="59"/>
      <c r="O257" s="59">
        <v>2</v>
      </c>
      <c r="P257" s="59"/>
      <c r="Q257" s="59"/>
      <c r="R257" s="59"/>
    </row>
    <row r="258" spans="1:18" x14ac:dyDescent="0.25">
      <c r="A258" s="63">
        <v>39324</v>
      </c>
      <c r="B258" s="59"/>
      <c r="C258" s="59" t="s">
        <v>601</v>
      </c>
      <c r="D258" s="60" t="s">
        <v>678</v>
      </c>
      <c r="E258" s="64">
        <v>0.44930555555555551</v>
      </c>
      <c r="F258" s="59">
        <v>3</v>
      </c>
      <c r="G258" s="59" t="s">
        <v>600</v>
      </c>
      <c r="H258" s="59">
        <v>3</v>
      </c>
      <c r="I258" s="59">
        <v>0</v>
      </c>
      <c r="J258" s="59">
        <v>3</v>
      </c>
      <c r="K258" s="59">
        <v>0</v>
      </c>
      <c r="L258" s="59"/>
      <c r="M258" s="59"/>
      <c r="N258" s="59">
        <v>2</v>
      </c>
      <c r="O258" s="59"/>
      <c r="P258" s="59">
        <v>1</v>
      </c>
      <c r="Q258" s="59"/>
      <c r="R258" s="59"/>
    </row>
    <row r="259" spans="1:18" x14ac:dyDescent="0.25">
      <c r="A259" s="63">
        <v>39324</v>
      </c>
      <c r="B259" s="59"/>
      <c r="C259" s="59" t="s">
        <v>601</v>
      </c>
      <c r="D259" s="60" t="s">
        <v>678</v>
      </c>
      <c r="E259" s="64">
        <v>0.45277777777777778</v>
      </c>
      <c r="F259" s="59">
        <v>2</v>
      </c>
      <c r="G259" s="59" t="s">
        <v>600</v>
      </c>
      <c r="H259" s="59">
        <v>2</v>
      </c>
      <c r="I259" s="59">
        <v>0</v>
      </c>
      <c r="J259" s="59">
        <v>2</v>
      </c>
      <c r="K259" s="59">
        <v>0</v>
      </c>
      <c r="L259" s="59">
        <v>0</v>
      </c>
      <c r="M259" s="59"/>
      <c r="N259" s="59"/>
      <c r="O259" s="59">
        <v>2</v>
      </c>
      <c r="P259" s="59"/>
      <c r="Q259" s="59"/>
      <c r="R259" s="59"/>
    </row>
    <row r="260" spans="1:18" x14ac:dyDescent="0.25">
      <c r="A260" s="63">
        <v>39324</v>
      </c>
      <c r="B260" s="59"/>
      <c r="C260" s="59" t="s">
        <v>601</v>
      </c>
      <c r="D260" s="60" t="s">
        <v>678</v>
      </c>
      <c r="E260" s="64">
        <v>0.45277777777777778</v>
      </c>
      <c r="F260" s="59">
        <v>2</v>
      </c>
      <c r="G260" s="59" t="s">
        <v>600</v>
      </c>
      <c r="H260" s="59">
        <v>2</v>
      </c>
      <c r="I260" s="59">
        <v>0</v>
      </c>
      <c r="J260" s="59">
        <v>2</v>
      </c>
      <c r="K260" s="59">
        <v>0</v>
      </c>
      <c r="L260" s="59"/>
      <c r="M260" s="59"/>
      <c r="N260" s="59"/>
      <c r="O260" s="59"/>
      <c r="P260" s="59"/>
      <c r="Q260" s="59"/>
      <c r="R260" s="59">
        <v>2</v>
      </c>
    </row>
    <row r="261" spans="1:18" x14ac:dyDescent="0.25">
      <c r="A261" s="63">
        <v>39332</v>
      </c>
      <c r="B261" s="59"/>
      <c r="C261" s="59" t="s">
        <v>603</v>
      </c>
      <c r="D261" s="60" t="s">
        <v>678</v>
      </c>
      <c r="E261" s="64">
        <v>0.73263888888888884</v>
      </c>
      <c r="F261" s="59">
        <v>1</v>
      </c>
      <c r="G261" s="59" t="s">
        <v>600</v>
      </c>
      <c r="H261" s="59">
        <v>1</v>
      </c>
      <c r="I261" s="59">
        <v>0</v>
      </c>
      <c r="J261" s="59">
        <v>0</v>
      </c>
      <c r="K261" s="59">
        <v>1</v>
      </c>
      <c r="L261" s="59">
        <v>0</v>
      </c>
      <c r="M261" s="59"/>
      <c r="N261" s="59"/>
      <c r="O261" s="59">
        <v>1</v>
      </c>
      <c r="P261" s="59">
        <v>1</v>
      </c>
      <c r="Q261" s="59"/>
      <c r="R261" s="59"/>
    </row>
    <row r="262" spans="1:18" x14ac:dyDescent="0.25">
      <c r="A262" s="63">
        <v>39332</v>
      </c>
      <c r="B262" s="59"/>
      <c r="C262" s="59" t="s">
        <v>681</v>
      </c>
      <c r="D262" s="60" t="s">
        <v>678</v>
      </c>
      <c r="E262" s="64">
        <v>0.73819444444444438</v>
      </c>
      <c r="F262" s="59">
        <v>1</v>
      </c>
      <c r="G262" s="59" t="s">
        <v>682</v>
      </c>
      <c r="H262" s="59">
        <v>1</v>
      </c>
      <c r="I262" s="59">
        <v>0</v>
      </c>
      <c r="J262" s="59">
        <v>1</v>
      </c>
      <c r="K262" s="59">
        <v>0</v>
      </c>
      <c r="L262" s="59"/>
      <c r="M262" s="59"/>
      <c r="N262" s="59"/>
      <c r="O262" s="59">
        <v>1</v>
      </c>
      <c r="P262" s="59"/>
      <c r="Q262" s="59"/>
      <c r="R262" s="59"/>
    </row>
    <row r="263" spans="1:18" x14ac:dyDescent="0.25">
      <c r="A263" s="63">
        <v>39332</v>
      </c>
      <c r="B263" s="59"/>
      <c r="C263" s="59" t="s">
        <v>681</v>
      </c>
      <c r="D263" s="60" t="s">
        <v>678</v>
      </c>
      <c r="E263" s="64">
        <v>0.74097222222222214</v>
      </c>
      <c r="F263" s="59">
        <v>3</v>
      </c>
      <c r="G263" s="59" t="s">
        <v>600</v>
      </c>
      <c r="H263" s="59">
        <v>3</v>
      </c>
      <c r="I263" s="59">
        <v>0</v>
      </c>
      <c r="J263" s="59">
        <v>3</v>
      </c>
      <c r="K263" s="59">
        <v>0</v>
      </c>
      <c r="L263" s="59">
        <v>0</v>
      </c>
      <c r="M263" s="59"/>
      <c r="N263" s="59"/>
      <c r="O263" s="59">
        <v>3</v>
      </c>
      <c r="P263" s="59"/>
      <c r="Q263" s="59"/>
      <c r="R263" s="59"/>
    </row>
    <row r="264" spans="1:18" x14ac:dyDescent="0.25">
      <c r="A264" s="63">
        <v>39332</v>
      </c>
      <c r="B264" s="59"/>
      <c r="C264" s="59" t="s">
        <v>683</v>
      </c>
      <c r="D264" s="60" t="s">
        <v>678</v>
      </c>
      <c r="E264" s="64">
        <v>0.74583333333333335</v>
      </c>
      <c r="F264" s="59">
        <v>1</v>
      </c>
      <c r="G264" s="59" t="s">
        <v>600</v>
      </c>
      <c r="H264" s="59">
        <v>1</v>
      </c>
      <c r="I264" s="59">
        <v>0</v>
      </c>
      <c r="J264" s="59">
        <v>1</v>
      </c>
      <c r="K264" s="59">
        <v>0</v>
      </c>
      <c r="L264" s="59">
        <v>0</v>
      </c>
      <c r="M264" s="59"/>
      <c r="N264" s="59"/>
      <c r="O264" s="59">
        <v>1</v>
      </c>
      <c r="P264" s="59"/>
      <c r="Q264" s="59"/>
      <c r="R264" s="59"/>
    </row>
    <row r="265" spans="1:18" x14ac:dyDescent="0.25">
      <c r="A265" s="63">
        <v>39332</v>
      </c>
      <c r="B265" s="59"/>
      <c r="C265" s="59" t="s">
        <v>684</v>
      </c>
      <c r="D265" s="60" t="s">
        <v>678</v>
      </c>
      <c r="E265" s="64">
        <v>0.75763888888888886</v>
      </c>
      <c r="F265" s="59">
        <v>3</v>
      </c>
      <c r="G265" s="59" t="s">
        <v>600</v>
      </c>
      <c r="H265" s="59">
        <v>3</v>
      </c>
      <c r="I265" s="59">
        <v>0</v>
      </c>
      <c r="J265" s="59">
        <v>0</v>
      </c>
      <c r="K265" s="59">
        <v>0</v>
      </c>
      <c r="L265" s="59">
        <v>3</v>
      </c>
      <c r="M265" s="59"/>
      <c r="N265" s="59"/>
      <c r="O265" s="59">
        <v>3</v>
      </c>
      <c r="P265" s="59"/>
      <c r="Q265" s="59"/>
      <c r="R265" s="59">
        <v>3</v>
      </c>
    </row>
    <row r="266" spans="1:18" x14ac:dyDescent="0.25">
      <c r="A266" s="63">
        <v>39336</v>
      </c>
      <c r="B266" s="66">
        <v>0.10902777777777778</v>
      </c>
      <c r="C266" s="59"/>
      <c r="D266" s="60" t="s">
        <v>678</v>
      </c>
      <c r="E266" s="64">
        <v>0.39027777777777778</v>
      </c>
      <c r="F266" s="59"/>
      <c r="G266" s="59"/>
      <c r="H266" s="59"/>
      <c r="I266" s="59"/>
      <c r="J266" s="59"/>
      <c r="K266" s="59"/>
      <c r="L266" s="59"/>
      <c r="M266" s="59"/>
      <c r="N266" s="59"/>
      <c r="O266" s="59"/>
      <c r="P266" s="59"/>
      <c r="Q266" s="59"/>
      <c r="R266" s="59"/>
    </row>
    <row r="267" spans="1:18" x14ac:dyDescent="0.25">
      <c r="A267" s="63">
        <v>39352</v>
      </c>
      <c r="B267" s="66">
        <v>0.63958333333333328</v>
      </c>
      <c r="C267" s="59" t="s">
        <v>89</v>
      </c>
      <c r="D267" s="60" t="s">
        <v>678</v>
      </c>
      <c r="E267" s="64">
        <v>0.42638888888888887</v>
      </c>
      <c r="F267" s="59">
        <v>1</v>
      </c>
      <c r="G267" s="59" t="s">
        <v>600</v>
      </c>
      <c r="H267" s="59">
        <v>1</v>
      </c>
      <c r="I267" s="59">
        <v>0</v>
      </c>
      <c r="J267" s="59">
        <v>1</v>
      </c>
      <c r="K267" s="59">
        <v>0</v>
      </c>
      <c r="L267" s="59">
        <v>0</v>
      </c>
      <c r="M267" s="59"/>
      <c r="N267" s="59"/>
      <c r="O267" s="59">
        <v>1</v>
      </c>
      <c r="P267" s="59"/>
      <c r="Q267" s="59"/>
      <c r="R267" s="59"/>
    </row>
    <row r="268" spans="1:18" x14ac:dyDescent="0.25">
      <c r="A268" s="63">
        <v>39356</v>
      </c>
      <c r="B268" s="59"/>
      <c r="C268" s="59" t="s">
        <v>81</v>
      </c>
      <c r="D268" s="60" t="s">
        <v>678</v>
      </c>
      <c r="E268" s="64">
        <v>0.49930555555555556</v>
      </c>
      <c r="F268" s="59">
        <v>1</v>
      </c>
      <c r="G268" s="59" t="s">
        <v>600</v>
      </c>
      <c r="H268" s="59">
        <v>1</v>
      </c>
      <c r="I268" s="59">
        <v>0</v>
      </c>
      <c r="J268" s="59">
        <v>1</v>
      </c>
      <c r="K268" s="59">
        <v>0</v>
      </c>
      <c r="L268" s="59">
        <v>0</v>
      </c>
      <c r="M268" s="59"/>
      <c r="N268" s="59"/>
      <c r="O268" s="59">
        <v>1</v>
      </c>
      <c r="P268" s="59"/>
      <c r="Q268" s="59"/>
      <c r="R268" s="59"/>
    </row>
    <row r="269" spans="1:18" x14ac:dyDescent="0.25">
      <c r="A269" s="63">
        <v>39356</v>
      </c>
      <c r="B269" s="59"/>
      <c r="C269" s="59" t="s">
        <v>67</v>
      </c>
      <c r="D269" s="60" t="s">
        <v>678</v>
      </c>
      <c r="E269" s="64">
        <v>0.51180555555555551</v>
      </c>
      <c r="F269" s="59">
        <v>2</v>
      </c>
      <c r="G269" s="59" t="s">
        <v>600</v>
      </c>
      <c r="H269" s="59">
        <v>2</v>
      </c>
      <c r="I269" s="59">
        <v>0</v>
      </c>
      <c r="J269" s="59">
        <v>2</v>
      </c>
      <c r="K269" s="59">
        <v>0</v>
      </c>
      <c r="L269" s="59">
        <v>2</v>
      </c>
      <c r="M269" s="59"/>
      <c r="N269" s="59"/>
      <c r="O269" s="59">
        <v>2</v>
      </c>
      <c r="P269" s="59"/>
      <c r="Q269" s="59"/>
      <c r="R269" s="59"/>
    </row>
    <row r="270" spans="1:18" x14ac:dyDescent="0.25">
      <c r="A270" s="63">
        <v>39356</v>
      </c>
      <c r="B270" s="59"/>
      <c r="C270" s="59" t="s">
        <v>638</v>
      </c>
      <c r="D270" s="60" t="s">
        <v>678</v>
      </c>
      <c r="E270" s="64">
        <v>0.51597222222222217</v>
      </c>
      <c r="F270" s="59">
        <v>4</v>
      </c>
      <c r="G270" s="59" t="s">
        <v>600</v>
      </c>
      <c r="H270" s="59">
        <v>4</v>
      </c>
      <c r="I270" s="59">
        <v>0</v>
      </c>
      <c r="J270" s="59">
        <v>0</v>
      </c>
      <c r="K270" s="59">
        <v>0</v>
      </c>
      <c r="L270" s="59">
        <v>4</v>
      </c>
      <c r="M270" s="59"/>
      <c r="N270" s="59">
        <v>2</v>
      </c>
      <c r="O270" s="59"/>
      <c r="P270" s="59">
        <v>2</v>
      </c>
      <c r="Q270" s="59"/>
      <c r="R270" s="59"/>
    </row>
    <row r="271" spans="1:18" x14ac:dyDescent="0.25">
      <c r="A271" s="63">
        <v>39356</v>
      </c>
      <c r="B271" s="59"/>
      <c r="C271" s="59" t="s">
        <v>638</v>
      </c>
      <c r="D271" s="60" t="s">
        <v>678</v>
      </c>
      <c r="E271" s="64">
        <v>0.51736111111111105</v>
      </c>
      <c r="F271" s="59">
        <v>4</v>
      </c>
      <c r="G271" s="59" t="s">
        <v>600</v>
      </c>
      <c r="H271" s="59">
        <v>4</v>
      </c>
      <c r="I271" s="59">
        <v>0</v>
      </c>
      <c r="J271" s="59">
        <v>0</v>
      </c>
      <c r="K271" s="59">
        <v>0</v>
      </c>
      <c r="L271" s="59">
        <v>4</v>
      </c>
      <c r="M271" s="59"/>
      <c r="N271" s="59">
        <v>1</v>
      </c>
      <c r="O271" s="59"/>
      <c r="P271" s="59">
        <v>3</v>
      </c>
      <c r="Q271" s="59"/>
      <c r="R271" s="59"/>
    </row>
    <row r="272" spans="1:18" x14ac:dyDescent="0.25">
      <c r="A272" s="63">
        <v>39356</v>
      </c>
      <c r="B272" s="59"/>
      <c r="C272" s="59" t="s">
        <v>606</v>
      </c>
      <c r="D272" s="60" t="s">
        <v>678</v>
      </c>
      <c r="E272" s="64">
        <v>0.53888888888888886</v>
      </c>
      <c r="F272" s="59">
        <v>12</v>
      </c>
      <c r="G272" s="59" t="s">
        <v>600</v>
      </c>
      <c r="H272" s="59">
        <v>11</v>
      </c>
      <c r="I272" s="59">
        <v>0</v>
      </c>
      <c r="J272" s="59">
        <v>0</v>
      </c>
      <c r="K272" s="59">
        <v>0</v>
      </c>
      <c r="L272" s="59">
        <v>12</v>
      </c>
      <c r="M272" s="59"/>
      <c r="N272" s="59">
        <v>10</v>
      </c>
      <c r="O272" s="59">
        <v>1</v>
      </c>
      <c r="P272" s="59">
        <v>1</v>
      </c>
      <c r="Q272" s="59"/>
      <c r="R272" s="59"/>
    </row>
    <row r="273" spans="1:18" x14ac:dyDescent="0.25">
      <c r="A273" s="63">
        <v>39356</v>
      </c>
      <c r="B273" s="59"/>
      <c r="C273" s="59" t="s">
        <v>32</v>
      </c>
      <c r="D273" s="60" t="s">
        <v>678</v>
      </c>
      <c r="E273" s="64">
        <v>0.53888888888888886</v>
      </c>
      <c r="F273" s="59">
        <v>6</v>
      </c>
      <c r="G273" s="59" t="s">
        <v>600</v>
      </c>
      <c r="H273" s="59">
        <v>6</v>
      </c>
      <c r="I273" s="59">
        <v>1</v>
      </c>
      <c r="J273" s="59">
        <v>5</v>
      </c>
      <c r="K273" s="59">
        <v>1</v>
      </c>
      <c r="L273" s="59">
        <v>0</v>
      </c>
      <c r="M273" s="59" t="s">
        <v>643</v>
      </c>
      <c r="N273" s="59">
        <v>1</v>
      </c>
      <c r="O273" s="59">
        <v>5</v>
      </c>
      <c r="P273" s="59"/>
      <c r="Q273" s="59"/>
      <c r="R273" s="59"/>
    </row>
    <row r="274" spans="1:18" x14ac:dyDescent="0.25">
      <c r="A274" s="65">
        <v>39357</v>
      </c>
      <c r="B274" s="59"/>
      <c r="C274" s="59" t="s">
        <v>685</v>
      </c>
      <c r="D274" s="60" t="s">
        <v>678</v>
      </c>
      <c r="E274" s="64">
        <v>0.5215277777777777</v>
      </c>
      <c r="F274" s="59">
        <v>1</v>
      </c>
      <c r="G274" s="59" t="s">
        <v>600</v>
      </c>
      <c r="H274" s="59">
        <v>1</v>
      </c>
      <c r="I274" s="59">
        <v>0</v>
      </c>
      <c r="J274" s="59">
        <v>0</v>
      </c>
      <c r="K274" s="59">
        <v>0</v>
      </c>
      <c r="L274" s="59">
        <v>1</v>
      </c>
      <c r="M274" s="59"/>
      <c r="N274" s="59"/>
      <c r="O274" s="59">
        <v>1</v>
      </c>
      <c r="P274" s="59"/>
      <c r="Q274" s="59"/>
      <c r="R274" s="59"/>
    </row>
    <row r="275" spans="1:18" x14ac:dyDescent="0.25">
      <c r="A275" s="65">
        <v>39357</v>
      </c>
      <c r="B275" s="59"/>
      <c r="C275" s="59" t="s">
        <v>618</v>
      </c>
      <c r="D275" s="60" t="s">
        <v>678</v>
      </c>
      <c r="E275" s="64">
        <v>0.54652777777777772</v>
      </c>
      <c r="F275" s="59">
        <v>13</v>
      </c>
      <c r="G275" s="59" t="s">
        <v>600</v>
      </c>
      <c r="H275" s="59">
        <v>9</v>
      </c>
      <c r="I275" s="59">
        <v>0</v>
      </c>
      <c r="J275" s="59">
        <v>0</v>
      </c>
      <c r="K275" s="59">
        <v>0</v>
      </c>
      <c r="L275" s="59">
        <v>13</v>
      </c>
      <c r="M275" s="59"/>
      <c r="N275" s="59">
        <v>12</v>
      </c>
      <c r="O275" s="59"/>
      <c r="P275" s="59">
        <v>1</v>
      </c>
      <c r="Q275" s="59"/>
      <c r="R275" s="59"/>
    </row>
    <row r="276" spans="1:18" x14ac:dyDescent="0.25">
      <c r="A276" s="65">
        <v>39357</v>
      </c>
      <c r="B276" s="59"/>
      <c r="C276" s="59" t="s">
        <v>618</v>
      </c>
      <c r="D276" s="60" t="s">
        <v>678</v>
      </c>
      <c r="E276" s="64">
        <v>0.55000000000000004</v>
      </c>
      <c r="F276" s="59">
        <v>13</v>
      </c>
      <c r="G276" s="59" t="s">
        <v>600</v>
      </c>
      <c r="H276" s="59">
        <v>9</v>
      </c>
      <c r="I276" s="59">
        <v>0</v>
      </c>
      <c r="J276" s="59">
        <v>0</v>
      </c>
      <c r="K276" s="59">
        <v>0</v>
      </c>
      <c r="L276" s="59">
        <v>13</v>
      </c>
      <c r="M276" s="59"/>
      <c r="N276" s="59"/>
      <c r="O276" s="59"/>
      <c r="P276" s="59"/>
      <c r="Q276" s="59"/>
      <c r="R276" s="59">
        <v>13</v>
      </c>
    </row>
    <row r="277" spans="1:18" x14ac:dyDescent="0.25">
      <c r="A277" s="65">
        <v>39357</v>
      </c>
      <c r="B277" s="59"/>
      <c r="C277" s="59" t="s">
        <v>644</v>
      </c>
      <c r="D277" s="60" t="s">
        <v>678</v>
      </c>
      <c r="E277" s="64">
        <v>0.55347222222222214</v>
      </c>
      <c r="F277" s="59">
        <v>10</v>
      </c>
      <c r="G277" s="59" t="s">
        <v>600</v>
      </c>
      <c r="H277" s="59">
        <v>7</v>
      </c>
      <c r="I277" s="59">
        <v>0</v>
      </c>
      <c r="J277" s="59">
        <v>0</v>
      </c>
      <c r="K277" s="59">
        <v>0</v>
      </c>
      <c r="L277" s="59">
        <v>10</v>
      </c>
      <c r="M277" s="59"/>
      <c r="N277" s="59">
        <v>10</v>
      </c>
      <c r="O277" s="59"/>
      <c r="P277" s="59"/>
      <c r="Q277" s="59"/>
      <c r="R277" s="59"/>
    </row>
    <row r="278" spans="1:18" x14ac:dyDescent="0.25">
      <c r="A278" s="65">
        <v>39357</v>
      </c>
      <c r="B278" s="59"/>
      <c r="C278" s="59" t="s">
        <v>620</v>
      </c>
      <c r="D278" s="60" t="s">
        <v>678</v>
      </c>
      <c r="E278" s="64">
        <v>0.55902777777777779</v>
      </c>
      <c r="F278" s="59">
        <v>11</v>
      </c>
      <c r="G278" s="59" t="s">
        <v>600</v>
      </c>
      <c r="H278" s="59">
        <v>11</v>
      </c>
      <c r="I278" s="59">
        <v>0</v>
      </c>
      <c r="J278" s="59">
        <v>0</v>
      </c>
      <c r="K278" s="59">
        <v>0</v>
      </c>
      <c r="L278" s="59">
        <v>11</v>
      </c>
      <c r="M278" s="59"/>
      <c r="N278" s="59">
        <v>11</v>
      </c>
      <c r="O278" s="59"/>
      <c r="P278" s="59"/>
      <c r="Q278" s="59"/>
      <c r="R278" s="59"/>
    </row>
    <row r="279" spans="1:18" x14ac:dyDescent="0.25">
      <c r="A279" s="63">
        <v>39381</v>
      </c>
      <c r="B279" s="66">
        <v>9.375E-2</v>
      </c>
      <c r="C279" s="59" t="s">
        <v>601</v>
      </c>
      <c r="D279" s="60" t="s">
        <v>678</v>
      </c>
      <c r="E279" s="64">
        <v>0.37777777777777777</v>
      </c>
      <c r="F279" s="59">
        <v>69</v>
      </c>
      <c r="G279" s="59" t="s">
        <v>600</v>
      </c>
      <c r="H279" s="59">
        <v>69</v>
      </c>
      <c r="I279" s="59">
        <v>2</v>
      </c>
      <c r="J279" s="59">
        <v>0</v>
      </c>
      <c r="K279" s="59">
        <v>2</v>
      </c>
      <c r="L279" s="59">
        <v>67</v>
      </c>
      <c r="M279" s="59" t="s">
        <v>686</v>
      </c>
      <c r="N279" s="59"/>
      <c r="O279" s="59"/>
      <c r="P279" s="59"/>
      <c r="Q279" s="59"/>
      <c r="R279" s="59">
        <v>69</v>
      </c>
    </row>
    <row r="280" spans="1:18" x14ac:dyDescent="0.25">
      <c r="A280" s="63">
        <v>39381</v>
      </c>
      <c r="B280" s="66">
        <v>0.6166666666666667</v>
      </c>
      <c r="C280" s="59" t="s">
        <v>618</v>
      </c>
      <c r="D280" s="60" t="s">
        <v>678</v>
      </c>
      <c r="E280" s="64">
        <v>0.37986111111111109</v>
      </c>
      <c r="F280" s="59">
        <v>34</v>
      </c>
      <c r="G280" s="59" t="s">
        <v>600</v>
      </c>
      <c r="H280" s="59">
        <v>34</v>
      </c>
      <c r="I280" s="59">
        <v>2</v>
      </c>
      <c r="J280" s="59">
        <v>0</v>
      </c>
      <c r="K280" s="59">
        <v>2</v>
      </c>
      <c r="L280" s="59">
        <v>32</v>
      </c>
      <c r="M280" s="59" t="s">
        <v>687</v>
      </c>
      <c r="N280" s="59"/>
      <c r="O280" s="59">
        <v>34</v>
      </c>
      <c r="P280" s="59"/>
      <c r="Q280" s="59"/>
      <c r="R280" s="59"/>
    </row>
    <row r="281" spans="1:18" x14ac:dyDescent="0.25">
      <c r="A281" s="63">
        <v>39381</v>
      </c>
      <c r="B281" s="59"/>
      <c r="C281" s="59" t="s">
        <v>601</v>
      </c>
      <c r="D281" s="60" t="s">
        <v>678</v>
      </c>
      <c r="E281" s="64">
        <v>0.38124999999999998</v>
      </c>
      <c r="F281" s="59">
        <v>14</v>
      </c>
      <c r="G281" s="59" t="s">
        <v>600</v>
      </c>
      <c r="H281" s="59">
        <v>14</v>
      </c>
      <c r="I281" s="59">
        <v>0</v>
      </c>
      <c r="J281" s="59">
        <v>0</v>
      </c>
      <c r="K281" s="59">
        <v>0</v>
      </c>
      <c r="L281" s="59">
        <v>14</v>
      </c>
      <c r="M281" s="59"/>
      <c r="N281" s="59">
        <v>8</v>
      </c>
      <c r="O281" s="59">
        <v>6</v>
      </c>
      <c r="P281" s="59"/>
      <c r="Q281" s="59"/>
      <c r="R281" s="59"/>
    </row>
    <row r="282" spans="1:18" x14ac:dyDescent="0.25">
      <c r="A282" s="63">
        <v>39381</v>
      </c>
      <c r="B282" s="59"/>
      <c r="C282" s="59" t="s">
        <v>58</v>
      </c>
      <c r="D282" s="60" t="s">
        <v>678</v>
      </c>
      <c r="E282" s="64">
        <v>0.40208333333333329</v>
      </c>
      <c r="F282" s="59">
        <v>1</v>
      </c>
      <c r="G282" s="59" t="s">
        <v>600</v>
      </c>
      <c r="H282" s="59">
        <v>0</v>
      </c>
      <c r="I282" s="59">
        <v>0</v>
      </c>
      <c r="J282" s="59">
        <v>0</v>
      </c>
      <c r="K282" s="59">
        <v>0</v>
      </c>
      <c r="L282" s="59">
        <v>1</v>
      </c>
      <c r="M282" s="59"/>
      <c r="N282" s="59"/>
      <c r="O282" s="59"/>
      <c r="P282" s="59"/>
      <c r="Q282" s="59"/>
      <c r="R282" s="59">
        <v>1</v>
      </c>
    </row>
    <row r="283" spans="1:18" x14ac:dyDescent="0.25">
      <c r="A283" s="63">
        <v>39381</v>
      </c>
      <c r="B283" s="59"/>
      <c r="C283" s="59" t="s">
        <v>53</v>
      </c>
      <c r="D283" s="60" t="s">
        <v>678</v>
      </c>
      <c r="E283" s="64">
        <v>0.40625</v>
      </c>
      <c r="F283" s="59">
        <v>2</v>
      </c>
      <c r="G283" s="59" t="s">
        <v>600</v>
      </c>
      <c r="H283" s="59">
        <v>2</v>
      </c>
      <c r="I283" s="59">
        <v>0</v>
      </c>
      <c r="J283" s="59">
        <v>0</v>
      </c>
      <c r="K283" s="59">
        <v>0</v>
      </c>
      <c r="L283" s="59">
        <v>2</v>
      </c>
      <c r="M283" s="59"/>
      <c r="N283" s="59"/>
      <c r="O283" s="59">
        <v>2</v>
      </c>
      <c r="P283" s="59"/>
      <c r="Q283" s="59"/>
      <c r="R283" s="59"/>
    </row>
    <row r="284" spans="1:18" x14ac:dyDescent="0.25">
      <c r="A284" s="63">
        <v>39359</v>
      </c>
      <c r="B284" s="59"/>
      <c r="C284" s="59" t="s">
        <v>658</v>
      </c>
      <c r="D284" s="60" t="s">
        <v>678</v>
      </c>
      <c r="E284" s="64">
        <v>0.60624999999999996</v>
      </c>
      <c r="F284" s="59">
        <v>1</v>
      </c>
      <c r="G284" s="59" t="s">
        <v>600</v>
      </c>
      <c r="H284" s="59">
        <v>1</v>
      </c>
      <c r="I284" s="59">
        <v>0</v>
      </c>
      <c r="J284" s="59">
        <v>0</v>
      </c>
      <c r="K284" s="59">
        <v>0</v>
      </c>
      <c r="L284" s="59">
        <v>1</v>
      </c>
      <c r="M284" s="59"/>
      <c r="N284" s="59"/>
      <c r="O284" s="59">
        <v>1</v>
      </c>
      <c r="P284" s="59"/>
      <c r="Q284" s="59"/>
      <c r="R284" s="59"/>
    </row>
    <row r="285" spans="1:18" x14ac:dyDescent="0.25">
      <c r="A285" s="63">
        <v>39359</v>
      </c>
      <c r="B285" s="59"/>
      <c r="C285" s="59" t="s">
        <v>658</v>
      </c>
      <c r="D285" s="60" t="s">
        <v>678</v>
      </c>
      <c r="E285" s="64">
        <v>0.62083333333333335</v>
      </c>
      <c r="F285" s="59">
        <v>1</v>
      </c>
      <c r="G285" s="59" t="s">
        <v>600</v>
      </c>
      <c r="H285" s="59">
        <v>1</v>
      </c>
      <c r="I285" s="59">
        <v>0</v>
      </c>
      <c r="J285" s="59">
        <v>0</v>
      </c>
      <c r="K285" s="59">
        <v>0</v>
      </c>
      <c r="L285" s="59">
        <v>1</v>
      </c>
      <c r="M285" s="59"/>
      <c r="N285" s="59"/>
      <c r="O285" s="59">
        <v>1</v>
      </c>
      <c r="P285" s="59"/>
      <c r="Q285" s="59"/>
      <c r="R285" s="59"/>
    </row>
    <row r="286" spans="1:18" x14ac:dyDescent="0.25">
      <c r="A286" s="63">
        <v>39386</v>
      </c>
      <c r="B286" s="59"/>
      <c r="C286" s="59" t="s">
        <v>26</v>
      </c>
      <c r="D286" s="60" t="s">
        <v>678</v>
      </c>
      <c r="E286" s="64">
        <v>0.46319444444444441</v>
      </c>
      <c r="F286" s="59">
        <v>2</v>
      </c>
      <c r="G286" s="59" t="s">
        <v>600</v>
      </c>
      <c r="H286" s="59">
        <v>2</v>
      </c>
      <c r="I286" s="59">
        <v>0</v>
      </c>
      <c r="J286" s="59">
        <v>0</v>
      </c>
      <c r="K286" s="59">
        <v>0</v>
      </c>
      <c r="L286" s="59">
        <v>2</v>
      </c>
      <c r="M286" s="59"/>
      <c r="N286" s="59"/>
      <c r="O286" s="59">
        <v>2</v>
      </c>
      <c r="P286" s="59"/>
      <c r="Q286" s="59"/>
      <c r="R286" s="59"/>
    </row>
    <row r="287" spans="1:18" x14ac:dyDescent="0.25">
      <c r="A287" s="63">
        <v>39386</v>
      </c>
      <c r="B287" s="59"/>
      <c r="C287" s="59" t="s">
        <v>29</v>
      </c>
      <c r="D287" s="60" t="s">
        <v>678</v>
      </c>
      <c r="E287" s="64">
        <v>0.46597222222222218</v>
      </c>
      <c r="F287" s="59">
        <v>2</v>
      </c>
      <c r="G287" s="59" t="s">
        <v>600</v>
      </c>
      <c r="H287" s="59">
        <v>2</v>
      </c>
      <c r="I287" s="59">
        <v>0</v>
      </c>
      <c r="J287" s="59">
        <v>0</v>
      </c>
      <c r="K287" s="59">
        <v>0</v>
      </c>
      <c r="L287" s="59">
        <v>2</v>
      </c>
      <c r="M287" s="59"/>
      <c r="N287" s="59"/>
      <c r="O287" s="59">
        <v>2</v>
      </c>
      <c r="P287" s="59"/>
      <c r="Q287" s="59"/>
      <c r="R287" s="59"/>
    </row>
    <row r="288" spans="1:18" x14ac:dyDescent="0.25">
      <c r="A288" s="63">
        <v>39386</v>
      </c>
      <c r="B288" s="59"/>
      <c r="C288" s="59" t="s">
        <v>605</v>
      </c>
      <c r="D288" s="60" t="s">
        <v>678</v>
      </c>
      <c r="E288" s="64">
        <v>0.46597222222222218</v>
      </c>
      <c r="F288" s="59">
        <v>4</v>
      </c>
      <c r="G288" s="59" t="s">
        <v>600</v>
      </c>
      <c r="H288" s="59">
        <v>4</v>
      </c>
      <c r="I288" s="59">
        <v>0</v>
      </c>
      <c r="J288" s="59">
        <v>0</v>
      </c>
      <c r="K288" s="59">
        <v>0</v>
      </c>
      <c r="L288" s="59">
        <v>4</v>
      </c>
      <c r="M288" s="59"/>
      <c r="N288" s="59">
        <v>2</v>
      </c>
      <c r="O288" s="59">
        <v>1</v>
      </c>
      <c r="P288" s="59"/>
      <c r="Q288" s="59"/>
      <c r="R288" s="59"/>
    </row>
    <row r="289" spans="1:18" x14ac:dyDescent="0.25">
      <c r="A289" s="63">
        <v>39386</v>
      </c>
      <c r="B289" s="59"/>
      <c r="C289" s="59" t="s">
        <v>32</v>
      </c>
      <c r="D289" s="60" t="s">
        <v>678</v>
      </c>
      <c r="E289" s="64">
        <v>0.47013888888888888</v>
      </c>
      <c r="F289" s="59">
        <v>2</v>
      </c>
      <c r="G289" s="59" t="s">
        <v>600</v>
      </c>
      <c r="H289" s="59">
        <v>2</v>
      </c>
      <c r="I289" s="59">
        <v>0</v>
      </c>
      <c r="J289" s="59">
        <v>0</v>
      </c>
      <c r="K289" s="59">
        <v>0</v>
      </c>
      <c r="L289" s="59">
        <v>2</v>
      </c>
      <c r="M289" s="59"/>
      <c r="N289" s="59"/>
      <c r="O289" s="59">
        <v>2</v>
      </c>
      <c r="P289" s="59"/>
      <c r="Q289" s="59"/>
      <c r="R289" s="59"/>
    </row>
    <row r="290" spans="1:18" x14ac:dyDescent="0.25">
      <c r="A290" s="63">
        <v>39386</v>
      </c>
      <c r="B290" s="59"/>
      <c r="C290" s="59" t="s">
        <v>35</v>
      </c>
      <c r="D290" s="60" t="s">
        <v>678</v>
      </c>
      <c r="E290" s="64">
        <v>0.47361111111111109</v>
      </c>
      <c r="F290" s="59">
        <v>3</v>
      </c>
      <c r="G290" s="59" t="s">
        <v>600</v>
      </c>
      <c r="H290" s="59">
        <v>3</v>
      </c>
      <c r="I290" s="59">
        <v>0</v>
      </c>
      <c r="J290" s="59">
        <v>0</v>
      </c>
      <c r="K290" s="59">
        <v>0</v>
      </c>
      <c r="L290" s="59">
        <v>3</v>
      </c>
      <c r="M290" s="59"/>
      <c r="N290" s="59"/>
      <c r="O290" s="59">
        <v>2</v>
      </c>
      <c r="P290" s="59">
        <v>1</v>
      </c>
      <c r="Q290" s="59"/>
      <c r="R290" s="59"/>
    </row>
    <row r="291" spans="1:18" x14ac:dyDescent="0.25">
      <c r="A291" s="63">
        <v>39386</v>
      </c>
      <c r="B291" s="59"/>
      <c r="C291" s="59" t="s">
        <v>627</v>
      </c>
      <c r="D291" s="60" t="s">
        <v>678</v>
      </c>
      <c r="E291" s="64">
        <v>0.47777777777777775</v>
      </c>
      <c r="F291" s="59">
        <v>9</v>
      </c>
      <c r="G291" s="59" t="s">
        <v>600</v>
      </c>
      <c r="H291" s="59">
        <v>4</v>
      </c>
      <c r="I291" s="59">
        <v>0</v>
      </c>
      <c r="J291" s="59">
        <v>0</v>
      </c>
      <c r="K291" s="59">
        <v>0</v>
      </c>
      <c r="L291" s="59">
        <v>9</v>
      </c>
      <c r="M291" s="59"/>
      <c r="N291" s="59">
        <v>9</v>
      </c>
      <c r="O291" s="59"/>
      <c r="P291" s="59"/>
      <c r="Q291" s="59"/>
      <c r="R291" s="59"/>
    </row>
    <row r="292" spans="1:18" x14ac:dyDescent="0.25">
      <c r="A292" s="63">
        <v>39386</v>
      </c>
      <c r="B292" s="59"/>
      <c r="C292" s="59" t="s">
        <v>38</v>
      </c>
      <c r="D292" s="60" t="s">
        <v>678</v>
      </c>
      <c r="E292" s="64">
        <v>0.47847222222222219</v>
      </c>
      <c r="F292" s="59">
        <v>1</v>
      </c>
      <c r="G292" s="59" t="s">
        <v>600</v>
      </c>
      <c r="H292" s="59">
        <v>1</v>
      </c>
      <c r="I292" s="59">
        <v>0</v>
      </c>
      <c r="J292" s="59">
        <v>0</v>
      </c>
      <c r="K292" s="59">
        <v>0</v>
      </c>
      <c r="L292" s="59">
        <v>1</v>
      </c>
      <c r="M292" s="59"/>
      <c r="N292" s="59"/>
      <c r="O292" s="59">
        <v>1</v>
      </c>
      <c r="P292" s="59"/>
      <c r="Q292" s="59"/>
      <c r="R292" s="59"/>
    </row>
    <row r="293" spans="1:18" x14ac:dyDescent="0.25">
      <c r="A293" s="63">
        <v>39386</v>
      </c>
      <c r="B293" s="59"/>
      <c r="C293" s="59" t="s">
        <v>50</v>
      </c>
      <c r="D293" s="60" t="s">
        <v>678</v>
      </c>
      <c r="E293" s="64">
        <v>0.49513888888888885</v>
      </c>
      <c r="F293" s="59">
        <v>3</v>
      </c>
      <c r="G293" s="59" t="s">
        <v>600</v>
      </c>
      <c r="H293" s="59">
        <v>3</v>
      </c>
      <c r="I293" s="59">
        <v>0</v>
      </c>
      <c r="J293" s="59">
        <v>0</v>
      </c>
      <c r="K293" s="59">
        <v>0</v>
      </c>
      <c r="L293" s="59">
        <v>3</v>
      </c>
      <c r="M293" s="59"/>
      <c r="N293" s="59"/>
      <c r="O293" s="59">
        <v>3</v>
      </c>
      <c r="P293" s="59"/>
      <c r="Q293" s="59"/>
      <c r="R293" s="59"/>
    </row>
    <row r="294" spans="1:18" x14ac:dyDescent="0.25">
      <c r="A294" s="63">
        <v>39386</v>
      </c>
      <c r="B294" s="59"/>
      <c r="C294" s="59" t="s">
        <v>64</v>
      </c>
      <c r="D294" s="60" t="s">
        <v>678</v>
      </c>
      <c r="E294" s="64">
        <v>0.49930555555555556</v>
      </c>
      <c r="F294" s="59">
        <v>2</v>
      </c>
      <c r="G294" s="59" t="s">
        <v>600</v>
      </c>
      <c r="H294" s="59">
        <v>2</v>
      </c>
      <c r="I294" s="59">
        <v>0</v>
      </c>
      <c r="J294" s="59">
        <v>0</v>
      </c>
      <c r="K294" s="59">
        <v>0</v>
      </c>
      <c r="L294" s="59">
        <v>2</v>
      </c>
      <c r="M294" s="59"/>
      <c r="N294" s="59"/>
      <c r="O294" s="59">
        <v>2</v>
      </c>
      <c r="P294" s="59"/>
      <c r="Q294" s="59"/>
      <c r="R294" s="59"/>
    </row>
    <row r="295" spans="1:18" x14ac:dyDescent="0.25">
      <c r="A295" s="63">
        <v>39386</v>
      </c>
      <c r="B295" s="59"/>
      <c r="C295" s="59" t="s">
        <v>67</v>
      </c>
      <c r="D295" s="60" t="s">
        <v>678</v>
      </c>
      <c r="E295" s="64">
        <v>0.50208333333333333</v>
      </c>
      <c r="F295" s="59">
        <v>2</v>
      </c>
      <c r="G295" s="59" t="s">
        <v>600</v>
      </c>
      <c r="H295" s="59">
        <v>0</v>
      </c>
      <c r="I295" s="59">
        <v>0</v>
      </c>
      <c r="J295" s="59">
        <v>0</v>
      </c>
      <c r="K295" s="59">
        <v>0</v>
      </c>
      <c r="L295" s="59">
        <v>2</v>
      </c>
      <c r="M295" s="59"/>
      <c r="N295" s="59"/>
      <c r="O295" s="59">
        <v>2</v>
      </c>
      <c r="P295" s="59"/>
      <c r="Q295" s="59"/>
      <c r="R295" s="59">
        <v>2</v>
      </c>
    </row>
    <row r="296" spans="1:18" x14ac:dyDescent="0.25">
      <c r="A296" s="63">
        <v>39322</v>
      </c>
      <c r="B296" s="59"/>
      <c r="C296" s="59" t="s">
        <v>669</v>
      </c>
      <c r="D296" s="60" t="s">
        <v>688</v>
      </c>
      <c r="E296" s="64">
        <v>0.41875000000000001</v>
      </c>
      <c r="F296" s="59">
        <v>2</v>
      </c>
      <c r="G296" s="59" t="s">
        <v>600</v>
      </c>
      <c r="H296" s="59">
        <v>2</v>
      </c>
      <c r="I296" s="59">
        <v>0</v>
      </c>
      <c r="J296" s="59">
        <v>2</v>
      </c>
      <c r="K296" s="59">
        <v>2</v>
      </c>
      <c r="L296" s="59">
        <v>0</v>
      </c>
      <c r="M296" s="59"/>
      <c r="N296" s="59"/>
      <c r="O296" s="59">
        <v>4</v>
      </c>
      <c r="P296" s="59"/>
      <c r="Q296" s="59"/>
      <c r="R296" s="59"/>
    </row>
    <row r="297" spans="1:18" x14ac:dyDescent="0.25">
      <c r="A297" s="63">
        <v>39322</v>
      </c>
      <c r="B297" s="59"/>
      <c r="C297" s="59" t="s">
        <v>669</v>
      </c>
      <c r="D297" s="60" t="s">
        <v>688</v>
      </c>
      <c r="E297" s="64">
        <v>0.4236111111111111</v>
      </c>
      <c r="F297" s="59">
        <v>3</v>
      </c>
      <c r="G297" s="59" t="s">
        <v>600</v>
      </c>
      <c r="H297" s="59">
        <v>3</v>
      </c>
      <c r="I297" s="59">
        <v>0</v>
      </c>
      <c r="J297" s="59">
        <v>3</v>
      </c>
      <c r="K297" s="59">
        <v>0</v>
      </c>
      <c r="L297" s="59">
        <v>0</v>
      </c>
      <c r="M297" s="59"/>
      <c r="N297" s="59"/>
      <c r="O297" s="59">
        <v>5</v>
      </c>
      <c r="P297" s="59"/>
      <c r="Q297" s="59"/>
      <c r="R297" s="59"/>
    </row>
    <row r="298" spans="1:18" x14ac:dyDescent="0.25">
      <c r="A298" s="63">
        <v>39322</v>
      </c>
      <c r="B298" s="59"/>
      <c r="C298" s="59" t="s">
        <v>689</v>
      </c>
      <c r="D298" s="60" t="s">
        <v>688</v>
      </c>
      <c r="E298" s="64">
        <v>0.43541666666666662</v>
      </c>
      <c r="F298" s="59">
        <v>4</v>
      </c>
      <c r="G298" s="59" t="s">
        <v>600</v>
      </c>
      <c r="H298" s="59">
        <v>4</v>
      </c>
      <c r="I298" s="59">
        <v>0</v>
      </c>
      <c r="J298" s="59">
        <v>4</v>
      </c>
      <c r="K298" s="59">
        <v>0</v>
      </c>
      <c r="L298" s="59">
        <v>0</v>
      </c>
      <c r="M298" s="59"/>
      <c r="N298" s="59"/>
      <c r="O298" s="59">
        <v>4</v>
      </c>
      <c r="P298" s="59"/>
      <c r="Q298" s="59"/>
      <c r="R298" s="59"/>
    </row>
    <row r="299" spans="1:18" x14ac:dyDescent="0.25">
      <c r="A299" s="63">
        <v>39322</v>
      </c>
      <c r="B299" s="59"/>
      <c r="C299" s="59" t="s">
        <v>603</v>
      </c>
      <c r="D299" s="60" t="s">
        <v>688</v>
      </c>
      <c r="E299" s="64">
        <v>0.4506944444444444</v>
      </c>
      <c r="F299" s="59">
        <v>3</v>
      </c>
      <c r="G299" s="59" t="s">
        <v>600</v>
      </c>
      <c r="H299" s="59">
        <v>3</v>
      </c>
      <c r="I299" s="59">
        <v>0</v>
      </c>
      <c r="J299" s="59">
        <v>1</v>
      </c>
      <c r="K299" s="59">
        <v>2</v>
      </c>
      <c r="L299" s="59">
        <v>0</v>
      </c>
      <c r="M299" s="59"/>
      <c r="N299" s="59"/>
      <c r="O299" s="59">
        <v>3</v>
      </c>
      <c r="P299" s="59"/>
      <c r="Q299" s="59"/>
      <c r="R299" s="59"/>
    </row>
    <row r="300" spans="1:18" x14ac:dyDescent="0.25">
      <c r="A300" s="63">
        <v>39322</v>
      </c>
      <c r="B300" s="59"/>
      <c r="C300" s="59" t="s">
        <v>601</v>
      </c>
      <c r="D300" s="60" t="s">
        <v>688</v>
      </c>
      <c r="E300" s="64">
        <v>0.42083333333333334</v>
      </c>
      <c r="F300" s="59">
        <v>8</v>
      </c>
      <c r="G300" s="59" t="s">
        <v>600</v>
      </c>
      <c r="H300" s="59">
        <v>8</v>
      </c>
      <c r="I300" s="59">
        <v>0</v>
      </c>
      <c r="J300" s="59">
        <v>6</v>
      </c>
      <c r="K300" s="59">
        <v>2</v>
      </c>
      <c r="L300" s="59">
        <v>0</v>
      </c>
      <c r="M300" s="59"/>
      <c r="N300" s="59"/>
      <c r="O300" s="59">
        <v>8</v>
      </c>
      <c r="P300" s="59"/>
      <c r="Q300" s="59"/>
      <c r="R300" s="59"/>
    </row>
    <row r="301" spans="1:18" x14ac:dyDescent="0.25">
      <c r="A301" s="63">
        <v>39322</v>
      </c>
      <c r="B301" s="59"/>
      <c r="C301" s="59" t="s">
        <v>603</v>
      </c>
      <c r="D301" s="60" t="s">
        <v>688</v>
      </c>
      <c r="E301" s="64">
        <v>0.43055555555555552</v>
      </c>
      <c r="F301" s="59">
        <v>5</v>
      </c>
      <c r="G301" s="59" t="s">
        <v>600</v>
      </c>
      <c r="H301" s="59">
        <v>5</v>
      </c>
      <c r="I301" s="59">
        <v>0</v>
      </c>
      <c r="J301" s="59">
        <v>2</v>
      </c>
      <c r="K301" s="59">
        <v>3</v>
      </c>
      <c r="L301" s="59">
        <v>0</v>
      </c>
      <c r="M301" s="59"/>
      <c r="N301" s="59"/>
      <c r="O301" s="59">
        <v>5</v>
      </c>
      <c r="P301" s="59"/>
      <c r="Q301" s="59"/>
      <c r="R301" s="59"/>
    </row>
    <row r="302" spans="1:18" x14ac:dyDescent="0.25">
      <c r="A302" s="63">
        <v>39322</v>
      </c>
      <c r="B302" s="59"/>
      <c r="C302" s="59" t="s">
        <v>603</v>
      </c>
      <c r="D302" s="60" t="s">
        <v>688</v>
      </c>
      <c r="E302" s="64">
        <v>0.43194444444444441</v>
      </c>
      <c r="F302" s="59">
        <v>3</v>
      </c>
      <c r="G302" s="59" t="s">
        <v>600</v>
      </c>
      <c r="H302" s="59">
        <v>3</v>
      </c>
      <c r="I302" s="59">
        <v>0</v>
      </c>
      <c r="J302" s="59">
        <v>3</v>
      </c>
      <c r="K302" s="59">
        <v>0</v>
      </c>
      <c r="L302" s="59">
        <v>0</v>
      </c>
      <c r="M302" s="59"/>
      <c r="N302" s="59">
        <v>3</v>
      </c>
      <c r="O302" s="59"/>
      <c r="P302" s="59"/>
      <c r="Q302" s="59"/>
      <c r="R302" s="59"/>
    </row>
    <row r="303" spans="1:18" x14ac:dyDescent="0.25">
      <c r="A303" s="63">
        <v>39322</v>
      </c>
      <c r="B303" s="59"/>
      <c r="C303" s="59" t="s">
        <v>603</v>
      </c>
      <c r="D303" s="60" t="s">
        <v>688</v>
      </c>
      <c r="E303" s="64">
        <v>0.43541666666666662</v>
      </c>
      <c r="F303" s="59">
        <v>7</v>
      </c>
      <c r="G303" s="59" t="s">
        <v>600</v>
      </c>
      <c r="H303" s="59">
        <v>0</v>
      </c>
      <c r="I303" s="59">
        <v>0</v>
      </c>
      <c r="J303" s="59">
        <v>0</v>
      </c>
      <c r="K303" s="59">
        <v>0</v>
      </c>
      <c r="L303" s="59">
        <v>7</v>
      </c>
      <c r="M303" s="59"/>
      <c r="N303" s="59"/>
      <c r="O303" s="59"/>
      <c r="P303" s="59"/>
      <c r="Q303" s="59"/>
      <c r="R303" s="59">
        <v>7</v>
      </c>
    </row>
    <row r="304" spans="1:18" x14ac:dyDescent="0.25">
      <c r="A304" s="63">
        <v>39322</v>
      </c>
      <c r="B304" s="59"/>
      <c r="C304" s="59" t="s">
        <v>603</v>
      </c>
      <c r="D304" s="60" t="s">
        <v>688</v>
      </c>
      <c r="E304" s="64">
        <v>0.43680555555555556</v>
      </c>
      <c r="F304" s="59">
        <v>7</v>
      </c>
      <c r="G304" s="59" t="s">
        <v>600</v>
      </c>
      <c r="H304" s="59">
        <v>0</v>
      </c>
      <c r="I304" s="59">
        <v>0</v>
      </c>
      <c r="J304" s="59">
        <v>0</v>
      </c>
      <c r="K304" s="59">
        <v>0</v>
      </c>
      <c r="L304" s="59">
        <v>7</v>
      </c>
      <c r="M304" s="59"/>
      <c r="N304" s="59"/>
      <c r="O304" s="59"/>
      <c r="P304" s="59"/>
      <c r="Q304" s="59"/>
      <c r="R304" s="59">
        <v>7</v>
      </c>
    </row>
    <row r="305" spans="1:18" x14ac:dyDescent="0.25">
      <c r="A305" s="63">
        <v>39323</v>
      </c>
      <c r="B305" s="66">
        <v>0.1361111111111111</v>
      </c>
      <c r="C305" s="59" t="s">
        <v>690</v>
      </c>
      <c r="D305" s="60" t="s">
        <v>688</v>
      </c>
      <c r="E305" s="64">
        <v>0.45763888888888887</v>
      </c>
      <c r="F305" s="59">
        <v>10</v>
      </c>
      <c r="G305" s="59" t="s">
        <v>600</v>
      </c>
      <c r="H305" s="59">
        <v>10</v>
      </c>
      <c r="I305" s="59">
        <v>0</v>
      </c>
      <c r="J305" s="59">
        <v>9</v>
      </c>
      <c r="K305" s="59">
        <v>1</v>
      </c>
      <c r="L305" s="59">
        <v>0</v>
      </c>
      <c r="M305" s="59"/>
      <c r="N305" s="59">
        <v>6</v>
      </c>
      <c r="O305" s="59">
        <v>3</v>
      </c>
      <c r="P305" s="59">
        <v>1</v>
      </c>
      <c r="Q305" s="59"/>
      <c r="R305" s="59"/>
    </row>
    <row r="306" spans="1:18" x14ac:dyDescent="0.25">
      <c r="A306" s="63">
        <v>39323</v>
      </c>
      <c r="B306" s="66">
        <v>0.65902777777777777</v>
      </c>
      <c r="C306" s="59" t="s">
        <v>690</v>
      </c>
      <c r="D306" s="60" t="s">
        <v>688</v>
      </c>
      <c r="E306" s="64">
        <v>0.46666666666666662</v>
      </c>
      <c r="F306" s="59">
        <v>24</v>
      </c>
      <c r="G306" s="59" t="s">
        <v>600</v>
      </c>
      <c r="H306" s="59">
        <v>24</v>
      </c>
      <c r="I306" s="59">
        <v>0</v>
      </c>
      <c r="J306" s="59">
        <v>23</v>
      </c>
      <c r="K306" s="59">
        <v>1</v>
      </c>
      <c r="L306" s="59">
        <v>0</v>
      </c>
      <c r="M306" s="59"/>
      <c r="N306" s="59">
        <v>2</v>
      </c>
      <c r="O306" s="59">
        <v>3</v>
      </c>
      <c r="P306" s="59"/>
      <c r="Q306" s="59">
        <v>19</v>
      </c>
      <c r="R306" s="59"/>
    </row>
    <row r="307" spans="1:18" x14ac:dyDescent="0.25">
      <c r="A307" s="63">
        <v>39324</v>
      </c>
      <c r="B307" s="59"/>
      <c r="C307" s="59" t="s">
        <v>601</v>
      </c>
      <c r="D307" s="60" t="s">
        <v>688</v>
      </c>
      <c r="E307" s="64">
        <v>0.45416666666666666</v>
      </c>
      <c r="F307" s="59">
        <v>2</v>
      </c>
      <c r="G307" s="59" t="s">
        <v>600</v>
      </c>
      <c r="H307" s="59">
        <v>2</v>
      </c>
      <c r="I307" s="59">
        <v>0</v>
      </c>
      <c r="J307" s="59">
        <v>2</v>
      </c>
      <c r="K307" s="59">
        <v>0</v>
      </c>
      <c r="L307" s="59">
        <v>0</v>
      </c>
      <c r="M307" s="59"/>
      <c r="N307" s="59"/>
      <c r="O307" s="59">
        <v>2</v>
      </c>
      <c r="P307" s="59"/>
      <c r="Q307" s="59"/>
      <c r="R307" s="59"/>
    </row>
    <row r="308" spans="1:18" x14ac:dyDescent="0.25">
      <c r="A308" s="63">
        <v>39324</v>
      </c>
      <c r="B308" s="59"/>
      <c r="C308" s="59" t="s">
        <v>601</v>
      </c>
      <c r="D308" s="60" t="s">
        <v>688</v>
      </c>
      <c r="E308" s="64">
        <v>0.45555555555555555</v>
      </c>
      <c r="F308" s="59">
        <v>1</v>
      </c>
      <c r="G308" s="59" t="s">
        <v>600</v>
      </c>
      <c r="H308" s="59">
        <v>1</v>
      </c>
      <c r="I308" s="59">
        <v>0</v>
      </c>
      <c r="J308" s="59">
        <v>1</v>
      </c>
      <c r="K308" s="59">
        <v>0</v>
      </c>
      <c r="L308" s="59">
        <v>0</v>
      </c>
      <c r="M308" s="59"/>
      <c r="N308" s="59"/>
      <c r="O308" s="59">
        <v>1</v>
      </c>
      <c r="P308" s="59"/>
      <c r="Q308" s="59"/>
      <c r="R308" s="59"/>
    </row>
    <row r="309" spans="1:18" x14ac:dyDescent="0.25">
      <c r="A309" s="63">
        <v>39324</v>
      </c>
      <c r="B309" s="59"/>
      <c r="C309" s="59" t="s">
        <v>647</v>
      </c>
      <c r="D309" s="60" t="s">
        <v>688</v>
      </c>
      <c r="E309" s="64">
        <v>0.45763888888888887</v>
      </c>
      <c r="F309" s="59">
        <v>2</v>
      </c>
      <c r="G309" s="59" t="s">
        <v>600</v>
      </c>
      <c r="H309" s="59">
        <v>2</v>
      </c>
      <c r="I309" s="59">
        <v>0</v>
      </c>
      <c r="J309" s="59">
        <v>2</v>
      </c>
      <c r="K309" s="59">
        <v>0</v>
      </c>
      <c r="L309" s="59">
        <v>0</v>
      </c>
      <c r="M309" s="59"/>
      <c r="N309" s="59"/>
      <c r="O309" s="59">
        <v>2</v>
      </c>
      <c r="P309" s="59"/>
      <c r="Q309" s="59"/>
      <c r="R309" s="59"/>
    </row>
    <row r="310" spans="1:18" x14ac:dyDescent="0.25">
      <c r="A310" s="63">
        <v>39324</v>
      </c>
      <c r="B310" s="59"/>
      <c r="C310" s="59" t="s">
        <v>647</v>
      </c>
      <c r="D310" s="60" t="s">
        <v>688</v>
      </c>
      <c r="E310" s="64">
        <v>0.46250000000000002</v>
      </c>
      <c r="F310" s="59">
        <v>1</v>
      </c>
      <c r="G310" s="59" t="s">
        <v>600</v>
      </c>
      <c r="H310" s="59">
        <v>1</v>
      </c>
      <c r="I310" s="59">
        <v>0</v>
      </c>
      <c r="J310" s="59">
        <v>1</v>
      </c>
      <c r="K310" s="59">
        <v>0</v>
      </c>
      <c r="L310" s="59">
        <v>0</v>
      </c>
      <c r="M310" s="59"/>
      <c r="N310" s="59"/>
      <c r="O310" s="59">
        <v>1</v>
      </c>
      <c r="P310" s="59"/>
      <c r="Q310" s="59"/>
      <c r="R310" s="59"/>
    </row>
    <row r="311" spans="1:18" x14ac:dyDescent="0.25">
      <c r="A311" s="63">
        <v>39324</v>
      </c>
      <c r="B311" s="59"/>
      <c r="C311" s="59" t="s">
        <v>647</v>
      </c>
      <c r="D311" s="60" t="s">
        <v>688</v>
      </c>
      <c r="E311" s="64">
        <v>0.46388888888888885</v>
      </c>
      <c r="F311" s="59">
        <v>2</v>
      </c>
      <c r="G311" s="59" t="s">
        <v>600</v>
      </c>
      <c r="H311" s="59">
        <v>2</v>
      </c>
      <c r="I311" s="59">
        <v>0</v>
      </c>
      <c r="J311" s="59">
        <v>2</v>
      </c>
      <c r="K311" s="59">
        <v>0</v>
      </c>
      <c r="L311" s="59">
        <v>0</v>
      </c>
      <c r="M311" s="59"/>
      <c r="N311" s="59"/>
      <c r="O311" s="59">
        <v>2</v>
      </c>
      <c r="P311" s="59"/>
      <c r="Q311" s="59"/>
      <c r="R311" s="59"/>
    </row>
    <row r="312" spans="1:18" x14ac:dyDescent="0.25">
      <c r="A312" s="63">
        <v>39324</v>
      </c>
      <c r="B312" s="59"/>
      <c r="C312" s="59" t="s">
        <v>89</v>
      </c>
      <c r="D312" s="60" t="s">
        <v>688</v>
      </c>
      <c r="E312" s="64">
        <v>0.46875</v>
      </c>
      <c r="F312" s="59">
        <v>4</v>
      </c>
      <c r="G312" s="59" t="s">
        <v>600</v>
      </c>
      <c r="H312" s="59">
        <v>4</v>
      </c>
      <c r="I312" s="59">
        <v>0</v>
      </c>
      <c r="J312" s="59">
        <v>4</v>
      </c>
      <c r="K312" s="59">
        <v>0</v>
      </c>
      <c r="L312" s="59">
        <v>0</v>
      </c>
      <c r="M312" s="59"/>
      <c r="N312" s="59"/>
      <c r="O312" s="59">
        <v>4</v>
      </c>
      <c r="P312" s="59"/>
      <c r="Q312" s="59"/>
      <c r="R312" s="59"/>
    </row>
    <row r="313" spans="1:18" x14ac:dyDescent="0.25">
      <c r="A313" s="63">
        <v>39324</v>
      </c>
      <c r="B313" s="59"/>
      <c r="C313" s="59" t="s">
        <v>53</v>
      </c>
      <c r="D313" s="60" t="s">
        <v>688</v>
      </c>
      <c r="E313" s="64">
        <v>0.48055555555555551</v>
      </c>
      <c r="F313" s="59">
        <v>7</v>
      </c>
      <c r="G313" s="59" t="s">
        <v>600</v>
      </c>
      <c r="H313" s="59">
        <v>7</v>
      </c>
      <c r="I313" s="59">
        <v>0</v>
      </c>
      <c r="J313" s="59">
        <v>6</v>
      </c>
      <c r="K313" s="59">
        <v>0</v>
      </c>
      <c r="L313" s="59">
        <v>1</v>
      </c>
      <c r="M313" s="59"/>
      <c r="N313" s="59"/>
      <c r="O313" s="59">
        <v>7</v>
      </c>
      <c r="P313" s="59"/>
      <c r="Q313" s="59"/>
      <c r="R313" s="59"/>
    </row>
    <row r="314" spans="1:18" x14ac:dyDescent="0.25">
      <c r="A314" s="63">
        <v>39324</v>
      </c>
      <c r="B314" s="59"/>
      <c r="C314" s="59" t="s">
        <v>74</v>
      </c>
      <c r="D314" s="60" t="s">
        <v>688</v>
      </c>
      <c r="E314" s="64">
        <v>0.48333333333333334</v>
      </c>
      <c r="F314" s="59">
        <v>2</v>
      </c>
      <c r="G314" s="59" t="s">
        <v>600</v>
      </c>
      <c r="H314" s="59">
        <v>2</v>
      </c>
      <c r="I314" s="59">
        <v>0</v>
      </c>
      <c r="J314" s="59">
        <v>2</v>
      </c>
      <c r="K314" s="59">
        <v>0</v>
      </c>
      <c r="L314" s="59">
        <v>0</v>
      </c>
      <c r="M314" s="59"/>
      <c r="N314" s="59"/>
      <c r="O314" s="59">
        <v>2</v>
      </c>
      <c r="P314" s="59"/>
      <c r="Q314" s="59"/>
      <c r="R314" s="59"/>
    </row>
    <row r="315" spans="1:18" x14ac:dyDescent="0.25">
      <c r="A315" s="63">
        <v>39324</v>
      </c>
      <c r="B315" s="59"/>
      <c r="C315" s="59" t="s">
        <v>78</v>
      </c>
      <c r="D315" s="60" t="s">
        <v>688</v>
      </c>
      <c r="E315" s="64">
        <v>0.48819444444444443</v>
      </c>
      <c r="F315" s="59">
        <v>4</v>
      </c>
      <c r="G315" s="59" t="s">
        <v>600</v>
      </c>
      <c r="H315" s="59">
        <v>4</v>
      </c>
      <c r="I315" s="59">
        <v>0</v>
      </c>
      <c r="J315" s="59">
        <v>0</v>
      </c>
      <c r="K315" s="59">
        <v>0</v>
      </c>
      <c r="L315" s="59">
        <v>4</v>
      </c>
      <c r="M315" s="59"/>
      <c r="N315" s="59"/>
      <c r="O315" s="59">
        <v>4</v>
      </c>
      <c r="P315" s="59"/>
      <c r="Q315" s="59"/>
      <c r="R315" s="59"/>
    </row>
    <row r="316" spans="1:18" x14ac:dyDescent="0.25">
      <c r="A316" s="63">
        <v>39324</v>
      </c>
      <c r="B316" s="59"/>
      <c r="C316" s="59" t="s">
        <v>78</v>
      </c>
      <c r="D316" s="60" t="s">
        <v>688</v>
      </c>
      <c r="E316" s="64">
        <v>0.48958333333333331</v>
      </c>
      <c r="F316" s="59">
        <v>1</v>
      </c>
      <c r="G316" s="59" t="s">
        <v>600</v>
      </c>
      <c r="H316" s="59">
        <v>1</v>
      </c>
      <c r="I316" s="59">
        <v>0</v>
      </c>
      <c r="J316" s="59">
        <v>1</v>
      </c>
      <c r="K316" s="59">
        <v>0</v>
      </c>
      <c r="L316" s="59">
        <v>0</v>
      </c>
      <c r="M316" s="59"/>
      <c r="N316" s="59"/>
      <c r="O316" s="59">
        <v>1</v>
      </c>
      <c r="P316" s="59"/>
      <c r="Q316" s="59"/>
      <c r="R316" s="59"/>
    </row>
    <row r="317" spans="1:18" x14ac:dyDescent="0.25">
      <c r="A317" s="65">
        <v>39334</v>
      </c>
      <c r="B317" s="66">
        <v>3.8194444444444441E-2</v>
      </c>
      <c r="C317" s="59" t="s">
        <v>691</v>
      </c>
      <c r="D317" s="60" t="s">
        <v>688</v>
      </c>
      <c r="E317" s="64">
        <v>0.38750000000000001</v>
      </c>
      <c r="F317" s="59">
        <v>1</v>
      </c>
      <c r="G317" s="59" t="s">
        <v>600</v>
      </c>
      <c r="H317" s="59">
        <v>1</v>
      </c>
      <c r="I317" s="59">
        <v>0</v>
      </c>
      <c r="J317" s="59">
        <v>1</v>
      </c>
      <c r="K317" s="59">
        <v>0</v>
      </c>
      <c r="L317" s="59">
        <v>0</v>
      </c>
      <c r="M317" s="59"/>
      <c r="N317" s="59">
        <v>1</v>
      </c>
      <c r="O317" s="59"/>
      <c r="P317" s="59"/>
      <c r="Q317" s="59"/>
      <c r="R317" s="59"/>
    </row>
    <row r="318" spans="1:18" x14ac:dyDescent="0.25">
      <c r="A318" s="65">
        <v>39334</v>
      </c>
      <c r="B318" s="66">
        <v>0.56597222222222221</v>
      </c>
      <c r="C318" s="59" t="s">
        <v>691</v>
      </c>
      <c r="D318" s="60" t="s">
        <v>688</v>
      </c>
      <c r="E318" s="64">
        <v>0.38958333333333334</v>
      </c>
      <c r="F318" s="59">
        <v>2</v>
      </c>
      <c r="G318" s="59" t="s">
        <v>600</v>
      </c>
      <c r="H318" s="59">
        <v>2</v>
      </c>
      <c r="I318" s="59">
        <v>0</v>
      </c>
      <c r="J318" s="59">
        <v>2</v>
      </c>
      <c r="K318" s="59">
        <v>0</v>
      </c>
      <c r="L318" s="59">
        <v>0</v>
      </c>
      <c r="M318" s="59"/>
      <c r="N318" s="59"/>
      <c r="O318" s="59">
        <v>2</v>
      </c>
      <c r="P318" s="59"/>
      <c r="Q318" s="59"/>
      <c r="R318" s="59"/>
    </row>
    <row r="319" spans="1:18" x14ac:dyDescent="0.25">
      <c r="A319" s="65">
        <v>39334</v>
      </c>
      <c r="B319" s="59"/>
      <c r="C319" s="59" t="s">
        <v>691</v>
      </c>
      <c r="D319" s="60" t="s">
        <v>688</v>
      </c>
      <c r="E319" s="64">
        <v>0.39513888888888887</v>
      </c>
      <c r="F319" s="59">
        <v>4</v>
      </c>
      <c r="G319" s="59" t="s">
        <v>600</v>
      </c>
      <c r="H319" s="59">
        <v>4</v>
      </c>
      <c r="I319" s="59">
        <v>0</v>
      </c>
      <c r="J319" s="59">
        <v>4</v>
      </c>
      <c r="K319" s="59">
        <v>0</v>
      </c>
      <c r="L319" s="59">
        <v>0</v>
      </c>
      <c r="M319" s="59"/>
      <c r="N319" s="59"/>
      <c r="O319" s="59">
        <v>4</v>
      </c>
      <c r="P319" s="59"/>
      <c r="Q319" s="59"/>
      <c r="R319" s="59">
        <v>4</v>
      </c>
    </row>
    <row r="320" spans="1:18" x14ac:dyDescent="0.25">
      <c r="A320" s="63">
        <v>39336</v>
      </c>
      <c r="B320" s="66">
        <v>0.62916666666666665</v>
      </c>
      <c r="C320" s="59" t="s">
        <v>89</v>
      </c>
      <c r="D320" s="60" t="s">
        <v>688</v>
      </c>
      <c r="E320" s="64">
        <v>0.40138888888888885</v>
      </c>
      <c r="F320" s="59">
        <v>2</v>
      </c>
      <c r="G320" s="59" t="s">
        <v>600</v>
      </c>
      <c r="H320" s="59">
        <v>0</v>
      </c>
      <c r="I320" s="59">
        <v>0</v>
      </c>
      <c r="J320" s="59">
        <v>0</v>
      </c>
      <c r="K320" s="59">
        <v>0</v>
      </c>
      <c r="L320" s="59">
        <v>2</v>
      </c>
      <c r="M320" s="59"/>
      <c r="N320" s="59"/>
      <c r="O320" s="59"/>
      <c r="P320" s="59"/>
      <c r="Q320" s="59"/>
      <c r="R320" s="59">
        <v>2</v>
      </c>
    </row>
    <row r="321" spans="1:18" x14ac:dyDescent="0.25">
      <c r="A321" s="63">
        <v>39336</v>
      </c>
      <c r="B321" s="59"/>
      <c r="C321" s="59" t="s">
        <v>53</v>
      </c>
      <c r="D321" s="60" t="s">
        <v>688</v>
      </c>
      <c r="E321" s="64">
        <v>0.40625</v>
      </c>
      <c r="F321" s="59">
        <v>2</v>
      </c>
      <c r="G321" s="59" t="s">
        <v>600</v>
      </c>
      <c r="H321" s="59">
        <v>2</v>
      </c>
      <c r="I321" s="59">
        <v>0</v>
      </c>
      <c r="J321" s="59">
        <v>0</v>
      </c>
      <c r="K321" s="59">
        <v>0</v>
      </c>
      <c r="L321" s="59">
        <v>2</v>
      </c>
      <c r="M321" s="59"/>
      <c r="N321" s="59"/>
      <c r="O321" s="59">
        <v>2</v>
      </c>
      <c r="P321" s="59"/>
      <c r="Q321" s="59"/>
      <c r="R321" s="59">
        <v>2</v>
      </c>
    </row>
    <row r="322" spans="1:18" x14ac:dyDescent="0.25">
      <c r="A322" s="63">
        <v>39336</v>
      </c>
      <c r="B322" s="59"/>
      <c r="C322" s="59" t="s">
        <v>74</v>
      </c>
      <c r="D322" s="60" t="s">
        <v>688</v>
      </c>
      <c r="E322" s="64">
        <v>0.40902777777777777</v>
      </c>
      <c r="F322" s="59">
        <v>1</v>
      </c>
      <c r="G322" s="59" t="s">
        <v>600</v>
      </c>
      <c r="H322" s="59">
        <v>1</v>
      </c>
      <c r="I322" s="59">
        <v>0</v>
      </c>
      <c r="J322" s="59">
        <v>1</v>
      </c>
      <c r="K322" s="59">
        <v>0</v>
      </c>
      <c r="L322" s="59">
        <v>0</v>
      </c>
      <c r="M322" s="59"/>
      <c r="N322" s="59"/>
      <c r="O322" s="59">
        <v>1</v>
      </c>
      <c r="P322" s="59"/>
      <c r="Q322" s="59"/>
      <c r="R322" s="59">
        <v>1</v>
      </c>
    </row>
    <row r="323" spans="1:18" x14ac:dyDescent="0.25">
      <c r="A323" s="63">
        <v>39336</v>
      </c>
      <c r="B323" s="59"/>
      <c r="C323" s="59" t="s">
        <v>71</v>
      </c>
      <c r="D323" s="60" t="s">
        <v>688</v>
      </c>
      <c r="E323" s="64">
        <v>0.41597222222222219</v>
      </c>
      <c r="F323" s="59">
        <v>7</v>
      </c>
      <c r="G323" s="59" t="s">
        <v>600</v>
      </c>
      <c r="H323" s="59">
        <v>7</v>
      </c>
      <c r="I323" s="59">
        <v>0</v>
      </c>
      <c r="J323" s="59">
        <v>0</v>
      </c>
      <c r="K323" s="59">
        <v>0</v>
      </c>
      <c r="L323" s="59">
        <v>7</v>
      </c>
      <c r="M323" s="59"/>
      <c r="N323" s="59">
        <v>2</v>
      </c>
      <c r="O323" s="59">
        <v>3</v>
      </c>
      <c r="P323" s="59">
        <v>2</v>
      </c>
      <c r="Q323" s="59"/>
      <c r="R323" s="59"/>
    </row>
    <row r="324" spans="1:18" x14ac:dyDescent="0.25">
      <c r="A324" s="63">
        <v>39336</v>
      </c>
      <c r="B324" s="59"/>
      <c r="C324" s="59" t="s">
        <v>71</v>
      </c>
      <c r="D324" s="60" t="s">
        <v>688</v>
      </c>
      <c r="E324" s="64">
        <v>0.41666666666666663</v>
      </c>
      <c r="F324" s="59">
        <v>7</v>
      </c>
      <c r="G324" s="59" t="s">
        <v>600</v>
      </c>
      <c r="H324" s="59">
        <v>7</v>
      </c>
      <c r="I324" s="59">
        <v>0</v>
      </c>
      <c r="J324" s="59">
        <v>0</v>
      </c>
      <c r="K324" s="59">
        <v>0</v>
      </c>
      <c r="L324" s="59">
        <v>7</v>
      </c>
      <c r="M324" s="59"/>
      <c r="N324" s="59"/>
      <c r="O324" s="59">
        <v>7</v>
      </c>
      <c r="P324" s="59"/>
      <c r="Q324" s="59"/>
      <c r="R324" s="59"/>
    </row>
    <row r="325" spans="1:18" x14ac:dyDescent="0.25">
      <c r="A325" s="63">
        <v>39336</v>
      </c>
      <c r="B325" s="59"/>
      <c r="C325" s="64" t="s">
        <v>71</v>
      </c>
      <c r="D325" s="60" t="s">
        <v>688</v>
      </c>
      <c r="E325" s="64">
        <v>0.41805555555555551</v>
      </c>
      <c r="F325" s="59">
        <v>7</v>
      </c>
      <c r="G325" s="59" t="s">
        <v>600</v>
      </c>
      <c r="H325" s="59">
        <v>7</v>
      </c>
      <c r="I325" s="59">
        <v>0</v>
      </c>
      <c r="J325" s="59">
        <v>0</v>
      </c>
      <c r="K325" s="59">
        <v>0</v>
      </c>
      <c r="L325" s="59">
        <v>7</v>
      </c>
      <c r="M325" s="59"/>
      <c r="N325" s="59"/>
      <c r="O325" s="59"/>
      <c r="P325" s="59"/>
      <c r="Q325" s="59"/>
      <c r="R325" s="59">
        <v>7</v>
      </c>
    </row>
    <row r="326" spans="1:18" x14ac:dyDescent="0.25">
      <c r="A326" s="63">
        <v>39336</v>
      </c>
      <c r="B326" s="59"/>
      <c r="C326" s="59" t="s">
        <v>26</v>
      </c>
      <c r="D326" s="60" t="s">
        <v>688</v>
      </c>
      <c r="E326" s="64">
        <v>0.42777777777777776</v>
      </c>
      <c r="F326" s="59">
        <v>8</v>
      </c>
      <c r="G326" s="59" t="s">
        <v>614</v>
      </c>
      <c r="H326" s="59">
        <v>7</v>
      </c>
      <c r="I326" s="59">
        <v>0</v>
      </c>
      <c r="J326" s="59">
        <v>0</v>
      </c>
      <c r="K326" s="59">
        <v>0</v>
      </c>
      <c r="L326" s="59">
        <v>8</v>
      </c>
      <c r="M326" s="59"/>
      <c r="N326" s="59"/>
      <c r="O326" s="59">
        <v>8</v>
      </c>
      <c r="P326" s="59"/>
      <c r="Q326" s="59"/>
      <c r="R326" s="59">
        <v>5</v>
      </c>
    </row>
    <row r="327" spans="1:18" x14ac:dyDescent="0.25">
      <c r="A327" s="63">
        <v>39336</v>
      </c>
      <c r="B327" s="59"/>
      <c r="C327" s="59" t="s">
        <v>26</v>
      </c>
      <c r="D327" s="60" t="s">
        <v>688</v>
      </c>
      <c r="E327" s="64">
        <v>0.43125000000000002</v>
      </c>
      <c r="F327" s="59">
        <v>4</v>
      </c>
      <c r="G327" s="59" t="s">
        <v>600</v>
      </c>
      <c r="H327" s="59">
        <v>4</v>
      </c>
      <c r="I327" s="59">
        <v>0</v>
      </c>
      <c r="J327" s="59">
        <v>0</v>
      </c>
      <c r="K327" s="59">
        <v>0</v>
      </c>
      <c r="L327" s="59">
        <v>4</v>
      </c>
      <c r="M327" s="59"/>
      <c r="N327" s="59"/>
      <c r="O327" s="59">
        <v>4</v>
      </c>
      <c r="P327" s="59"/>
      <c r="Q327" s="59"/>
      <c r="R327" s="59"/>
    </row>
    <row r="328" spans="1:18" x14ac:dyDescent="0.25">
      <c r="A328" s="63">
        <v>39336</v>
      </c>
      <c r="B328" s="59"/>
      <c r="C328" s="59" t="s">
        <v>29</v>
      </c>
      <c r="D328" s="60" t="s">
        <v>688</v>
      </c>
      <c r="E328" s="64">
        <v>0.43541666666666662</v>
      </c>
      <c r="F328" s="59">
        <v>3</v>
      </c>
      <c r="G328" s="59" t="s">
        <v>600</v>
      </c>
      <c r="H328" s="59">
        <v>3</v>
      </c>
      <c r="I328" s="59">
        <v>0</v>
      </c>
      <c r="J328" s="59">
        <v>0</v>
      </c>
      <c r="K328" s="59">
        <v>0</v>
      </c>
      <c r="L328" s="59">
        <v>3</v>
      </c>
      <c r="M328" s="59"/>
      <c r="N328" s="59"/>
      <c r="O328" s="59">
        <v>3</v>
      </c>
      <c r="P328" s="59"/>
      <c r="Q328" s="59"/>
      <c r="R328" s="59"/>
    </row>
    <row r="329" spans="1:18" x14ac:dyDescent="0.25">
      <c r="A329" s="63">
        <v>39336</v>
      </c>
      <c r="B329" s="59"/>
      <c r="C329" s="59" t="s">
        <v>29</v>
      </c>
      <c r="D329" s="60" t="s">
        <v>688</v>
      </c>
      <c r="E329" s="64">
        <v>0.43541666666666662</v>
      </c>
      <c r="F329" s="59">
        <v>2</v>
      </c>
      <c r="G329" s="59" t="s">
        <v>600</v>
      </c>
      <c r="H329" s="59">
        <v>0</v>
      </c>
      <c r="I329" s="59">
        <v>0</v>
      </c>
      <c r="J329" s="59">
        <v>0</v>
      </c>
      <c r="K329" s="59">
        <v>0</v>
      </c>
      <c r="L329" s="59">
        <v>2</v>
      </c>
      <c r="M329" s="59"/>
      <c r="N329" s="59"/>
      <c r="O329" s="59"/>
      <c r="P329" s="59"/>
      <c r="Q329" s="59"/>
      <c r="R329" s="59">
        <v>2</v>
      </c>
    </row>
    <row r="330" spans="1:18" x14ac:dyDescent="0.25">
      <c r="A330" s="63">
        <v>39336</v>
      </c>
      <c r="B330" s="59"/>
      <c r="C330" s="59" t="s">
        <v>32</v>
      </c>
      <c r="D330" s="60" t="s">
        <v>688</v>
      </c>
      <c r="E330" s="64">
        <v>0.43541666666666662</v>
      </c>
      <c r="F330" s="59">
        <v>7</v>
      </c>
      <c r="G330" s="59" t="s">
        <v>600</v>
      </c>
      <c r="H330" s="59">
        <v>7</v>
      </c>
      <c r="I330" s="59">
        <v>0</v>
      </c>
      <c r="J330" s="59">
        <v>0</v>
      </c>
      <c r="K330" s="59">
        <v>0</v>
      </c>
      <c r="L330" s="59">
        <v>7</v>
      </c>
      <c r="M330" s="59"/>
      <c r="N330" s="59"/>
      <c r="O330" s="59">
        <v>7</v>
      </c>
      <c r="P330" s="59"/>
      <c r="Q330" s="59"/>
      <c r="R330" s="59"/>
    </row>
    <row r="331" spans="1:18" x14ac:dyDescent="0.25">
      <c r="A331" s="63">
        <v>39336</v>
      </c>
      <c r="B331" s="59"/>
      <c r="C331" s="59" t="s">
        <v>35</v>
      </c>
      <c r="D331" s="60" t="s">
        <v>688</v>
      </c>
      <c r="E331" s="64">
        <v>0.43958333333333333</v>
      </c>
      <c r="F331" s="59">
        <v>10</v>
      </c>
      <c r="G331" s="59" t="s">
        <v>600</v>
      </c>
      <c r="H331" s="59">
        <v>9</v>
      </c>
      <c r="I331" s="59">
        <v>0</v>
      </c>
      <c r="J331" s="59">
        <v>2</v>
      </c>
      <c r="K331" s="59">
        <v>0</v>
      </c>
      <c r="L331" s="59">
        <v>8</v>
      </c>
      <c r="M331" s="59"/>
      <c r="N331" s="59"/>
      <c r="O331" s="59">
        <v>9</v>
      </c>
      <c r="P331" s="59">
        <v>1</v>
      </c>
      <c r="Q331" s="59"/>
      <c r="R331" s="59"/>
    </row>
    <row r="332" spans="1:18" x14ac:dyDescent="0.25">
      <c r="A332" s="63">
        <v>39337</v>
      </c>
      <c r="B332" s="66">
        <v>0.65694444444444444</v>
      </c>
      <c r="C332" s="59" t="s">
        <v>685</v>
      </c>
      <c r="D332" s="60" t="s">
        <v>688</v>
      </c>
      <c r="E332" s="64">
        <v>0.48541666666666666</v>
      </c>
      <c r="F332" s="59">
        <v>2</v>
      </c>
      <c r="G332" s="59" t="s">
        <v>600</v>
      </c>
      <c r="H332" s="59">
        <v>2</v>
      </c>
      <c r="I332" s="59">
        <v>0</v>
      </c>
      <c r="J332" s="59">
        <v>0</v>
      </c>
      <c r="K332" s="59">
        <v>0</v>
      </c>
      <c r="L332" s="59">
        <v>2</v>
      </c>
      <c r="M332" s="59"/>
      <c r="N332" s="59"/>
      <c r="O332" s="59">
        <v>2</v>
      </c>
      <c r="P332" s="59"/>
      <c r="Q332" s="59"/>
      <c r="R332" s="59"/>
    </row>
    <row r="333" spans="1:18" x14ac:dyDescent="0.25">
      <c r="A333" s="65">
        <v>39335</v>
      </c>
      <c r="B333" s="67">
        <v>7.7083333333333337E-2</v>
      </c>
      <c r="C333" s="68" t="s">
        <v>692</v>
      </c>
      <c r="D333" s="69" t="s">
        <v>688</v>
      </c>
      <c r="E333" s="70">
        <v>0.41041666666666665</v>
      </c>
      <c r="F333" s="68"/>
      <c r="G333" s="68"/>
      <c r="H333" s="68"/>
      <c r="I333" s="68"/>
      <c r="J333" s="68"/>
      <c r="K333" s="68"/>
      <c r="L333" s="68"/>
      <c r="M333" s="68"/>
      <c r="N333" s="68"/>
      <c r="O333" s="68"/>
      <c r="P333" s="68"/>
      <c r="Q333" s="68"/>
      <c r="R333" s="68"/>
    </row>
    <row r="334" spans="1:18" x14ac:dyDescent="0.25">
      <c r="A334" s="63">
        <v>39350</v>
      </c>
      <c r="B334" s="66">
        <v>4.9305555555555554E-2</v>
      </c>
      <c r="C334" s="59" t="s">
        <v>29</v>
      </c>
      <c r="D334" s="60" t="s">
        <v>688</v>
      </c>
      <c r="E334" s="64">
        <v>0.39305555555555555</v>
      </c>
      <c r="F334" s="59">
        <v>40</v>
      </c>
      <c r="G334" s="59" t="s">
        <v>600</v>
      </c>
      <c r="H334" s="59">
        <v>0</v>
      </c>
      <c r="I334" s="59">
        <v>0</v>
      </c>
      <c r="J334" s="59">
        <v>0</v>
      </c>
      <c r="K334" s="59">
        <v>0</v>
      </c>
      <c r="L334" s="59">
        <v>40</v>
      </c>
      <c r="M334" s="59"/>
      <c r="N334" s="59"/>
      <c r="O334" s="59">
        <v>40</v>
      </c>
      <c r="P334" s="59"/>
      <c r="Q334" s="59"/>
      <c r="R334" s="59"/>
    </row>
    <row r="335" spans="1:18" x14ac:dyDescent="0.25">
      <c r="A335" s="63">
        <v>39350</v>
      </c>
      <c r="B335" s="66">
        <v>0.57361111111111118</v>
      </c>
      <c r="C335" s="59" t="s">
        <v>35</v>
      </c>
      <c r="D335" s="60" t="s">
        <v>688</v>
      </c>
      <c r="E335" s="64">
        <v>0.39513888888888887</v>
      </c>
      <c r="F335" s="59">
        <v>12</v>
      </c>
      <c r="G335" s="59" t="s">
        <v>600</v>
      </c>
      <c r="H335" s="59">
        <v>0</v>
      </c>
      <c r="I335" s="59">
        <v>0</v>
      </c>
      <c r="J335" s="59">
        <v>0</v>
      </c>
      <c r="K335" s="59">
        <v>0</v>
      </c>
      <c r="L335" s="59">
        <v>12</v>
      </c>
      <c r="M335" s="59"/>
      <c r="N335" s="59"/>
      <c r="O335" s="59">
        <v>12</v>
      </c>
      <c r="P335" s="59"/>
      <c r="Q335" s="59"/>
      <c r="R335" s="59"/>
    </row>
    <row r="336" spans="1:18" x14ac:dyDescent="0.25">
      <c r="A336" s="63">
        <v>39351</v>
      </c>
      <c r="B336" s="66">
        <v>8.7499999999999994E-2</v>
      </c>
      <c r="C336" s="59" t="s">
        <v>29</v>
      </c>
      <c r="D336" s="60" t="s">
        <v>688</v>
      </c>
      <c r="E336" s="64">
        <v>0.40972222222222221</v>
      </c>
      <c r="F336" s="59">
        <v>11</v>
      </c>
      <c r="G336" s="59" t="s">
        <v>600</v>
      </c>
      <c r="H336" s="59">
        <v>0</v>
      </c>
      <c r="I336" s="59">
        <v>0</v>
      </c>
      <c r="J336" s="59">
        <v>0</v>
      </c>
      <c r="K336" s="59">
        <v>0</v>
      </c>
      <c r="L336" s="59">
        <v>10</v>
      </c>
      <c r="M336" s="59"/>
      <c r="N336" s="59"/>
      <c r="O336" s="59">
        <v>1</v>
      </c>
      <c r="P336" s="59"/>
      <c r="Q336" s="59"/>
      <c r="R336" s="59">
        <v>10</v>
      </c>
    </row>
    <row r="337" spans="1:18" x14ac:dyDescent="0.25">
      <c r="A337" s="63">
        <v>39351</v>
      </c>
      <c r="B337" s="66">
        <v>0.60763888888888895</v>
      </c>
      <c r="C337" s="59" t="s">
        <v>32</v>
      </c>
      <c r="D337" s="60" t="s">
        <v>688</v>
      </c>
      <c r="E337" s="64">
        <v>0.41388888888888886</v>
      </c>
      <c r="F337" s="59">
        <v>9</v>
      </c>
      <c r="G337" s="59" t="s">
        <v>600</v>
      </c>
      <c r="H337" s="59">
        <v>9</v>
      </c>
      <c r="I337" s="59">
        <v>0</v>
      </c>
      <c r="J337" s="59">
        <v>0</v>
      </c>
      <c r="K337" s="59">
        <v>0</v>
      </c>
      <c r="L337" s="59">
        <v>9</v>
      </c>
      <c r="M337" s="59"/>
      <c r="N337" s="59"/>
      <c r="O337" s="59">
        <v>9</v>
      </c>
      <c r="P337" s="59"/>
      <c r="Q337" s="59"/>
      <c r="R337" s="59"/>
    </row>
    <row r="338" spans="1:18" x14ac:dyDescent="0.25">
      <c r="A338" s="63">
        <v>39351</v>
      </c>
      <c r="B338" s="59"/>
      <c r="C338" s="59" t="s">
        <v>35</v>
      </c>
      <c r="D338" s="60" t="s">
        <v>688</v>
      </c>
      <c r="E338" s="64">
        <v>0.41527777777777775</v>
      </c>
      <c r="F338" s="59">
        <v>7</v>
      </c>
      <c r="G338" s="59" t="s">
        <v>600</v>
      </c>
      <c r="H338" s="59">
        <v>7</v>
      </c>
      <c r="I338" s="59">
        <v>0</v>
      </c>
      <c r="J338" s="59">
        <v>0</v>
      </c>
      <c r="K338" s="59">
        <v>0</v>
      </c>
      <c r="L338" s="59">
        <v>7</v>
      </c>
      <c r="M338" s="59"/>
      <c r="N338" s="59"/>
      <c r="O338" s="59">
        <v>7</v>
      </c>
      <c r="P338" s="59"/>
      <c r="Q338" s="59"/>
      <c r="R338" s="59"/>
    </row>
    <row r="339" spans="1:18" x14ac:dyDescent="0.25">
      <c r="A339" s="63">
        <v>39351</v>
      </c>
      <c r="B339" s="59"/>
      <c r="C339" s="59" t="s">
        <v>35</v>
      </c>
      <c r="D339" s="60" t="s">
        <v>688</v>
      </c>
      <c r="E339" s="64">
        <v>0.4194444444444444</v>
      </c>
      <c r="F339" s="59">
        <v>6</v>
      </c>
      <c r="G339" s="59" t="s">
        <v>600</v>
      </c>
      <c r="H339" s="59">
        <v>0</v>
      </c>
      <c r="I339" s="59">
        <v>0</v>
      </c>
      <c r="J339" s="59">
        <v>0</v>
      </c>
      <c r="K339" s="59">
        <v>0</v>
      </c>
      <c r="L339" s="59">
        <v>6</v>
      </c>
      <c r="M339" s="59"/>
      <c r="N339" s="59"/>
      <c r="O339" s="59">
        <v>6</v>
      </c>
      <c r="P339" s="59"/>
      <c r="Q339" s="59"/>
      <c r="R339" s="59"/>
    </row>
    <row r="340" spans="1:18" x14ac:dyDescent="0.25">
      <c r="A340" s="63">
        <v>39351</v>
      </c>
      <c r="B340" s="59"/>
      <c r="C340" s="59" t="s">
        <v>32</v>
      </c>
      <c r="D340" s="60" t="s">
        <v>688</v>
      </c>
      <c r="E340" s="64">
        <v>0.42569444444444443</v>
      </c>
      <c r="F340" s="59">
        <v>10</v>
      </c>
      <c r="G340" s="59" t="s">
        <v>600</v>
      </c>
      <c r="H340" s="59">
        <v>0</v>
      </c>
      <c r="I340" s="59">
        <v>0</v>
      </c>
      <c r="J340" s="59">
        <v>0</v>
      </c>
      <c r="K340" s="59">
        <v>0</v>
      </c>
      <c r="L340" s="59">
        <v>10</v>
      </c>
      <c r="M340" s="59"/>
      <c r="N340" s="59"/>
      <c r="O340" s="59">
        <v>10</v>
      </c>
      <c r="P340" s="59"/>
      <c r="Q340" s="59"/>
      <c r="R340" s="59"/>
    </row>
    <row r="341" spans="1:18" x14ac:dyDescent="0.25">
      <c r="A341" s="63">
        <v>39351</v>
      </c>
      <c r="B341" s="59"/>
      <c r="C341" s="59" t="s">
        <v>26</v>
      </c>
      <c r="D341" s="60" t="s">
        <v>688</v>
      </c>
      <c r="E341" s="64">
        <v>0.43819444444444444</v>
      </c>
      <c r="F341" s="59">
        <v>8</v>
      </c>
      <c r="G341" s="59" t="s">
        <v>600</v>
      </c>
      <c r="H341" s="59">
        <v>7</v>
      </c>
      <c r="I341" s="59">
        <v>0</v>
      </c>
      <c r="J341" s="59">
        <v>0</v>
      </c>
      <c r="K341" s="59">
        <v>0</v>
      </c>
      <c r="L341" s="59">
        <v>7</v>
      </c>
      <c r="M341" s="59"/>
      <c r="N341" s="59"/>
      <c r="O341" s="59">
        <v>7</v>
      </c>
      <c r="P341" s="59"/>
      <c r="Q341" s="59"/>
      <c r="R341" s="59">
        <v>1</v>
      </c>
    </row>
    <row r="342" spans="1:18" x14ac:dyDescent="0.25">
      <c r="A342" s="63">
        <v>39352</v>
      </c>
      <c r="B342" s="59"/>
      <c r="C342" s="59" t="s">
        <v>78</v>
      </c>
      <c r="D342" s="60" t="s">
        <v>688</v>
      </c>
      <c r="E342" s="64">
        <v>0.43888888888888888</v>
      </c>
      <c r="F342" s="59">
        <v>3</v>
      </c>
      <c r="G342" s="59" t="s">
        <v>600</v>
      </c>
      <c r="H342" s="59">
        <v>3</v>
      </c>
      <c r="I342" s="59">
        <v>0</v>
      </c>
      <c r="J342" s="59">
        <v>3</v>
      </c>
      <c r="K342" s="59">
        <v>0</v>
      </c>
      <c r="L342" s="59">
        <v>0</v>
      </c>
      <c r="M342" s="59"/>
      <c r="N342" s="59"/>
      <c r="O342" s="59">
        <v>3</v>
      </c>
      <c r="P342" s="59"/>
      <c r="Q342" s="59"/>
      <c r="R342" s="59"/>
    </row>
    <row r="343" spans="1:18" x14ac:dyDescent="0.25">
      <c r="A343" s="63">
        <v>39352</v>
      </c>
      <c r="B343" s="59"/>
      <c r="C343" s="59" t="s">
        <v>71</v>
      </c>
      <c r="D343" s="60" t="s">
        <v>688</v>
      </c>
      <c r="E343" s="64">
        <v>0.43958333333333333</v>
      </c>
      <c r="F343" s="59">
        <v>3</v>
      </c>
      <c r="G343" s="59" t="s">
        <v>600</v>
      </c>
      <c r="H343" s="59">
        <v>3</v>
      </c>
      <c r="I343" s="59">
        <v>0</v>
      </c>
      <c r="J343" s="59">
        <v>3</v>
      </c>
      <c r="K343" s="59">
        <v>0</v>
      </c>
      <c r="L343" s="59">
        <v>0</v>
      </c>
      <c r="M343" s="59"/>
      <c r="N343" s="59">
        <v>1</v>
      </c>
      <c r="O343" s="59"/>
      <c r="P343" s="59">
        <v>2</v>
      </c>
      <c r="Q343" s="59"/>
      <c r="R343" s="59"/>
    </row>
    <row r="344" spans="1:18" x14ac:dyDescent="0.25">
      <c r="A344" s="63">
        <v>39352</v>
      </c>
      <c r="B344" s="59"/>
      <c r="C344" s="59" t="s">
        <v>71</v>
      </c>
      <c r="D344" s="60" t="s">
        <v>688</v>
      </c>
      <c r="E344" s="64">
        <v>0.44513888888888886</v>
      </c>
      <c r="F344" s="59">
        <v>5</v>
      </c>
      <c r="G344" s="59" t="s">
        <v>600</v>
      </c>
      <c r="H344" s="59">
        <v>5</v>
      </c>
      <c r="I344" s="59">
        <v>0</v>
      </c>
      <c r="J344" s="59">
        <v>1</v>
      </c>
      <c r="K344" s="59">
        <v>0</v>
      </c>
      <c r="L344" s="59">
        <v>4</v>
      </c>
      <c r="M344" s="59"/>
      <c r="N344" s="59"/>
      <c r="O344" s="59">
        <v>5</v>
      </c>
      <c r="P344" s="59"/>
      <c r="Q344" s="59"/>
      <c r="R344" s="59"/>
    </row>
    <row r="345" spans="1:18" x14ac:dyDescent="0.25">
      <c r="A345" s="63">
        <v>39352</v>
      </c>
      <c r="B345" s="59"/>
      <c r="C345" s="59" t="s">
        <v>20</v>
      </c>
      <c r="D345" s="60" t="s">
        <v>688</v>
      </c>
      <c r="E345" s="64">
        <v>0.45</v>
      </c>
      <c r="F345" s="59">
        <v>1</v>
      </c>
      <c r="G345" s="59" t="s">
        <v>600</v>
      </c>
      <c r="H345" s="59">
        <v>0</v>
      </c>
      <c r="I345" s="59">
        <v>0</v>
      </c>
      <c r="J345" s="59">
        <v>0</v>
      </c>
      <c r="K345" s="59">
        <v>0</v>
      </c>
      <c r="L345" s="59">
        <v>1</v>
      </c>
      <c r="M345" s="59"/>
      <c r="N345" s="59"/>
      <c r="O345" s="59"/>
      <c r="P345" s="59"/>
      <c r="Q345" s="59"/>
      <c r="R345" s="59">
        <v>1</v>
      </c>
    </row>
    <row r="346" spans="1:18" x14ac:dyDescent="0.25">
      <c r="A346" s="63">
        <v>39352</v>
      </c>
      <c r="B346" s="59"/>
      <c r="C346" s="59" t="s">
        <v>23</v>
      </c>
      <c r="D346" s="60" t="s">
        <v>688</v>
      </c>
      <c r="E346" s="64">
        <v>0.45208333333333334</v>
      </c>
      <c r="F346" s="59">
        <v>1</v>
      </c>
      <c r="G346" s="59" t="s">
        <v>600</v>
      </c>
      <c r="H346" s="59">
        <v>1</v>
      </c>
      <c r="I346" s="59">
        <v>0</v>
      </c>
      <c r="J346" s="59">
        <v>0</v>
      </c>
      <c r="K346" s="59">
        <v>0</v>
      </c>
      <c r="L346" s="59">
        <v>1</v>
      </c>
      <c r="M346" s="59"/>
      <c r="N346" s="59"/>
      <c r="O346" s="59">
        <v>1</v>
      </c>
      <c r="P346" s="59"/>
      <c r="Q346" s="59"/>
      <c r="R346" s="59"/>
    </row>
    <row r="347" spans="1:18" x14ac:dyDescent="0.25">
      <c r="A347" s="63">
        <v>39352</v>
      </c>
      <c r="B347" s="59"/>
      <c r="C347" s="59" t="s">
        <v>23</v>
      </c>
      <c r="D347" s="60" t="s">
        <v>688</v>
      </c>
      <c r="E347" s="64">
        <v>0.45555555555555555</v>
      </c>
      <c r="F347" s="59">
        <v>2</v>
      </c>
      <c r="G347" s="59" t="s">
        <v>600</v>
      </c>
      <c r="H347" s="59">
        <v>2</v>
      </c>
      <c r="I347" s="59">
        <v>0</v>
      </c>
      <c r="J347" s="59">
        <v>2</v>
      </c>
      <c r="K347" s="59">
        <v>0</v>
      </c>
      <c r="L347" s="59">
        <v>2</v>
      </c>
      <c r="M347" s="59"/>
      <c r="N347" s="59"/>
      <c r="O347" s="59">
        <v>2</v>
      </c>
      <c r="P347" s="59"/>
      <c r="Q347" s="59"/>
      <c r="R347" s="59"/>
    </row>
    <row r="348" spans="1:18" x14ac:dyDescent="0.25">
      <c r="A348" s="63">
        <v>39356</v>
      </c>
      <c r="B348" s="59"/>
      <c r="C348" s="59" t="s">
        <v>32</v>
      </c>
      <c r="D348" s="60" t="s">
        <v>688</v>
      </c>
      <c r="E348" s="64">
        <v>0.54236111111111107</v>
      </c>
      <c r="F348" s="59">
        <v>1</v>
      </c>
      <c r="G348" s="59" t="s">
        <v>600</v>
      </c>
      <c r="H348" s="59">
        <v>1</v>
      </c>
      <c r="I348" s="59">
        <v>1</v>
      </c>
      <c r="J348" s="59">
        <v>0</v>
      </c>
      <c r="K348" s="59">
        <v>1</v>
      </c>
      <c r="L348" s="59">
        <v>0</v>
      </c>
      <c r="M348" s="59" t="s">
        <v>643</v>
      </c>
      <c r="N348" s="59"/>
      <c r="O348" s="59"/>
      <c r="P348" s="59">
        <v>1</v>
      </c>
      <c r="Q348" s="59"/>
      <c r="R348" s="59"/>
    </row>
    <row r="349" spans="1:18" x14ac:dyDescent="0.25">
      <c r="A349" s="63">
        <v>39356</v>
      </c>
      <c r="B349" s="59"/>
      <c r="C349" s="59" t="s">
        <v>29</v>
      </c>
      <c r="D349" s="60" t="s">
        <v>688</v>
      </c>
      <c r="E349" s="64">
        <v>0.5444444444444444</v>
      </c>
      <c r="F349" s="59">
        <v>4</v>
      </c>
      <c r="G349" s="59" t="s">
        <v>600</v>
      </c>
      <c r="H349" s="59">
        <v>0</v>
      </c>
      <c r="I349" s="59">
        <v>0</v>
      </c>
      <c r="J349" s="59">
        <v>0</v>
      </c>
      <c r="K349" s="59">
        <v>0</v>
      </c>
      <c r="L349" s="59">
        <v>4</v>
      </c>
      <c r="M349" s="59"/>
      <c r="N349" s="59"/>
      <c r="O349" s="59"/>
      <c r="P349" s="59"/>
      <c r="Q349" s="59"/>
      <c r="R349" s="59">
        <v>4</v>
      </c>
    </row>
    <row r="350" spans="1:18" x14ac:dyDescent="0.25">
      <c r="A350" s="63">
        <v>39356</v>
      </c>
      <c r="B350" s="59"/>
      <c r="C350" s="59" t="s">
        <v>20</v>
      </c>
      <c r="D350" s="60" t="s">
        <v>688</v>
      </c>
      <c r="E350" s="64">
        <v>0.55347222222222214</v>
      </c>
      <c r="F350" s="59">
        <v>1</v>
      </c>
      <c r="G350" s="59" t="s">
        <v>600</v>
      </c>
      <c r="H350" s="59">
        <v>1</v>
      </c>
      <c r="I350" s="59">
        <v>0</v>
      </c>
      <c r="J350" s="59">
        <v>0</v>
      </c>
      <c r="K350" s="59">
        <v>0</v>
      </c>
      <c r="L350" s="59">
        <v>1</v>
      </c>
      <c r="M350" s="59"/>
      <c r="N350" s="59"/>
      <c r="O350" s="59">
        <v>1</v>
      </c>
      <c r="P350" s="59"/>
      <c r="Q350" s="59"/>
      <c r="R350" s="59"/>
    </row>
    <row r="351" spans="1:18" x14ac:dyDescent="0.25">
      <c r="A351" s="63">
        <v>39356</v>
      </c>
      <c r="B351" s="59"/>
      <c r="C351" s="59" t="s">
        <v>617</v>
      </c>
      <c r="D351" s="60" t="s">
        <v>688</v>
      </c>
      <c r="E351" s="64">
        <v>0.55625000000000002</v>
      </c>
      <c r="F351" s="59">
        <v>7</v>
      </c>
      <c r="G351" s="59" t="s">
        <v>600</v>
      </c>
      <c r="H351" s="59">
        <v>7</v>
      </c>
      <c r="I351" s="59">
        <v>0</v>
      </c>
      <c r="J351" s="59">
        <v>0</v>
      </c>
      <c r="K351" s="59">
        <v>0</v>
      </c>
      <c r="L351" s="59">
        <v>7</v>
      </c>
      <c r="M351" s="59"/>
      <c r="N351" s="59">
        <v>5</v>
      </c>
      <c r="O351" s="59">
        <v>1</v>
      </c>
      <c r="P351" s="59">
        <v>1</v>
      </c>
      <c r="Q351" s="59"/>
      <c r="R351" s="59"/>
    </row>
    <row r="352" spans="1:18" x14ac:dyDescent="0.25">
      <c r="A352" s="63">
        <v>39356</v>
      </c>
      <c r="B352" s="59"/>
      <c r="C352" s="59" t="s">
        <v>617</v>
      </c>
      <c r="D352" s="60" t="s">
        <v>688</v>
      </c>
      <c r="E352" s="64">
        <v>0.55694444444444446</v>
      </c>
      <c r="F352" s="59">
        <v>7</v>
      </c>
      <c r="G352" s="59" t="s">
        <v>600</v>
      </c>
      <c r="H352" s="59">
        <v>7</v>
      </c>
      <c r="I352" s="59">
        <v>0</v>
      </c>
      <c r="J352" s="59">
        <v>0</v>
      </c>
      <c r="K352" s="59">
        <v>0</v>
      </c>
      <c r="L352" s="59">
        <v>7</v>
      </c>
      <c r="M352" s="59"/>
      <c r="N352" s="59">
        <v>2</v>
      </c>
      <c r="O352" s="59">
        <v>5</v>
      </c>
      <c r="P352" s="59"/>
      <c r="Q352" s="59"/>
      <c r="R352" s="59"/>
    </row>
    <row r="353" spans="1:18" x14ac:dyDescent="0.25">
      <c r="A353" s="63">
        <v>39356</v>
      </c>
      <c r="B353" s="59"/>
      <c r="C353" s="59" t="s">
        <v>53</v>
      </c>
      <c r="D353" s="60" t="s">
        <v>688</v>
      </c>
      <c r="E353" s="64">
        <v>0.56458333333333333</v>
      </c>
      <c r="F353" s="59">
        <v>2</v>
      </c>
      <c r="G353" s="59" t="s">
        <v>600</v>
      </c>
      <c r="H353" s="59">
        <v>2</v>
      </c>
      <c r="I353" s="59">
        <v>0</v>
      </c>
      <c r="J353" s="59">
        <v>2</v>
      </c>
      <c r="K353" s="59">
        <v>0</v>
      </c>
      <c r="L353" s="59">
        <v>0</v>
      </c>
      <c r="M353" s="59"/>
      <c r="N353" s="59"/>
      <c r="O353" s="59">
        <v>1</v>
      </c>
      <c r="P353" s="59"/>
      <c r="Q353" s="59"/>
      <c r="R353" s="59">
        <v>1</v>
      </c>
    </row>
    <row r="354" spans="1:18" x14ac:dyDescent="0.25">
      <c r="A354" s="63">
        <v>39356</v>
      </c>
      <c r="B354" s="59"/>
      <c r="C354" s="59" t="s">
        <v>92</v>
      </c>
      <c r="D354" s="60" t="s">
        <v>688</v>
      </c>
      <c r="E354" s="64">
        <v>0.56805555555555554</v>
      </c>
      <c r="F354" s="59">
        <v>4</v>
      </c>
      <c r="G354" s="59" t="s">
        <v>600</v>
      </c>
      <c r="H354" s="59">
        <v>0</v>
      </c>
      <c r="I354" s="59">
        <v>0</v>
      </c>
      <c r="J354" s="59">
        <v>0</v>
      </c>
      <c r="K354" s="59">
        <v>0</v>
      </c>
      <c r="L354" s="59">
        <v>2</v>
      </c>
      <c r="M354" s="59"/>
      <c r="N354" s="59"/>
      <c r="O354" s="59"/>
      <c r="P354" s="59"/>
      <c r="Q354" s="59"/>
      <c r="R354" s="59">
        <v>4</v>
      </c>
    </row>
    <row r="355" spans="1:18" x14ac:dyDescent="0.25">
      <c r="A355" s="65">
        <v>39357</v>
      </c>
      <c r="B355" s="59"/>
      <c r="C355" s="59" t="s">
        <v>617</v>
      </c>
      <c r="D355" s="60" t="s">
        <v>688</v>
      </c>
      <c r="E355" s="64">
        <v>0.57430555555555551</v>
      </c>
      <c r="F355" s="59">
        <v>4</v>
      </c>
      <c r="G355" s="59" t="s">
        <v>600</v>
      </c>
      <c r="H355" s="59">
        <v>4</v>
      </c>
      <c r="I355" s="59">
        <v>0</v>
      </c>
      <c r="J355" s="59">
        <v>0</v>
      </c>
      <c r="K355" s="59">
        <v>0</v>
      </c>
      <c r="L355" s="59">
        <v>4</v>
      </c>
      <c r="M355" s="59"/>
      <c r="N355" s="59">
        <v>1</v>
      </c>
      <c r="O355" s="59">
        <v>3</v>
      </c>
      <c r="P355" s="59"/>
      <c r="Q355" s="59"/>
      <c r="R355" s="59"/>
    </row>
    <row r="356" spans="1:18" x14ac:dyDescent="0.25">
      <c r="A356" s="65">
        <v>39357</v>
      </c>
      <c r="B356" s="59"/>
      <c r="C356" s="59" t="s">
        <v>617</v>
      </c>
      <c r="D356" s="60" t="s">
        <v>688</v>
      </c>
      <c r="E356" s="64">
        <v>0.5756944444444444</v>
      </c>
      <c r="F356" s="59">
        <v>2</v>
      </c>
      <c r="G356" s="59" t="s">
        <v>600</v>
      </c>
      <c r="H356" s="59">
        <v>2</v>
      </c>
      <c r="I356" s="59">
        <v>0</v>
      </c>
      <c r="J356" s="59">
        <v>0</v>
      </c>
      <c r="K356" s="59">
        <v>0</v>
      </c>
      <c r="L356" s="59">
        <v>2</v>
      </c>
      <c r="M356" s="59"/>
      <c r="N356" s="59"/>
      <c r="O356" s="59">
        <v>2</v>
      </c>
      <c r="P356" s="59"/>
      <c r="Q356" s="59"/>
      <c r="R356" s="59"/>
    </row>
    <row r="357" spans="1:18" x14ac:dyDescent="0.25">
      <c r="A357" s="65">
        <v>39357</v>
      </c>
      <c r="B357" s="59"/>
      <c r="C357" s="59" t="s">
        <v>693</v>
      </c>
      <c r="D357" s="60" t="s">
        <v>688</v>
      </c>
      <c r="E357" s="64">
        <v>0.57847222222222217</v>
      </c>
      <c r="F357" s="59">
        <v>3</v>
      </c>
      <c r="G357" s="59" t="s">
        <v>600</v>
      </c>
      <c r="H357" s="59">
        <v>3</v>
      </c>
      <c r="I357" s="59">
        <v>0</v>
      </c>
      <c r="J357" s="59">
        <v>3</v>
      </c>
      <c r="K357" s="59">
        <v>0</v>
      </c>
      <c r="L357" s="59">
        <v>0</v>
      </c>
      <c r="M357" s="59"/>
      <c r="N357" s="59"/>
      <c r="O357" s="59">
        <v>3</v>
      </c>
      <c r="P357" s="59"/>
      <c r="Q357" s="59"/>
      <c r="R357" s="59"/>
    </row>
    <row r="358" spans="1:18" x14ac:dyDescent="0.25">
      <c r="A358" s="65">
        <v>39357</v>
      </c>
      <c r="B358" s="59"/>
      <c r="C358" s="59" t="s">
        <v>32</v>
      </c>
      <c r="D358" s="60" t="s">
        <v>688</v>
      </c>
      <c r="E358" s="64">
        <v>0.59166666666666667</v>
      </c>
      <c r="F358" s="59">
        <v>4</v>
      </c>
      <c r="G358" s="59" t="s">
        <v>600</v>
      </c>
      <c r="H358" s="59">
        <v>4</v>
      </c>
      <c r="I358" s="59">
        <v>0</v>
      </c>
      <c r="J358" s="59">
        <v>0</v>
      </c>
      <c r="K358" s="59">
        <v>0</v>
      </c>
      <c r="L358" s="59">
        <v>4</v>
      </c>
      <c r="M358" s="59"/>
      <c r="N358" s="59"/>
      <c r="O358" s="59">
        <v>4</v>
      </c>
      <c r="P358" s="59"/>
      <c r="Q358" s="59"/>
      <c r="R358" s="59"/>
    </row>
    <row r="359" spans="1:18" x14ac:dyDescent="0.25">
      <c r="A359" s="65">
        <v>39357</v>
      </c>
      <c r="B359" s="59"/>
      <c r="C359" s="59" t="s">
        <v>605</v>
      </c>
      <c r="D359" s="60" t="s">
        <v>688</v>
      </c>
      <c r="E359" s="64">
        <v>0.6</v>
      </c>
      <c r="F359" s="59">
        <v>11</v>
      </c>
      <c r="G359" s="59" t="s">
        <v>600</v>
      </c>
      <c r="H359" s="59">
        <v>11</v>
      </c>
      <c r="I359" s="59">
        <v>0</v>
      </c>
      <c r="J359" s="59">
        <v>0</v>
      </c>
      <c r="K359" s="59">
        <v>0</v>
      </c>
      <c r="L359" s="59">
        <v>11</v>
      </c>
      <c r="M359" s="59"/>
      <c r="N359" s="59"/>
      <c r="O359" s="59">
        <v>11</v>
      </c>
      <c r="P359" s="59"/>
      <c r="Q359" s="59"/>
      <c r="R359" s="59"/>
    </row>
    <row r="360" spans="1:18" x14ac:dyDescent="0.25">
      <c r="A360" s="65">
        <v>39357</v>
      </c>
      <c r="B360" s="59"/>
      <c r="C360" s="59" t="s">
        <v>29</v>
      </c>
      <c r="D360" s="60" t="s">
        <v>688</v>
      </c>
      <c r="E360" s="64">
        <v>0.6</v>
      </c>
      <c r="F360" s="59">
        <v>1</v>
      </c>
      <c r="G360" s="59" t="s">
        <v>600</v>
      </c>
      <c r="H360" s="59">
        <v>1</v>
      </c>
      <c r="I360" s="59">
        <v>0</v>
      </c>
      <c r="J360" s="59">
        <v>0</v>
      </c>
      <c r="K360" s="59">
        <v>0</v>
      </c>
      <c r="L360" s="59">
        <v>1</v>
      </c>
      <c r="M360" s="59"/>
      <c r="N360" s="59"/>
      <c r="O360" s="59">
        <v>1</v>
      </c>
      <c r="P360" s="59"/>
      <c r="Q360" s="59"/>
      <c r="R360" s="59"/>
    </row>
    <row r="361" spans="1:18" x14ac:dyDescent="0.25">
      <c r="A361" s="65">
        <v>39357</v>
      </c>
      <c r="B361" s="59"/>
      <c r="C361" s="59" t="s">
        <v>32</v>
      </c>
      <c r="D361" s="60" t="s">
        <v>688</v>
      </c>
      <c r="E361" s="64">
        <v>0.60902777777777772</v>
      </c>
      <c r="F361" s="59">
        <v>3</v>
      </c>
      <c r="G361" s="59" t="s">
        <v>600</v>
      </c>
      <c r="H361" s="59">
        <v>3</v>
      </c>
      <c r="I361" s="59">
        <v>0</v>
      </c>
      <c r="J361" s="59">
        <v>3</v>
      </c>
      <c r="K361" s="59">
        <v>0</v>
      </c>
      <c r="L361" s="59">
        <v>0</v>
      </c>
      <c r="M361" s="59"/>
      <c r="N361" s="59"/>
      <c r="O361" s="59">
        <v>3</v>
      </c>
      <c r="P361" s="59"/>
      <c r="Q361" s="59"/>
      <c r="R361" s="59"/>
    </row>
    <row r="362" spans="1:18" x14ac:dyDescent="0.25">
      <c r="A362" s="65">
        <v>39357</v>
      </c>
      <c r="B362" s="59"/>
      <c r="C362" s="59" t="s">
        <v>35</v>
      </c>
      <c r="D362" s="60" t="s">
        <v>688</v>
      </c>
      <c r="E362" s="64">
        <v>0.61180555555555549</v>
      </c>
      <c r="F362" s="59">
        <v>1</v>
      </c>
      <c r="G362" s="59" t="s">
        <v>600</v>
      </c>
      <c r="H362" s="59">
        <v>1</v>
      </c>
      <c r="I362" s="59">
        <v>0</v>
      </c>
      <c r="J362" s="59">
        <v>0</v>
      </c>
      <c r="K362" s="59">
        <v>0</v>
      </c>
      <c r="L362" s="59">
        <v>1</v>
      </c>
      <c r="M362" s="59"/>
      <c r="N362" s="59"/>
      <c r="O362" s="59">
        <v>1</v>
      </c>
      <c r="P362" s="59"/>
      <c r="Q362" s="59"/>
      <c r="R362" s="59"/>
    </row>
    <row r="363" spans="1:18" x14ac:dyDescent="0.25">
      <c r="A363" s="65">
        <v>39361</v>
      </c>
      <c r="B363" s="59"/>
      <c r="C363" s="59" t="s">
        <v>694</v>
      </c>
      <c r="D363" s="60" t="s">
        <v>688</v>
      </c>
      <c r="E363" s="64">
        <v>0.72430555555555554</v>
      </c>
      <c r="F363" s="59">
        <v>6</v>
      </c>
      <c r="G363" s="59" t="s">
        <v>600</v>
      </c>
      <c r="H363" s="59">
        <v>6</v>
      </c>
      <c r="I363" s="59">
        <v>0</v>
      </c>
      <c r="J363" s="59">
        <v>0</v>
      </c>
      <c r="K363" s="59">
        <v>0</v>
      </c>
      <c r="L363" s="59">
        <v>6</v>
      </c>
      <c r="M363" s="59"/>
      <c r="N363" s="59"/>
      <c r="O363" s="59">
        <v>6</v>
      </c>
      <c r="P363" s="59"/>
      <c r="Q363" s="59"/>
      <c r="R363" s="59"/>
    </row>
    <row r="364" spans="1:18" x14ac:dyDescent="0.25">
      <c r="A364" s="65">
        <v>39361</v>
      </c>
      <c r="B364" s="59"/>
      <c r="C364" s="59" t="s">
        <v>610</v>
      </c>
      <c r="D364" s="60" t="s">
        <v>688</v>
      </c>
      <c r="E364" s="64">
        <v>0.73263888888888884</v>
      </c>
      <c r="F364" s="59">
        <v>2</v>
      </c>
      <c r="G364" s="59" t="s">
        <v>600</v>
      </c>
      <c r="H364" s="59">
        <v>2</v>
      </c>
      <c r="I364" s="59">
        <v>0</v>
      </c>
      <c r="J364" s="59">
        <v>2</v>
      </c>
      <c r="K364" s="59">
        <v>0</v>
      </c>
      <c r="L364" s="59">
        <v>0</v>
      </c>
      <c r="M364" s="59"/>
      <c r="N364" s="59"/>
      <c r="O364" s="59">
        <v>2</v>
      </c>
      <c r="P364" s="59"/>
      <c r="Q364" s="59"/>
      <c r="R364" s="59"/>
    </row>
    <row r="365" spans="1:18" x14ac:dyDescent="0.25">
      <c r="A365" s="63">
        <v>39359</v>
      </c>
      <c r="B365" s="59"/>
      <c r="C365" s="59" t="s">
        <v>607</v>
      </c>
      <c r="D365" s="60" t="s">
        <v>688</v>
      </c>
      <c r="E365" s="64">
        <v>0.63055555555555554</v>
      </c>
      <c r="F365" s="59">
        <v>2</v>
      </c>
      <c r="G365" s="59" t="s">
        <v>600</v>
      </c>
      <c r="H365" s="59">
        <v>2</v>
      </c>
      <c r="I365" s="59">
        <v>0</v>
      </c>
      <c r="J365" s="59">
        <v>0</v>
      </c>
      <c r="K365" s="59">
        <v>0</v>
      </c>
      <c r="L365" s="59">
        <v>2</v>
      </c>
      <c r="M365" s="59"/>
      <c r="N365" s="59">
        <v>2</v>
      </c>
      <c r="O365" s="59"/>
      <c r="P365" s="59"/>
      <c r="Q365" s="59"/>
      <c r="R365" s="59"/>
    </row>
    <row r="366" spans="1:18" x14ac:dyDescent="0.25">
      <c r="A366" s="63">
        <v>39359</v>
      </c>
      <c r="B366" s="59"/>
      <c r="C366" s="59" t="s">
        <v>693</v>
      </c>
      <c r="D366" s="60" t="s">
        <v>688</v>
      </c>
      <c r="E366" s="64">
        <v>0.65208333333333335</v>
      </c>
      <c r="F366" s="59">
        <v>4</v>
      </c>
      <c r="G366" s="59" t="s">
        <v>600</v>
      </c>
      <c r="H366" s="59">
        <v>4</v>
      </c>
      <c r="I366" s="59">
        <v>0</v>
      </c>
      <c r="J366" s="59">
        <v>0</v>
      </c>
      <c r="K366" s="59">
        <v>0</v>
      </c>
      <c r="L366" s="59">
        <v>4</v>
      </c>
      <c r="M366" s="59"/>
      <c r="N366" s="59"/>
      <c r="O366" s="59">
        <v>4</v>
      </c>
      <c r="P366" s="59"/>
      <c r="Q366" s="59"/>
      <c r="R366" s="59"/>
    </row>
    <row r="367" spans="1:18" x14ac:dyDescent="0.25">
      <c r="A367" s="63">
        <v>39359</v>
      </c>
      <c r="B367" s="59"/>
      <c r="C367" s="59" t="s">
        <v>617</v>
      </c>
      <c r="D367" s="60" t="s">
        <v>688</v>
      </c>
      <c r="E367" s="64">
        <v>0.65902777777777777</v>
      </c>
      <c r="F367" s="59">
        <v>5</v>
      </c>
      <c r="G367" s="59" t="s">
        <v>600</v>
      </c>
      <c r="H367" s="59">
        <v>3</v>
      </c>
      <c r="I367" s="59">
        <v>0</v>
      </c>
      <c r="J367" s="59">
        <v>5</v>
      </c>
      <c r="K367" s="59">
        <v>0</v>
      </c>
      <c r="L367" s="59">
        <v>0</v>
      </c>
      <c r="M367" s="59"/>
      <c r="N367" s="59">
        <v>5</v>
      </c>
      <c r="O367" s="59"/>
      <c r="P367" s="59"/>
      <c r="Q367" s="59"/>
      <c r="R367" s="59"/>
    </row>
    <row r="368" spans="1:18" x14ac:dyDescent="0.25">
      <c r="A368" s="63">
        <v>39359</v>
      </c>
      <c r="B368" s="59"/>
      <c r="C368" s="59" t="s">
        <v>611</v>
      </c>
      <c r="D368" s="60" t="s">
        <v>688</v>
      </c>
      <c r="E368" s="64">
        <v>0.66180555555555554</v>
      </c>
      <c r="F368" s="59">
        <v>2</v>
      </c>
      <c r="G368" s="59" t="s">
        <v>600</v>
      </c>
      <c r="H368" s="59">
        <v>2</v>
      </c>
      <c r="I368" s="59">
        <v>0</v>
      </c>
      <c r="J368" s="59">
        <v>0</v>
      </c>
      <c r="K368" s="59">
        <v>0</v>
      </c>
      <c r="L368" s="59">
        <v>2</v>
      </c>
      <c r="M368" s="59"/>
      <c r="N368" s="59">
        <v>1</v>
      </c>
      <c r="O368" s="59">
        <v>1</v>
      </c>
      <c r="P368" s="59"/>
      <c r="Q368" s="59"/>
      <c r="R368" s="59"/>
    </row>
    <row r="369" spans="1:18" x14ac:dyDescent="0.25">
      <c r="A369" s="63">
        <v>39359</v>
      </c>
      <c r="B369" s="59"/>
      <c r="C369" s="59" t="s">
        <v>612</v>
      </c>
      <c r="D369" s="60" t="s">
        <v>688</v>
      </c>
      <c r="E369" s="64">
        <v>0.6645833333333333</v>
      </c>
      <c r="F369" s="59">
        <v>6</v>
      </c>
      <c r="G369" s="59" t="s">
        <v>600</v>
      </c>
      <c r="H369" s="59">
        <v>6</v>
      </c>
      <c r="I369" s="59">
        <v>0</v>
      </c>
      <c r="J369" s="59">
        <v>0</v>
      </c>
      <c r="K369" s="59">
        <v>0</v>
      </c>
      <c r="L369" s="59">
        <v>6</v>
      </c>
      <c r="M369" s="59"/>
      <c r="N369" s="59">
        <v>1</v>
      </c>
      <c r="O369" s="59">
        <v>5</v>
      </c>
      <c r="P369" s="59"/>
      <c r="Q369" s="59"/>
      <c r="R369" s="59"/>
    </row>
    <row r="370" spans="1:18" x14ac:dyDescent="0.25">
      <c r="A370" s="63">
        <v>39359</v>
      </c>
      <c r="B370" s="59"/>
      <c r="C370" s="59" t="s">
        <v>612</v>
      </c>
      <c r="D370" s="60" t="s">
        <v>688</v>
      </c>
      <c r="E370" s="64">
        <v>0.66805555555555551</v>
      </c>
      <c r="F370" s="59">
        <v>6</v>
      </c>
      <c r="G370" s="59" t="s">
        <v>600</v>
      </c>
      <c r="H370" s="59">
        <v>6</v>
      </c>
      <c r="I370" s="59">
        <v>0</v>
      </c>
      <c r="J370" s="59">
        <v>0</v>
      </c>
      <c r="K370" s="59">
        <v>0</v>
      </c>
      <c r="L370" s="59">
        <v>6</v>
      </c>
      <c r="M370" s="59"/>
      <c r="N370" s="59"/>
      <c r="O370" s="59">
        <v>2</v>
      </c>
      <c r="P370" s="59">
        <v>4</v>
      </c>
      <c r="Q370" s="59"/>
      <c r="R370" s="59"/>
    </row>
    <row r="371" spans="1:18" x14ac:dyDescent="0.25">
      <c r="A371" s="63">
        <v>39380</v>
      </c>
      <c r="B371" s="66">
        <v>0.58333333333333337</v>
      </c>
      <c r="C371" s="59" t="s">
        <v>601</v>
      </c>
      <c r="D371" s="60" t="s">
        <v>688</v>
      </c>
      <c r="E371" s="64">
        <v>0.40347222222222218</v>
      </c>
      <c r="F371" s="59">
        <v>26</v>
      </c>
      <c r="G371" s="59" t="s">
        <v>600</v>
      </c>
      <c r="H371" s="59">
        <v>26</v>
      </c>
      <c r="I371" s="59">
        <v>1</v>
      </c>
      <c r="J371" s="59">
        <v>0</v>
      </c>
      <c r="K371" s="59">
        <v>1</v>
      </c>
      <c r="L371" s="59">
        <v>25</v>
      </c>
      <c r="M371" s="59" t="s">
        <v>675</v>
      </c>
      <c r="N371" s="59">
        <v>21</v>
      </c>
      <c r="O371" s="59"/>
      <c r="P371" s="59">
        <v>5</v>
      </c>
      <c r="Q371" s="59"/>
      <c r="R371" s="59"/>
    </row>
    <row r="372" spans="1:18" x14ac:dyDescent="0.25">
      <c r="A372" s="63">
        <v>39380</v>
      </c>
      <c r="B372" s="59"/>
      <c r="C372" s="59" t="s">
        <v>601</v>
      </c>
      <c r="D372" s="60" t="s">
        <v>688</v>
      </c>
      <c r="E372" s="64">
        <v>0.40763888888888888</v>
      </c>
      <c r="F372" s="59">
        <v>5</v>
      </c>
      <c r="G372" s="59" t="s">
        <v>600</v>
      </c>
      <c r="H372" s="59">
        <v>5</v>
      </c>
      <c r="I372" s="59">
        <v>2</v>
      </c>
      <c r="J372" s="59">
        <v>0</v>
      </c>
      <c r="K372" s="59">
        <v>2</v>
      </c>
      <c r="L372" s="59">
        <v>3</v>
      </c>
      <c r="M372" s="59" t="s">
        <v>695</v>
      </c>
      <c r="N372" s="59"/>
      <c r="O372" s="59">
        <v>5</v>
      </c>
      <c r="P372" s="59"/>
      <c r="Q372" s="59"/>
      <c r="R372" s="59"/>
    </row>
    <row r="373" spans="1:18" x14ac:dyDescent="0.25">
      <c r="A373" s="63">
        <v>39381</v>
      </c>
      <c r="B373" s="59"/>
      <c r="C373" s="59" t="s">
        <v>53</v>
      </c>
      <c r="D373" s="60" t="s">
        <v>688</v>
      </c>
      <c r="E373" s="64">
        <v>0.41180555555555554</v>
      </c>
      <c r="F373" s="59">
        <v>9</v>
      </c>
      <c r="G373" s="59" t="s">
        <v>600</v>
      </c>
      <c r="H373" s="59">
        <v>9</v>
      </c>
      <c r="I373" s="59">
        <v>0</v>
      </c>
      <c r="J373" s="59">
        <v>0</v>
      </c>
      <c r="K373" s="59">
        <v>0</v>
      </c>
      <c r="L373" s="59">
        <v>9</v>
      </c>
      <c r="M373" s="59"/>
      <c r="N373" s="59"/>
      <c r="O373" s="59">
        <v>9</v>
      </c>
      <c r="P373" s="59"/>
      <c r="Q373" s="59"/>
      <c r="R373" s="59"/>
    </row>
    <row r="374" spans="1:18" x14ac:dyDescent="0.25">
      <c r="A374" s="63">
        <v>39381</v>
      </c>
      <c r="B374" s="59"/>
      <c r="C374" s="59" t="s">
        <v>696</v>
      </c>
      <c r="D374" s="60" t="s">
        <v>688</v>
      </c>
      <c r="E374" s="64">
        <v>0.4236111111111111</v>
      </c>
      <c r="F374" s="59">
        <v>16</v>
      </c>
      <c r="G374" s="59" t="s">
        <v>600</v>
      </c>
      <c r="H374" s="59">
        <v>16</v>
      </c>
      <c r="I374" s="59">
        <v>0</v>
      </c>
      <c r="J374" s="59">
        <v>0</v>
      </c>
      <c r="K374" s="59">
        <v>0</v>
      </c>
      <c r="L374" s="59">
        <v>16</v>
      </c>
      <c r="M374" s="59"/>
      <c r="N374" s="59"/>
      <c r="O374" s="59">
        <v>16</v>
      </c>
      <c r="P374" s="59"/>
      <c r="Q374" s="59"/>
      <c r="R374" s="59"/>
    </row>
    <row r="375" spans="1:18" x14ac:dyDescent="0.25">
      <c r="A375" s="63">
        <v>39381</v>
      </c>
      <c r="B375" s="59"/>
      <c r="C375" s="59" t="s">
        <v>647</v>
      </c>
      <c r="D375" s="60" t="s">
        <v>688</v>
      </c>
      <c r="E375" s="64">
        <v>0.42916666666666664</v>
      </c>
      <c r="F375" s="59">
        <v>6</v>
      </c>
      <c r="G375" s="59" t="s">
        <v>600</v>
      </c>
      <c r="H375" s="59">
        <v>6</v>
      </c>
      <c r="I375" s="59">
        <v>0</v>
      </c>
      <c r="J375" s="59">
        <v>0</v>
      </c>
      <c r="K375" s="59">
        <v>0</v>
      </c>
      <c r="L375" s="59">
        <v>6</v>
      </c>
      <c r="M375" s="59"/>
      <c r="N375" s="59"/>
      <c r="O375" s="59">
        <v>6</v>
      </c>
      <c r="P375" s="59"/>
      <c r="Q375" s="59"/>
      <c r="R375" s="59"/>
    </row>
    <row r="376" spans="1:18" x14ac:dyDescent="0.25">
      <c r="A376" s="63">
        <v>39381</v>
      </c>
      <c r="B376" s="59"/>
      <c r="C376" s="59" t="s">
        <v>601</v>
      </c>
      <c r="D376" s="60" t="s">
        <v>688</v>
      </c>
      <c r="E376" s="64">
        <v>0.44097222222222221</v>
      </c>
      <c r="F376" s="59">
        <v>22</v>
      </c>
      <c r="G376" s="59" t="s">
        <v>600</v>
      </c>
      <c r="H376" s="59">
        <v>22</v>
      </c>
      <c r="I376" s="59">
        <v>0</v>
      </c>
      <c r="J376" s="59">
        <v>0</v>
      </c>
      <c r="K376" s="59">
        <v>0</v>
      </c>
      <c r="L376" s="59">
        <v>22</v>
      </c>
      <c r="M376" s="59"/>
      <c r="N376" s="59">
        <v>7</v>
      </c>
      <c r="O376" s="59">
        <v>15</v>
      </c>
      <c r="P376" s="59"/>
      <c r="Q376" s="59"/>
      <c r="R376" s="59"/>
    </row>
    <row r="377" spans="1:18" x14ac:dyDescent="0.25">
      <c r="A377" s="63">
        <v>39381</v>
      </c>
      <c r="B377" s="59"/>
      <c r="C377" s="59" t="s">
        <v>618</v>
      </c>
      <c r="D377" s="60" t="s">
        <v>688</v>
      </c>
      <c r="E377" s="64">
        <v>0.44513888888888886</v>
      </c>
      <c r="F377" s="59">
        <v>4</v>
      </c>
      <c r="G377" s="59" t="s">
        <v>600</v>
      </c>
      <c r="H377" s="59">
        <v>4</v>
      </c>
      <c r="I377" s="59">
        <v>1</v>
      </c>
      <c r="J377" s="59">
        <v>0</v>
      </c>
      <c r="K377" s="59">
        <v>1</v>
      </c>
      <c r="L377" s="59">
        <v>3</v>
      </c>
      <c r="M377" s="59" t="s">
        <v>675</v>
      </c>
      <c r="N377" s="59"/>
      <c r="O377" s="59">
        <v>4</v>
      </c>
      <c r="P377" s="59"/>
      <c r="Q377" s="59"/>
      <c r="R377" s="59"/>
    </row>
    <row r="378" spans="1:18" x14ac:dyDescent="0.25">
      <c r="A378" s="63">
        <v>39386</v>
      </c>
      <c r="B378" s="59"/>
      <c r="C378" s="59" t="s">
        <v>81</v>
      </c>
      <c r="D378" s="60" t="s">
        <v>688</v>
      </c>
      <c r="E378" s="64">
        <v>0.50624999999999998</v>
      </c>
      <c r="F378" s="59">
        <v>2</v>
      </c>
      <c r="G378" s="59" t="s">
        <v>600</v>
      </c>
      <c r="H378" s="59">
        <v>2</v>
      </c>
      <c r="I378" s="59">
        <v>0</v>
      </c>
      <c r="J378" s="59">
        <v>0</v>
      </c>
      <c r="K378" s="59">
        <v>0</v>
      </c>
      <c r="L378" s="59">
        <v>2</v>
      </c>
      <c r="M378" s="59"/>
      <c r="N378" s="59"/>
      <c r="O378" s="59">
        <v>2</v>
      </c>
      <c r="P378" s="59"/>
      <c r="Q378" s="59"/>
      <c r="R378" s="59"/>
    </row>
    <row r="379" spans="1:18" x14ac:dyDescent="0.25">
      <c r="A379" s="63">
        <v>39386</v>
      </c>
      <c r="B379" s="59"/>
      <c r="C379" s="59" t="s">
        <v>67</v>
      </c>
      <c r="D379" s="60" t="s">
        <v>688</v>
      </c>
      <c r="E379" s="64">
        <v>0.5083333333333333</v>
      </c>
      <c r="F379" s="59">
        <v>2</v>
      </c>
      <c r="G379" s="59" t="s">
        <v>600</v>
      </c>
      <c r="H379" s="59">
        <v>2</v>
      </c>
      <c r="I379" s="59">
        <v>0</v>
      </c>
      <c r="J379" s="59">
        <v>0</v>
      </c>
      <c r="K379" s="59">
        <v>0</v>
      </c>
      <c r="L379" s="59">
        <v>2</v>
      </c>
      <c r="M379" s="59"/>
      <c r="N379" s="59"/>
      <c r="O379" s="59">
        <v>2</v>
      </c>
      <c r="P379" s="59"/>
      <c r="Q379" s="59"/>
      <c r="R379" s="59"/>
    </row>
    <row r="380" spans="1:18" x14ac:dyDescent="0.25">
      <c r="A380" s="63">
        <v>39386</v>
      </c>
      <c r="B380" s="59"/>
      <c r="C380" s="59" t="s">
        <v>50</v>
      </c>
      <c r="D380" s="60" t="s">
        <v>688</v>
      </c>
      <c r="E380" s="64">
        <v>0.5131944444444444</v>
      </c>
      <c r="F380" s="59">
        <v>2</v>
      </c>
      <c r="G380" s="59" t="s">
        <v>600</v>
      </c>
      <c r="H380" s="59">
        <v>2</v>
      </c>
      <c r="I380" s="59">
        <v>0</v>
      </c>
      <c r="J380" s="59">
        <v>0</v>
      </c>
      <c r="K380" s="59">
        <v>0</v>
      </c>
      <c r="L380" s="59">
        <v>2</v>
      </c>
      <c r="M380" s="59"/>
      <c r="N380" s="59"/>
      <c r="O380" s="59">
        <v>2</v>
      </c>
      <c r="P380" s="59"/>
      <c r="Q380" s="59"/>
      <c r="R380" s="59"/>
    </row>
    <row r="381" spans="1:18" x14ac:dyDescent="0.25">
      <c r="A381" s="63">
        <v>39386</v>
      </c>
      <c r="B381" s="59"/>
      <c r="C381" s="59" t="s">
        <v>44</v>
      </c>
      <c r="D381" s="60" t="s">
        <v>688</v>
      </c>
      <c r="E381" s="64">
        <v>0.51944444444444438</v>
      </c>
      <c r="F381" s="59">
        <v>2</v>
      </c>
      <c r="G381" s="59" t="s">
        <v>600</v>
      </c>
      <c r="H381" s="59">
        <v>2</v>
      </c>
      <c r="I381" s="59">
        <v>0</v>
      </c>
      <c r="J381" s="59">
        <v>0</v>
      </c>
      <c r="K381" s="59">
        <v>0</v>
      </c>
      <c r="L381" s="59">
        <v>2</v>
      </c>
      <c r="M381" s="59"/>
      <c r="N381" s="59"/>
      <c r="O381" s="59">
        <v>2</v>
      </c>
      <c r="P381" s="59"/>
      <c r="Q381" s="59"/>
      <c r="R381" s="59"/>
    </row>
    <row r="382" spans="1:18" x14ac:dyDescent="0.25">
      <c r="A382" s="63">
        <v>39386</v>
      </c>
      <c r="B382" s="59"/>
      <c r="C382" s="59" t="s">
        <v>627</v>
      </c>
      <c r="D382" s="60" t="s">
        <v>688</v>
      </c>
      <c r="E382" s="64">
        <v>0.52500000000000002</v>
      </c>
      <c r="F382" s="59">
        <v>37</v>
      </c>
      <c r="G382" s="59" t="s">
        <v>600</v>
      </c>
      <c r="H382" s="59">
        <v>28</v>
      </c>
      <c r="I382" s="59">
        <v>0</v>
      </c>
      <c r="J382" s="59">
        <v>0</v>
      </c>
      <c r="K382" s="59">
        <v>0</v>
      </c>
      <c r="L382" s="59">
        <v>37</v>
      </c>
      <c r="M382" s="59"/>
      <c r="N382" s="59">
        <v>27</v>
      </c>
      <c r="O382" s="59">
        <v>9</v>
      </c>
      <c r="P382" s="59">
        <v>1</v>
      </c>
      <c r="Q382" s="59"/>
      <c r="R382" s="59"/>
    </row>
    <row r="383" spans="1:18" x14ac:dyDescent="0.25">
      <c r="A383" s="63">
        <v>39386</v>
      </c>
      <c r="B383" s="59"/>
      <c r="C383" s="59" t="s">
        <v>35</v>
      </c>
      <c r="D383" s="60" t="s">
        <v>688</v>
      </c>
      <c r="E383" s="64">
        <v>0.52777777777777779</v>
      </c>
      <c r="F383" s="59">
        <v>1</v>
      </c>
      <c r="G383" s="59" t="s">
        <v>600</v>
      </c>
      <c r="H383" s="59">
        <v>1</v>
      </c>
      <c r="I383" s="59">
        <v>0</v>
      </c>
      <c r="J383" s="59">
        <v>0</v>
      </c>
      <c r="K383" s="59">
        <v>0</v>
      </c>
      <c r="L383" s="59">
        <v>1</v>
      </c>
      <c r="M383" s="59"/>
      <c r="N383" s="59"/>
      <c r="O383" s="59">
        <v>1</v>
      </c>
      <c r="P383" s="59"/>
      <c r="Q383" s="59"/>
      <c r="R383" s="59"/>
    </row>
    <row r="384" spans="1:18" x14ac:dyDescent="0.25">
      <c r="A384" s="63">
        <v>39386</v>
      </c>
      <c r="B384" s="59"/>
      <c r="C384" s="59" t="s">
        <v>606</v>
      </c>
      <c r="D384" s="60" t="s">
        <v>688</v>
      </c>
      <c r="E384" s="64">
        <v>0.52777777777777779</v>
      </c>
      <c r="F384" s="59">
        <v>13</v>
      </c>
      <c r="G384" s="59" t="s">
        <v>600</v>
      </c>
      <c r="H384" s="59">
        <v>10</v>
      </c>
      <c r="I384" s="59">
        <v>1</v>
      </c>
      <c r="J384" s="59">
        <v>0</v>
      </c>
      <c r="K384" s="59">
        <v>1</v>
      </c>
      <c r="L384" s="59">
        <v>12</v>
      </c>
      <c r="M384" s="59" t="s">
        <v>646</v>
      </c>
      <c r="N384" s="59">
        <v>13</v>
      </c>
      <c r="O384" s="59"/>
      <c r="P384" s="59"/>
      <c r="Q384" s="59"/>
      <c r="R384" s="59"/>
    </row>
    <row r="385" spans="1:18" x14ac:dyDescent="0.25">
      <c r="A385" s="63">
        <v>39386</v>
      </c>
      <c r="B385" s="59"/>
      <c r="C385" s="59" t="s">
        <v>32</v>
      </c>
      <c r="D385" s="60" t="s">
        <v>688</v>
      </c>
      <c r="E385" s="64">
        <v>0.53472222222222221</v>
      </c>
      <c r="F385" s="59">
        <v>9</v>
      </c>
      <c r="G385" s="59" t="s">
        <v>600</v>
      </c>
      <c r="H385" s="59">
        <v>9</v>
      </c>
      <c r="I385" s="59">
        <v>0</v>
      </c>
      <c r="J385" s="59">
        <v>0</v>
      </c>
      <c r="K385" s="59">
        <v>0</v>
      </c>
      <c r="L385" s="59">
        <v>9</v>
      </c>
      <c r="M385" s="59"/>
      <c r="N385" s="59"/>
      <c r="O385" s="59">
        <v>9</v>
      </c>
      <c r="P385" s="59"/>
      <c r="Q385" s="59"/>
      <c r="R385" s="59"/>
    </row>
    <row r="386" spans="1:18" x14ac:dyDescent="0.25">
      <c r="A386" s="63">
        <v>39386</v>
      </c>
      <c r="B386" s="59"/>
      <c r="C386" s="59" t="s">
        <v>605</v>
      </c>
      <c r="D386" s="60" t="s">
        <v>688</v>
      </c>
      <c r="E386" s="64">
        <v>0.53680555555555554</v>
      </c>
      <c r="F386" s="59">
        <v>7</v>
      </c>
      <c r="G386" s="59" t="s">
        <v>600</v>
      </c>
      <c r="H386" s="59">
        <v>7</v>
      </c>
      <c r="I386" s="59">
        <v>0</v>
      </c>
      <c r="J386" s="59">
        <v>0</v>
      </c>
      <c r="K386" s="59">
        <v>0</v>
      </c>
      <c r="L386" s="59">
        <v>7</v>
      </c>
      <c r="M386" s="59"/>
      <c r="N386" s="59"/>
      <c r="O386" s="59">
        <v>7</v>
      </c>
      <c r="P386" s="59"/>
      <c r="Q386" s="59"/>
      <c r="R386" s="59"/>
    </row>
    <row r="387" spans="1:18" x14ac:dyDescent="0.25">
      <c r="A387" s="63">
        <v>39386</v>
      </c>
      <c r="B387" s="59"/>
      <c r="C387" s="59" t="s">
        <v>29</v>
      </c>
      <c r="D387" s="60" t="s">
        <v>688</v>
      </c>
      <c r="E387" s="64">
        <v>0.54097222222222219</v>
      </c>
      <c r="F387" s="59">
        <v>1</v>
      </c>
      <c r="G387" s="59" t="s">
        <v>600</v>
      </c>
      <c r="H387" s="59">
        <v>1</v>
      </c>
      <c r="I387" s="59">
        <v>0</v>
      </c>
      <c r="J387" s="59">
        <v>0</v>
      </c>
      <c r="K387" s="59">
        <v>0</v>
      </c>
      <c r="L387" s="59">
        <v>1</v>
      </c>
      <c r="M387" s="59"/>
      <c r="N387" s="59"/>
      <c r="O387" s="59">
        <v>1</v>
      </c>
      <c r="P387" s="59"/>
      <c r="Q387" s="59"/>
      <c r="R387" s="59"/>
    </row>
    <row r="388" spans="1:18" x14ac:dyDescent="0.25">
      <c r="A388" s="63">
        <v>39386</v>
      </c>
      <c r="B388" s="59"/>
      <c r="C388" s="59" t="s">
        <v>26</v>
      </c>
      <c r="D388" s="60" t="s">
        <v>688</v>
      </c>
      <c r="E388" s="64">
        <v>0.54305555555555551</v>
      </c>
      <c r="F388" s="59">
        <v>5</v>
      </c>
      <c r="G388" s="59" t="s">
        <v>600</v>
      </c>
      <c r="H388" s="59">
        <v>5</v>
      </c>
      <c r="I388" s="59">
        <v>0</v>
      </c>
      <c r="J388" s="59">
        <v>0</v>
      </c>
      <c r="K388" s="59">
        <v>0</v>
      </c>
      <c r="L388" s="59">
        <v>5</v>
      </c>
      <c r="M388" s="59"/>
      <c r="N388" s="59"/>
      <c r="O388" s="59">
        <v>3</v>
      </c>
      <c r="P388" s="59"/>
      <c r="Q388" s="59"/>
      <c r="R388" s="59"/>
    </row>
    <row r="389" spans="1:18" x14ac:dyDescent="0.25">
      <c r="A389" s="63">
        <v>39322</v>
      </c>
      <c r="B389" s="59"/>
      <c r="C389" s="59" t="s">
        <v>601</v>
      </c>
      <c r="D389" s="60" t="s">
        <v>697</v>
      </c>
      <c r="E389" s="64">
        <v>0.47777777777777775</v>
      </c>
      <c r="F389" s="59">
        <v>2</v>
      </c>
      <c r="G389" s="59" t="s">
        <v>600</v>
      </c>
      <c r="H389" s="59">
        <v>2</v>
      </c>
      <c r="I389" s="59">
        <v>0</v>
      </c>
      <c r="J389" s="59">
        <v>2</v>
      </c>
      <c r="K389" s="59">
        <v>0</v>
      </c>
      <c r="L389" s="59">
        <v>0</v>
      </c>
      <c r="M389" s="59"/>
      <c r="N389" s="59"/>
      <c r="O389" s="59">
        <v>2</v>
      </c>
      <c r="P389" s="59"/>
      <c r="Q389" s="59"/>
      <c r="R389" s="59"/>
    </row>
    <row r="390" spans="1:18" x14ac:dyDescent="0.25">
      <c r="A390" s="63">
        <v>39322</v>
      </c>
      <c r="B390" s="59"/>
      <c r="C390" s="59" t="s">
        <v>647</v>
      </c>
      <c r="D390" s="60" t="s">
        <v>697</v>
      </c>
      <c r="E390" s="64">
        <v>0.4819444444444444</v>
      </c>
      <c r="F390" s="59">
        <v>3</v>
      </c>
      <c r="G390" s="59" t="s">
        <v>600</v>
      </c>
      <c r="H390" s="59">
        <v>3</v>
      </c>
      <c r="I390" s="59">
        <v>0</v>
      </c>
      <c r="J390" s="59">
        <v>2</v>
      </c>
      <c r="K390" s="59">
        <v>1</v>
      </c>
      <c r="L390" s="59">
        <v>0</v>
      </c>
      <c r="M390" s="59"/>
      <c r="N390" s="59"/>
      <c r="O390" s="59">
        <v>3</v>
      </c>
      <c r="P390" s="59"/>
      <c r="Q390" s="59"/>
      <c r="R390" s="59"/>
    </row>
    <row r="391" spans="1:18" x14ac:dyDescent="0.25">
      <c r="A391" s="63">
        <v>39322</v>
      </c>
      <c r="B391" s="59"/>
      <c r="C391" s="59" t="s">
        <v>89</v>
      </c>
      <c r="D391" s="60" t="s">
        <v>697</v>
      </c>
      <c r="E391" s="64">
        <v>0.4909722222222222</v>
      </c>
      <c r="F391" s="59">
        <v>9</v>
      </c>
      <c r="G391" s="59" t="s">
        <v>600</v>
      </c>
      <c r="H391" s="59">
        <v>9</v>
      </c>
      <c r="I391" s="59">
        <v>0</v>
      </c>
      <c r="J391" s="59">
        <v>0</v>
      </c>
      <c r="K391" s="59">
        <v>0</v>
      </c>
      <c r="L391" s="59">
        <v>9</v>
      </c>
      <c r="M391" s="59"/>
      <c r="N391" s="59">
        <v>1</v>
      </c>
      <c r="O391" s="59">
        <v>8</v>
      </c>
      <c r="P391" s="59"/>
      <c r="Q391" s="59"/>
      <c r="R391" s="59"/>
    </row>
    <row r="392" spans="1:18" x14ac:dyDescent="0.25">
      <c r="A392" s="63">
        <v>39322</v>
      </c>
      <c r="B392" s="59"/>
      <c r="C392" s="59" t="s">
        <v>89</v>
      </c>
      <c r="D392" s="60" t="s">
        <v>697</v>
      </c>
      <c r="E392" s="64">
        <v>0.4909722222222222</v>
      </c>
      <c r="F392" s="59">
        <v>6</v>
      </c>
      <c r="G392" s="59" t="s">
        <v>600</v>
      </c>
      <c r="H392" s="59">
        <v>6</v>
      </c>
      <c r="I392" s="59">
        <v>0</v>
      </c>
      <c r="J392" s="59">
        <v>0</v>
      </c>
      <c r="K392" s="59">
        <v>0</v>
      </c>
      <c r="L392" s="59">
        <v>6</v>
      </c>
      <c r="M392" s="59"/>
      <c r="N392" s="59"/>
      <c r="O392" s="59"/>
      <c r="P392" s="59"/>
      <c r="Q392" s="59"/>
      <c r="R392" s="59">
        <v>6</v>
      </c>
    </row>
    <row r="393" spans="1:18" x14ac:dyDescent="0.25">
      <c r="A393" s="63">
        <v>39323</v>
      </c>
      <c r="B393" s="59"/>
      <c r="C393" s="59" t="s">
        <v>690</v>
      </c>
      <c r="D393" s="60" t="s">
        <v>697</v>
      </c>
      <c r="E393" s="64">
        <v>0.47499999999999998</v>
      </c>
      <c r="F393" s="59">
        <v>4</v>
      </c>
      <c r="G393" s="59" t="s">
        <v>600</v>
      </c>
      <c r="H393" s="59">
        <v>4</v>
      </c>
      <c r="I393" s="59">
        <v>0</v>
      </c>
      <c r="J393" s="59">
        <v>4</v>
      </c>
      <c r="K393" s="59">
        <v>0</v>
      </c>
      <c r="L393" s="59">
        <v>0</v>
      </c>
      <c r="M393" s="59"/>
      <c r="N393" s="59">
        <v>2</v>
      </c>
      <c r="O393" s="59">
        <v>2</v>
      </c>
      <c r="P393" s="59"/>
      <c r="Q393" s="59"/>
      <c r="R393" s="59"/>
    </row>
    <row r="394" spans="1:18" x14ac:dyDescent="0.25">
      <c r="A394" s="63">
        <v>39323</v>
      </c>
      <c r="B394" s="59"/>
      <c r="C394" s="59" t="s">
        <v>690</v>
      </c>
      <c r="D394" s="60" t="s">
        <v>697</v>
      </c>
      <c r="E394" s="64">
        <v>0.48263888888888884</v>
      </c>
      <c r="F394" s="59">
        <v>5</v>
      </c>
      <c r="G394" s="59" t="s">
        <v>600</v>
      </c>
      <c r="H394" s="59">
        <v>5</v>
      </c>
      <c r="I394" s="59">
        <v>0</v>
      </c>
      <c r="J394" s="59">
        <v>3</v>
      </c>
      <c r="K394" s="59">
        <v>2</v>
      </c>
      <c r="L394" s="59">
        <v>0</v>
      </c>
      <c r="M394" s="59"/>
      <c r="N394" s="59"/>
      <c r="O394" s="59"/>
      <c r="P394" s="59"/>
      <c r="Q394" s="59"/>
      <c r="R394" s="59"/>
    </row>
    <row r="395" spans="1:18" x14ac:dyDescent="0.25">
      <c r="A395" s="63">
        <v>39323</v>
      </c>
      <c r="B395" s="59"/>
      <c r="C395" s="59" t="s">
        <v>690</v>
      </c>
      <c r="D395" s="60" t="s">
        <v>697</v>
      </c>
      <c r="E395" s="64">
        <v>0.4861111111111111</v>
      </c>
      <c r="F395" s="59">
        <v>7</v>
      </c>
      <c r="G395" s="59" t="s">
        <v>600</v>
      </c>
      <c r="H395" s="59">
        <v>7</v>
      </c>
      <c r="I395" s="59">
        <v>0</v>
      </c>
      <c r="J395" s="59">
        <v>7</v>
      </c>
      <c r="K395" s="59">
        <v>0</v>
      </c>
      <c r="L395" s="59">
        <v>0</v>
      </c>
      <c r="M395" s="59"/>
      <c r="N395" s="59">
        <v>4</v>
      </c>
      <c r="O395" s="59">
        <v>1</v>
      </c>
      <c r="P395" s="59">
        <v>2</v>
      </c>
      <c r="Q395" s="59"/>
      <c r="R395" s="59"/>
    </row>
    <row r="396" spans="1:18" x14ac:dyDescent="0.25">
      <c r="A396" s="63">
        <v>39323</v>
      </c>
      <c r="B396" s="59"/>
      <c r="C396" s="59" t="s">
        <v>690</v>
      </c>
      <c r="D396" s="60" t="s">
        <v>697</v>
      </c>
      <c r="E396" s="64">
        <v>0.49236111111111108</v>
      </c>
      <c r="F396" s="59">
        <v>6</v>
      </c>
      <c r="G396" s="59" t="s">
        <v>600</v>
      </c>
      <c r="H396" s="59">
        <v>6</v>
      </c>
      <c r="I396" s="59">
        <v>0</v>
      </c>
      <c r="J396" s="59">
        <v>5</v>
      </c>
      <c r="K396" s="59">
        <v>1</v>
      </c>
      <c r="L396" s="59">
        <v>0</v>
      </c>
      <c r="M396" s="59"/>
      <c r="N396" s="59">
        <v>3</v>
      </c>
      <c r="O396" s="59"/>
      <c r="P396" s="59">
        <v>3</v>
      </c>
      <c r="Q396" s="59"/>
      <c r="R396" s="59"/>
    </row>
    <row r="397" spans="1:18" x14ac:dyDescent="0.25">
      <c r="A397" s="63">
        <v>39324</v>
      </c>
      <c r="B397" s="59"/>
      <c r="C397" s="59" t="s">
        <v>78</v>
      </c>
      <c r="D397" s="60" t="s">
        <v>697</v>
      </c>
      <c r="E397" s="64">
        <v>0.49652777777777773</v>
      </c>
      <c r="F397" s="59">
        <v>2</v>
      </c>
      <c r="G397" s="59" t="s">
        <v>600</v>
      </c>
      <c r="H397" s="59">
        <v>2</v>
      </c>
      <c r="I397" s="59">
        <v>0</v>
      </c>
      <c r="J397" s="59">
        <v>2</v>
      </c>
      <c r="K397" s="59">
        <v>0</v>
      </c>
      <c r="L397" s="59">
        <v>0</v>
      </c>
      <c r="M397" s="59"/>
      <c r="N397" s="59"/>
      <c r="O397" s="59">
        <v>2</v>
      </c>
      <c r="P397" s="59"/>
      <c r="Q397" s="59"/>
      <c r="R397" s="59"/>
    </row>
    <row r="398" spans="1:18" x14ac:dyDescent="0.25">
      <c r="A398" s="63">
        <v>39324</v>
      </c>
      <c r="B398" s="59"/>
      <c r="C398" s="59" t="s">
        <v>612</v>
      </c>
      <c r="D398" s="60" t="s">
        <v>697</v>
      </c>
      <c r="E398" s="64">
        <v>0.50624999999999998</v>
      </c>
      <c r="F398" s="59">
        <v>1</v>
      </c>
      <c r="G398" s="59" t="s">
        <v>600</v>
      </c>
      <c r="H398" s="59">
        <v>1</v>
      </c>
      <c r="I398" s="59">
        <v>0</v>
      </c>
      <c r="J398" s="59">
        <v>1</v>
      </c>
      <c r="K398" s="59">
        <v>0</v>
      </c>
      <c r="L398" s="59"/>
      <c r="M398" s="59"/>
      <c r="N398" s="59"/>
      <c r="O398" s="59">
        <v>1</v>
      </c>
      <c r="P398" s="59"/>
      <c r="Q398" s="59"/>
      <c r="R398" s="59"/>
    </row>
    <row r="399" spans="1:18" x14ac:dyDescent="0.25">
      <c r="A399" s="63">
        <v>39324</v>
      </c>
      <c r="B399" s="59"/>
      <c r="C399" s="59" t="s">
        <v>71</v>
      </c>
      <c r="D399" s="60" t="s">
        <v>697</v>
      </c>
      <c r="E399" s="64">
        <v>0.50624999999999998</v>
      </c>
      <c r="F399" s="59">
        <v>3</v>
      </c>
      <c r="G399" s="59" t="s">
        <v>600</v>
      </c>
      <c r="H399" s="59">
        <v>0</v>
      </c>
      <c r="I399" s="59">
        <v>0</v>
      </c>
      <c r="J399" s="59">
        <v>0</v>
      </c>
      <c r="K399" s="59">
        <v>0</v>
      </c>
      <c r="L399" s="59">
        <v>3</v>
      </c>
      <c r="M399" s="59"/>
      <c r="N399" s="59"/>
      <c r="O399" s="59"/>
      <c r="P399" s="59"/>
      <c r="Q399" s="59"/>
      <c r="R399" s="59">
        <v>3</v>
      </c>
    </row>
    <row r="400" spans="1:18" x14ac:dyDescent="0.25">
      <c r="A400" s="63">
        <v>39324</v>
      </c>
      <c r="B400" s="59"/>
      <c r="C400" s="59" t="s">
        <v>71</v>
      </c>
      <c r="D400" s="60" t="s">
        <v>697</v>
      </c>
      <c r="E400" s="64">
        <v>0.50694444444444442</v>
      </c>
      <c r="F400" s="59">
        <v>2</v>
      </c>
      <c r="G400" s="59" t="s">
        <v>600</v>
      </c>
      <c r="H400" s="59">
        <v>2</v>
      </c>
      <c r="I400" s="59">
        <v>0</v>
      </c>
      <c r="J400" s="59">
        <v>2</v>
      </c>
      <c r="K400" s="59">
        <v>0</v>
      </c>
      <c r="L400" s="59"/>
      <c r="M400" s="59"/>
      <c r="N400" s="59"/>
      <c r="O400" s="59">
        <v>2</v>
      </c>
      <c r="P400" s="59"/>
      <c r="Q400" s="59"/>
      <c r="R400" s="59">
        <v>2</v>
      </c>
    </row>
    <row r="401" spans="1:18" x14ac:dyDescent="0.25">
      <c r="A401" s="63">
        <v>39324</v>
      </c>
      <c r="B401" s="59"/>
      <c r="C401" s="59" t="s">
        <v>71</v>
      </c>
      <c r="D401" s="60" t="s">
        <v>697</v>
      </c>
      <c r="E401" s="64">
        <v>0.51805555555555549</v>
      </c>
      <c r="F401" s="59">
        <v>2</v>
      </c>
      <c r="G401" s="59" t="s">
        <v>600</v>
      </c>
      <c r="H401" s="59">
        <v>2</v>
      </c>
      <c r="I401" s="59">
        <v>0</v>
      </c>
      <c r="J401" s="59">
        <v>2</v>
      </c>
      <c r="K401" s="59">
        <v>0</v>
      </c>
      <c r="L401" s="59">
        <v>0</v>
      </c>
      <c r="M401" s="59"/>
      <c r="N401" s="59"/>
      <c r="O401" s="59">
        <v>2</v>
      </c>
      <c r="P401" s="59"/>
      <c r="Q401" s="59"/>
      <c r="R401" s="59"/>
    </row>
    <row r="402" spans="1:18" x14ac:dyDescent="0.25">
      <c r="A402" s="63">
        <v>39324</v>
      </c>
      <c r="B402" s="59"/>
      <c r="C402" s="59" t="s">
        <v>18</v>
      </c>
      <c r="D402" s="60" t="s">
        <v>697</v>
      </c>
      <c r="E402" s="64">
        <v>0.51944444444444438</v>
      </c>
      <c r="F402" s="59">
        <v>5</v>
      </c>
      <c r="G402" s="59" t="s">
        <v>600</v>
      </c>
      <c r="H402" s="59">
        <v>2</v>
      </c>
      <c r="I402" s="59">
        <v>0</v>
      </c>
      <c r="J402" s="59">
        <v>2</v>
      </c>
      <c r="K402" s="59">
        <v>0</v>
      </c>
      <c r="L402" s="59">
        <v>3</v>
      </c>
      <c r="M402" s="59"/>
      <c r="N402" s="59"/>
      <c r="O402" s="59"/>
      <c r="P402" s="59"/>
      <c r="Q402" s="59"/>
      <c r="R402" s="59">
        <v>5</v>
      </c>
    </row>
    <row r="403" spans="1:18" x14ac:dyDescent="0.25">
      <c r="A403" s="63">
        <v>39324</v>
      </c>
      <c r="B403" s="59"/>
      <c r="C403" s="59" t="s">
        <v>20</v>
      </c>
      <c r="D403" s="60" t="s">
        <v>697</v>
      </c>
      <c r="E403" s="64">
        <v>0.52291666666666659</v>
      </c>
      <c r="F403" s="59">
        <v>2</v>
      </c>
      <c r="G403" s="59" t="s">
        <v>600</v>
      </c>
      <c r="H403" s="59">
        <v>2</v>
      </c>
      <c r="I403" s="59">
        <v>0</v>
      </c>
      <c r="J403" s="59">
        <v>0</v>
      </c>
      <c r="K403" s="59">
        <v>0</v>
      </c>
      <c r="L403" s="59">
        <v>2</v>
      </c>
      <c r="M403" s="59"/>
      <c r="N403" s="59"/>
      <c r="O403" s="59">
        <v>2</v>
      </c>
      <c r="P403" s="59">
        <v>2</v>
      </c>
      <c r="Q403" s="59"/>
      <c r="R403" s="59"/>
    </row>
    <row r="404" spans="1:18" x14ac:dyDescent="0.25">
      <c r="A404" s="63">
        <v>39324</v>
      </c>
      <c r="B404" s="59"/>
      <c r="C404" s="59" t="s">
        <v>20</v>
      </c>
      <c r="D404" s="60" t="s">
        <v>697</v>
      </c>
      <c r="E404" s="64">
        <v>0.53194444444444444</v>
      </c>
      <c r="F404" s="59">
        <v>4</v>
      </c>
      <c r="G404" s="59" t="s">
        <v>600</v>
      </c>
      <c r="H404" s="59">
        <v>4</v>
      </c>
      <c r="I404" s="59">
        <v>0</v>
      </c>
      <c r="J404" s="59">
        <v>4</v>
      </c>
      <c r="K404" s="59">
        <v>0</v>
      </c>
      <c r="L404" s="59">
        <v>0</v>
      </c>
      <c r="M404" s="59"/>
      <c r="N404" s="59"/>
      <c r="O404" s="59">
        <v>4</v>
      </c>
      <c r="P404" s="59"/>
      <c r="Q404" s="59"/>
      <c r="R404" s="59"/>
    </row>
    <row r="405" spans="1:18" x14ac:dyDescent="0.25">
      <c r="A405" s="63">
        <v>39324</v>
      </c>
      <c r="B405" s="59"/>
      <c r="C405" s="59" t="s">
        <v>26</v>
      </c>
      <c r="D405" s="60" t="s">
        <v>697</v>
      </c>
      <c r="E405" s="64">
        <v>0.53680555555555554</v>
      </c>
      <c r="F405" s="59">
        <v>1</v>
      </c>
      <c r="G405" s="59" t="s">
        <v>600</v>
      </c>
      <c r="H405" s="59">
        <v>1</v>
      </c>
      <c r="I405" s="59">
        <v>0</v>
      </c>
      <c r="J405" s="59">
        <v>0</v>
      </c>
      <c r="K405" s="59">
        <v>1</v>
      </c>
      <c r="L405" s="59">
        <v>0</v>
      </c>
      <c r="M405" s="59"/>
      <c r="N405" s="59"/>
      <c r="O405" s="59">
        <v>1</v>
      </c>
      <c r="P405" s="59"/>
      <c r="Q405" s="59"/>
      <c r="R405" s="59"/>
    </row>
    <row r="406" spans="1:18" x14ac:dyDescent="0.25">
      <c r="A406" s="63">
        <v>39333</v>
      </c>
      <c r="B406" s="59"/>
      <c r="C406" s="59" t="s">
        <v>698</v>
      </c>
      <c r="D406" s="60" t="s">
        <v>697</v>
      </c>
      <c r="E406" s="64">
        <v>0.3659722222222222</v>
      </c>
      <c r="F406" s="59">
        <v>4</v>
      </c>
      <c r="G406" s="59" t="s">
        <v>600</v>
      </c>
      <c r="H406" s="59">
        <v>4</v>
      </c>
      <c r="I406" s="59">
        <v>0</v>
      </c>
      <c r="J406" s="59">
        <v>0</v>
      </c>
      <c r="K406" s="59">
        <v>0</v>
      </c>
      <c r="L406" s="59">
        <v>4</v>
      </c>
      <c r="M406" s="59"/>
      <c r="N406" s="59"/>
      <c r="O406" s="59">
        <v>4</v>
      </c>
      <c r="P406" s="59"/>
      <c r="Q406" s="59"/>
      <c r="R406" s="59"/>
    </row>
    <row r="407" spans="1:18" x14ac:dyDescent="0.25">
      <c r="A407" s="63">
        <v>39333</v>
      </c>
      <c r="B407" s="59"/>
      <c r="C407" s="59" t="s">
        <v>699</v>
      </c>
      <c r="D407" s="60" t="s">
        <v>697</v>
      </c>
      <c r="E407" s="64">
        <v>0.36805555555555552</v>
      </c>
      <c r="F407" s="59">
        <v>11</v>
      </c>
      <c r="G407" s="59" t="s">
        <v>600</v>
      </c>
      <c r="H407" s="59">
        <v>11</v>
      </c>
      <c r="I407" s="59">
        <v>0</v>
      </c>
      <c r="J407" s="59">
        <v>0</v>
      </c>
      <c r="K407" s="59">
        <v>0</v>
      </c>
      <c r="L407" s="59">
        <v>11</v>
      </c>
      <c r="M407" s="59"/>
      <c r="N407" s="59"/>
      <c r="O407" s="59">
        <v>11</v>
      </c>
      <c r="P407" s="59"/>
      <c r="Q407" s="59"/>
      <c r="R407" s="59"/>
    </row>
    <row r="408" spans="1:18" x14ac:dyDescent="0.25">
      <c r="A408" s="63">
        <v>39333</v>
      </c>
      <c r="B408" s="59"/>
      <c r="C408" s="59" t="s">
        <v>699</v>
      </c>
      <c r="D408" s="60" t="s">
        <v>697</v>
      </c>
      <c r="E408" s="64">
        <v>0.37291666666666667</v>
      </c>
      <c r="F408" s="59">
        <v>7</v>
      </c>
      <c r="G408" s="59" t="s">
        <v>600</v>
      </c>
      <c r="H408" s="59">
        <v>7</v>
      </c>
      <c r="I408" s="59">
        <v>0</v>
      </c>
      <c r="J408" s="59">
        <v>4</v>
      </c>
      <c r="K408" s="59">
        <v>3</v>
      </c>
      <c r="L408" s="59">
        <v>0</v>
      </c>
      <c r="M408" s="59"/>
      <c r="N408" s="59"/>
      <c r="O408" s="59">
        <v>6</v>
      </c>
      <c r="P408" s="59">
        <v>1</v>
      </c>
      <c r="Q408" s="59"/>
      <c r="R408" s="59"/>
    </row>
    <row r="409" spans="1:18" x14ac:dyDescent="0.25">
      <c r="A409" s="63">
        <v>39333</v>
      </c>
      <c r="B409" s="59"/>
      <c r="C409" s="59" t="s">
        <v>699</v>
      </c>
      <c r="D409" s="60" t="s">
        <v>697</v>
      </c>
      <c r="E409" s="64">
        <v>0.37361111111111112</v>
      </c>
      <c r="F409" s="59">
        <v>7</v>
      </c>
      <c r="G409" s="59" t="s">
        <v>600</v>
      </c>
      <c r="H409" s="59">
        <v>7</v>
      </c>
      <c r="I409" s="59">
        <v>0</v>
      </c>
      <c r="J409" s="59">
        <v>4</v>
      </c>
      <c r="K409" s="59">
        <v>3</v>
      </c>
      <c r="L409" s="59">
        <v>0</v>
      </c>
      <c r="M409" s="59"/>
      <c r="N409" s="59"/>
      <c r="O409" s="59">
        <v>7</v>
      </c>
      <c r="P409" s="59"/>
      <c r="Q409" s="59"/>
      <c r="R409" s="59"/>
    </row>
    <row r="410" spans="1:18" x14ac:dyDescent="0.25">
      <c r="A410" s="63">
        <v>39333</v>
      </c>
      <c r="B410" s="59"/>
      <c r="C410" s="59" t="s">
        <v>699</v>
      </c>
      <c r="D410" s="60" t="s">
        <v>697</v>
      </c>
      <c r="E410" s="64">
        <v>0.37430555555555556</v>
      </c>
      <c r="F410" s="59">
        <v>1</v>
      </c>
      <c r="G410" s="59" t="s">
        <v>600</v>
      </c>
      <c r="H410" s="59">
        <v>1</v>
      </c>
      <c r="I410" s="59">
        <v>0</v>
      </c>
      <c r="J410" s="59">
        <v>0</v>
      </c>
      <c r="K410" s="59">
        <v>1</v>
      </c>
      <c r="L410" s="59">
        <v>0</v>
      </c>
      <c r="M410" s="59"/>
      <c r="N410" s="59"/>
      <c r="O410" s="59">
        <v>1</v>
      </c>
      <c r="P410" s="59"/>
      <c r="Q410" s="59"/>
      <c r="R410" s="59"/>
    </row>
    <row r="411" spans="1:18" x14ac:dyDescent="0.25">
      <c r="A411" s="63">
        <v>39333</v>
      </c>
      <c r="B411" s="59"/>
      <c r="C411" s="59" t="s">
        <v>699</v>
      </c>
      <c r="D411" s="60" t="s">
        <v>697</v>
      </c>
      <c r="E411" s="64">
        <v>0.37569444444444444</v>
      </c>
      <c r="F411" s="59">
        <v>2</v>
      </c>
      <c r="G411" s="59" t="s">
        <v>600</v>
      </c>
      <c r="H411" s="59">
        <v>2</v>
      </c>
      <c r="I411" s="59">
        <v>0</v>
      </c>
      <c r="J411" s="59">
        <v>0</v>
      </c>
      <c r="K411" s="59">
        <v>0</v>
      </c>
      <c r="L411" s="59">
        <v>2</v>
      </c>
      <c r="M411" s="59"/>
      <c r="N411" s="59"/>
      <c r="O411" s="59">
        <v>2</v>
      </c>
      <c r="P411" s="59"/>
      <c r="Q411" s="59"/>
      <c r="R411" s="59"/>
    </row>
    <row r="412" spans="1:18" x14ac:dyDescent="0.25">
      <c r="A412" s="63">
        <v>39333</v>
      </c>
      <c r="B412" s="59"/>
      <c r="C412" s="59" t="s">
        <v>699</v>
      </c>
      <c r="D412" s="60" t="s">
        <v>697</v>
      </c>
      <c r="E412" s="64">
        <v>0.37569444444444444</v>
      </c>
      <c r="F412" s="59">
        <v>3</v>
      </c>
      <c r="G412" s="59" t="s">
        <v>600</v>
      </c>
      <c r="H412" s="59">
        <v>3</v>
      </c>
      <c r="I412" s="59">
        <v>0</v>
      </c>
      <c r="J412" s="59">
        <v>0</v>
      </c>
      <c r="K412" s="59">
        <v>0</v>
      </c>
      <c r="L412" s="59">
        <v>3</v>
      </c>
      <c r="M412" s="59"/>
      <c r="N412" s="59"/>
      <c r="O412" s="59"/>
      <c r="P412" s="59">
        <v>3</v>
      </c>
      <c r="Q412" s="59"/>
      <c r="R412" s="59"/>
    </row>
    <row r="413" spans="1:18" x14ac:dyDescent="0.25">
      <c r="A413" s="63">
        <v>39333</v>
      </c>
      <c r="B413" s="59"/>
      <c r="C413" s="59" t="s">
        <v>699</v>
      </c>
      <c r="D413" s="60" t="s">
        <v>697</v>
      </c>
      <c r="E413" s="64">
        <v>0.37777777777777777</v>
      </c>
      <c r="F413" s="59">
        <v>1</v>
      </c>
      <c r="G413" s="59" t="s">
        <v>600</v>
      </c>
      <c r="H413" s="59">
        <v>1</v>
      </c>
      <c r="I413" s="59">
        <v>0</v>
      </c>
      <c r="J413" s="59">
        <v>0</v>
      </c>
      <c r="K413" s="59">
        <v>0</v>
      </c>
      <c r="L413" s="59">
        <v>1</v>
      </c>
      <c r="M413" s="59"/>
      <c r="N413" s="59"/>
      <c r="O413" s="59">
        <v>1</v>
      </c>
      <c r="P413" s="59"/>
      <c r="Q413" s="59"/>
      <c r="R413" s="59"/>
    </row>
    <row r="414" spans="1:18" x14ac:dyDescent="0.25">
      <c r="A414" s="63">
        <v>39333</v>
      </c>
      <c r="B414" s="59"/>
      <c r="C414" s="59" t="s">
        <v>699</v>
      </c>
      <c r="D414" s="60" t="s">
        <v>697</v>
      </c>
      <c r="E414" s="64">
        <v>0.37916666666666665</v>
      </c>
      <c r="F414" s="59">
        <v>1</v>
      </c>
      <c r="G414" s="59" t="s">
        <v>600</v>
      </c>
      <c r="H414" s="59">
        <v>1</v>
      </c>
      <c r="I414" s="59">
        <v>0</v>
      </c>
      <c r="J414" s="59">
        <v>0</v>
      </c>
      <c r="K414" s="59">
        <v>1</v>
      </c>
      <c r="L414" s="59"/>
      <c r="M414" s="59"/>
      <c r="N414" s="59"/>
      <c r="O414" s="59">
        <v>1</v>
      </c>
      <c r="P414" s="59"/>
      <c r="Q414" s="59"/>
      <c r="R414" s="59"/>
    </row>
    <row r="415" spans="1:18" x14ac:dyDescent="0.25">
      <c r="A415" s="63">
        <v>39333</v>
      </c>
      <c r="B415" s="59"/>
      <c r="C415" s="59" t="s">
        <v>699</v>
      </c>
      <c r="D415" s="60" t="s">
        <v>697</v>
      </c>
      <c r="E415" s="64">
        <v>0.38055555555555554</v>
      </c>
      <c r="F415" s="59">
        <v>1</v>
      </c>
      <c r="G415" s="59" t="s">
        <v>600</v>
      </c>
      <c r="H415" s="59">
        <v>1</v>
      </c>
      <c r="I415" s="59">
        <v>0</v>
      </c>
      <c r="J415" s="59">
        <v>0</v>
      </c>
      <c r="K415" s="59">
        <v>1</v>
      </c>
      <c r="L415" s="59"/>
      <c r="M415" s="59"/>
      <c r="N415" s="59"/>
      <c r="O415" s="59">
        <v>1</v>
      </c>
      <c r="P415" s="59"/>
      <c r="Q415" s="59"/>
      <c r="R415" s="59"/>
    </row>
    <row r="416" spans="1:18" x14ac:dyDescent="0.25">
      <c r="A416" s="63">
        <v>39333</v>
      </c>
      <c r="B416" s="59"/>
      <c r="C416" s="59" t="s">
        <v>699</v>
      </c>
      <c r="D416" s="60" t="s">
        <v>697</v>
      </c>
      <c r="E416" s="64">
        <v>0.38541666666666663</v>
      </c>
      <c r="F416" s="59">
        <v>8</v>
      </c>
      <c r="G416" s="59" t="s">
        <v>600</v>
      </c>
      <c r="H416" s="59">
        <v>8</v>
      </c>
      <c r="I416" s="59">
        <v>0</v>
      </c>
      <c r="J416" s="59">
        <v>1</v>
      </c>
      <c r="K416" s="59">
        <v>0</v>
      </c>
      <c r="L416" s="59">
        <v>7</v>
      </c>
      <c r="M416" s="59"/>
      <c r="N416" s="59"/>
      <c r="O416" s="59">
        <v>8</v>
      </c>
      <c r="P416" s="59"/>
      <c r="Q416" s="59"/>
      <c r="R416" s="59"/>
    </row>
    <row r="417" spans="1:18" x14ac:dyDescent="0.25">
      <c r="A417" s="63">
        <v>39333</v>
      </c>
      <c r="B417" s="59"/>
      <c r="C417" s="59" t="s">
        <v>699</v>
      </c>
      <c r="D417" s="60" t="s">
        <v>697</v>
      </c>
      <c r="E417" s="64">
        <v>0.38680555555555551</v>
      </c>
      <c r="F417" s="59">
        <v>2</v>
      </c>
      <c r="G417" s="59" t="s">
        <v>600</v>
      </c>
      <c r="H417" s="59">
        <v>2</v>
      </c>
      <c r="I417" s="59">
        <v>0</v>
      </c>
      <c r="J417" s="59">
        <v>2</v>
      </c>
      <c r="K417" s="59">
        <v>0</v>
      </c>
      <c r="L417" s="59">
        <v>0</v>
      </c>
      <c r="M417" s="59"/>
      <c r="N417" s="59"/>
      <c r="O417" s="59">
        <v>2</v>
      </c>
      <c r="P417" s="59"/>
      <c r="Q417" s="59"/>
      <c r="R417" s="59"/>
    </row>
    <row r="418" spans="1:18" x14ac:dyDescent="0.25">
      <c r="A418" s="63">
        <v>39333</v>
      </c>
      <c r="B418" s="59"/>
      <c r="C418" s="59" t="s">
        <v>699</v>
      </c>
      <c r="D418" s="60" t="s">
        <v>697</v>
      </c>
      <c r="E418" s="64">
        <v>0.38958333333333334</v>
      </c>
      <c r="F418" s="59">
        <v>3</v>
      </c>
      <c r="G418" s="59" t="s">
        <v>600</v>
      </c>
      <c r="H418" s="59">
        <v>2</v>
      </c>
      <c r="I418" s="59">
        <v>0</v>
      </c>
      <c r="J418" s="59">
        <v>0</v>
      </c>
      <c r="K418" s="59">
        <v>0</v>
      </c>
      <c r="L418" s="59">
        <v>3</v>
      </c>
      <c r="M418" s="59"/>
      <c r="N418" s="59"/>
      <c r="O418" s="59">
        <v>1</v>
      </c>
      <c r="P418" s="59"/>
      <c r="Q418" s="59"/>
      <c r="R418" s="59">
        <v>2</v>
      </c>
    </row>
    <row r="419" spans="1:18" x14ac:dyDescent="0.25">
      <c r="A419" s="63">
        <v>39333</v>
      </c>
      <c r="B419" s="59"/>
      <c r="C419" s="59" t="s">
        <v>699</v>
      </c>
      <c r="D419" s="60" t="s">
        <v>697</v>
      </c>
      <c r="E419" s="64">
        <v>0.3923611111111111</v>
      </c>
      <c r="F419" s="59">
        <v>18</v>
      </c>
      <c r="G419" s="59" t="s">
        <v>600</v>
      </c>
      <c r="H419" s="59">
        <v>18</v>
      </c>
      <c r="I419" s="59">
        <v>0</v>
      </c>
      <c r="J419" s="59">
        <v>3</v>
      </c>
      <c r="K419" s="59">
        <v>0</v>
      </c>
      <c r="L419" s="59">
        <v>15</v>
      </c>
      <c r="M419" s="59"/>
      <c r="N419" s="59"/>
      <c r="O419" s="59">
        <v>14</v>
      </c>
      <c r="P419" s="59">
        <v>2</v>
      </c>
      <c r="Q419" s="59"/>
      <c r="R419" s="59"/>
    </row>
    <row r="420" spans="1:18" x14ac:dyDescent="0.25">
      <c r="A420" s="63">
        <v>39333</v>
      </c>
      <c r="B420" s="59"/>
      <c r="C420" s="59" t="s">
        <v>699</v>
      </c>
      <c r="D420" s="60" t="s">
        <v>697</v>
      </c>
      <c r="E420" s="64">
        <v>0.39305555555555555</v>
      </c>
      <c r="F420" s="59">
        <v>2</v>
      </c>
      <c r="G420" s="59" t="s">
        <v>600</v>
      </c>
      <c r="H420" s="59">
        <v>2</v>
      </c>
      <c r="I420" s="59">
        <v>0</v>
      </c>
      <c r="J420" s="59">
        <v>0</v>
      </c>
      <c r="K420" s="59">
        <v>0</v>
      </c>
      <c r="L420" s="59">
        <v>2</v>
      </c>
      <c r="M420" s="59"/>
      <c r="N420" s="59"/>
      <c r="O420" s="59"/>
      <c r="P420" s="59"/>
      <c r="Q420" s="59"/>
      <c r="R420" s="59">
        <v>2</v>
      </c>
    </row>
    <row r="421" spans="1:18" x14ac:dyDescent="0.25">
      <c r="A421" s="63">
        <v>39333</v>
      </c>
      <c r="B421" s="59"/>
      <c r="C421" s="59" t="s">
        <v>640</v>
      </c>
      <c r="D421" s="60" t="s">
        <v>697</v>
      </c>
      <c r="E421" s="64">
        <v>0.39513888888888887</v>
      </c>
      <c r="F421" s="59">
        <v>5</v>
      </c>
      <c r="G421" s="59" t="s">
        <v>600</v>
      </c>
      <c r="H421" s="59">
        <v>5</v>
      </c>
      <c r="I421" s="59">
        <v>0</v>
      </c>
      <c r="J421" s="59">
        <v>0</v>
      </c>
      <c r="K421" s="59">
        <v>0</v>
      </c>
      <c r="L421" s="59">
        <v>5</v>
      </c>
      <c r="M421" s="59"/>
      <c r="N421" s="59"/>
      <c r="O421" s="59">
        <v>5</v>
      </c>
      <c r="P421" s="59"/>
      <c r="Q421" s="59"/>
      <c r="R421" s="59"/>
    </row>
    <row r="422" spans="1:18" x14ac:dyDescent="0.25">
      <c r="A422" s="65">
        <v>39334</v>
      </c>
      <c r="B422" s="59"/>
      <c r="C422" s="59" t="s">
        <v>691</v>
      </c>
      <c r="D422" s="60" t="s">
        <v>697</v>
      </c>
      <c r="E422" s="64">
        <v>0.39930555555555552</v>
      </c>
      <c r="F422" s="59">
        <v>2</v>
      </c>
      <c r="G422" s="59" t="s">
        <v>600</v>
      </c>
      <c r="H422" s="59">
        <v>2</v>
      </c>
      <c r="I422" s="59">
        <v>0</v>
      </c>
      <c r="J422" s="59">
        <v>2</v>
      </c>
      <c r="K422" s="59">
        <v>0</v>
      </c>
      <c r="L422" s="59">
        <v>0</v>
      </c>
      <c r="M422" s="59"/>
      <c r="N422" s="59"/>
      <c r="O422" s="59">
        <v>2</v>
      </c>
      <c r="P422" s="59"/>
      <c r="Q422" s="59"/>
      <c r="R422" s="59"/>
    </row>
    <row r="423" spans="1:18" x14ac:dyDescent="0.25">
      <c r="A423" s="65">
        <v>39334</v>
      </c>
      <c r="B423" s="59"/>
      <c r="C423" s="59" t="s">
        <v>691</v>
      </c>
      <c r="D423" s="60" t="s">
        <v>697</v>
      </c>
      <c r="E423" s="64">
        <v>0.40347222222222218</v>
      </c>
      <c r="F423" s="59">
        <v>1</v>
      </c>
      <c r="G423" s="59" t="s">
        <v>600</v>
      </c>
      <c r="H423" s="59">
        <v>1</v>
      </c>
      <c r="I423" s="59">
        <v>0</v>
      </c>
      <c r="J423" s="59">
        <v>1</v>
      </c>
      <c r="K423" s="59">
        <v>0</v>
      </c>
      <c r="L423" s="59">
        <v>0</v>
      </c>
      <c r="M423" s="59"/>
      <c r="N423" s="59"/>
      <c r="O423" s="59">
        <v>1</v>
      </c>
      <c r="P423" s="59"/>
      <c r="Q423" s="59"/>
      <c r="R423" s="59"/>
    </row>
    <row r="424" spans="1:18" x14ac:dyDescent="0.25">
      <c r="A424" s="65">
        <v>39334</v>
      </c>
      <c r="B424" s="59"/>
      <c r="C424" s="59" t="s">
        <v>691</v>
      </c>
      <c r="D424" s="60" t="s">
        <v>697</v>
      </c>
      <c r="E424" s="64">
        <v>0.40625</v>
      </c>
      <c r="F424" s="59">
        <v>1</v>
      </c>
      <c r="G424" s="59" t="s">
        <v>600</v>
      </c>
      <c r="H424" s="59">
        <v>0</v>
      </c>
      <c r="I424" s="59">
        <v>0</v>
      </c>
      <c r="J424" s="59">
        <v>0</v>
      </c>
      <c r="K424" s="59">
        <v>0</v>
      </c>
      <c r="L424" s="59">
        <v>1</v>
      </c>
      <c r="M424" s="59"/>
      <c r="N424" s="59"/>
      <c r="O424" s="59">
        <v>1</v>
      </c>
      <c r="P424" s="59"/>
      <c r="Q424" s="59"/>
      <c r="R424" s="59">
        <v>1</v>
      </c>
    </row>
    <row r="425" spans="1:18" x14ac:dyDescent="0.25">
      <c r="A425" s="65">
        <v>39334</v>
      </c>
      <c r="B425" s="59"/>
      <c r="C425" s="59" t="s">
        <v>691</v>
      </c>
      <c r="D425" s="60" t="s">
        <v>697</v>
      </c>
      <c r="E425" s="64">
        <v>0.41041666666666665</v>
      </c>
      <c r="F425" s="59">
        <v>2</v>
      </c>
      <c r="G425" s="59" t="s">
        <v>600</v>
      </c>
      <c r="H425" s="59">
        <v>2</v>
      </c>
      <c r="I425" s="59">
        <v>0</v>
      </c>
      <c r="J425" s="59">
        <v>2</v>
      </c>
      <c r="K425" s="59">
        <v>0</v>
      </c>
      <c r="L425" s="59">
        <v>0</v>
      </c>
      <c r="M425" s="59"/>
      <c r="N425" s="59"/>
      <c r="O425" s="59">
        <v>2</v>
      </c>
      <c r="P425" s="59"/>
      <c r="Q425" s="59"/>
      <c r="R425" s="59"/>
    </row>
    <row r="426" spans="1:18" x14ac:dyDescent="0.25">
      <c r="A426" s="65">
        <v>39334</v>
      </c>
      <c r="B426" s="59"/>
      <c r="C426" s="59" t="s">
        <v>691</v>
      </c>
      <c r="D426" s="60" t="s">
        <v>697</v>
      </c>
      <c r="E426" s="64">
        <v>0.41249999999999998</v>
      </c>
      <c r="F426" s="59">
        <v>3</v>
      </c>
      <c r="G426" s="59" t="s">
        <v>600</v>
      </c>
      <c r="H426" s="59">
        <v>3</v>
      </c>
      <c r="I426" s="59">
        <v>0</v>
      </c>
      <c r="J426" s="59">
        <v>0</v>
      </c>
      <c r="K426" s="59">
        <v>2</v>
      </c>
      <c r="L426" s="59">
        <v>1</v>
      </c>
      <c r="M426" s="59"/>
      <c r="N426" s="59"/>
      <c r="O426" s="59">
        <v>3</v>
      </c>
      <c r="P426" s="59"/>
      <c r="Q426" s="59"/>
      <c r="R426" s="59"/>
    </row>
    <row r="427" spans="1:18" x14ac:dyDescent="0.25">
      <c r="A427" s="65">
        <v>39334</v>
      </c>
      <c r="B427" s="59"/>
      <c r="C427" s="59" t="s">
        <v>691</v>
      </c>
      <c r="D427" s="60" t="s">
        <v>697</v>
      </c>
      <c r="E427" s="64">
        <v>0.41875000000000001</v>
      </c>
      <c r="F427" s="59">
        <v>2</v>
      </c>
      <c r="G427" s="59" t="s">
        <v>600</v>
      </c>
      <c r="H427" s="59">
        <v>2</v>
      </c>
      <c r="I427" s="59">
        <v>0</v>
      </c>
      <c r="J427" s="59">
        <v>1</v>
      </c>
      <c r="K427" s="59">
        <v>0</v>
      </c>
      <c r="L427" s="59">
        <v>1</v>
      </c>
      <c r="M427" s="59"/>
      <c r="N427" s="59"/>
      <c r="O427" s="59">
        <v>2</v>
      </c>
      <c r="P427" s="59"/>
      <c r="Q427" s="59"/>
      <c r="R427" s="59"/>
    </row>
    <row r="428" spans="1:18" x14ac:dyDescent="0.25">
      <c r="A428" s="65">
        <v>39334</v>
      </c>
      <c r="B428" s="59"/>
      <c r="C428" s="59" t="s">
        <v>691</v>
      </c>
      <c r="D428" s="60" t="s">
        <v>697</v>
      </c>
      <c r="E428" s="64">
        <v>0.42291666666666666</v>
      </c>
      <c r="F428" s="59">
        <v>5</v>
      </c>
      <c r="G428" s="59" t="s">
        <v>600</v>
      </c>
      <c r="H428" s="59">
        <v>5</v>
      </c>
      <c r="I428" s="59">
        <v>0</v>
      </c>
      <c r="J428" s="59">
        <v>1</v>
      </c>
      <c r="K428" s="59">
        <v>4</v>
      </c>
      <c r="L428" s="59">
        <v>0</v>
      </c>
      <c r="M428" s="59"/>
      <c r="N428" s="59"/>
      <c r="O428" s="59">
        <v>3</v>
      </c>
      <c r="P428" s="59">
        <v>2</v>
      </c>
      <c r="Q428" s="59"/>
      <c r="R428" s="59"/>
    </row>
    <row r="429" spans="1:18" x14ac:dyDescent="0.25">
      <c r="A429" s="65">
        <v>39334</v>
      </c>
      <c r="B429" s="59"/>
      <c r="C429" s="59" t="s">
        <v>691</v>
      </c>
      <c r="D429" s="60" t="s">
        <v>697</v>
      </c>
      <c r="E429" s="64">
        <v>0.42569444444444443</v>
      </c>
      <c r="F429" s="59">
        <v>4</v>
      </c>
      <c r="G429" s="59" t="s">
        <v>600</v>
      </c>
      <c r="H429" s="59">
        <v>0</v>
      </c>
      <c r="I429" s="59">
        <v>0</v>
      </c>
      <c r="J429" s="59">
        <v>0</v>
      </c>
      <c r="K429" s="59">
        <v>0</v>
      </c>
      <c r="L429" s="59">
        <v>4</v>
      </c>
      <c r="M429" s="59"/>
      <c r="N429" s="59"/>
      <c r="O429" s="59"/>
      <c r="P429" s="59"/>
      <c r="Q429" s="59"/>
      <c r="R429" s="59">
        <v>4</v>
      </c>
    </row>
    <row r="430" spans="1:18" x14ac:dyDescent="0.25">
      <c r="A430" s="65">
        <v>39334</v>
      </c>
      <c r="B430" s="59"/>
      <c r="C430" s="59" t="s">
        <v>691</v>
      </c>
      <c r="D430" s="60" t="s">
        <v>697</v>
      </c>
      <c r="E430" s="64">
        <v>0.42708333333333331</v>
      </c>
      <c r="F430" s="59">
        <v>1</v>
      </c>
      <c r="G430" s="59" t="s">
        <v>600</v>
      </c>
      <c r="H430" s="59">
        <v>1</v>
      </c>
      <c r="I430" s="59">
        <v>0</v>
      </c>
      <c r="J430" s="59">
        <v>1</v>
      </c>
      <c r="K430" s="59">
        <v>0</v>
      </c>
      <c r="L430" s="59">
        <v>0</v>
      </c>
      <c r="M430" s="59"/>
      <c r="N430" s="59"/>
      <c r="O430" s="59">
        <v>1</v>
      </c>
      <c r="P430" s="59"/>
      <c r="Q430" s="59"/>
      <c r="R430" s="59"/>
    </row>
    <row r="431" spans="1:18" x14ac:dyDescent="0.25">
      <c r="A431" s="65">
        <v>39334</v>
      </c>
      <c r="B431" s="59"/>
      <c r="C431" s="59" t="s">
        <v>699</v>
      </c>
      <c r="D431" s="60" t="s">
        <v>697</v>
      </c>
      <c r="E431" s="64">
        <v>0.42986111111111108</v>
      </c>
      <c r="F431" s="59">
        <v>2</v>
      </c>
      <c r="G431" s="59" t="s">
        <v>600</v>
      </c>
      <c r="H431" s="59">
        <v>2</v>
      </c>
      <c r="I431" s="59">
        <v>0</v>
      </c>
      <c r="J431" s="59">
        <v>1</v>
      </c>
      <c r="K431" s="59">
        <v>1</v>
      </c>
      <c r="L431" s="59">
        <v>0</v>
      </c>
      <c r="M431" s="59"/>
      <c r="N431" s="59"/>
      <c r="O431" s="59">
        <v>2</v>
      </c>
      <c r="P431" s="59"/>
      <c r="Q431" s="59"/>
      <c r="R431" s="59"/>
    </row>
    <row r="432" spans="1:18" x14ac:dyDescent="0.25">
      <c r="A432" s="65">
        <v>39334</v>
      </c>
      <c r="B432" s="59"/>
      <c r="C432" s="59" t="s">
        <v>699</v>
      </c>
      <c r="D432" s="60" t="s">
        <v>697</v>
      </c>
      <c r="E432" s="64">
        <v>0.43125000000000002</v>
      </c>
      <c r="F432" s="59">
        <v>5</v>
      </c>
      <c r="G432" s="59" t="s">
        <v>600</v>
      </c>
      <c r="H432" s="59">
        <v>5</v>
      </c>
      <c r="I432" s="59">
        <v>0</v>
      </c>
      <c r="J432" s="59">
        <v>3</v>
      </c>
      <c r="K432" s="59">
        <v>1</v>
      </c>
      <c r="L432" s="59">
        <v>1</v>
      </c>
      <c r="M432" s="59"/>
      <c r="N432" s="59"/>
      <c r="O432" s="59">
        <v>4</v>
      </c>
      <c r="P432" s="59">
        <v>1</v>
      </c>
      <c r="Q432" s="59"/>
      <c r="R432" s="59"/>
    </row>
    <row r="433" spans="1:18" x14ac:dyDescent="0.25">
      <c r="A433" s="65">
        <v>39334</v>
      </c>
      <c r="B433" s="59"/>
      <c r="C433" s="59" t="s">
        <v>699</v>
      </c>
      <c r="D433" s="60" t="s">
        <v>697</v>
      </c>
      <c r="E433" s="64">
        <v>0.43819444444444444</v>
      </c>
      <c r="F433" s="59">
        <v>2</v>
      </c>
      <c r="G433" s="59" t="s">
        <v>600</v>
      </c>
      <c r="H433" s="59">
        <v>2</v>
      </c>
      <c r="I433" s="59">
        <v>0</v>
      </c>
      <c r="J433" s="59">
        <v>0</v>
      </c>
      <c r="K433" s="59">
        <v>1</v>
      </c>
      <c r="L433" s="59">
        <v>1</v>
      </c>
      <c r="M433" s="59"/>
      <c r="N433" s="59"/>
      <c r="O433" s="59">
        <v>2</v>
      </c>
      <c r="P433" s="59"/>
      <c r="Q433" s="59"/>
      <c r="R433" s="59"/>
    </row>
    <row r="434" spans="1:18" x14ac:dyDescent="0.25">
      <c r="A434" s="65">
        <v>39335</v>
      </c>
      <c r="B434" s="66">
        <v>0.60138888888888886</v>
      </c>
      <c r="C434" s="59" t="s">
        <v>601</v>
      </c>
      <c r="D434" s="60" t="s">
        <v>697</v>
      </c>
      <c r="E434" s="64">
        <v>0.41736111111111107</v>
      </c>
      <c r="F434" s="59">
        <v>5</v>
      </c>
      <c r="G434" s="59" t="s">
        <v>600</v>
      </c>
      <c r="H434" s="59">
        <v>5</v>
      </c>
      <c r="I434" s="59">
        <v>0</v>
      </c>
      <c r="J434" s="59">
        <v>0</v>
      </c>
      <c r="K434" s="59">
        <v>0</v>
      </c>
      <c r="L434" s="59">
        <v>5</v>
      </c>
      <c r="M434" s="59"/>
      <c r="N434" s="59"/>
      <c r="O434" s="59">
        <v>5</v>
      </c>
      <c r="P434" s="59"/>
      <c r="Q434" s="59"/>
      <c r="R434" s="59"/>
    </row>
    <row r="435" spans="1:18" x14ac:dyDescent="0.25">
      <c r="A435" s="65">
        <v>39335</v>
      </c>
      <c r="B435" s="59"/>
      <c r="C435" s="59" t="s">
        <v>601</v>
      </c>
      <c r="D435" s="60" t="s">
        <v>697</v>
      </c>
      <c r="E435" s="64">
        <v>0.4236111111111111</v>
      </c>
      <c r="F435" s="59">
        <v>14</v>
      </c>
      <c r="G435" s="59" t="s">
        <v>600</v>
      </c>
      <c r="H435" s="59">
        <v>14</v>
      </c>
      <c r="I435" s="59">
        <v>1</v>
      </c>
      <c r="J435" s="59">
        <v>0</v>
      </c>
      <c r="K435" s="59">
        <v>1</v>
      </c>
      <c r="L435" s="59">
        <v>0</v>
      </c>
      <c r="M435" s="59" t="s">
        <v>700</v>
      </c>
      <c r="N435" s="59"/>
      <c r="O435" s="59">
        <v>14</v>
      </c>
      <c r="P435" s="59"/>
      <c r="Q435" s="59"/>
      <c r="R435" s="59"/>
    </row>
    <row r="436" spans="1:18" x14ac:dyDescent="0.25">
      <c r="A436" s="65">
        <v>39335</v>
      </c>
      <c r="B436" s="59"/>
      <c r="C436" s="59" t="s">
        <v>601</v>
      </c>
      <c r="D436" s="60" t="s">
        <v>697</v>
      </c>
      <c r="E436" s="64">
        <v>0.42708333333333331</v>
      </c>
      <c r="F436" s="59">
        <v>13</v>
      </c>
      <c r="G436" s="59" t="s">
        <v>600</v>
      </c>
      <c r="H436" s="59">
        <v>13</v>
      </c>
      <c r="I436" s="59">
        <v>1</v>
      </c>
      <c r="J436" s="59">
        <v>0</v>
      </c>
      <c r="K436" s="59">
        <v>1</v>
      </c>
      <c r="L436" s="59">
        <v>12</v>
      </c>
      <c r="M436" s="59" t="s">
        <v>700</v>
      </c>
      <c r="N436" s="59"/>
      <c r="O436" s="59"/>
      <c r="P436" s="59"/>
      <c r="Q436" s="59"/>
      <c r="R436" s="59">
        <v>13</v>
      </c>
    </row>
    <row r="437" spans="1:18" x14ac:dyDescent="0.25">
      <c r="A437" s="63">
        <v>39336</v>
      </c>
      <c r="B437" s="59"/>
      <c r="C437" s="59" t="s">
        <v>38</v>
      </c>
      <c r="D437" s="60" t="s">
        <v>697</v>
      </c>
      <c r="E437" s="64">
        <v>0.44791666666666663</v>
      </c>
      <c r="F437" s="59">
        <v>4</v>
      </c>
      <c r="G437" s="59" t="s">
        <v>600</v>
      </c>
      <c r="H437" s="59">
        <v>4</v>
      </c>
      <c r="I437" s="59">
        <v>0</v>
      </c>
      <c r="J437" s="59">
        <v>0</v>
      </c>
      <c r="K437" s="59">
        <v>0</v>
      </c>
      <c r="L437" s="59">
        <v>4</v>
      </c>
      <c r="M437" s="59"/>
      <c r="N437" s="59"/>
      <c r="O437" s="59">
        <v>4</v>
      </c>
      <c r="P437" s="59"/>
      <c r="Q437" s="59"/>
      <c r="R437" s="59"/>
    </row>
    <row r="438" spans="1:18" x14ac:dyDescent="0.25">
      <c r="A438" s="63">
        <v>39336</v>
      </c>
      <c r="B438" s="59"/>
      <c r="C438" s="59" t="s">
        <v>44</v>
      </c>
      <c r="D438" s="60" t="s">
        <v>697</v>
      </c>
      <c r="E438" s="64">
        <v>0.45347222222222222</v>
      </c>
      <c r="F438" s="59">
        <v>2</v>
      </c>
      <c r="G438" s="59" t="s">
        <v>600</v>
      </c>
      <c r="H438" s="59">
        <v>2</v>
      </c>
      <c r="I438" s="59">
        <v>0</v>
      </c>
      <c r="J438" s="59">
        <v>1</v>
      </c>
      <c r="K438" s="59">
        <v>0</v>
      </c>
      <c r="L438" s="59">
        <v>1</v>
      </c>
      <c r="M438" s="59"/>
      <c r="N438" s="59"/>
      <c r="O438" s="59">
        <v>1</v>
      </c>
      <c r="P438" s="59">
        <v>1</v>
      </c>
      <c r="Q438" s="59"/>
      <c r="R438" s="59"/>
    </row>
    <row r="439" spans="1:18" x14ac:dyDescent="0.25">
      <c r="A439" s="63">
        <v>39336</v>
      </c>
      <c r="B439" s="59"/>
      <c r="C439" s="59" t="s">
        <v>47</v>
      </c>
      <c r="D439" s="60" t="s">
        <v>697</v>
      </c>
      <c r="E439" s="64">
        <v>0.45833333333333331</v>
      </c>
      <c r="F439" s="59">
        <v>1</v>
      </c>
      <c r="G439" s="59" t="s">
        <v>600</v>
      </c>
      <c r="H439" s="59">
        <v>1</v>
      </c>
      <c r="I439" s="59">
        <v>0</v>
      </c>
      <c r="J439" s="59">
        <v>0</v>
      </c>
      <c r="K439" s="59">
        <v>0</v>
      </c>
      <c r="L439" s="59">
        <v>1</v>
      </c>
      <c r="M439" s="59"/>
      <c r="N439" s="59"/>
      <c r="O439" s="59">
        <v>1</v>
      </c>
      <c r="P439" s="59"/>
      <c r="Q439" s="59"/>
      <c r="R439" s="59"/>
    </row>
    <row r="440" spans="1:18" x14ac:dyDescent="0.25">
      <c r="A440" s="63">
        <v>39336</v>
      </c>
      <c r="B440" s="59"/>
      <c r="C440" s="59" t="s">
        <v>50</v>
      </c>
      <c r="D440" s="60" t="s">
        <v>697</v>
      </c>
      <c r="E440" s="64">
        <v>0.47013888888888888</v>
      </c>
      <c r="F440" s="59">
        <v>4</v>
      </c>
      <c r="G440" s="59" t="s">
        <v>600</v>
      </c>
      <c r="H440" s="59">
        <v>4</v>
      </c>
      <c r="I440" s="59">
        <v>0</v>
      </c>
      <c r="J440" s="59">
        <v>1</v>
      </c>
      <c r="K440" s="59">
        <v>0</v>
      </c>
      <c r="L440" s="59">
        <v>3</v>
      </c>
      <c r="M440" s="59"/>
      <c r="N440" s="59"/>
      <c r="O440" s="59">
        <v>4</v>
      </c>
      <c r="P440" s="59"/>
      <c r="Q440" s="59"/>
      <c r="R440" s="59"/>
    </row>
    <row r="441" spans="1:18" x14ac:dyDescent="0.25">
      <c r="A441" s="63">
        <v>39336</v>
      </c>
      <c r="B441" s="59"/>
      <c r="C441" s="59" t="s">
        <v>50</v>
      </c>
      <c r="D441" s="60" t="s">
        <v>697</v>
      </c>
      <c r="E441" s="64">
        <v>0.47222222222222221</v>
      </c>
      <c r="F441" s="59">
        <v>4</v>
      </c>
      <c r="G441" s="59" t="s">
        <v>600</v>
      </c>
      <c r="H441" s="59">
        <v>4</v>
      </c>
      <c r="I441" s="59">
        <v>0</v>
      </c>
      <c r="J441" s="59">
        <v>1</v>
      </c>
      <c r="K441" s="59">
        <v>0</v>
      </c>
      <c r="L441" s="59">
        <v>3</v>
      </c>
      <c r="M441" s="59"/>
      <c r="N441" s="59">
        <v>1</v>
      </c>
      <c r="O441" s="59">
        <v>3</v>
      </c>
      <c r="P441" s="59"/>
      <c r="Q441" s="59"/>
      <c r="R441" s="59"/>
    </row>
    <row r="442" spans="1:18" x14ac:dyDescent="0.25">
      <c r="A442" s="63">
        <v>39336</v>
      </c>
      <c r="B442" s="59"/>
      <c r="C442" s="59" t="s">
        <v>64</v>
      </c>
      <c r="D442" s="60" t="s">
        <v>697</v>
      </c>
      <c r="E442" s="64">
        <v>0.47291666666666665</v>
      </c>
      <c r="F442" s="59">
        <v>1</v>
      </c>
      <c r="G442" s="59" t="s">
        <v>600</v>
      </c>
      <c r="H442" s="59">
        <v>1</v>
      </c>
      <c r="I442" s="59">
        <v>0</v>
      </c>
      <c r="J442" s="59">
        <v>1</v>
      </c>
      <c r="K442" s="59">
        <v>0</v>
      </c>
      <c r="L442" s="59">
        <v>0</v>
      </c>
      <c r="M442" s="59"/>
      <c r="N442" s="59"/>
      <c r="O442" s="59">
        <v>1</v>
      </c>
      <c r="P442" s="59"/>
      <c r="Q442" s="59"/>
      <c r="R442" s="59"/>
    </row>
    <row r="443" spans="1:18" x14ac:dyDescent="0.25">
      <c r="A443" s="63">
        <v>39336</v>
      </c>
      <c r="B443" s="59"/>
      <c r="C443" s="59" t="s">
        <v>67</v>
      </c>
      <c r="D443" s="60" t="s">
        <v>697</v>
      </c>
      <c r="E443" s="64">
        <v>0.47569444444444442</v>
      </c>
      <c r="F443" s="59">
        <v>1</v>
      </c>
      <c r="G443" s="59" t="s">
        <v>600</v>
      </c>
      <c r="H443" s="59">
        <v>1</v>
      </c>
      <c r="I443" s="59">
        <v>0</v>
      </c>
      <c r="J443" s="59">
        <v>0</v>
      </c>
      <c r="K443" s="59">
        <v>1</v>
      </c>
      <c r="L443" s="59">
        <v>0</v>
      </c>
      <c r="M443" s="59"/>
      <c r="N443" s="59"/>
      <c r="O443" s="59">
        <v>1</v>
      </c>
      <c r="P443" s="59"/>
      <c r="Q443" s="59"/>
      <c r="R443" s="59"/>
    </row>
    <row r="444" spans="1:18" x14ac:dyDescent="0.25">
      <c r="A444" s="63">
        <v>39336</v>
      </c>
      <c r="B444" s="59"/>
      <c r="C444" s="59" t="s">
        <v>67</v>
      </c>
      <c r="D444" s="60" t="s">
        <v>697</v>
      </c>
      <c r="E444" s="64">
        <v>0.4770833333333333</v>
      </c>
      <c r="F444" s="59">
        <v>2</v>
      </c>
      <c r="G444" s="59" t="s">
        <v>600</v>
      </c>
      <c r="H444" s="59">
        <v>2</v>
      </c>
      <c r="I444" s="59">
        <v>0</v>
      </c>
      <c r="J444" s="59">
        <v>0</v>
      </c>
      <c r="K444" s="59">
        <v>0</v>
      </c>
      <c r="L444" s="59">
        <v>2</v>
      </c>
      <c r="M444" s="59"/>
      <c r="N444" s="59"/>
      <c r="O444" s="59">
        <v>2</v>
      </c>
      <c r="P444" s="59"/>
      <c r="Q444" s="59"/>
      <c r="R444" s="59"/>
    </row>
    <row r="445" spans="1:18" x14ac:dyDescent="0.25">
      <c r="A445" s="63">
        <v>39336</v>
      </c>
      <c r="B445" s="59"/>
      <c r="C445" s="59" t="s">
        <v>84</v>
      </c>
      <c r="D445" s="60" t="s">
        <v>697</v>
      </c>
      <c r="E445" s="64">
        <v>0.4819444444444444</v>
      </c>
      <c r="F445" s="59">
        <v>1</v>
      </c>
      <c r="G445" s="59" t="s">
        <v>600</v>
      </c>
      <c r="H445" s="59">
        <v>1</v>
      </c>
      <c r="I445" s="59">
        <v>0</v>
      </c>
      <c r="J445" s="59">
        <v>0</v>
      </c>
      <c r="K445" s="59">
        <v>0</v>
      </c>
      <c r="L445" s="59">
        <v>1</v>
      </c>
      <c r="M445" s="59"/>
      <c r="N445" s="59"/>
      <c r="O445" s="59">
        <v>1</v>
      </c>
      <c r="P445" s="59"/>
      <c r="Q445" s="59"/>
      <c r="R445" s="59"/>
    </row>
    <row r="446" spans="1:18" x14ac:dyDescent="0.25">
      <c r="A446" s="63">
        <v>39337</v>
      </c>
      <c r="B446" s="59"/>
      <c r="C446" s="59" t="s">
        <v>685</v>
      </c>
      <c r="D446" s="60" t="s">
        <v>697</v>
      </c>
      <c r="E446" s="64">
        <v>0.49444444444444441</v>
      </c>
      <c r="F446" s="59">
        <v>1</v>
      </c>
      <c r="G446" s="59" t="s">
        <v>600</v>
      </c>
      <c r="H446" s="59">
        <v>1</v>
      </c>
      <c r="I446" s="59">
        <v>0</v>
      </c>
      <c r="J446" s="59">
        <v>1</v>
      </c>
      <c r="K446" s="59">
        <v>0</v>
      </c>
      <c r="L446" s="59">
        <v>0</v>
      </c>
      <c r="M446" s="59"/>
      <c r="N446" s="59"/>
      <c r="O446" s="59">
        <v>1</v>
      </c>
      <c r="P446" s="59"/>
      <c r="Q446" s="59"/>
      <c r="R446" s="59"/>
    </row>
    <row r="447" spans="1:18" x14ac:dyDescent="0.25">
      <c r="A447" s="63">
        <v>39337</v>
      </c>
      <c r="B447" s="59"/>
      <c r="C447" s="59" t="s">
        <v>685</v>
      </c>
      <c r="D447" s="60" t="s">
        <v>697</v>
      </c>
      <c r="E447" s="64">
        <v>0.49861111111111106</v>
      </c>
      <c r="F447" s="59">
        <v>1</v>
      </c>
      <c r="G447" s="59" t="s">
        <v>600</v>
      </c>
      <c r="H447" s="59">
        <v>1</v>
      </c>
      <c r="I447" s="59">
        <v>0</v>
      </c>
      <c r="J447" s="59">
        <v>1</v>
      </c>
      <c r="K447" s="59">
        <v>0</v>
      </c>
      <c r="L447" s="59">
        <v>0</v>
      </c>
      <c r="M447" s="59"/>
      <c r="N447" s="59"/>
      <c r="O447" s="59">
        <v>1</v>
      </c>
      <c r="P447" s="59"/>
      <c r="Q447" s="59"/>
      <c r="R447" s="59"/>
    </row>
    <row r="448" spans="1:18" x14ac:dyDescent="0.25">
      <c r="A448" s="63">
        <v>39337</v>
      </c>
      <c r="B448" s="59"/>
      <c r="C448" s="59" t="s">
        <v>701</v>
      </c>
      <c r="D448" s="60" t="s">
        <v>697</v>
      </c>
      <c r="E448" s="64">
        <v>0.50763888888888886</v>
      </c>
      <c r="F448" s="59">
        <v>1</v>
      </c>
      <c r="G448" s="59" t="s">
        <v>600</v>
      </c>
      <c r="H448" s="59">
        <v>1</v>
      </c>
      <c r="I448" s="59">
        <v>0</v>
      </c>
      <c r="J448" s="59">
        <v>0</v>
      </c>
      <c r="K448" s="59">
        <v>0</v>
      </c>
      <c r="L448" s="59">
        <v>1</v>
      </c>
      <c r="M448" s="59"/>
      <c r="N448" s="59"/>
      <c r="O448" s="59">
        <v>1</v>
      </c>
      <c r="P448" s="59"/>
      <c r="Q448" s="59"/>
      <c r="R448" s="59"/>
    </row>
    <row r="449" spans="1:18" x14ac:dyDescent="0.25">
      <c r="A449" s="63">
        <v>39337</v>
      </c>
      <c r="B449" s="59"/>
      <c r="C449" s="59" t="s">
        <v>667</v>
      </c>
      <c r="D449" s="60" t="s">
        <v>697</v>
      </c>
      <c r="E449" s="64">
        <v>0.51875000000000004</v>
      </c>
      <c r="F449" s="59">
        <v>2</v>
      </c>
      <c r="G449" s="59" t="s">
        <v>600</v>
      </c>
      <c r="H449" s="59">
        <v>2</v>
      </c>
      <c r="I449" s="59">
        <v>0</v>
      </c>
      <c r="J449" s="59">
        <v>0</v>
      </c>
      <c r="K449" s="59">
        <v>0</v>
      </c>
      <c r="L449" s="59">
        <v>2</v>
      </c>
      <c r="M449" s="59"/>
      <c r="N449" s="59"/>
      <c r="O449" s="59">
        <v>2</v>
      </c>
      <c r="P449" s="59"/>
      <c r="Q449" s="59"/>
      <c r="R449" s="59"/>
    </row>
    <row r="450" spans="1:18" x14ac:dyDescent="0.25">
      <c r="A450" s="63">
        <v>39337</v>
      </c>
      <c r="B450" s="59"/>
      <c r="C450" s="59" t="s">
        <v>618</v>
      </c>
      <c r="D450" s="60" t="s">
        <v>697</v>
      </c>
      <c r="E450" s="64">
        <v>0.52083333333333326</v>
      </c>
      <c r="F450" s="59">
        <v>3</v>
      </c>
      <c r="G450" s="59" t="s">
        <v>600</v>
      </c>
      <c r="H450" s="59">
        <v>3</v>
      </c>
      <c r="I450" s="59">
        <v>0</v>
      </c>
      <c r="J450" s="59">
        <v>0</v>
      </c>
      <c r="K450" s="59">
        <v>0</v>
      </c>
      <c r="L450" s="59">
        <v>3</v>
      </c>
      <c r="M450" s="59"/>
      <c r="N450" s="59"/>
      <c r="O450" s="59">
        <v>3</v>
      </c>
      <c r="P450" s="59"/>
      <c r="Q450" s="59"/>
      <c r="R450" s="59"/>
    </row>
    <row r="451" spans="1:18" x14ac:dyDescent="0.25">
      <c r="A451" s="63">
        <v>39337</v>
      </c>
      <c r="B451" s="59"/>
      <c r="C451" s="59" t="s">
        <v>601</v>
      </c>
      <c r="D451" s="60" t="s">
        <v>697</v>
      </c>
      <c r="E451" s="64">
        <v>0.52291666666666659</v>
      </c>
      <c r="F451" s="59">
        <v>1</v>
      </c>
      <c r="G451" s="59" t="s">
        <v>600</v>
      </c>
      <c r="H451" s="59">
        <v>1</v>
      </c>
      <c r="I451" s="59">
        <v>0</v>
      </c>
      <c r="J451" s="59">
        <v>0</v>
      </c>
      <c r="K451" s="59">
        <v>0</v>
      </c>
      <c r="L451" s="59">
        <v>1</v>
      </c>
      <c r="M451" s="59"/>
      <c r="N451" s="59"/>
      <c r="O451" s="59">
        <v>1</v>
      </c>
      <c r="P451" s="59"/>
      <c r="Q451" s="59"/>
      <c r="R451" s="59"/>
    </row>
    <row r="452" spans="1:18" x14ac:dyDescent="0.25">
      <c r="A452" s="63">
        <v>39337</v>
      </c>
      <c r="B452" s="59"/>
      <c r="C452" s="59" t="s">
        <v>92</v>
      </c>
      <c r="D452" s="60" t="s">
        <v>697</v>
      </c>
      <c r="E452" s="64">
        <v>0.53055555555555556</v>
      </c>
      <c r="F452" s="59">
        <v>2</v>
      </c>
      <c r="G452" s="59" t="s">
        <v>600</v>
      </c>
      <c r="H452" s="59">
        <v>2</v>
      </c>
      <c r="I452" s="59">
        <v>0</v>
      </c>
      <c r="J452" s="59">
        <v>1</v>
      </c>
      <c r="K452" s="59">
        <v>0</v>
      </c>
      <c r="L452" s="59">
        <v>1</v>
      </c>
      <c r="M452" s="59"/>
      <c r="N452" s="59"/>
      <c r="O452" s="59">
        <v>2</v>
      </c>
      <c r="P452" s="59"/>
      <c r="Q452" s="59"/>
      <c r="R452" s="59"/>
    </row>
    <row r="453" spans="1:18" x14ac:dyDescent="0.25">
      <c r="A453" s="63">
        <v>39338</v>
      </c>
      <c r="B453" s="66">
        <v>0.16041666666666668</v>
      </c>
      <c r="C453" s="59" t="s">
        <v>691</v>
      </c>
      <c r="D453" s="60" t="s">
        <v>697</v>
      </c>
      <c r="E453" s="64">
        <v>0.5395833333333333</v>
      </c>
      <c r="F453" s="59">
        <v>5</v>
      </c>
      <c r="G453" s="59" t="s">
        <v>600</v>
      </c>
      <c r="H453" s="59">
        <v>5</v>
      </c>
      <c r="I453" s="59">
        <v>0</v>
      </c>
      <c r="J453" s="59">
        <v>2</v>
      </c>
      <c r="K453" s="59">
        <v>0</v>
      </c>
      <c r="L453" s="59">
        <v>3</v>
      </c>
      <c r="M453" s="59"/>
      <c r="N453" s="59"/>
      <c r="O453" s="59">
        <v>5</v>
      </c>
      <c r="P453" s="59"/>
      <c r="Q453" s="59"/>
      <c r="R453" s="59"/>
    </row>
    <row r="454" spans="1:18" x14ac:dyDescent="0.25">
      <c r="A454" s="63">
        <v>39349</v>
      </c>
      <c r="B454" s="66">
        <v>3.472222222222222E-3</v>
      </c>
      <c r="C454" s="59" t="s">
        <v>55</v>
      </c>
      <c r="D454" s="60" t="s">
        <v>697</v>
      </c>
      <c r="E454" s="64">
        <v>0.3881944444444444</v>
      </c>
      <c r="F454" s="59">
        <v>9</v>
      </c>
      <c r="G454" s="59" t="s">
        <v>600</v>
      </c>
      <c r="H454" s="59">
        <v>5</v>
      </c>
      <c r="I454" s="59">
        <v>0</v>
      </c>
      <c r="J454" s="59">
        <v>0</v>
      </c>
      <c r="K454" s="59">
        <v>0</v>
      </c>
      <c r="L454" s="59">
        <v>9</v>
      </c>
      <c r="M454" s="59"/>
      <c r="N454" s="59"/>
      <c r="O454" s="59">
        <v>9</v>
      </c>
      <c r="P454" s="59"/>
      <c r="Q454" s="59"/>
      <c r="R454" s="59"/>
    </row>
    <row r="455" spans="1:18" x14ac:dyDescent="0.25">
      <c r="A455" s="63">
        <v>39349</v>
      </c>
      <c r="B455" s="66">
        <v>0.53819444444444442</v>
      </c>
      <c r="C455" s="59" t="s">
        <v>58</v>
      </c>
      <c r="D455" s="60" t="s">
        <v>697</v>
      </c>
      <c r="E455" s="64">
        <v>0.39861111111111108</v>
      </c>
      <c r="F455" s="59">
        <v>1</v>
      </c>
      <c r="G455" s="59" t="s">
        <v>600</v>
      </c>
      <c r="H455" s="59">
        <v>1</v>
      </c>
      <c r="I455" s="59">
        <v>0</v>
      </c>
      <c r="J455" s="59">
        <v>0</v>
      </c>
      <c r="K455" s="59">
        <v>0</v>
      </c>
      <c r="L455" s="59">
        <v>1</v>
      </c>
      <c r="M455" s="59"/>
      <c r="N455" s="59"/>
      <c r="O455" s="59">
        <v>1</v>
      </c>
      <c r="P455" s="59"/>
      <c r="Q455" s="59"/>
      <c r="R455" s="59"/>
    </row>
    <row r="456" spans="1:18" x14ac:dyDescent="0.25">
      <c r="A456" s="63">
        <v>39350</v>
      </c>
      <c r="B456" s="59"/>
      <c r="C456" s="59" t="s">
        <v>38</v>
      </c>
      <c r="D456" s="60" t="s">
        <v>697</v>
      </c>
      <c r="E456" s="64">
        <v>0.41180555555555554</v>
      </c>
      <c r="F456" s="59">
        <v>3</v>
      </c>
      <c r="G456" s="59" t="s">
        <v>600</v>
      </c>
      <c r="H456" s="59">
        <v>3</v>
      </c>
      <c r="I456" s="59">
        <v>0</v>
      </c>
      <c r="J456" s="59">
        <v>0</v>
      </c>
      <c r="K456" s="59">
        <v>0</v>
      </c>
      <c r="L456" s="59">
        <v>3</v>
      </c>
      <c r="M456" s="59"/>
      <c r="N456" s="59"/>
      <c r="O456" s="59">
        <v>3</v>
      </c>
      <c r="P456" s="59"/>
      <c r="Q456" s="59"/>
      <c r="R456" s="59">
        <v>2</v>
      </c>
    </row>
    <row r="457" spans="1:18" x14ac:dyDescent="0.25">
      <c r="A457" s="63">
        <v>39350</v>
      </c>
      <c r="B457" s="59"/>
      <c r="C457" s="59" t="s">
        <v>44</v>
      </c>
      <c r="D457" s="60" t="s">
        <v>697</v>
      </c>
      <c r="E457" s="64">
        <v>0.42986111111111108</v>
      </c>
      <c r="F457" s="59">
        <v>1</v>
      </c>
      <c r="G457" s="59" t="s">
        <v>600</v>
      </c>
      <c r="H457" s="59">
        <v>0</v>
      </c>
      <c r="I457" s="59">
        <v>0</v>
      </c>
      <c r="J457" s="59">
        <v>0</v>
      </c>
      <c r="K457" s="59">
        <v>0</v>
      </c>
      <c r="L457" s="59">
        <v>1</v>
      </c>
      <c r="M457" s="59"/>
      <c r="N457" s="59"/>
      <c r="O457" s="59"/>
      <c r="P457" s="59"/>
      <c r="Q457" s="59"/>
      <c r="R457" s="59">
        <v>1</v>
      </c>
    </row>
    <row r="458" spans="1:18" x14ac:dyDescent="0.25">
      <c r="A458" s="63">
        <v>39351</v>
      </c>
      <c r="B458" s="59"/>
      <c r="C458" s="59" t="s">
        <v>23</v>
      </c>
      <c r="D458" s="60" t="s">
        <v>697</v>
      </c>
      <c r="E458" s="64">
        <v>0.44791666666666663</v>
      </c>
      <c r="F458" s="59">
        <v>5</v>
      </c>
      <c r="G458" s="59" t="s">
        <v>600</v>
      </c>
      <c r="H458" s="59">
        <v>5</v>
      </c>
      <c r="I458" s="59">
        <v>0</v>
      </c>
      <c r="J458" s="59">
        <v>0</v>
      </c>
      <c r="K458" s="59">
        <v>0</v>
      </c>
      <c r="L458" s="59">
        <v>5</v>
      </c>
      <c r="M458" s="59"/>
      <c r="N458" s="59"/>
      <c r="O458" s="59">
        <v>5</v>
      </c>
      <c r="P458" s="59"/>
      <c r="Q458" s="59"/>
      <c r="R458" s="59"/>
    </row>
    <row r="459" spans="1:18" x14ac:dyDescent="0.25">
      <c r="A459" s="63">
        <v>39351</v>
      </c>
      <c r="B459" s="59"/>
      <c r="C459" s="59" t="s">
        <v>20</v>
      </c>
      <c r="D459" s="60" t="s">
        <v>697</v>
      </c>
      <c r="E459" s="64">
        <v>0.45833333333333331</v>
      </c>
      <c r="F459" s="59">
        <v>3</v>
      </c>
      <c r="G459" s="59" t="s">
        <v>600</v>
      </c>
      <c r="H459" s="59">
        <v>0</v>
      </c>
      <c r="I459" s="59">
        <v>0</v>
      </c>
      <c r="J459" s="59">
        <v>0</v>
      </c>
      <c r="K459" s="59">
        <v>0</v>
      </c>
      <c r="L459" s="59">
        <v>3</v>
      </c>
      <c r="M459" s="59"/>
      <c r="N459" s="59"/>
      <c r="O459" s="59">
        <v>2</v>
      </c>
      <c r="P459" s="59">
        <v>1</v>
      </c>
      <c r="Q459" s="59"/>
      <c r="R459" s="59"/>
    </row>
    <row r="460" spans="1:18" x14ac:dyDescent="0.25">
      <c r="A460" s="63">
        <v>39351</v>
      </c>
      <c r="B460" s="59"/>
      <c r="C460" s="59" t="s">
        <v>18</v>
      </c>
      <c r="D460" s="60" t="s">
        <v>697</v>
      </c>
      <c r="E460" s="64">
        <v>0.46875</v>
      </c>
      <c r="F460" s="59">
        <v>6</v>
      </c>
      <c r="G460" s="59" t="s">
        <v>600</v>
      </c>
      <c r="H460" s="59">
        <v>0</v>
      </c>
      <c r="I460" s="59">
        <v>0</v>
      </c>
      <c r="J460" s="59">
        <v>0</v>
      </c>
      <c r="K460" s="59">
        <v>0</v>
      </c>
      <c r="L460" s="59">
        <v>6</v>
      </c>
      <c r="M460" s="59"/>
      <c r="N460" s="59"/>
      <c r="O460" s="59">
        <v>5</v>
      </c>
      <c r="P460" s="59">
        <v>1</v>
      </c>
      <c r="Q460" s="59"/>
      <c r="R460" s="59"/>
    </row>
    <row r="461" spans="1:18" x14ac:dyDescent="0.25">
      <c r="A461" s="63">
        <v>39351</v>
      </c>
      <c r="B461" s="59"/>
      <c r="C461" s="59" t="s">
        <v>71</v>
      </c>
      <c r="D461" s="60" t="s">
        <v>697</v>
      </c>
      <c r="E461" s="64">
        <v>0.47916666666666663</v>
      </c>
      <c r="F461" s="59">
        <v>2</v>
      </c>
      <c r="G461" s="59" t="s">
        <v>600</v>
      </c>
      <c r="H461" s="59">
        <v>0</v>
      </c>
      <c r="I461" s="59">
        <v>0</v>
      </c>
      <c r="J461" s="59">
        <v>0</v>
      </c>
      <c r="K461" s="59">
        <v>0</v>
      </c>
      <c r="L461" s="59">
        <v>2</v>
      </c>
      <c r="M461" s="59"/>
      <c r="N461" s="59"/>
      <c r="O461" s="59">
        <v>2</v>
      </c>
      <c r="P461" s="59"/>
      <c r="Q461" s="59"/>
      <c r="R461" s="59"/>
    </row>
    <row r="462" spans="1:18" x14ac:dyDescent="0.25">
      <c r="A462" s="63">
        <v>39352</v>
      </c>
      <c r="B462" s="59"/>
      <c r="C462" s="59" t="s">
        <v>23</v>
      </c>
      <c r="D462" s="60" t="s">
        <v>697</v>
      </c>
      <c r="E462" s="64">
        <v>0.47569444444444442</v>
      </c>
      <c r="F462" s="59">
        <v>4</v>
      </c>
      <c r="G462" s="59" t="s">
        <v>600</v>
      </c>
      <c r="H462" s="59">
        <v>4</v>
      </c>
      <c r="I462" s="59">
        <v>0</v>
      </c>
      <c r="J462" s="59">
        <v>2</v>
      </c>
      <c r="K462" s="59">
        <v>0</v>
      </c>
      <c r="L462" s="59">
        <v>2</v>
      </c>
      <c r="M462" s="59"/>
      <c r="N462" s="59"/>
      <c r="O462" s="59">
        <v>4</v>
      </c>
      <c r="P462" s="59"/>
      <c r="Q462" s="59"/>
      <c r="R462" s="59"/>
    </row>
    <row r="463" spans="1:18" x14ac:dyDescent="0.25">
      <c r="A463" s="63">
        <v>39352</v>
      </c>
      <c r="B463" s="59"/>
      <c r="C463" s="59" t="s">
        <v>26</v>
      </c>
      <c r="D463" s="60" t="s">
        <v>697</v>
      </c>
      <c r="E463" s="64">
        <v>0.48055555555555551</v>
      </c>
      <c r="F463" s="59">
        <v>2</v>
      </c>
      <c r="G463" s="59" t="s">
        <v>600</v>
      </c>
      <c r="H463" s="59">
        <v>2</v>
      </c>
      <c r="I463" s="59">
        <v>0</v>
      </c>
      <c r="J463" s="59">
        <v>2</v>
      </c>
      <c r="K463" s="59">
        <v>0</v>
      </c>
      <c r="L463" s="59">
        <v>0</v>
      </c>
      <c r="M463" s="59"/>
      <c r="N463" s="59"/>
      <c r="O463" s="59">
        <v>2</v>
      </c>
      <c r="P463" s="59"/>
      <c r="Q463" s="59"/>
      <c r="R463" s="59"/>
    </row>
    <row r="464" spans="1:18" x14ac:dyDescent="0.25">
      <c r="A464" s="63">
        <v>39352</v>
      </c>
      <c r="B464" s="59"/>
      <c r="C464" s="59" t="s">
        <v>605</v>
      </c>
      <c r="D464" s="60" t="s">
        <v>697</v>
      </c>
      <c r="E464" s="64">
        <v>0.49305555555555558</v>
      </c>
      <c r="F464" s="59">
        <v>3</v>
      </c>
      <c r="G464" s="59" t="s">
        <v>600</v>
      </c>
      <c r="H464" s="59">
        <v>3</v>
      </c>
      <c r="I464" s="59">
        <v>0</v>
      </c>
      <c r="J464" s="59">
        <v>0</v>
      </c>
      <c r="K464" s="59">
        <v>0</v>
      </c>
      <c r="L464" s="59">
        <v>3</v>
      </c>
      <c r="M464" s="59"/>
      <c r="N464" s="59">
        <v>3</v>
      </c>
      <c r="O464" s="59"/>
      <c r="P464" s="59"/>
      <c r="Q464" s="59"/>
      <c r="R464" s="59"/>
    </row>
    <row r="465" spans="1:18" x14ac:dyDescent="0.25">
      <c r="A465" s="63">
        <v>39352</v>
      </c>
      <c r="B465" s="59"/>
      <c r="C465" s="59" t="s">
        <v>32</v>
      </c>
      <c r="D465" s="60" t="s">
        <v>697</v>
      </c>
      <c r="E465" s="64">
        <v>0.50277777777777777</v>
      </c>
      <c r="F465" s="59">
        <v>5</v>
      </c>
      <c r="G465" s="59" t="s">
        <v>600</v>
      </c>
      <c r="H465" s="59">
        <v>5</v>
      </c>
      <c r="I465" s="59">
        <v>0</v>
      </c>
      <c r="J465" s="59">
        <v>4</v>
      </c>
      <c r="K465" s="59">
        <v>0</v>
      </c>
      <c r="L465" s="59">
        <v>1</v>
      </c>
      <c r="M465" s="59"/>
      <c r="N465" s="59"/>
      <c r="O465" s="59">
        <v>5</v>
      </c>
      <c r="P465" s="59"/>
      <c r="Q465" s="59"/>
      <c r="R465" s="59"/>
    </row>
    <row r="466" spans="1:18" x14ac:dyDescent="0.25">
      <c r="A466" s="63">
        <v>39352</v>
      </c>
      <c r="B466" s="59"/>
      <c r="C466" s="59" t="s">
        <v>605</v>
      </c>
      <c r="D466" s="60" t="s">
        <v>697</v>
      </c>
      <c r="E466" s="64">
        <v>0.50486111111111109</v>
      </c>
      <c r="F466" s="59">
        <v>8</v>
      </c>
      <c r="G466" s="59" t="s">
        <v>600</v>
      </c>
      <c r="H466" s="59">
        <v>8</v>
      </c>
      <c r="I466" s="59">
        <v>0</v>
      </c>
      <c r="J466" s="59">
        <v>0</v>
      </c>
      <c r="K466" s="59">
        <v>0</v>
      </c>
      <c r="L466" s="59">
        <v>8</v>
      </c>
      <c r="M466" s="59"/>
      <c r="N466" s="59"/>
      <c r="O466" s="59">
        <v>8</v>
      </c>
      <c r="P466" s="59"/>
      <c r="Q466" s="59"/>
      <c r="R466" s="59"/>
    </row>
    <row r="467" spans="1:18" x14ac:dyDescent="0.25">
      <c r="A467" s="63">
        <v>39352</v>
      </c>
      <c r="B467" s="59"/>
      <c r="C467" s="59" t="s">
        <v>606</v>
      </c>
      <c r="D467" s="60" t="s">
        <v>697</v>
      </c>
      <c r="E467" s="64">
        <v>0.50763888888888886</v>
      </c>
      <c r="F467" s="59">
        <v>2</v>
      </c>
      <c r="G467" s="59" t="s">
        <v>600</v>
      </c>
      <c r="H467" s="59">
        <v>2</v>
      </c>
      <c r="I467" s="59">
        <v>0</v>
      </c>
      <c r="J467" s="59">
        <v>0</v>
      </c>
      <c r="K467" s="59">
        <v>0</v>
      </c>
      <c r="L467" s="59">
        <v>2</v>
      </c>
      <c r="M467" s="59"/>
      <c r="N467" s="59"/>
      <c r="O467" s="59">
        <v>2</v>
      </c>
      <c r="P467" s="59"/>
      <c r="Q467" s="59"/>
      <c r="R467" s="59"/>
    </row>
    <row r="468" spans="1:18" x14ac:dyDescent="0.25">
      <c r="A468" s="63">
        <v>39352</v>
      </c>
      <c r="B468" s="59"/>
      <c r="C468" s="59" t="s">
        <v>35</v>
      </c>
      <c r="D468" s="60" t="s">
        <v>697</v>
      </c>
      <c r="E468" s="64">
        <v>0.50972222222222219</v>
      </c>
      <c r="F468" s="59">
        <v>2</v>
      </c>
      <c r="G468" s="59" t="s">
        <v>600</v>
      </c>
      <c r="H468" s="59">
        <v>2</v>
      </c>
      <c r="I468" s="59">
        <v>0</v>
      </c>
      <c r="J468" s="59">
        <v>2</v>
      </c>
      <c r="K468" s="59">
        <v>0</v>
      </c>
      <c r="L468" s="59">
        <v>0</v>
      </c>
      <c r="M468" s="59"/>
      <c r="N468" s="59"/>
      <c r="O468" s="59">
        <v>2</v>
      </c>
      <c r="P468" s="59"/>
      <c r="Q468" s="59"/>
      <c r="R468" s="59"/>
    </row>
    <row r="469" spans="1:18" x14ac:dyDescent="0.25">
      <c r="A469" s="63">
        <v>39352</v>
      </c>
      <c r="B469" s="59"/>
      <c r="C469" s="59" t="s">
        <v>627</v>
      </c>
      <c r="D469" s="60" t="s">
        <v>697</v>
      </c>
      <c r="E469" s="64">
        <v>0.51388888888888884</v>
      </c>
      <c r="F469" s="59">
        <v>1</v>
      </c>
      <c r="G469" s="59" t="s">
        <v>600</v>
      </c>
      <c r="H469" s="59">
        <v>1</v>
      </c>
      <c r="I469" s="59">
        <v>0</v>
      </c>
      <c r="J469" s="59">
        <v>1</v>
      </c>
      <c r="K469" s="59">
        <v>0</v>
      </c>
      <c r="L469" s="59">
        <v>0</v>
      </c>
      <c r="M469" s="59"/>
      <c r="N469" s="59"/>
      <c r="O469" s="59">
        <v>1</v>
      </c>
      <c r="P469" s="59"/>
      <c r="Q469" s="59"/>
      <c r="R469" s="59"/>
    </row>
    <row r="470" spans="1:18" x14ac:dyDescent="0.25">
      <c r="A470" s="63">
        <v>39352</v>
      </c>
      <c r="B470" s="59"/>
      <c r="C470" s="59" t="s">
        <v>38</v>
      </c>
      <c r="D470" s="60" t="s">
        <v>697</v>
      </c>
      <c r="E470" s="64">
        <v>0.51388888888888884</v>
      </c>
      <c r="F470" s="59">
        <v>1</v>
      </c>
      <c r="G470" s="59" t="s">
        <v>600</v>
      </c>
      <c r="H470" s="59">
        <v>1</v>
      </c>
      <c r="I470" s="59">
        <v>0</v>
      </c>
      <c r="J470" s="59">
        <v>0</v>
      </c>
      <c r="K470" s="59">
        <v>0</v>
      </c>
      <c r="L470" s="59">
        <v>1</v>
      </c>
      <c r="M470" s="59"/>
      <c r="N470" s="59"/>
      <c r="O470" s="59">
        <v>1</v>
      </c>
      <c r="P470" s="59"/>
      <c r="Q470" s="59"/>
      <c r="R470" s="59"/>
    </row>
    <row r="471" spans="1:18" x14ac:dyDescent="0.25">
      <c r="A471" s="65">
        <v>39357</v>
      </c>
      <c r="B471" s="59"/>
      <c r="C471" s="59" t="s">
        <v>38</v>
      </c>
      <c r="D471" s="60" t="s">
        <v>697</v>
      </c>
      <c r="E471" s="64">
        <v>0.61458333333333326</v>
      </c>
      <c r="F471" s="59">
        <v>1</v>
      </c>
      <c r="G471" s="59" t="s">
        <v>600</v>
      </c>
      <c r="H471" s="59">
        <v>1</v>
      </c>
      <c r="I471" s="59">
        <v>0</v>
      </c>
      <c r="J471" s="59">
        <v>0</v>
      </c>
      <c r="K471" s="59">
        <v>0</v>
      </c>
      <c r="L471" s="59">
        <v>1</v>
      </c>
      <c r="M471" s="59"/>
      <c r="N471" s="59"/>
      <c r="O471" s="59">
        <v>1</v>
      </c>
      <c r="P471" s="59"/>
      <c r="Q471" s="59"/>
      <c r="R471" s="59"/>
    </row>
    <row r="472" spans="1:18" x14ac:dyDescent="0.25">
      <c r="A472" s="65">
        <v>39357</v>
      </c>
      <c r="B472" s="59"/>
      <c r="C472" s="59" t="s">
        <v>64</v>
      </c>
      <c r="D472" s="60" t="s">
        <v>697</v>
      </c>
      <c r="E472" s="64">
        <v>0.62291666666666667</v>
      </c>
      <c r="F472" s="59">
        <v>2</v>
      </c>
      <c r="G472" s="59" t="s">
        <v>600</v>
      </c>
      <c r="H472" s="59">
        <v>2</v>
      </c>
      <c r="I472" s="59">
        <v>0</v>
      </c>
      <c r="J472" s="59">
        <v>1</v>
      </c>
      <c r="K472" s="59">
        <v>0</v>
      </c>
      <c r="L472" s="59">
        <v>1</v>
      </c>
      <c r="M472" s="59"/>
      <c r="N472" s="59"/>
      <c r="O472" s="59">
        <v>2</v>
      </c>
      <c r="P472" s="59"/>
      <c r="Q472" s="59"/>
      <c r="R472" s="59"/>
    </row>
    <row r="473" spans="1:18" x14ac:dyDescent="0.25">
      <c r="A473" s="65">
        <v>39357</v>
      </c>
      <c r="B473" s="59"/>
      <c r="C473" s="59" t="s">
        <v>67</v>
      </c>
      <c r="D473" s="60" t="s">
        <v>697</v>
      </c>
      <c r="E473" s="64">
        <v>0.62638888888888888</v>
      </c>
      <c r="F473" s="59">
        <v>2</v>
      </c>
      <c r="G473" s="59" t="s">
        <v>600</v>
      </c>
      <c r="H473" s="59">
        <v>2</v>
      </c>
      <c r="I473" s="59">
        <v>0</v>
      </c>
      <c r="J473" s="59">
        <v>1</v>
      </c>
      <c r="K473" s="59">
        <v>0</v>
      </c>
      <c r="L473" s="59">
        <v>1</v>
      </c>
      <c r="M473" s="59"/>
      <c r="N473" s="59"/>
      <c r="O473" s="59">
        <v>2</v>
      </c>
      <c r="P473" s="59"/>
      <c r="Q473" s="59"/>
      <c r="R473" s="59"/>
    </row>
    <row r="474" spans="1:18" x14ac:dyDescent="0.25">
      <c r="A474" s="65">
        <v>39357</v>
      </c>
      <c r="B474" s="59"/>
      <c r="C474" s="59" t="s">
        <v>81</v>
      </c>
      <c r="D474" s="60" t="s">
        <v>697</v>
      </c>
      <c r="E474" s="64">
        <v>0.63055555555555554</v>
      </c>
      <c r="F474" s="59">
        <v>1</v>
      </c>
      <c r="G474" s="59" t="s">
        <v>600</v>
      </c>
      <c r="H474" s="59">
        <v>1</v>
      </c>
      <c r="I474" s="59">
        <v>0</v>
      </c>
      <c r="J474" s="59">
        <v>1</v>
      </c>
      <c r="K474" s="59">
        <v>0</v>
      </c>
      <c r="L474" s="59">
        <v>1</v>
      </c>
      <c r="M474" s="59"/>
      <c r="N474" s="59"/>
      <c r="O474" s="59">
        <v>1</v>
      </c>
      <c r="P474" s="59"/>
      <c r="Q474" s="59"/>
      <c r="R474" s="59"/>
    </row>
    <row r="475" spans="1:18" x14ac:dyDescent="0.25">
      <c r="A475" s="65">
        <v>39357</v>
      </c>
      <c r="B475" s="59"/>
      <c r="C475" s="59" t="s">
        <v>67</v>
      </c>
      <c r="D475" s="60" t="s">
        <v>697</v>
      </c>
      <c r="E475" s="64">
        <v>0.63888888888888884</v>
      </c>
      <c r="F475" s="59">
        <v>1</v>
      </c>
      <c r="G475" s="59" t="s">
        <v>600</v>
      </c>
      <c r="H475" s="59">
        <v>1</v>
      </c>
      <c r="I475" s="59">
        <v>0</v>
      </c>
      <c r="J475" s="59">
        <v>0</v>
      </c>
      <c r="K475" s="59">
        <v>1</v>
      </c>
      <c r="L475" s="59">
        <v>0</v>
      </c>
      <c r="M475" s="59"/>
      <c r="N475" s="59"/>
      <c r="O475" s="59">
        <v>1</v>
      </c>
      <c r="P475" s="59"/>
      <c r="Q475" s="59"/>
      <c r="R475" s="59"/>
    </row>
    <row r="476" spans="1:18" x14ac:dyDescent="0.25">
      <c r="A476" s="65">
        <v>39357</v>
      </c>
      <c r="B476" s="59"/>
      <c r="C476" s="59" t="s">
        <v>64</v>
      </c>
      <c r="D476" s="60" t="s">
        <v>697</v>
      </c>
      <c r="E476" s="64">
        <v>0.64722222222222214</v>
      </c>
      <c r="F476" s="59">
        <v>1</v>
      </c>
      <c r="G476" s="59" t="s">
        <v>600</v>
      </c>
      <c r="H476" s="59">
        <v>1</v>
      </c>
      <c r="I476" s="59">
        <v>0</v>
      </c>
      <c r="J476" s="59">
        <v>0</v>
      </c>
      <c r="K476" s="59">
        <v>0</v>
      </c>
      <c r="L476" s="59">
        <v>1</v>
      </c>
      <c r="M476" s="59"/>
      <c r="N476" s="59"/>
      <c r="O476" s="59">
        <v>1</v>
      </c>
      <c r="P476" s="59"/>
      <c r="Q476" s="59"/>
      <c r="R476" s="59"/>
    </row>
    <row r="477" spans="1:18" x14ac:dyDescent="0.25">
      <c r="A477" s="63">
        <v>39359</v>
      </c>
      <c r="B477" s="59"/>
      <c r="C477" s="59" t="s">
        <v>641</v>
      </c>
      <c r="D477" s="60" t="s">
        <v>697</v>
      </c>
      <c r="E477" s="64">
        <v>0.67291666666666661</v>
      </c>
      <c r="F477" s="59">
        <v>4</v>
      </c>
      <c r="G477" s="59" t="s">
        <v>600</v>
      </c>
      <c r="H477" s="59">
        <v>4</v>
      </c>
      <c r="I477" s="59">
        <v>0</v>
      </c>
      <c r="J477" s="59">
        <v>3</v>
      </c>
      <c r="K477" s="59">
        <v>0</v>
      </c>
      <c r="L477" s="59">
        <v>1</v>
      </c>
      <c r="M477" s="59"/>
      <c r="N477" s="59"/>
      <c r="O477" s="59">
        <v>4</v>
      </c>
      <c r="P477" s="59"/>
      <c r="Q477" s="59"/>
      <c r="R477" s="59"/>
    </row>
    <row r="478" spans="1:18" x14ac:dyDescent="0.25">
      <c r="A478" s="63">
        <v>39359</v>
      </c>
      <c r="B478" s="59"/>
      <c r="C478" s="59" t="s">
        <v>53</v>
      </c>
      <c r="D478" s="60" t="s">
        <v>697</v>
      </c>
      <c r="E478" s="64">
        <v>0.67361111111111105</v>
      </c>
      <c r="F478" s="59">
        <v>2</v>
      </c>
      <c r="G478" s="59" t="s">
        <v>600</v>
      </c>
      <c r="H478" s="59">
        <v>2</v>
      </c>
      <c r="I478" s="59">
        <v>0</v>
      </c>
      <c r="J478" s="59">
        <v>0</v>
      </c>
      <c r="K478" s="59">
        <v>0</v>
      </c>
      <c r="L478" s="59">
        <v>2</v>
      </c>
      <c r="M478" s="59"/>
      <c r="N478" s="59"/>
      <c r="O478" s="59">
        <v>2</v>
      </c>
      <c r="P478" s="59"/>
      <c r="Q478" s="59"/>
      <c r="R478" s="59"/>
    </row>
    <row r="479" spans="1:18" x14ac:dyDescent="0.25">
      <c r="A479" s="63">
        <v>39359</v>
      </c>
      <c r="B479" s="59"/>
      <c r="C479" s="59" t="s">
        <v>702</v>
      </c>
      <c r="D479" s="60" t="s">
        <v>697</v>
      </c>
      <c r="E479" s="64">
        <v>0.68472222222222223</v>
      </c>
      <c r="F479" s="59">
        <v>2</v>
      </c>
      <c r="G479" s="59" t="s">
        <v>600</v>
      </c>
      <c r="H479" s="59">
        <v>2</v>
      </c>
      <c r="I479" s="59">
        <v>0</v>
      </c>
      <c r="J479" s="59">
        <v>0</v>
      </c>
      <c r="K479" s="59">
        <v>0</v>
      </c>
      <c r="L479" s="59">
        <v>2</v>
      </c>
      <c r="M479" s="59"/>
      <c r="N479" s="59"/>
      <c r="O479" s="59">
        <v>2</v>
      </c>
      <c r="P479" s="59"/>
      <c r="Q479" s="59"/>
      <c r="R479" s="59"/>
    </row>
    <row r="480" spans="1:18" x14ac:dyDescent="0.25">
      <c r="A480" s="65">
        <v>39361</v>
      </c>
      <c r="B480" s="59"/>
      <c r="C480" s="59" t="s">
        <v>703</v>
      </c>
      <c r="D480" s="60" t="s">
        <v>697</v>
      </c>
      <c r="E480" s="64">
        <v>0.74236111111111103</v>
      </c>
      <c r="F480" s="59">
        <v>1</v>
      </c>
      <c r="G480" s="59" t="s">
        <v>600</v>
      </c>
      <c r="H480" s="59">
        <v>1</v>
      </c>
      <c r="I480" s="59">
        <v>0</v>
      </c>
      <c r="J480" s="59">
        <v>1</v>
      </c>
      <c r="K480" s="59">
        <v>0</v>
      </c>
      <c r="L480" s="59">
        <v>1</v>
      </c>
      <c r="M480" s="59"/>
      <c r="N480" s="59"/>
      <c r="O480" s="59">
        <v>1</v>
      </c>
      <c r="P480" s="59"/>
      <c r="Q480" s="59"/>
      <c r="R480" s="59"/>
    </row>
    <row r="481" spans="1:18" x14ac:dyDescent="0.25">
      <c r="A481" s="65">
        <v>39361</v>
      </c>
      <c r="B481" s="59"/>
      <c r="C481" s="59" t="s">
        <v>703</v>
      </c>
      <c r="D481" s="60" t="s">
        <v>697</v>
      </c>
      <c r="E481" s="64">
        <v>0.74444444444444435</v>
      </c>
      <c r="F481" s="59">
        <v>1</v>
      </c>
      <c r="G481" s="59" t="s">
        <v>600</v>
      </c>
      <c r="H481" s="59">
        <v>1</v>
      </c>
      <c r="I481" s="59">
        <v>0</v>
      </c>
      <c r="J481" s="59">
        <v>1</v>
      </c>
      <c r="K481" s="59">
        <v>0</v>
      </c>
      <c r="L481" s="59">
        <v>0</v>
      </c>
      <c r="M481" s="59"/>
      <c r="N481" s="59"/>
      <c r="O481" s="59">
        <v>1</v>
      </c>
      <c r="P481" s="59"/>
      <c r="Q481" s="59"/>
      <c r="R481" s="59"/>
    </row>
    <row r="482" spans="1:18" x14ac:dyDescent="0.25">
      <c r="A482" s="65">
        <v>39361</v>
      </c>
      <c r="B482" s="59"/>
      <c r="C482" s="59" t="s">
        <v>640</v>
      </c>
      <c r="D482" s="60" t="s">
        <v>697</v>
      </c>
      <c r="E482" s="64">
        <v>0.75</v>
      </c>
      <c r="F482" s="59">
        <v>2</v>
      </c>
      <c r="G482" s="59" t="s">
        <v>600</v>
      </c>
      <c r="H482" s="59">
        <v>2</v>
      </c>
      <c r="I482" s="59">
        <v>0</v>
      </c>
      <c r="J482" s="59">
        <v>2</v>
      </c>
      <c r="K482" s="59">
        <v>0</v>
      </c>
      <c r="L482" s="59">
        <v>0</v>
      </c>
      <c r="M482" s="59"/>
      <c r="N482" s="59"/>
      <c r="O482" s="59">
        <v>2</v>
      </c>
      <c r="P482" s="59"/>
      <c r="Q482" s="59"/>
      <c r="R482" s="59"/>
    </row>
    <row r="483" spans="1:18" x14ac:dyDescent="0.25">
      <c r="A483" s="65">
        <v>39361</v>
      </c>
      <c r="B483" s="59"/>
      <c r="C483" s="59" t="s">
        <v>704</v>
      </c>
      <c r="D483" s="60" t="s">
        <v>697</v>
      </c>
      <c r="E483" s="64">
        <v>0.75208333333333333</v>
      </c>
      <c r="F483" s="59">
        <v>3</v>
      </c>
      <c r="G483" s="59" t="s">
        <v>600</v>
      </c>
      <c r="H483" s="59">
        <v>3</v>
      </c>
      <c r="I483" s="59">
        <v>0</v>
      </c>
      <c r="J483" s="59">
        <v>0</v>
      </c>
      <c r="K483" s="59">
        <v>0</v>
      </c>
      <c r="L483" s="59">
        <v>3</v>
      </c>
      <c r="M483" s="59"/>
      <c r="N483" s="59"/>
      <c r="O483" s="59">
        <v>3</v>
      </c>
      <c r="P483" s="59"/>
      <c r="Q483" s="59"/>
      <c r="R483" s="59"/>
    </row>
    <row r="484" spans="1:18" x14ac:dyDescent="0.25">
      <c r="A484" s="65">
        <v>39361</v>
      </c>
      <c r="B484" s="59"/>
      <c r="C484" s="59" t="s">
        <v>705</v>
      </c>
      <c r="D484" s="60" t="s">
        <v>697</v>
      </c>
      <c r="E484" s="64">
        <v>0.76111111111111107</v>
      </c>
      <c r="F484" s="59">
        <v>4</v>
      </c>
      <c r="G484" s="59" t="s">
        <v>600</v>
      </c>
      <c r="H484" s="59">
        <v>4</v>
      </c>
      <c r="I484" s="59">
        <v>0</v>
      </c>
      <c r="J484" s="59">
        <v>4</v>
      </c>
      <c r="K484" s="59">
        <v>0</v>
      </c>
      <c r="L484" s="59">
        <v>0</v>
      </c>
      <c r="M484" s="59"/>
      <c r="N484" s="59"/>
      <c r="O484" s="59">
        <v>4</v>
      </c>
      <c r="P484" s="59"/>
      <c r="Q484" s="59"/>
      <c r="R484" s="59"/>
    </row>
    <row r="485" spans="1:18" x14ac:dyDescent="0.25">
      <c r="A485" s="63">
        <v>39363</v>
      </c>
      <c r="B485" s="66">
        <v>0.54861111111111105</v>
      </c>
      <c r="C485" s="59" t="s">
        <v>618</v>
      </c>
      <c r="D485" s="60" t="s">
        <v>697</v>
      </c>
      <c r="E485" s="64">
        <v>0.3972222222222222</v>
      </c>
      <c r="F485" s="59">
        <v>28</v>
      </c>
      <c r="G485" s="59" t="s">
        <v>600</v>
      </c>
      <c r="H485" s="59">
        <v>28</v>
      </c>
      <c r="I485" s="59">
        <v>1</v>
      </c>
      <c r="J485" s="59">
        <v>0</v>
      </c>
      <c r="K485" s="59">
        <v>0</v>
      </c>
      <c r="L485" s="59">
        <v>28</v>
      </c>
      <c r="M485" s="59"/>
      <c r="N485" s="59"/>
      <c r="O485" s="59">
        <v>28</v>
      </c>
      <c r="P485" s="59"/>
      <c r="Q485" s="59"/>
      <c r="R485" s="59"/>
    </row>
    <row r="486" spans="1:18" x14ac:dyDescent="0.25">
      <c r="A486" s="63">
        <v>39363</v>
      </c>
      <c r="B486" s="59"/>
      <c r="C486" s="59" t="s">
        <v>667</v>
      </c>
      <c r="D486" s="60" t="s">
        <v>697</v>
      </c>
      <c r="E486" s="64">
        <v>0.39583333333333331</v>
      </c>
      <c r="F486" s="59">
        <v>2</v>
      </c>
      <c r="G486" s="59" t="s">
        <v>600</v>
      </c>
      <c r="H486" s="59">
        <v>2</v>
      </c>
      <c r="I486" s="59">
        <v>0</v>
      </c>
      <c r="J486" s="59">
        <v>2</v>
      </c>
      <c r="K486" s="59">
        <v>0</v>
      </c>
      <c r="L486" s="59">
        <v>0</v>
      </c>
      <c r="M486" s="59"/>
      <c r="N486" s="59"/>
      <c r="O486" s="59">
        <v>2</v>
      </c>
      <c r="P486" s="59"/>
      <c r="Q486" s="59"/>
      <c r="R486" s="59"/>
    </row>
    <row r="487" spans="1:18" x14ac:dyDescent="0.25">
      <c r="A487" s="63">
        <v>39363</v>
      </c>
      <c r="B487" s="59"/>
      <c r="C487" s="59" t="s">
        <v>667</v>
      </c>
      <c r="D487" s="60" t="s">
        <v>697</v>
      </c>
      <c r="E487" s="64">
        <v>0.39652777777777776</v>
      </c>
      <c r="F487" s="59">
        <v>18</v>
      </c>
      <c r="G487" s="59" t="s">
        <v>600</v>
      </c>
      <c r="H487" s="59">
        <v>0</v>
      </c>
      <c r="I487" s="59">
        <v>0</v>
      </c>
      <c r="J487" s="59">
        <v>0</v>
      </c>
      <c r="K487" s="59">
        <v>0</v>
      </c>
      <c r="L487" s="59">
        <v>18</v>
      </c>
      <c r="M487" s="59"/>
      <c r="N487" s="59"/>
      <c r="O487" s="59">
        <v>16</v>
      </c>
      <c r="P487" s="59">
        <v>2</v>
      </c>
      <c r="Q487" s="59"/>
      <c r="R487" s="59"/>
    </row>
    <row r="488" spans="1:18" x14ac:dyDescent="0.25">
      <c r="A488" s="63">
        <v>39363</v>
      </c>
      <c r="B488" s="59"/>
      <c r="C488" s="59" t="s">
        <v>667</v>
      </c>
      <c r="D488" s="60" t="s">
        <v>697</v>
      </c>
      <c r="E488" s="64">
        <v>0.40277777777777773</v>
      </c>
      <c r="F488" s="59">
        <v>14</v>
      </c>
      <c r="G488" s="59" t="s">
        <v>600</v>
      </c>
      <c r="H488" s="59">
        <v>14</v>
      </c>
      <c r="I488" s="59">
        <v>0</v>
      </c>
      <c r="J488" s="59">
        <v>0</v>
      </c>
      <c r="K488" s="59">
        <v>0</v>
      </c>
      <c r="L488" s="59">
        <v>14</v>
      </c>
      <c r="M488" s="59"/>
      <c r="N488" s="59"/>
      <c r="O488" s="59">
        <v>13</v>
      </c>
      <c r="P488" s="59">
        <v>1</v>
      </c>
      <c r="Q488" s="59"/>
      <c r="R488" s="59"/>
    </row>
    <row r="489" spans="1:18" x14ac:dyDescent="0.25">
      <c r="A489" s="63">
        <v>39363</v>
      </c>
      <c r="B489" s="59"/>
      <c r="C489" s="59" t="s">
        <v>666</v>
      </c>
      <c r="D489" s="60" t="s">
        <v>697</v>
      </c>
      <c r="E489" s="64">
        <v>0.40416666666666667</v>
      </c>
      <c r="F489" s="59">
        <v>17</v>
      </c>
      <c r="G489" s="59" t="s">
        <v>600</v>
      </c>
      <c r="H489" s="59">
        <v>17</v>
      </c>
      <c r="I489" s="59">
        <v>0</v>
      </c>
      <c r="J489" s="59">
        <v>10</v>
      </c>
      <c r="K489" s="59">
        <v>0</v>
      </c>
      <c r="L489" s="59">
        <v>7</v>
      </c>
      <c r="M489" s="59"/>
      <c r="N489" s="59">
        <v>2</v>
      </c>
      <c r="O489" s="59">
        <v>15</v>
      </c>
      <c r="P489" s="59"/>
      <c r="Q489" s="59"/>
      <c r="R489" s="59"/>
    </row>
    <row r="490" spans="1:18" x14ac:dyDescent="0.25">
      <c r="A490" s="63">
        <v>39363</v>
      </c>
      <c r="B490" s="59"/>
      <c r="C490" s="59" t="s">
        <v>666</v>
      </c>
      <c r="D490" s="60" t="s">
        <v>697</v>
      </c>
      <c r="E490" s="64">
        <v>0.40694444444444444</v>
      </c>
      <c r="F490" s="59">
        <v>1</v>
      </c>
      <c r="G490" s="59" t="s">
        <v>600</v>
      </c>
      <c r="H490" s="59">
        <v>1</v>
      </c>
      <c r="I490" s="59">
        <v>1</v>
      </c>
      <c r="J490" s="59">
        <v>0</v>
      </c>
      <c r="K490" s="59">
        <v>1</v>
      </c>
      <c r="L490" s="59">
        <v>0</v>
      </c>
      <c r="M490" s="59" t="s">
        <v>643</v>
      </c>
      <c r="N490" s="59"/>
      <c r="O490" s="59"/>
      <c r="P490" s="59"/>
      <c r="Q490" s="59"/>
      <c r="R490" s="59"/>
    </row>
    <row r="491" spans="1:18" x14ac:dyDescent="0.25">
      <c r="A491" s="63">
        <v>39363</v>
      </c>
      <c r="B491" s="59"/>
      <c r="C491" s="59" t="s">
        <v>667</v>
      </c>
      <c r="D491" s="60" t="s">
        <v>697</v>
      </c>
      <c r="E491" s="64">
        <v>0.41805555555555551</v>
      </c>
      <c r="F491" s="59">
        <v>3</v>
      </c>
      <c r="G491" s="59" t="s">
        <v>600</v>
      </c>
      <c r="H491" s="59">
        <v>3</v>
      </c>
      <c r="I491" s="59">
        <v>0</v>
      </c>
      <c r="J491" s="59">
        <v>0</v>
      </c>
      <c r="K491" s="59">
        <v>0</v>
      </c>
      <c r="L491" s="59">
        <v>3</v>
      </c>
      <c r="M491" s="59"/>
      <c r="N491" s="59"/>
      <c r="O491" s="59">
        <v>3</v>
      </c>
      <c r="P491" s="59"/>
      <c r="Q491" s="59"/>
      <c r="R491" s="59"/>
    </row>
    <row r="492" spans="1:18" x14ac:dyDescent="0.25">
      <c r="A492" s="63">
        <v>39379</v>
      </c>
      <c r="B492" s="66">
        <v>0.55277777777777781</v>
      </c>
      <c r="C492" s="59" t="s">
        <v>618</v>
      </c>
      <c r="D492" s="60" t="s">
        <v>697</v>
      </c>
      <c r="E492" s="64">
        <v>0.3881944444444444</v>
      </c>
      <c r="F492" s="59">
        <v>26</v>
      </c>
      <c r="G492" s="59" t="s">
        <v>600</v>
      </c>
      <c r="H492" s="59">
        <v>0</v>
      </c>
      <c r="I492" s="59">
        <v>0</v>
      </c>
      <c r="J492" s="59">
        <v>0</v>
      </c>
      <c r="K492" s="59">
        <v>0</v>
      </c>
      <c r="L492" s="59">
        <v>26</v>
      </c>
      <c r="M492" s="59"/>
      <c r="N492" s="59">
        <v>21</v>
      </c>
      <c r="O492" s="59">
        <v>7</v>
      </c>
      <c r="P492" s="59"/>
      <c r="Q492" s="59"/>
      <c r="R492" s="59"/>
    </row>
    <row r="493" spans="1:18" x14ac:dyDescent="0.25">
      <c r="A493" s="63">
        <v>39379</v>
      </c>
      <c r="B493" s="59"/>
      <c r="C493" s="59" t="s">
        <v>618</v>
      </c>
      <c r="D493" s="60" t="s">
        <v>697</v>
      </c>
      <c r="E493" s="64">
        <v>0.39097222222222222</v>
      </c>
      <c r="F493" s="59">
        <v>26</v>
      </c>
      <c r="G493" s="59" t="s">
        <v>600</v>
      </c>
      <c r="H493" s="59">
        <v>0</v>
      </c>
      <c r="I493" s="59">
        <v>0</v>
      </c>
      <c r="J493" s="59">
        <v>0</v>
      </c>
      <c r="K493" s="59">
        <v>0</v>
      </c>
      <c r="L493" s="59">
        <v>26</v>
      </c>
      <c r="M493" s="59"/>
      <c r="N493" s="59"/>
      <c r="O493" s="59"/>
      <c r="P493" s="59"/>
      <c r="Q493" s="59"/>
      <c r="R493" s="59">
        <v>26</v>
      </c>
    </row>
    <row r="494" spans="1:18" x14ac:dyDescent="0.25">
      <c r="A494" s="63">
        <v>39379</v>
      </c>
      <c r="B494" s="59"/>
      <c r="C494" s="59" t="s">
        <v>74</v>
      </c>
      <c r="D494" s="60" t="s">
        <v>697</v>
      </c>
      <c r="E494" s="64">
        <v>0.40486111111111112</v>
      </c>
      <c r="F494" s="59">
        <v>37</v>
      </c>
      <c r="G494" s="59" t="s">
        <v>600</v>
      </c>
      <c r="H494" s="59">
        <v>37</v>
      </c>
      <c r="I494" s="59">
        <v>1</v>
      </c>
      <c r="J494" s="59">
        <v>0</v>
      </c>
      <c r="K494" s="59">
        <v>1</v>
      </c>
      <c r="L494" s="59">
        <v>36</v>
      </c>
      <c r="M494" s="59" t="s">
        <v>630</v>
      </c>
      <c r="N494" s="59">
        <v>23</v>
      </c>
      <c r="O494" s="59">
        <v>11</v>
      </c>
      <c r="P494" s="59">
        <v>3</v>
      </c>
      <c r="Q494" s="59"/>
      <c r="R494" s="59"/>
    </row>
    <row r="495" spans="1:18" x14ac:dyDescent="0.25">
      <c r="A495" s="63">
        <v>39379</v>
      </c>
      <c r="B495" s="59"/>
      <c r="C495" s="59" t="s">
        <v>74</v>
      </c>
      <c r="D495" s="60" t="s">
        <v>697</v>
      </c>
      <c r="E495" s="64">
        <v>0.40763888888888888</v>
      </c>
      <c r="F495" s="59">
        <v>37</v>
      </c>
      <c r="G495" s="59" t="s">
        <v>600</v>
      </c>
      <c r="H495" s="59">
        <v>37</v>
      </c>
      <c r="I495" s="59">
        <v>1</v>
      </c>
      <c r="J495" s="59">
        <v>0</v>
      </c>
      <c r="K495" s="59">
        <v>1</v>
      </c>
      <c r="L495" s="59">
        <v>36</v>
      </c>
      <c r="M495" s="59" t="s">
        <v>630</v>
      </c>
      <c r="N495" s="59"/>
      <c r="O495" s="59"/>
      <c r="P495" s="59"/>
      <c r="Q495" s="59"/>
      <c r="R495" s="59">
        <v>37</v>
      </c>
    </row>
    <row r="496" spans="1:18" x14ac:dyDescent="0.25">
      <c r="A496" s="63">
        <v>39379</v>
      </c>
      <c r="B496" s="59"/>
      <c r="C496" s="59" t="s">
        <v>612</v>
      </c>
      <c r="D496" s="60" t="s">
        <v>697</v>
      </c>
      <c r="E496" s="64">
        <v>0.41666666666666663</v>
      </c>
      <c r="F496" s="59">
        <v>4</v>
      </c>
      <c r="G496" s="59" t="s">
        <v>600</v>
      </c>
      <c r="H496" s="59">
        <v>4</v>
      </c>
      <c r="I496" s="59">
        <v>0</v>
      </c>
      <c r="J496" s="59">
        <v>0</v>
      </c>
      <c r="K496" s="59">
        <v>0</v>
      </c>
      <c r="L496" s="59">
        <v>4</v>
      </c>
      <c r="M496" s="59"/>
      <c r="N496" s="59"/>
      <c r="O496" s="59">
        <v>4</v>
      </c>
      <c r="P496" s="59"/>
      <c r="Q496" s="59"/>
      <c r="R496" s="59"/>
    </row>
    <row r="497" spans="1:18" x14ac:dyDescent="0.25">
      <c r="A497" s="63">
        <v>39380</v>
      </c>
      <c r="B497" s="59"/>
      <c r="C497" s="59" t="s">
        <v>601</v>
      </c>
      <c r="D497" s="60" t="s">
        <v>697</v>
      </c>
      <c r="E497" s="64">
        <v>0.41666666666666663</v>
      </c>
      <c r="F497" s="59">
        <v>1</v>
      </c>
      <c r="G497" s="59" t="s">
        <v>600</v>
      </c>
      <c r="H497" s="59">
        <v>1</v>
      </c>
      <c r="I497" s="59">
        <v>1</v>
      </c>
      <c r="J497" s="59">
        <v>0</v>
      </c>
      <c r="K497" s="59">
        <v>1</v>
      </c>
      <c r="L497" s="59">
        <v>0</v>
      </c>
      <c r="M497" s="59" t="s">
        <v>700</v>
      </c>
      <c r="N497" s="59">
        <v>1</v>
      </c>
      <c r="O497" s="59"/>
      <c r="P497" s="59"/>
      <c r="Q497" s="59"/>
      <c r="R497" s="59"/>
    </row>
    <row r="498" spans="1:18" x14ac:dyDescent="0.25">
      <c r="A498" s="63">
        <v>39380</v>
      </c>
      <c r="B498" s="59"/>
      <c r="C498" s="59" t="s">
        <v>667</v>
      </c>
      <c r="D498" s="60" t="s">
        <v>697</v>
      </c>
      <c r="E498" s="64">
        <v>0.41875000000000001</v>
      </c>
      <c r="F498" s="59">
        <v>3</v>
      </c>
      <c r="G498" s="59" t="s">
        <v>600</v>
      </c>
      <c r="H498" s="59">
        <v>3</v>
      </c>
      <c r="I498" s="59">
        <v>0</v>
      </c>
      <c r="J498" s="59">
        <v>0</v>
      </c>
      <c r="K498" s="59">
        <v>0</v>
      </c>
      <c r="L498" s="59">
        <v>3</v>
      </c>
      <c r="M498" s="59"/>
      <c r="N498" s="59"/>
      <c r="O498" s="59">
        <v>3</v>
      </c>
      <c r="P498" s="59"/>
      <c r="Q498" s="59"/>
      <c r="R498" s="59"/>
    </row>
    <row r="499" spans="1:18" x14ac:dyDescent="0.25">
      <c r="A499" s="63">
        <v>39380</v>
      </c>
      <c r="B499" s="59"/>
      <c r="C499" s="59" t="s">
        <v>647</v>
      </c>
      <c r="D499" s="60" t="s">
        <v>697</v>
      </c>
      <c r="E499" s="64">
        <v>0.4236111111111111</v>
      </c>
      <c r="F499" s="59">
        <v>49</v>
      </c>
      <c r="G499" s="59" t="s">
        <v>600</v>
      </c>
      <c r="H499" s="59">
        <v>49</v>
      </c>
      <c r="I499" s="59">
        <v>1</v>
      </c>
      <c r="J499" s="59">
        <v>0</v>
      </c>
      <c r="K499" s="59">
        <v>1</v>
      </c>
      <c r="L499" s="59">
        <v>48</v>
      </c>
      <c r="M499" s="59" t="s">
        <v>675</v>
      </c>
      <c r="N499" s="59">
        <v>49</v>
      </c>
      <c r="O499" s="59"/>
      <c r="P499" s="59"/>
      <c r="Q499" s="59"/>
      <c r="R499" s="59"/>
    </row>
    <row r="500" spans="1:18" x14ac:dyDescent="0.25">
      <c r="A500" s="63">
        <v>39380</v>
      </c>
      <c r="B500" s="59"/>
      <c r="C500" s="59" t="s">
        <v>53</v>
      </c>
      <c r="D500" s="60" t="s">
        <v>697</v>
      </c>
      <c r="E500" s="64">
        <v>0.44236111111111109</v>
      </c>
      <c r="F500" s="59">
        <v>23</v>
      </c>
      <c r="G500" s="59" t="s">
        <v>600</v>
      </c>
      <c r="H500" s="59">
        <v>3</v>
      </c>
      <c r="I500" s="59">
        <v>0</v>
      </c>
      <c r="J500" s="59">
        <v>0</v>
      </c>
      <c r="K500" s="59">
        <v>0</v>
      </c>
      <c r="L500" s="59">
        <v>23</v>
      </c>
      <c r="M500" s="59"/>
      <c r="N500" s="59"/>
      <c r="O500" s="59">
        <v>3</v>
      </c>
      <c r="P500" s="59"/>
      <c r="Q500" s="59"/>
      <c r="R500" s="59">
        <v>20</v>
      </c>
    </row>
    <row r="501" spans="1:18" x14ac:dyDescent="0.25">
      <c r="A501" s="63">
        <v>39380</v>
      </c>
      <c r="B501" s="59"/>
      <c r="C501" s="59" t="s">
        <v>74</v>
      </c>
      <c r="D501" s="60" t="s">
        <v>697</v>
      </c>
      <c r="E501" s="64">
        <v>0.4458333333333333</v>
      </c>
      <c r="F501" s="59">
        <v>5</v>
      </c>
      <c r="G501" s="59" t="s">
        <v>600</v>
      </c>
      <c r="H501" s="59">
        <v>5</v>
      </c>
      <c r="I501" s="59">
        <v>0</v>
      </c>
      <c r="J501" s="59">
        <v>5</v>
      </c>
      <c r="K501" s="59">
        <v>0</v>
      </c>
      <c r="L501" s="59">
        <v>0</v>
      </c>
      <c r="M501" s="59"/>
      <c r="N501" s="59"/>
      <c r="O501" s="59">
        <v>5</v>
      </c>
      <c r="P501" s="59"/>
      <c r="Q501" s="59"/>
      <c r="R501" s="59">
        <v>5</v>
      </c>
    </row>
    <row r="502" spans="1:18" x14ac:dyDescent="0.25">
      <c r="A502" s="63">
        <v>39380</v>
      </c>
      <c r="B502" s="59"/>
      <c r="C502" s="59" t="s">
        <v>641</v>
      </c>
      <c r="D502" s="60" t="s">
        <v>697</v>
      </c>
      <c r="E502" s="64">
        <v>0.44722222222222219</v>
      </c>
      <c r="F502" s="59">
        <v>15</v>
      </c>
      <c r="G502" s="59" t="s">
        <v>600</v>
      </c>
      <c r="H502" s="59">
        <v>15</v>
      </c>
      <c r="I502" s="59">
        <v>0</v>
      </c>
      <c r="J502" s="59">
        <v>5</v>
      </c>
      <c r="K502" s="59">
        <v>0</v>
      </c>
      <c r="L502" s="59">
        <v>10</v>
      </c>
      <c r="M502" s="59"/>
      <c r="N502" s="59"/>
      <c r="O502" s="59">
        <v>15</v>
      </c>
      <c r="P502" s="59"/>
      <c r="Q502" s="59"/>
      <c r="R502" s="59"/>
    </row>
    <row r="503" spans="1:18" x14ac:dyDescent="0.25">
      <c r="A503" s="63">
        <v>39380</v>
      </c>
      <c r="B503" s="59"/>
      <c r="C503" s="59" t="s">
        <v>20</v>
      </c>
      <c r="D503" s="60" t="s">
        <v>697</v>
      </c>
      <c r="E503" s="64">
        <v>0.45555555555555555</v>
      </c>
      <c r="F503" s="59">
        <v>9</v>
      </c>
      <c r="G503" s="59" t="s">
        <v>600</v>
      </c>
      <c r="H503" s="59">
        <v>9</v>
      </c>
      <c r="I503" s="59">
        <v>0</v>
      </c>
      <c r="J503" s="59">
        <v>0</v>
      </c>
      <c r="K503" s="59">
        <v>0</v>
      </c>
      <c r="L503" s="59">
        <v>9</v>
      </c>
      <c r="M503" s="59"/>
      <c r="N503" s="59"/>
      <c r="O503" s="59">
        <v>9</v>
      </c>
      <c r="P503" s="59"/>
      <c r="Q503" s="59"/>
      <c r="R503" s="59"/>
    </row>
    <row r="504" spans="1:18" x14ac:dyDescent="0.25">
      <c r="A504" s="63">
        <v>39382</v>
      </c>
      <c r="B504" s="66">
        <v>0.65</v>
      </c>
      <c r="C504" s="59" t="s">
        <v>667</v>
      </c>
      <c r="D504" s="60" t="s">
        <v>697</v>
      </c>
      <c r="E504" s="64">
        <v>0.49583333333333329</v>
      </c>
      <c r="F504" s="59">
        <v>1</v>
      </c>
      <c r="G504" s="59" t="s">
        <v>600</v>
      </c>
      <c r="H504" s="59">
        <v>1</v>
      </c>
      <c r="I504" s="59">
        <v>0</v>
      </c>
      <c r="J504" s="59">
        <v>0</v>
      </c>
      <c r="K504" s="59">
        <v>0</v>
      </c>
      <c r="L504" s="59">
        <v>1</v>
      </c>
      <c r="M504" s="59"/>
      <c r="N504" s="59"/>
      <c r="O504" s="59">
        <v>1</v>
      </c>
      <c r="P504" s="59"/>
      <c r="Q504" s="59"/>
      <c r="R504" s="59"/>
    </row>
    <row r="505" spans="1:18" x14ac:dyDescent="0.25">
      <c r="A505" s="63">
        <v>39382</v>
      </c>
      <c r="B505" s="59"/>
      <c r="C505" s="59" t="s">
        <v>601</v>
      </c>
      <c r="D505" s="60" t="s">
        <v>697</v>
      </c>
      <c r="E505" s="64">
        <v>0.49652777777777773</v>
      </c>
      <c r="F505" s="59">
        <v>7</v>
      </c>
      <c r="G505" s="59" t="s">
        <v>600</v>
      </c>
      <c r="H505" s="59">
        <v>7</v>
      </c>
      <c r="I505" s="59">
        <v>0</v>
      </c>
      <c r="J505" s="59">
        <v>0</v>
      </c>
      <c r="K505" s="59">
        <v>0</v>
      </c>
      <c r="L505" s="59">
        <v>7</v>
      </c>
      <c r="M505" s="59"/>
      <c r="N505" s="59"/>
      <c r="O505" s="59">
        <v>7</v>
      </c>
      <c r="P505" s="59"/>
      <c r="Q505" s="59"/>
      <c r="R505" s="59"/>
    </row>
    <row r="506" spans="1:18" x14ac:dyDescent="0.25">
      <c r="A506" s="63">
        <v>39382</v>
      </c>
      <c r="B506" s="59"/>
      <c r="C506" s="59" t="s">
        <v>647</v>
      </c>
      <c r="D506" s="60" t="s">
        <v>697</v>
      </c>
      <c r="E506" s="64">
        <v>0.49791666666666662</v>
      </c>
      <c r="F506" s="59">
        <v>6</v>
      </c>
      <c r="G506" s="59" t="s">
        <v>600</v>
      </c>
      <c r="H506" s="59">
        <v>6</v>
      </c>
      <c r="I506" s="59">
        <v>0</v>
      </c>
      <c r="J506" s="59">
        <v>0</v>
      </c>
      <c r="K506" s="59">
        <v>0</v>
      </c>
      <c r="L506" s="59">
        <v>6</v>
      </c>
      <c r="M506" s="59"/>
      <c r="N506" s="59"/>
      <c r="O506" s="59">
        <v>6</v>
      </c>
      <c r="P506" s="59"/>
      <c r="Q506" s="59"/>
      <c r="R506" s="59"/>
    </row>
    <row r="507" spans="1:18" x14ac:dyDescent="0.25">
      <c r="A507" s="63">
        <v>39382</v>
      </c>
      <c r="B507" s="59"/>
      <c r="C507" s="59" t="s">
        <v>58</v>
      </c>
      <c r="D507" s="60" t="s">
        <v>697</v>
      </c>
      <c r="E507" s="64">
        <v>0.50416666666666665</v>
      </c>
      <c r="F507" s="59">
        <v>6</v>
      </c>
      <c r="G507" s="59" t="s">
        <v>600</v>
      </c>
      <c r="H507" s="59">
        <v>6</v>
      </c>
      <c r="I507" s="59">
        <v>0</v>
      </c>
      <c r="J507" s="59">
        <v>0</v>
      </c>
      <c r="K507" s="59">
        <v>0</v>
      </c>
      <c r="L507" s="59">
        <v>6</v>
      </c>
      <c r="M507" s="59"/>
      <c r="N507" s="59"/>
      <c r="O507" s="59">
        <v>5</v>
      </c>
      <c r="P507" s="59"/>
      <c r="Q507" s="59"/>
      <c r="R507" s="59"/>
    </row>
    <row r="508" spans="1:18" x14ac:dyDescent="0.25">
      <c r="A508" s="63">
        <v>39382</v>
      </c>
      <c r="B508" s="59"/>
      <c r="C508" s="59" t="s">
        <v>89</v>
      </c>
      <c r="D508" s="60" t="s">
        <v>697</v>
      </c>
      <c r="E508" s="64">
        <v>0.50902777777777775</v>
      </c>
      <c r="F508" s="59">
        <v>6</v>
      </c>
      <c r="G508" s="59" t="s">
        <v>600</v>
      </c>
      <c r="H508" s="59">
        <v>6</v>
      </c>
      <c r="I508" s="59">
        <v>0</v>
      </c>
      <c r="J508" s="59">
        <v>0</v>
      </c>
      <c r="K508" s="59">
        <v>0</v>
      </c>
      <c r="L508" s="59">
        <v>6</v>
      </c>
      <c r="M508" s="59"/>
      <c r="N508" s="59"/>
      <c r="O508" s="59">
        <v>5</v>
      </c>
      <c r="P508" s="59"/>
      <c r="Q508" s="59"/>
      <c r="R508" s="59"/>
    </row>
    <row r="509" spans="1:18" x14ac:dyDescent="0.25">
      <c r="A509" s="63">
        <v>39382</v>
      </c>
      <c r="B509" s="59"/>
      <c r="C509" s="59" t="s">
        <v>92</v>
      </c>
      <c r="D509" s="60" t="s">
        <v>697</v>
      </c>
      <c r="E509" s="64">
        <v>0.51249999999999996</v>
      </c>
      <c r="F509" s="59">
        <v>5</v>
      </c>
      <c r="G509" s="59" t="s">
        <v>600</v>
      </c>
      <c r="H509" s="59">
        <v>5</v>
      </c>
      <c r="I509" s="59">
        <v>0</v>
      </c>
      <c r="J509" s="59">
        <v>0</v>
      </c>
      <c r="K509" s="59">
        <v>0</v>
      </c>
      <c r="L509" s="59">
        <v>5</v>
      </c>
      <c r="M509" s="59"/>
      <c r="N509" s="59"/>
      <c r="O509" s="59">
        <v>5</v>
      </c>
      <c r="P509" s="59"/>
      <c r="Q509" s="59"/>
      <c r="R509" s="59"/>
    </row>
    <row r="510" spans="1:18" x14ac:dyDescent="0.25">
      <c r="A510" s="63">
        <v>39382</v>
      </c>
      <c r="B510" s="59"/>
      <c r="C510" s="59" t="s">
        <v>53</v>
      </c>
      <c r="D510" s="60" t="s">
        <v>697</v>
      </c>
      <c r="E510" s="64">
        <v>0.51527777777777772</v>
      </c>
      <c r="F510" s="59">
        <v>9</v>
      </c>
      <c r="G510" s="59" t="s">
        <v>600</v>
      </c>
      <c r="H510" s="59">
        <v>9</v>
      </c>
      <c r="I510" s="59">
        <v>0</v>
      </c>
      <c r="J510" s="59">
        <v>0</v>
      </c>
      <c r="K510" s="59">
        <v>0</v>
      </c>
      <c r="L510" s="59">
        <v>9</v>
      </c>
      <c r="M510" s="59"/>
      <c r="N510" s="59"/>
      <c r="O510" s="59">
        <v>8</v>
      </c>
      <c r="P510" s="59"/>
      <c r="Q510" s="59"/>
      <c r="R510" s="59"/>
    </row>
    <row r="511" spans="1:18" x14ac:dyDescent="0.25">
      <c r="A511" s="63">
        <v>39382</v>
      </c>
      <c r="B511" s="59"/>
      <c r="C511" s="59" t="s">
        <v>641</v>
      </c>
      <c r="D511" s="60" t="s">
        <v>697</v>
      </c>
      <c r="E511" s="64">
        <v>0.51527777777777772</v>
      </c>
      <c r="F511" s="59">
        <v>4</v>
      </c>
      <c r="G511" s="59" t="s">
        <v>600</v>
      </c>
      <c r="H511" s="59">
        <v>4</v>
      </c>
      <c r="I511" s="59">
        <v>0</v>
      </c>
      <c r="J511" s="59">
        <v>0</v>
      </c>
      <c r="K511" s="59">
        <v>0</v>
      </c>
      <c r="L511" s="59">
        <v>4</v>
      </c>
      <c r="M511" s="59"/>
      <c r="N511" s="59"/>
      <c r="O511" s="59">
        <v>4</v>
      </c>
      <c r="P511" s="59"/>
      <c r="Q511" s="59"/>
      <c r="R511" s="59"/>
    </row>
    <row r="512" spans="1:18" x14ac:dyDescent="0.25">
      <c r="A512" s="63">
        <v>39382</v>
      </c>
      <c r="B512" s="59"/>
      <c r="C512" s="59" t="s">
        <v>74</v>
      </c>
      <c r="D512" s="60" t="s">
        <v>697</v>
      </c>
      <c r="E512" s="64">
        <v>0.51875000000000004</v>
      </c>
      <c r="F512" s="59">
        <v>11</v>
      </c>
      <c r="G512" s="59" t="s">
        <v>600</v>
      </c>
      <c r="H512" s="59">
        <v>11</v>
      </c>
      <c r="I512" s="59">
        <v>0</v>
      </c>
      <c r="J512" s="59">
        <v>0</v>
      </c>
      <c r="K512" s="59">
        <v>0</v>
      </c>
      <c r="L512" s="59">
        <v>11</v>
      </c>
      <c r="M512" s="59"/>
      <c r="N512" s="59"/>
      <c r="O512" s="59">
        <v>8</v>
      </c>
      <c r="P512" s="59">
        <v>3</v>
      </c>
      <c r="Q512" s="59"/>
      <c r="R512" s="59"/>
    </row>
    <row r="513" spans="1:18" x14ac:dyDescent="0.25">
      <c r="A513" s="63">
        <v>39382</v>
      </c>
      <c r="B513" s="59"/>
      <c r="C513" s="59" t="s">
        <v>642</v>
      </c>
      <c r="D513" s="60" t="s">
        <v>697</v>
      </c>
      <c r="E513" s="64">
        <v>0.52222222222222214</v>
      </c>
      <c r="F513" s="59">
        <v>4</v>
      </c>
      <c r="G513" s="59" t="s">
        <v>600</v>
      </c>
      <c r="H513" s="59">
        <v>4</v>
      </c>
      <c r="I513" s="59">
        <v>0</v>
      </c>
      <c r="J513" s="59">
        <v>0</v>
      </c>
      <c r="K513" s="59">
        <v>0</v>
      </c>
      <c r="L513" s="59">
        <v>4</v>
      </c>
      <c r="M513" s="59"/>
      <c r="N513" s="59"/>
      <c r="O513" s="59">
        <v>4</v>
      </c>
      <c r="P513" s="59"/>
      <c r="Q513" s="59"/>
      <c r="R513" s="59"/>
    </row>
    <row r="514" spans="1:18" x14ac:dyDescent="0.25">
      <c r="A514" s="63">
        <v>39382</v>
      </c>
      <c r="B514" s="59"/>
      <c r="C514" s="59" t="s">
        <v>78</v>
      </c>
      <c r="D514" s="60" t="s">
        <v>697</v>
      </c>
      <c r="E514" s="64">
        <v>0.52291666666666659</v>
      </c>
      <c r="F514" s="59">
        <v>2</v>
      </c>
      <c r="G514" s="59" t="s">
        <v>600</v>
      </c>
      <c r="H514" s="59">
        <v>2</v>
      </c>
      <c r="I514" s="59">
        <v>0</v>
      </c>
      <c r="J514" s="59">
        <v>0</v>
      </c>
      <c r="K514" s="59">
        <v>0</v>
      </c>
      <c r="L514" s="59">
        <v>2</v>
      </c>
      <c r="M514" s="59"/>
      <c r="N514" s="59"/>
      <c r="O514" s="59">
        <v>2</v>
      </c>
      <c r="P514" s="59"/>
      <c r="Q514" s="59"/>
      <c r="R514" s="59"/>
    </row>
    <row r="515" spans="1:18" x14ac:dyDescent="0.25">
      <c r="A515" s="63">
        <v>39384</v>
      </c>
      <c r="B515" s="59"/>
      <c r="C515" s="59" t="s">
        <v>55</v>
      </c>
      <c r="D515" s="60" t="s">
        <v>697</v>
      </c>
      <c r="E515" s="64">
        <v>0.52638888888888891</v>
      </c>
      <c r="F515" s="59">
        <v>15</v>
      </c>
      <c r="G515" s="59" t="s">
        <v>600</v>
      </c>
      <c r="H515" s="59">
        <v>15</v>
      </c>
      <c r="I515" s="59">
        <v>0</v>
      </c>
      <c r="J515" s="59">
        <v>0</v>
      </c>
      <c r="K515" s="59">
        <v>0</v>
      </c>
      <c r="L515" s="59">
        <v>15</v>
      </c>
      <c r="M515" s="59"/>
      <c r="N515" s="59"/>
      <c r="O515" s="59">
        <v>15</v>
      </c>
      <c r="P515" s="59"/>
      <c r="Q515" s="59"/>
      <c r="R515" s="59"/>
    </row>
    <row r="516" spans="1:18" x14ac:dyDescent="0.25">
      <c r="A516" s="63">
        <v>39384</v>
      </c>
      <c r="B516" s="59"/>
      <c r="C516" s="59" t="s">
        <v>618</v>
      </c>
      <c r="D516" s="60" t="s">
        <v>697</v>
      </c>
      <c r="E516" s="64">
        <v>0.52638888888888891</v>
      </c>
      <c r="F516" s="59">
        <v>2</v>
      </c>
      <c r="G516" s="59" t="s">
        <v>600</v>
      </c>
      <c r="H516" s="59">
        <v>2</v>
      </c>
      <c r="I516" s="59">
        <v>0</v>
      </c>
      <c r="J516" s="59">
        <v>0</v>
      </c>
      <c r="K516" s="59">
        <v>0</v>
      </c>
      <c r="L516" s="59">
        <v>2</v>
      </c>
      <c r="M516" s="59"/>
      <c r="N516" s="59"/>
      <c r="O516" s="59">
        <v>2</v>
      </c>
      <c r="P516" s="59"/>
      <c r="Q516" s="59"/>
      <c r="R516" s="59"/>
    </row>
    <row r="517" spans="1:18" x14ac:dyDescent="0.25">
      <c r="A517" s="63">
        <v>39384</v>
      </c>
      <c r="B517" s="59"/>
      <c r="C517" s="59" t="s">
        <v>55</v>
      </c>
      <c r="D517" s="60" t="s">
        <v>697</v>
      </c>
      <c r="E517" s="64">
        <v>0.53125</v>
      </c>
      <c r="F517" s="59">
        <v>1</v>
      </c>
      <c r="G517" s="59" t="s">
        <v>600</v>
      </c>
      <c r="H517" s="59">
        <v>1</v>
      </c>
      <c r="I517" s="59">
        <v>1</v>
      </c>
      <c r="J517" s="59">
        <v>0</v>
      </c>
      <c r="K517" s="59">
        <v>1</v>
      </c>
      <c r="L517" s="59">
        <v>0</v>
      </c>
      <c r="M517" s="59" t="s">
        <v>706</v>
      </c>
      <c r="N517" s="59"/>
      <c r="O517" s="59">
        <v>1</v>
      </c>
      <c r="P517" s="59"/>
      <c r="Q517" s="59"/>
      <c r="R517" s="59"/>
    </row>
    <row r="518" spans="1:18" x14ac:dyDescent="0.25">
      <c r="A518" s="63">
        <v>39385</v>
      </c>
      <c r="B518" s="66">
        <v>0.6958333333333333</v>
      </c>
      <c r="C518" s="59" t="s">
        <v>92</v>
      </c>
      <c r="D518" s="60" t="s">
        <v>697</v>
      </c>
      <c r="E518" s="64">
        <v>0.49444444444444441</v>
      </c>
      <c r="F518" s="59">
        <v>17</v>
      </c>
      <c r="G518" s="59" t="s">
        <v>600</v>
      </c>
      <c r="H518" s="59">
        <v>10</v>
      </c>
      <c r="I518" s="59">
        <v>2</v>
      </c>
      <c r="J518" s="59">
        <v>0</v>
      </c>
      <c r="K518" s="59">
        <v>2</v>
      </c>
      <c r="L518" s="59">
        <v>15</v>
      </c>
      <c r="M518" s="59" t="s">
        <v>695</v>
      </c>
      <c r="N518" s="59"/>
      <c r="O518" s="59">
        <v>17</v>
      </c>
      <c r="P518" s="59"/>
      <c r="Q518" s="59"/>
      <c r="R518" s="59"/>
    </row>
    <row r="519" spans="1:18" x14ac:dyDescent="0.25">
      <c r="A519" s="63">
        <v>39386</v>
      </c>
      <c r="B519" s="59"/>
      <c r="C519" s="59" t="s">
        <v>604</v>
      </c>
      <c r="D519" s="60" t="s">
        <v>697</v>
      </c>
      <c r="E519" s="64">
        <v>0.54652777777777772</v>
      </c>
      <c r="F519" s="59">
        <v>17</v>
      </c>
      <c r="G519" s="59" t="s">
        <v>600</v>
      </c>
      <c r="H519" s="59">
        <v>17</v>
      </c>
      <c r="I519" s="59">
        <v>1</v>
      </c>
      <c r="J519" s="59">
        <v>0</v>
      </c>
      <c r="K519" s="59">
        <v>1</v>
      </c>
      <c r="L519" s="59">
        <v>16</v>
      </c>
      <c r="M519" s="59" t="s">
        <v>643</v>
      </c>
      <c r="N519" s="59">
        <v>1</v>
      </c>
      <c r="O519" s="59">
        <v>16</v>
      </c>
      <c r="P519" s="59"/>
      <c r="Q519" s="59"/>
      <c r="R519" s="59"/>
    </row>
    <row r="520" spans="1:18" x14ac:dyDescent="0.25">
      <c r="A520" s="63">
        <v>39386</v>
      </c>
      <c r="B520" s="59"/>
      <c r="C520" s="59" t="s">
        <v>23</v>
      </c>
      <c r="D520" s="60" t="s">
        <v>697</v>
      </c>
      <c r="E520" s="64">
        <v>0.54722222222222217</v>
      </c>
      <c r="F520" s="59">
        <v>7</v>
      </c>
      <c r="G520" s="59" t="s">
        <v>600</v>
      </c>
      <c r="H520" s="59">
        <v>7</v>
      </c>
      <c r="I520" s="59">
        <v>0</v>
      </c>
      <c r="J520" s="59">
        <v>0</v>
      </c>
      <c r="K520" s="59">
        <v>0</v>
      </c>
      <c r="L520" s="59">
        <v>7</v>
      </c>
      <c r="M520" s="59"/>
      <c r="N520" s="59"/>
      <c r="O520" s="59">
        <v>7</v>
      </c>
      <c r="P520" s="59"/>
      <c r="Q520" s="59"/>
      <c r="R520" s="59"/>
    </row>
    <row r="521" spans="1:18" x14ac:dyDescent="0.25">
      <c r="A521" s="63">
        <v>39386</v>
      </c>
      <c r="B521" s="59"/>
      <c r="C521" s="59" t="s">
        <v>693</v>
      </c>
      <c r="D521" s="60" t="s">
        <v>697</v>
      </c>
      <c r="E521" s="64">
        <v>0.55069444444444438</v>
      </c>
      <c r="F521" s="59">
        <v>5</v>
      </c>
      <c r="G521" s="59" t="s">
        <v>600</v>
      </c>
      <c r="H521" s="59">
        <v>5</v>
      </c>
      <c r="I521" s="59">
        <v>0</v>
      </c>
      <c r="J521" s="59">
        <v>0</v>
      </c>
      <c r="K521" s="59">
        <v>0</v>
      </c>
      <c r="L521" s="59">
        <v>5</v>
      </c>
      <c r="M521" s="59"/>
      <c r="N521" s="59"/>
      <c r="O521" s="59">
        <v>4</v>
      </c>
      <c r="P521" s="59">
        <v>1</v>
      </c>
      <c r="Q521" s="59"/>
      <c r="R521" s="59"/>
    </row>
    <row r="522" spans="1:18" x14ac:dyDescent="0.25">
      <c r="A522" s="63">
        <v>39386</v>
      </c>
      <c r="B522" s="59"/>
      <c r="C522" s="59" t="s">
        <v>20</v>
      </c>
      <c r="D522" s="60" t="s">
        <v>697</v>
      </c>
      <c r="E522" s="64">
        <v>0.55138888888888882</v>
      </c>
      <c r="F522" s="59">
        <v>3</v>
      </c>
      <c r="G522" s="59" t="s">
        <v>600</v>
      </c>
      <c r="H522" s="59">
        <v>3</v>
      </c>
      <c r="I522" s="59">
        <v>0</v>
      </c>
      <c r="J522" s="59">
        <v>0</v>
      </c>
      <c r="K522" s="59">
        <v>0</v>
      </c>
      <c r="L522" s="59">
        <v>3</v>
      </c>
      <c r="M522" s="59"/>
      <c r="N522" s="59"/>
      <c r="O522" s="59">
        <v>3</v>
      </c>
      <c r="P522" s="59"/>
      <c r="Q522" s="59"/>
      <c r="R522" s="59"/>
    </row>
    <row r="523" spans="1:18" x14ac:dyDescent="0.25">
      <c r="A523" s="63">
        <v>39386</v>
      </c>
      <c r="B523" s="59"/>
      <c r="C523" s="59" t="s">
        <v>617</v>
      </c>
      <c r="D523" s="60" t="s">
        <v>697</v>
      </c>
      <c r="E523" s="64">
        <v>0.55486111111111114</v>
      </c>
      <c r="F523" s="59">
        <v>3</v>
      </c>
      <c r="G523" s="59" t="s">
        <v>600</v>
      </c>
      <c r="H523" s="59">
        <v>3</v>
      </c>
      <c r="I523" s="59">
        <v>0</v>
      </c>
      <c r="J523" s="59">
        <v>0</v>
      </c>
      <c r="K523" s="59">
        <v>0</v>
      </c>
      <c r="L523" s="59">
        <v>3</v>
      </c>
      <c r="M523" s="59"/>
      <c r="N523" s="59"/>
      <c r="O523" s="59">
        <v>3</v>
      </c>
      <c r="P523" s="59"/>
      <c r="Q523" s="59"/>
      <c r="R523" s="59"/>
    </row>
    <row r="524" spans="1:18" x14ac:dyDescent="0.25">
      <c r="A524" s="63">
        <v>39386</v>
      </c>
      <c r="B524" s="59"/>
      <c r="C524" s="59" t="s">
        <v>71</v>
      </c>
      <c r="D524" s="60" t="s">
        <v>697</v>
      </c>
      <c r="E524" s="64">
        <v>0.55763888888888891</v>
      </c>
      <c r="F524" s="59">
        <v>1</v>
      </c>
      <c r="G524" s="59" t="s">
        <v>600</v>
      </c>
      <c r="H524" s="59">
        <v>1</v>
      </c>
      <c r="I524" s="59">
        <v>0</v>
      </c>
      <c r="J524" s="59">
        <v>0</v>
      </c>
      <c r="K524" s="59">
        <v>0</v>
      </c>
      <c r="L524" s="59">
        <v>1</v>
      </c>
      <c r="M524" s="59"/>
      <c r="N524" s="59"/>
      <c r="O524" s="59">
        <v>1</v>
      </c>
      <c r="P524" s="59"/>
      <c r="Q524" s="59"/>
      <c r="R524" s="59"/>
    </row>
    <row r="525" spans="1:18" x14ac:dyDescent="0.25">
      <c r="A525" s="63">
        <v>39386</v>
      </c>
      <c r="B525" s="59"/>
      <c r="C525" s="59" t="s">
        <v>612</v>
      </c>
      <c r="D525" s="60" t="s">
        <v>697</v>
      </c>
      <c r="E525" s="64">
        <v>0.55972222222222223</v>
      </c>
      <c r="F525" s="59">
        <v>14</v>
      </c>
      <c r="G525" s="59" t="s">
        <v>600</v>
      </c>
      <c r="H525" s="59">
        <v>14</v>
      </c>
      <c r="I525" s="59">
        <v>1</v>
      </c>
      <c r="J525" s="59">
        <v>0</v>
      </c>
      <c r="K525" s="59">
        <v>1</v>
      </c>
      <c r="L525" s="59">
        <v>13</v>
      </c>
      <c r="M525" s="59" t="s">
        <v>675</v>
      </c>
      <c r="N525" s="59"/>
      <c r="O525" s="59">
        <v>14</v>
      </c>
      <c r="P525" s="59"/>
      <c r="Q525" s="59"/>
      <c r="R525" s="59"/>
    </row>
    <row r="526" spans="1:18" x14ac:dyDescent="0.25">
      <c r="A526" s="63">
        <v>39386</v>
      </c>
      <c r="B526" s="59"/>
      <c r="C526" s="59" t="s">
        <v>78</v>
      </c>
      <c r="D526" s="60" t="s">
        <v>697</v>
      </c>
      <c r="E526" s="64">
        <v>0.56041666666666667</v>
      </c>
      <c r="F526" s="59">
        <v>2</v>
      </c>
      <c r="G526" s="59" t="s">
        <v>600</v>
      </c>
      <c r="H526" s="59">
        <v>2</v>
      </c>
      <c r="I526" s="59">
        <v>0</v>
      </c>
      <c r="J526" s="59">
        <v>0</v>
      </c>
      <c r="K526" s="59">
        <v>0</v>
      </c>
      <c r="L526" s="59">
        <v>2</v>
      </c>
      <c r="M526" s="59"/>
      <c r="N526" s="59"/>
      <c r="O526" s="59">
        <v>2</v>
      </c>
      <c r="P526" s="59"/>
      <c r="Q526" s="59"/>
      <c r="R526" s="59"/>
    </row>
    <row r="527" spans="1:18" x14ac:dyDescent="0.25">
      <c r="A527" s="63">
        <v>39386</v>
      </c>
      <c r="B527" s="59"/>
      <c r="C527" s="59" t="s">
        <v>74</v>
      </c>
      <c r="D527" s="60" t="s">
        <v>697</v>
      </c>
      <c r="E527" s="64">
        <v>0.56388888888888888</v>
      </c>
      <c r="F527" s="59">
        <v>2</v>
      </c>
      <c r="G527" s="59" t="s">
        <v>600</v>
      </c>
      <c r="H527" s="59">
        <v>2</v>
      </c>
      <c r="I527" s="59">
        <v>0</v>
      </c>
      <c r="J527" s="59">
        <v>0</v>
      </c>
      <c r="K527" s="59">
        <v>0</v>
      </c>
      <c r="L527" s="59">
        <v>2</v>
      </c>
      <c r="M527" s="59"/>
      <c r="N527" s="59"/>
      <c r="O527" s="59">
        <v>2</v>
      </c>
      <c r="P527" s="59"/>
      <c r="Q527" s="59"/>
      <c r="R527" s="59"/>
    </row>
    <row r="528" spans="1:18" x14ac:dyDescent="0.25">
      <c r="A528" s="63">
        <v>39386</v>
      </c>
      <c r="B528" s="59"/>
      <c r="C528" s="59" t="s">
        <v>53</v>
      </c>
      <c r="D528" s="60" t="s">
        <v>697</v>
      </c>
      <c r="E528" s="64">
        <v>0.56805555555555554</v>
      </c>
      <c r="F528" s="59">
        <v>2</v>
      </c>
      <c r="G528" s="59" t="s">
        <v>600</v>
      </c>
      <c r="H528" s="59">
        <v>2</v>
      </c>
      <c r="I528" s="59">
        <v>0</v>
      </c>
      <c r="J528" s="59">
        <v>0</v>
      </c>
      <c r="K528" s="59">
        <v>0</v>
      </c>
      <c r="L528" s="59">
        <v>2</v>
      </c>
      <c r="M528" s="59"/>
      <c r="N528" s="59"/>
      <c r="O528" s="59">
        <v>2</v>
      </c>
      <c r="P528" s="59"/>
      <c r="Q528" s="59"/>
      <c r="R528" s="59"/>
    </row>
    <row r="529" spans="1:18" x14ac:dyDescent="0.25">
      <c r="A529" s="63">
        <v>39386</v>
      </c>
      <c r="B529" s="59"/>
      <c r="C529" s="59" t="s">
        <v>92</v>
      </c>
      <c r="D529" s="60" t="s">
        <v>697</v>
      </c>
      <c r="E529" s="64">
        <v>0.57222222222222219</v>
      </c>
      <c r="F529" s="59">
        <v>1</v>
      </c>
      <c r="G529" s="59" t="s">
        <v>600</v>
      </c>
      <c r="H529" s="59">
        <v>1</v>
      </c>
      <c r="I529" s="59">
        <v>0</v>
      </c>
      <c r="J529" s="59">
        <v>0</v>
      </c>
      <c r="K529" s="59">
        <v>0</v>
      </c>
      <c r="L529" s="59">
        <v>1</v>
      </c>
      <c r="M529" s="59"/>
      <c r="N529" s="59"/>
      <c r="O529" s="59">
        <v>1</v>
      </c>
      <c r="P529" s="59"/>
      <c r="Q529" s="59"/>
      <c r="R529" s="59"/>
    </row>
    <row r="530" spans="1:18" x14ac:dyDescent="0.25">
      <c r="A530" s="63">
        <v>39386</v>
      </c>
      <c r="B530" s="59"/>
      <c r="C530" s="59" t="s">
        <v>89</v>
      </c>
      <c r="D530" s="60" t="s">
        <v>697</v>
      </c>
      <c r="E530" s="64">
        <v>0.57499999999999996</v>
      </c>
      <c r="F530" s="59">
        <v>2</v>
      </c>
      <c r="G530" s="59" t="s">
        <v>600</v>
      </c>
      <c r="H530" s="59">
        <v>2</v>
      </c>
      <c r="I530" s="59">
        <v>0</v>
      </c>
      <c r="J530" s="59">
        <v>0</v>
      </c>
      <c r="K530" s="59">
        <v>0</v>
      </c>
      <c r="L530" s="59">
        <v>2</v>
      </c>
      <c r="M530" s="59"/>
      <c r="N530" s="59"/>
      <c r="O530" s="59">
        <v>2</v>
      </c>
      <c r="P530" s="59"/>
      <c r="Q530" s="59"/>
      <c r="R530" s="59"/>
    </row>
    <row r="531" spans="1:18" x14ac:dyDescent="0.25">
      <c r="A531" s="63">
        <v>39386</v>
      </c>
      <c r="B531" s="59"/>
      <c r="C531" s="59" t="s">
        <v>620</v>
      </c>
      <c r="D531" s="60" t="s">
        <v>697</v>
      </c>
      <c r="E531" s="64">
        <v>0.57499999999999996</v>
      </c>
      <c r="F531" s="59">
        <v>1</v>
      </c>
      <c r="G531" s="59" t="s">
        <v>600</v>
      </c>
      <c r="H531" s="59">
        <v>1</v>
      </c>
      <c r="I531" s="59">
        <v>0</v>
      </c>
      <c r="J531" s="59">
        <v>0</v>
      </c>
      <c r="K531" s="59">
        <v>0</v>
      </c>
      <c r="L531" s="59">
        <v>1</v>
      </c>
      <c r="M531" s="59"/>
      <c r="N531" s="59"/>
      <c r="O531" s="59"/>
      <c r="P531" s="59">
        <v>1</v>
      </c>
      <c r="Q531" s="59"/>
      <c r="R531" s="59"/>
    </row>
    <row r="532" spans="1:18" x14ac:dyDescent="0.25">
      <c r="A532" s="63">
        <v>39386</v>
      </c>
      <c r="B532" s="59"/>
      <c r="C532" s="59" t="s">
        <v>58</v>
      </c>
      <c r="D532" s="60" t="s">
        <v>697</v>
      </c>
      <c r="E532" s="64">
        <v>0.57708333333333328</v>
      </c>
      <c r="F532" s="59">
        <v>2</v>
      </c>
      <c r="G532" s="59" t="s">
        <v>600</v>
      </c>
      <c r="H532" s="59">
        <v>2</v>
      </c>
      <c r="I532" s="59">
        <v>0</v>
      </c>
      <c r="J532" s="59">
        <v>0</v>
      </c>
      <c r="K532" s="59">
        <v>0</v>
      </c>
      <c r="L532" s="59">
        <v>2</v>
      </c>
      <c r="M532" s="59"/>
      <c r="N532" s="59"/>
      <c r="O532" s="59">
        <v>2</v>
      </c>
      <c r="P532" s="59"/>
      <c r="Q532" s="59"/>
      <c r="R532" s="59"/>
    </row>
    <row r="533" spans="1:18" x14ac:dyDescent="0.25">
      <c r="A533" s="63">
        <v>39386</v>
      </c>
      <c r="B533" s="59"/>
      <c r="C533" s="59" t="s">
        <v>55</v>
      </c>
      <c r="D533" s="60" t="s">
        <v>697</v>
      </c>
      <c r="E533" s="64">
        <v>0.5840277777777777</v>
      </c>
      <c r="F533" s="59">
        <v>9</v>
      </c>
      <c r="G533" s="59" t="s">
        <v>600</v>
      </c>
      <c r="H533" s="59">
        <v>9</v>
      </c>
      <c r="I533" s="59">
        <v>0</v>
      </c>
      <c r="J533" s="59">
        <v>0</v>
      </c>
      <c r="K533" s="59">
        <v>0</v>
      </c>
      <c r="L533" s="59">
        <v>9</v>
      </c>
      <c r="M533" s="59"/>
      <c r="N533" s="59"/>
      <c r="O533" s="59">
        <v>9</v>
      </c>
      <c r="P533" s="59"/>
      <c r="Q533" s="59"/>
      <c r="R533" s="59"/>
    </row>
    <row r="534" spans="1:18" x14ac:dyDescent="0.25">
      <c r="A534" s="63">
        <v>39322</v>
      </c>
      <c r="B534" s="59"/>
      <c r="C534" s="59" t="s">
        <v>53</v>
      </c>
      <c r="D534" s="60" t="s">
        <v>707</v>
      </c>
      <c r="E534" s="64">
        <v>0.50277777777777777</v>
      </c>
      <c r="F534" s="59">
        <v>3</v>
      </c>
      <c r="G534" s="59" t="s">
        <v>600</v>
      </c>
      <c r="H534" s="59">
        <v>3</v>
      </c>
      <c r="I534" s="59">
        <v>0</v>
      </c>
      <c r="J534" s="59">
        <v>2</v>
      </c>
      <c r="K534" s="59">
        <v>1</v>
      </c>
      <c r="L534" s="59">
        <v>0</v>
      </c>
      <c r="M534" s="59"/>
      <c r="N534" s="59">
        <v>2</v>
      </c>
      <c r="O534" s="59">
        <v>1</v>
      </c>
      <c r="P534" s="59"/>
      <c r="Q534" s="59"/>
      <c r="R534" s="59"/>
    </row>
    <row r="535" spans="1:18" x14ac:dyDescent="0.25">
      <c r="A535" s="63">
        <v>39322</v>
      </c>
      <c r="B535" s="59"/>
      <c r="C535" s="59" t="s">
        <v>78</v>
      </c>
      <c r="D535" s="60" t="s">
        <v>707</v>
      </c>
      <c r="E535" s="64">
        <v>0.53611111111111109</v>
      </c>
      <c r="F535" s="59">
        <v>1</v>
      </c>
      <c r="G535" s="59" t="s">
        <v>600</v>
      </c>
      <c r="H535" s="59">
        <v>1</v>
      </c>
      <c r="I535" s="59">
        <v>0</v>
      </c>
      <c r="J535" s="59">
        <v>1</v>
      </c>
      <c r="K535" s="59">
        <v>0</v>
      </c>
      <c r="L535" s="59">
        <v>0</v>
      </c>
      <c r="M535" s="59"/>
      <c r="N535" s="59"/>
      <c r="O535" s="59">
        <v>1</v>
      </c>
      <c r="P535" s="59"/>
      <c r="Q535" s="59"/>
      <c r="R535" s="59"/>
    </row>
    <row r="536" spans="1:18" x14ac:dyDescent="0.25">
      <c r="A536" s="63">
        <v>39322</v>
      </c>
      <c r="B536" s="59"/>
      <c r="C536" s="59" t="s">
        <v>71</v>
      </c>
      <c r="D536" s="60" t="s">
        <v>707</v>
      </c>
      <c r="E536" s="64">
        <v>0.54027777777777775</v>
      </c>
      <c r="F536" s="59">
        <v>1</v>
      </c>
      <c r="G536" s="59" t="s">
        <v>600</v>
      </c>
      <c r="H536" s="59">
        <v>1</v>
      </c>
      <c r="I536" s="59">
        <v>0</v>
      </c>
      <c r="J536" s="59">
        <v>0</v>
      </c>
      <c r="K536" s="59">
        <v>0</v>
      </c>
      <c r="L536" s="59">
        <v>1</v>
      </c>
      <c r="M536" s="59"/>
      <c r="N536" s="59"/>
      <c r="O536" s="59"/>
      <c r="P536" s="59"/>
      <c r="Q536" s="59"/>
      <c r="R536" s="59">
        <v>1</v>
      </c>
    </row>
    <row r="537" spans="1:18" x14ac:dyDescent="0.25">
      <c r="A537" s="63">
        <v>39322</v>
      </c>
      <c r="B537" s="59"/>
      <c r="C537" s="59" t="s">
        <v>611</v>
      </c>
      <c r="D537" s="60" t="s">
        <v>707</v>
      </c>
      <c r="E537" s="64">
        <v>0.54166666666666663</v>
      </c>
      <c r="F537" s="59">
        <v>1</v>
      </c>
      <c r="G537" s="59" t="s">
        <v>600</v>
      </c>
      <c r="H537" s="59">
        <v>1</v>
      </c>
      <c r="I537" s="59">
        <v>0</v>
      </c>
      <c r="J537" s="59">
        <v>0</v>
      </c>
      <c r="K537" s="59">
        <v>1</v>
      </c>
      <c r="L537" s="59">
        <v>0</v>
      </c>
      <c r="M537" s="59"/>
      <c r="N537" s="59">
        <v>1</v>
      </c>
      <c r="O537" s="59"/>
      <c r="P537" s="59"/>
      <c r="Q537" s="59"/>
      <c r="R537" s="59"/>
    </row>
    <row r="538" spans="1:18" x14ac:dyDescent="0.25">
      <c r="A538" s="63">
        <v>39324</v>
      </c>
      <c r="B538" s="59"/>
      <c r="C538" s="59" t="s">
        <v>26</v>
      </c>
      <c r="D538" s="60" t="s">
        <v>707</v>
      </c>
      <c r="E538" s="64">
        <v>0.53819444444444442</v>
      </c>
      <c r="F538" s="59">
        <v>1</v>
      </c>
      <c r="G538" s="59" t="s">
        <v>600</v>
      </c>
      <c r="H538" s="59">
        <v>1</v>
      </c>
      <c r="I538" s="59">
        <v>0</v>
      </c>
      <c r="J538" s="59">
        <v>1</v>
      </c>
      <c r="K538" s="59">
        <v>0</v>
      </c>
      <c r="L538" s="59">
        <v>0</v>
      </c>
      <c r="M538" s="59"/>
      <c r="N538" s="59"/>
      <c r="O538" s="59">
        <v>1</v>
      </c>
      <c r="P538" s="59"/>
      <c r="Q538" s="59"/>
      <c r="R538" s="59"/>
    </row>
    <row r="539" spans="1:18" x14ac:dyDescent="0.25">
      <c r="A539" s="63">
        <v>39324</v>
      </c>
      <c r="B539" s="59"/>
      <c r="C539" s="59" t="s">
        <v>29</v>
      </c>
      <c r="D539" s="60" t="s">
        <v>707</v>
      </c>
      <c r="E539" s="64">
        <v>0.54513888888888884</v>
      </c>
      <c r="F539" s="59">
        <v>3</v>
      </c>
      <c r="G539" s="59" t="s">
        <v>600</v>
      </c>
      <c r="H539" s="59">
        <v>3</v>
      </c>
      <c r="I539" s="59">
        <v>0</v>
      </c>
      <c r="J539" s="59">
        <v>0</v>
      </c>
      <c r="K539" s="59">
        <v>3</v>
      </c>
      <c r="L539" s="59">
        <v>0</v>
      </c>
      <c r="M539" s="59"/>
      <c r="N539" s="59"/>
      <c r="O539" s="59">
        <v>3</v>
      </c>
      <c r="P539" s="59"/>
      <c r="Q539" s="59"/>
      <c r="R539" s="59"/>
    </row>
    <row r="540" spans="1:18" x14ac:dyDescent="0.25">
      <c r="A540" s="63">
        <v>39324</v>
      </c>
      <c r="B540" s="59"/>
      <c r="C540" s="59" t="s">
        <v>29</v>
      </c>
      <c r="D540" s="60" t="s">
        <v>707</v>
      </c>
      <c r="E540" s="64">
        <v>0.54722222222222217</v>
      </c>
      <c r="F540" s="59">
        <v>1</v>
      </c>
      <c r="G540" s="59" t="s">
        <v>600</v>
      </c>
      <c r="H540" s="59">
        <v>1</v>
      </c>
      <c r="I540" s="59">
        <v>0</v>
      </c>
      <c r="J540" s="59">
        <v>0</v>
      </c>
      <c r="K540" s="59">
        <v>1</v>
      </c>
      <c r="L540" s="59">
        <v>0</v>
      </c>
      <c r="M540" s="59"/>
      <c r="N540" s="59"/>
      <c r="O540" s="59">
        <v>1</v>
      </c>
      <c r="P540" s="59"/>
      <c r="Q540" s="59"/>
      <c r="R540" s="59"/>
    </row>
    <row r="541" spans="1:18" x14ac:dyDescent="0.25">
      <c r="A541" s="63">
        <v>39324</v>
      </c>
      <c r="B541" s="59"/>
      <c r="C541" s="59" t="s">
        <v>29</v>
      </c>
      <c r="D541" s="60" t="s">
        <v>707</v>
      </c>
      <c r="E541" s="64">
        <v>0.54791666666666661</v>
      </c>
      <c r="F541" s="59">
        <v>1</v>
      </c>
      <c r="G541" s="59" t="s">
        <v>600</v>
      </c>
      <c r="H541" s="59">
        <v>1</v>
      </c>
      <c r="I541" s="59">
        <v>0</v>
      </c>
      <c r="J541" s="59">
        <v>1</v>
      </c>
      <c r="K541" s="59">
        <v>0</v>
      </c>
      <c r="L541" s="59">
        <v>0</v>
      </c>
      <c r="M541" s="59"/>
      <c r="N541" s="59"/>
      <c r="O541" s="59">
        <v>1</v>
      </c>
      <c r="P541" s="59"/>
      <c r="Q541" s="59"/>
      <c r="R541" s="59"/>
    </row>
    <row r="542" spans="1:18" x14ac:dyDescent="0.25">
      <c r="A542" s="63">
        <v>39333</v>
      </c>
      <c r="B542" s="59"/>
      <c r="C542" s="59" t="s">
        <v>703</v>
      </c>
      <c r="D542" s="60" t="s">
        <v>707</v>
      </c>
      <c r="E542" s="64">
        <v>0.3972222222222222</v>
      </c>
      <c r="F542" s="59">
        <v>8</v>
      </c>
      <c r="G542" s="59" t="s">
        <v>600</v>
      </c>
      <c r="H542" s="59">
        <v>7</v>
      </c>
      <c r="I542" s="59">
        <v>0</v>
      </c>
      <c r="J542" s="59">
        <v>0</v>
      </c>
      <c r="K542" s="59">
        <v>0</v>
      </c>
      <c r="L542" s="59">
        <v>8</v>
      </c>
      <c r="M542" s="59"/>
      <c r="N542" s="59"/>
      <c r="O542" s="59">
        <v>8</v>
      </c>
      <c r="P542" s="59"/>
      <c r="Q542" s="59"/>
      <c r="R542" s="59"/>
    </row>
    <row r="543" spans="1:18" x14ac:dyDescent="0.25">
      <c r="A543" s="63">
        <v>39333</v>
      </c>
      <c r="B543" s="59"/>
      <c r="C543" s="59" t="s">
        <v>703</v>
      </c>
      <c r="D543" s="60" t="s">
        <v>707</v>
      </c>
      <c r="E543" s="64">
        <v>0.39930555555555552</v>
      </c>
      <c r="F543" s="59">
        <v>2</v>
      </c>
      <c r="G543" s="59" t="s">
        <v>600</v>
      </c>
      <c r="H543" s="59">
        <v>2</v>
      </c>
      <c r="I543" s="59">
        <v>0</v>
      </c>
      <c r="J543" s="59">
        <v>0</v>
      </c>
      <c r="K543" s="59">
        <v>0</v>
      </c>
      <c r="L543" s="59">
        <v>2</v>
      </c>
      <c r="M543" s="59"/>
      <c r="N543" s="59"/>
      <c r="O543" s="59">
        <v>2</v>
      </c>
      <c r="P543" s="59"/>
      <c r="Q543" s="59"/>
      <c r="R543" s="59"/>
    </row>
    <row r="544" spans="1:18" x14ac:dyDescent="0.25">
      <c r="A544" s="63">
        <v>39333</v>
      </c>
      <c r="B544" s="59"/>
      <c r="C544" s="59" t="s">
        <v>703</v>
      </c>
      <c r="D544" s="60" t="s">
        <v>707</v>
      </c>
      <c r="E544" s="64">
        <v>0.40138888888888885</v>
      </c>
      <c r="F544" s="59">
        <v>2</v>
      </c>
      <c r="G544" s="59" t="s">
        <v>600</v>
      </c>
      <c r="H544" s="59">
        <v>2</v>
      </c>
      <c r="I544" s="59">
        <v>0</v>
      </c>
      <c r="J544" s="59">
        <v>1</v>
      </c>
      <c r="K544" s="59">
        <v>1</v>
      </c>
      <c r="L544" s="59">
        <v>0</v>
      </c>
      <c r="M544" s="59"/>
      <c r="N544" s="59"/>
      <c r="O544" s="59">
        <v>2</v>
      </c>
      <c r="P544" s="59"/>
      <c r="Q544" s="59"/>
      <c r="R544" s="59"/>
    </row>
    <row r="545" spans="1:18" x14ac:dyDescent="0.25">
      <c r="A545" s="63">
        <v>39333</v>
      </c>
      <c r="B545" s="59"/>
      <c r="C545" s="59" t="s">
        <v>703</v>
      </c>
      <c r="D545" s="60" t="s">
        <v>707</v>
      </c>
      <c r="E545" s="64">
        <v>0.40347222222222218</v>
      </c>
      <c r="F545" s="59">
        <v>7</v>
      </c>
      <c r="G545" s="59" t="s">
        <v>600</v>
      </c>
      <c r="H545" s="59">
        <v>7</v>
      </c>
      <c r="I545" s="59">
        <v>0</v>
      </c>
      <c r="J545" s="59">
        <v>0</v>
      </c>
      <c r="K545" s="59">
        <v>0</v>
      </c>
      <c r="L545" s="59">
        <v>7</v>
      </c>
      <c r="M545" s="59"/>
      <c r="N545" s="59"/>
      <c r="O545" s="59">
        <v>7</v>
      </c>
      <c r="P545" s="59"/>
      <c r="Q545" s="59"/>
      <c r="R545" s="59"/>
    </row>
    <row r="546" spans="1:18" x14ac:dyDescent="0.25">
      <c r="A546" s="63">
        <v>39333</v>
      </c>
      <c r="B546" s="59"/>
      <c r="C546" s="59" t="s">
        <v>703</v>
      </c>
      <c r="D546" s="60" t="s">
        <v>707</v>
      </c>
      <c r="E546" s="64">
        <v>0.40555555555555556</v>
      </c>
      <c r="F546" s="59">
        <v>2</v>
      </c>
      <c r="G546" s="59" t="s">
        <v>600</v>
      </c>
      <c r="H546" s="59">
        <v>0</v>
      </c>
      <c r="I546" s="59">
        <v>0</v>
      </c>
      <c r="J546" s="59">
        <v>0</v>
      </c>
      <c r="K546" s="59">
        <v>0</v>
      </c>
      <c r="L546" s="59">
        <v>2</v>
      </c>
      <c r="M546" s="59"/>
      <c r="N546" s="59"/>
      <c r="O546" s="59"/>
      <c r="P546" s="59"/>
      <c r="Q546" s="59"/>
      <c r="R546" s="59">
        <v>2</v>
      </c>
    </row>
    <row r="547" spans="1:18" x14ac:dyDescent="0.25">
      <c r="A547" s="63">
        <v>39333</v>
      </c>
      <c r="B547" s="59"/>
      <c r="C547" s="59" t="s">
        <v>708</v>
      </c>
      <c r="D547" s="60" t="s">
        <v>707</v>
      </c>
      <c r="E547" s="64">
        <v>0.40763888888888888</v>
      </c>
      <c r="F547" s="59">
        <v>1</v>
      </c>
      <c r="G547" s="59" t="s">
        <v>600</v>
      </c>
      <c r="H547" s="59">
        <v>1</v>
      </c>
      <c r="I547" s="59">
        <v>0</v>
      </c>
      <c r="J547" s="59">
        <v>1</v>
      </c>
      <c r="K547" s="59">
        <v>0</v>
      </c>
      <c r="L547" s="59">
        <v>0</v>
      </c>
      <c r="M547" s="59"/>
      <c r="N547" s="59"/>
      <c r="O547" s="59">
        <v>1</v>
      </c>
      <c r="P547" s="59"/>
      <c r="Q547" s="59"/>
      <c r="R547" s="59"/>
    </row>
    <row r="548" spans="1:18" x14ac:dyDescent="0.25">
      <c r="A548" s="63">
        <v>39333</v>
      </c>
      <c r="B548" s="59"/>
      <c r="C548" s="59" t="s">
        <v>708</v>
      </c>
      <c r="D548" s="60" t="s">
        <v>707</v>
      </c>
      <c r="E548" s="64">
        <v>0.41249999999999998</v>
      </c>
      <c r="F548" s="59">
        <v>10</v>
      </c>
      <c r="G548" s="59" t="s">
        <v>600</v>
      </c>
      <c r="H548" s="59">
        <v>10</v>
      </c>
      <c r="I548" s="59">
        <v>0</v>
      </c>
      <c r="J548" s="59">
        <v>3</v>
      </c>
      <c r="K548" s="59">
        <v>3</v>
      </c>
      <c r="L548" s="59">
        <v>4</v>
      </c>
      <c r="M548" s="59"/>
      <c r="N548" s="59"/>
      <c r="O548" s="59">
        <v>10</v>
      </c>
      <c r="P548" s="59"/>
      <c r="Q548" s="59"/>
      <c r="R548" s="59"/>
    </row>
    <row r="549" spans="1:18" x14ac:dyDescent="0.25">
      <c r="A549" s="63">
        <v>39333</v>
      </c>
      <c r="B549" s="59"/>
      <c r="C549" s="59" t="s">
        <v>708</v>
      </c>
      <c r="D549" s="60" t="s">
        <v>707</v>
      </c>
      <c r="E549" s="64">
        <v>0.41597222222222219</v>
      </c>
      <c r="F549" s="59">
        <v>5</v>
      </c>
      <c r="G549" s="59" t="s">
        <v>600</v>
      </c>
      <c r="H549" s="59">
        <v>5</v>
      </c>
      <c r="I549" s="59">
        <v>0</v>
      </c>
      <c r="J549" s="59">
        <v>0</v>
      </c>
      <c r="K549" s="59">
        <v>2</v>
      </c>
      <c r="L549" s="59">
        <v>3</v>
      </c>
      <c r="M549" s="59"/>
      <c r="N549" s="59"/>
      <c r="O549" s="59">
        <v>4</v>
      </c>
      <c r="P549" s="59">
        <v>1</v>
      </c>
      <c r="Q549" s="59"/>
      <c r="R549" s="59"/>
    </row>
    <row r="550" spans="1:18" x14ac:dyDescent="0.25">
      <c r="A550" s="63">
        <v>39333</v>
      </c>
      <c r="B550" s="59"/>
      <c r="C550" s="59" t="s">
        <v>708</v>
      </c>
      <c r="D550" s="60" t="s">
        <v>707</v>
      </c>
      <c r="E550" s="64">
        <v>0.41805555555555551</v>
      </c>
      <c r="F550" s="59">
        <v>2</v>
      </c>
      <c r="G550" s="59" t="s">
        <v>600</v>
      </c>
      <c r="H550" s="59">
        <v>2</v>
      </c>
      <c r="I550" s="59">
        <v>0</v>
      </c>
      <c r="J550" s="59">
        <v>0</v>
      </c>
      <c r="K550" s="59">
        <v>0</v>
      </c>
      <c r="L550" s="59">
        <v>2</v>
      </c>
      <c r="M550" s="59"/>
      <c r="N550" s="59"/>
      <c r="O550" s="59">
        <v>2</v>
      </c>
      <c r="P550" s="59"/>
      <c r="Q550" s="59"/>
      <c r="R550" s="59"/>
    </row>
    <row r="551" spans="1:18" x14ac:dyDescent="0.25">
      <c r="A551" s="63">
        <v>39333</v>
      </c>
      <c r="B551" s="59"/>
      <c r="C551" s="59" t="s">
        <v>708</v>
      </c>
      <c r="D551" s="60" t="s">
        <v>707</v>
      </c>
      <c r="E551" s="64">
        <v>0.4201388888888889</v>
      </c>
      <c r="F551" s="59">
        <v>8</v>
      </c>
      <c r="G551" s="59" t="s">
        <v>600</v>
      </c>
      <c r="H551" s="59">
        <v>8</v>
      </c>
      <c r="I551" s="59">
        <v>0</v>
      </c>
      <c r="J551" s="59">
        <v>3</v>
      </c>
      <c r="K551" s="59">
        <v>2</v>
      </c>
      <c r="L551" s="59">
        <v>0</v>
      </c>
      <c r="M551" s="59"/>
      <c r="N551" s="59"/>
      <c r="O551" s="59">
        <v>6</v>
      </c>
      <c r="P551" s="59">
        <v>2</v>
      </c>
      <c r="Q551" s="59"/>
      <c r="R551" s="59"/>
    </row>
    <row r="552" spans="1:18" x14ac:dyDescent="0.25">
      <c r="A552" s="63">
        <v>39333</v>
      </c>
      <c r="B552" s="59"/>
      <c r="C552" s="59" t="s">
        <v>708</v>
      </c>
      <c r="D552" s="60" t="s">
        <v>707</v>
      </c>
      <c r="E552" s="64">
        <v>0.42152777777777778</v>
      </c>
      <c r="F552" s="59">
        <v>1</v>
      </c>
      <c r="G552" s="59" t="s">
        <v>600</v>
      </c>
      <c r="H552" s="59">
        <v>1</v>
      </c>
      <c r="I552" s="59">
        <v>0</v>
      </c>
      <c r="J552" s="59">
        <v>0</v>
      </c>
      <c r="K552" s="59">
        <v>1</v>
      </c>
      <c r="L552" s="59">
        <v>0</v>
      </c>
      <c r="M552" s="59"/>
      <c r="N552" s="59"/>
      <c r="O552" s="59"/>
      <c r="P552" s="59">
        <v>1</v>
      </c>
      <c r="Q552" s="59"/>
      <c r="R552" s="59">
        <v>1</v>
      </c>
    </row>
    <row r="553" spans="1:18" x14ac:dyDescent="0.25">
      <c r="A553" s="63">
        <v>39333</v>
      </c>
      <c r="B553" s="59"/>
      <c r="C553" s="59" t="s">
        <v>708</v>
      </c>
      <c r="D553" s="60" t="s">
        <v>707</v>
      </c>
      <c r="E553" s="64">
        <v>0.42430555555555555</v>
      </c>
      <c r="F553" s="59">
        <v>4</v>
      </c>
      <c r="G553" s="59" t="s">
        <v>600</v>
      </c>
      <c r="H553" s="59">
        <v>1</v>
      </c>
      <c r="I553" s="59">
        <v>0</v>
      </c>
      <c r="J553" s="59">
        <v>1</v>
      </c>
      <c r="K553" s="59">
        <v>0</v>
      </c>
      <c r="L553" s="59">
        <v>3</v>
      </c>
      <c r="M553" s="59"/>
      <c r="N553" s="59"/>
      <c r="O553" s="59">
        <v>4</v>
      </c>
      <c r="P553" s="59"/>
      <c r="Q553" s="59"/>
      <c r="R553" s="59">
        <v>4</v>
      </c>
    </row>
    <row r="554" spans="1:18" x14ac:dyDescent="0.25">
      <c r="A554" s="63">
        <v>39333</v>
      </c>
      <c r="B554" s="59"/>
      <c r="C554" s="59" t="s">
        <v>708</v>
      </c>
      <c r="D554" s="60" t="s">
        <v>707</v>
      </c>
      <c r="E554" s="64">
        <v>0.42638888888888887</v>
      </c>
      <c r="F554" s="59">
        <v>2</v>
      </c>
      <c r="G554" s="59" t="s">
        <v>600</v>
      </c>
      <c r="H554" s="59">
        <v>2</v>
      </c>
      <c r="I554" s="59">
        <v>0</v>
      </c>
      <c r="J554" s="59">
        <v>1</v>
      </c>
      <c r="K554" s="59">
        <v>1</v>
      </c>
      <c r="L554" s="59">
        <v>0</v>
      </c>
      <c r="M554" s="59"/>
      <c r="N554" s="59"/>
      <c r="O554" s="59">
        <v>2</v>
      </c>
      <c r="P554" s="59"/>
      <c r="Q554" s="59"/>
      <c r="R554" s="59"/>
    </row>
    <row r="555" spans="1:18" x14ac:dyDescent="0.25">
      <c r="A555" s="63">
        <v>39333</v>
      </c>
      <c r="B555" s="59"/>
      <c r="C555" s="59" t="s">
        <v>708</v>
      </c>
      <c r="D555" s="60" t="s">
        <v>707</v>
      </c>
      <c r="E555" s="64">
        <v>0.4284722222222222</v>
      </c>
      <c r="F555" s="59">
        <v>2</v>
      </c>
      <c r="G555" s="59" t="s">
        <v>600</v>
      </c>
      <c r="H555" s="59">
        <v>2</v>
      </c>
      <c r="I555" s="59">
        <v>0</v>
      </c>
      <c r="J555" s="59">
        <v>1</v>
      </c>
      <c r="K555" s="59">
        <v>0</v>
      </c>
      <c r="L555" s="59">
        <v>1</v>
      </c>
      <c r="M555" s="59"/>
      <c r="N555" s="59"/>
      <c r="O555" s="59">
        <v>2</v>
      </c>
      <c r="P555" s="59"/>
      <c r="Q555" s="59"/>
      <c r="R555" s="59"/>
    </row>
    <row r="556" spans="1:18" x14ac:dyDescent="0.25">
      <c r="A556" s="63">
        <v>39333</v>
      </c>
      <c r="B556" s="59"/>
      <c r="C556" s="59" t="s">
        <v>709</v>
      </c>
      <c r="D556" s="60" t="s">
        <v>707</v>
      </c>
      <c r="E556" s="64">
        <v>0.42986111111111108</v>
      </c>
      <c r="F556" s="59">
        <v>1</v>
      </c>
      <c r="G556" s="59" t="s">
        <v>600</v>
      </c>
      <c r="H556" s="59">
        <v>1</v>
      </c>
      <c r="I556" s="59">
        <v>0</v>
      </c>
      <c r="J556" s="59">
        <v>0</v>
      </c>
      <c r="K556" s="59">
        <v>1</v>
      </c>
      <c r="L556" s="59">
        <v>0</v>
      </c>
      <c r="M556" s="59"/>
      <c r="N556" s="59"/>
      <c r="O556" s="59">
        <v>1</v>
      </c>
      <c r="P556" s="59"/>
      <c r="Q556" s="59"/>
      <c r="R556" s="59"/>
    </row>
    <row r="557" spans="1:18" x14ac:dyDescent="0.25">
      <c r="A557" s="63">
        <v>39333</v>
      </c>
      <c r="B557" s="59"/>
      <c r="C557" s="59" t="s">
        <v>709</v>
      </c>
      <c r="D557" s="60" t="s">
        <v>707</v>
      </c>
      <c r="E557" s="64">
        <v>0.43125000000000002</v>
      </c>
      <c r="F557" s="59">
        <v>1</v>
      </c>
      <c r="G557" s="59" t="s">
        <v>600</v>
      </c>
      <c r="H557" s="59">
        <v>1</v>
      </c>
      <c r="I557" s="59">
        <v>0</v>
      </c>
      <c r="J557" s="59">
        <v>0</v>
      </c>
      <c r="K557" s="59">
        <v>0</v>
      </c>
      <c r="L557" s="59">
        <v>1</v>
      </c>
      <c r="M557" s="59"/>
      <c r="N557" s="59"/>
      <c r="O557" s="59">
        <v>1</v>
      </c>
      <c r="P557" s="59"/>
      <c r="Q557" s="59"/>
      <c r="R557" s="59"/>
    </row>
    <row r="558" spans="1:18" x14ac:dyDescent="0.25">
      <c r="A558" s="65">
        <v>39334</v>
      </c>
      <c r="B558" s="59"/>
      <c r="C558" s="59" t="s">
        <v>699</v>
      </c>
      <c r="D558" s="60" t="s">
        <v>707</v>
      </c>
      <c r="E558" s="64">
        <v>0.44236111111111109</v>
      </c>
      <c r="F558" s="59">
        <v>2</v>
      </c>
      <c r="G558" s="59" t="s">
        <v>600</v>
      </c>
      <c r="H558" s="59">
        <v>2</v>
      </c>
      <c r="I558" s="59">
        <v>0</v>
      </c>
      <c r="J558" s="59">
        <v>0</v>
      </c>
      <c r="K558" s="59">
        <v>0</v>
      </c>
      <c r="L558" s="59">
        <v>2</v>
      </c>
      <c r="M558" s="59"/>
      <c r="N558" s="59"/>
      <c r="O558" s="59">
        <v>2</v>
      </c>
      <c r="P558" s="59"/>
      <c r="Q558" s="59"/>
      <c r="R558" s="59"/>
    </row>
    <row r="559" spans="1:18" x14ac:dyDescent="0.25">
      <c r="A559" s="65">
        <v>39334</v>
      </c>
      <c r="B559" s="59"/>
      <c r="C559" s="59" t="s">
        <v>699</v>
      </c>
      <c r="D559" s="60" t="s">
        <v>707</v>
      </c>
      <c r="E559" s="64">
        <v>0.44861111111111107</v>
      </c>
      <c r="F559" s="59">
        <v>1</v>
      </c>
      <c r="G559" s="59" t="s">
        <v>600</v>
      </c>
      <c r="H559" s="59">
        <v>1</v>
      </c>
      <c r="I559" s="59">
        <v>0</v>
      </c>
      <c r="J559" s="59">
        <v>0</v>
      </c>
      <c r="K559" s="59">
        <v>1</v>
      </c>
      <c r="L559" s="59">
        <v>0</v>
      </c>
      <c r="M559" s="59"/>
      <c r="N559" s="59"/>
      <c r="O559" s="59">
        <v>1</v>
      </c>
      <c r="P559" s="59"/>
      <c r="Q559" s="59"/>
      <c r="R559" s="59"/>
    </row>
    <row r="560" spans="1:18" x14ac:dyDescent="0.25">
      <c r="A560" s="65">
        <v>39334</v>
      </c>
      <c r="B560" s="59"/>
      <c r="C560" s="59" t="s">
        <v>704</v>
      </c>
      <c r="D560" s="60" t="s">
        <v>707</v>
      </c>
      <c r="E560" s="64">
        <v>0.45555555555555555</v>
      </c>
      <c r="F560" s="59">
        <v>2</v>
      </c>
      <c r="G560" s="59" t="s">
        <v>600</v>
      </c>
      <c r="H560" s="59">
        <v>2</v>
      </c>
      <c r="I560" s="59">
        <v>0</v>
      </c>
      <c r="J560" s="59">
        <v>1</v>
      </c>
      <c r="K560" s="59">
        <v>0</v>
      </c>
      <c r="L560" s="59">
        <v>1</v>
      </c>
      <c r="M560" s="59"/>
      <c r="N560" s="59"/>
      <c r="O560" s="59">
        <v>2</v>
      </c>
      <c r="P560" s="59"/>
      <c r="Q560" s="59"/>
      <c r="R560" s="59"/>
    </row>
    <row r="561" spans="1:18" x14ac:dyDescent="0.25">
      <c r="A561" s="65">
        <v>39334</v>
      </c>
      <c r="B561" s="59"/>
      <c r="C561" s="59" t="s">
        <v>704</v>
      </c>
      <c r="D561" s="60" t="s">
        <v>707</v>
      </c>
      <c r="E561" s="64">
        <v>0.45902777777777776</v>
      </c>
      <c r="F561" s="59">
        <v>12</v>
      </c>
      <c r="G561" s="59" t="s">
        <v>600</v>
      </c>
      <c r="H561" s="59">
        <v>12</v>
      </c>
      <c r="I561" s="59">
        <v>0</v>
      </c>
      <c r="J561" s="59">
        <v>2</v>
      </c>
      <c r="K561" s="59">
        <v>3</v>
      </c>
      <c r="L561" s="59">
        <v>7</v>
      </c>
      <c r="M561" s="59"/>
      <c r="N561" s="59"/>
      <c r="O561" s="59">
        <v>12</v>
      </c>
      <c r="P561" s="59"/>
      <c r="Q561" s="59"/>
      <c r="R561" s="59"/>
    </row>
    <row r="562" spans="1:18" x14ac:dyDescent="0.25">
      <c r="A562" s="65">
        <v>39334</v>
      </c>
      <c r="B562" s="59"/>
      <c r="C562" s="59" t="s">
        <v>704</v>
      </c>
      <c r="D562" s="60" t="s">
        <v>707</v>
      </c>
      <c r="E562" s="64">
        <v>0.46319444444444441</v>
      </c>
      <c r="F562" s="59">
        <v>2</v>
      </c>
      <c r="G562" s="59" t="s">
        <v>600</v>
      </c>
      <c r="H562" s="59">
        <v>2</v>
      </c>
      <c r="I562" s="59">
        <v>0</v>
      </c>
      <c r="J562" s="59">
        <v>0</v>
      </c>
      <c r="K562" s="59">
        <v>0</v>
      </c>
      <c r="L562" s="59">
        <v>2</v>
      </c>
      <c r="M562" s="59"/>
      <c r="N562" s="59"/>
      <c r="O562" s="59">
        <v>2</v>
      </c>
      <c r="P562" s="59"/>
      <c r="Q562" s="59"/>
      <c r="R562" s="59"/>
    </row>
    <row r="563" spans="1:18" x14ac:dyDescent="0.25">
      <c r="A563" s="65">
        <v>39334</v>
      </c>
      <c r="B563" s="59"/>
      <c r="C563" s="59" t="s">
        <v>704</v>
      </c>
      <c r="D563" s="60" t="s">
        <v>707</v>
      </c>
      <c r="E563" s="64">
        <v>0.46597222222222218</v>
      </c>
      <c r="F563" s="59">
        <v>2</v>
      </c>
      <c r="G563" s="59" t="s">
        <v>600</v>
      </c>
      <c r="H563" s="59">
        <v>2</v>
      </c>
      <c r="I563" s="59">
        <v>0</v>
      </c>
      <c r="J563" s="59">
        <v>0</v>
      </c>
      <c r="K563" s="59">
        <v>0</v>
      </c>
      <c r="L563" s="59">
        <v>2</v>
      </c>
      <c r="M563" s="59"/>
      <c r="N563" s="59"/>
      <c r="O563" s="59">
        <v>2</v>
      </c>
      <c r="P563" s="59"/>
      <c r="Q563" s="59"/>
      <c r="R563" s="59"/>
    </row>
    <row r="564" spans="1:18" x14ac:dyDescent="0.25">
      <c r="A564" s="65">
        <v>39334</v>
      </c>
      <c r="B564" s="59"/>
      <c r="C564" s="59" t="s">
        <v>704</v>
      </c>
      <c r="D564" s="60" t="s">
        <v>707</v>
      </c>
      <c r="E564" s="64">
        <v>0.47013888888888888</v>
      </c>
      <c r="F564" s="59">
        <v>1</v>
      </c>
      <c r="G564" s="59" t="s">
        <v>600</v>
      </c>
      <c r="H564" s="59">
        <v>1</v>
      </c>
      <c r="I564" s="59">
        <v>0</v>
      </c>
      <c r="J564" s="59">
        <v>0</v>
      </c>
      <c r="K564" s="59">
        <v>1</v>
      </c>
      <c r="L564" s="59">
        <v>0</v>
      </c>
      <c r="M564" s="59"/>
      <c r="N564" s="59"/>
      <c r="O564" s="59">
        <v>1</v>
      </c>
      <c r="P564" s="59"/>
      <c r="Q564" s="59"/>
      <c r="R564" s="59"/>
    </row>
    <row r="565" spans="1:18" x14ac:dyDescent="0.25">
      <c r="A565" s="65">
        <v>39334</v>
      </c>
      <c r="B565" s="59"/>
      <c r="C565" s="59" t="s">
        <v>640</v>
      </c>
      <c r="D565" s="60" t="s">
        <v>707</v>
      </c>
      <c r="E565" s="64">
        <v>0.47222222222222221</v>
      </c>
      <c r="F565" s="59">
        <v>5</v>
      </c>
      <c r="G565" s="59" t="s">
        <v>600</v>
      </c>
      <c r="H565" s="59">
        <v>5</v>
      </c>
      <c r="I565" s="59">
        <v>0</v>
      </c>
      <c r="J565" s="59">
        <v>1</v>
      </c>
      <c r="K565" s="59">
        <v>1</v>
      </c>
      <c r="L565" s="59">
        <v>3</v>
      </c>
      <c r="M565" s="59"/>
      <c r="N565" s="59"/>
      <c r="O565" s="59">
        <v>5</v>
      </c>
      <c r="P565" s="59"/>
      <c r="Q565" s="59"/>
      <c r="R565" s="59"/>
    </row>
    <row r="566" spans="1:18" x14ac:dyDescent="0.25">
      <c r="A566" s="65">
        <v>39334</v>
      </c>
      <c r="B566" s="59"/>
      <c r="C566" s="59" t="s">
        <v>640</v>
      </c>
      <c r="D566" s="60" t="s">
        <v>707</v>
      </c>
      <c r="E566" s="64">
        <v>0.47361111111111109</v>
      </c>
      <c r="F566" s="59">
        <v>2</v>
      </c>
      <c r="G566" s="59" t="s">
        <v>600</v>
      </c>
      <c r="H566" s="59">
        <v>2</v>
      </c>
      <c r="I566" s="59">
        <v>0</v>
      </c>
      <c r="J566" s="59">
        <v>1</v>
      </c>
      <c r="K566" s="59">
        <v>1</v>
      </c>
      <c r="L566" s="59">
        <v>0</v>
      </c>
      <c r="M566" s="59"/>
      <c r="N566" s="59"/>
      <c r="O566" s="59">
        <v>2</v>
      </c>
      <c r="P566" s="59"/>
      <c r="Q566" s="59"/>
      <c r="R566" s="59"/>
    </row>
    <row r="567" spans="1:18" x14ac:dyDescent="0.25">
      <c r="A567" s="65">
        <v>39334</v>
      </c>
      <c r="B567" s="59"/>
      <c r="C567" s="59" t="s">
        <v>640</v>
      </c>
      <c r="D567" s="60" t="s">
        <v>707</v>
      </c>
      <c r="E567" s="64">
        <v>0.48055555555555551</v>
      </c>
      <c r="F567" s="59">
        <v>1</v>
      </c>
      <c r="G567" s="59" t="s">
        <v>600</v>
      </c>
      <c r="H567" s="59">
        <v>1</v>
      </c>
      <c r="I567" s="59">
        <v>0</v>
      </c>
      <c r="J567" s="59">
        <v>1</v>
      </c>
      <c r="K567" s="59">
        <v>0</v>
      </c>
      <c r="L567" s="59">
        <v>0</v>
      </c>
      <c r="M567" s="59"/>
      <c r="N567" s="59"/>
      <c r="O567" s="59">
        <v>1</v>
      </c>
      <c r="P567" s="59"/>
      <c r="Q567" s="59"/>
      <c r="R567" s="59"/>
    </row>
    <row r="568" spans="1:18" x14ac:dyDescent="0.25">
      <c r="A568" s="65">
        <v>39335</v>
      </c>
      <c r="B568" s="59"/>
      <c r="C568" s="59" t="s">
        <v>92</v>
      </c>
      <c r="D568" s="60" t="s">
        <v>707</v>
      </c>
      <c r="E568" s="64">
        <v>0.45694444444444443</v>
      </c>
      <c r="F568" s="59">
        <v>2</v>
      </c>
      <c r="G568" s="59" t="s">
        <v>600</v>
      </c>
      <c r="H568" s="59">
        <v>0</v>
      </c>
      <c r="I568" s="59">
        <v>0</v>
      </c>
      <c r="J568" s="59">
        <v>0</v>
      </c>
      <c r="K568" s="59">
        <v>0</v>
      </c>
      <c r="L568" s="59">
        <v>2</v>
      </c>
      <c r="M568" s="59"/>
      <c r="N568" s="59"/>
      <c r="O568" s="59"/>
      <c r="P568" s="59"/>
      <c r="Q568" s="59"/>
      <c r="R568" s="59">
        <v>2</v>
      </c>
    </row>
    <row r="569" spans="1:18" x14ac:dyDescent="0.25">
      <c r="A569" s="65">
        <v>39335</v>
      </c>
      <c r="B569" s="59"/>
      <c r="C569" s="59" t="s">
        <v>53</v>
      </c>
      <c r="D569" s="60" t="s">
        <v>707</v>
      </c>
      <c r="E569" s="64">
        <v>0.4597222222222222</v>
      </c>
      <c r="F569" s="59">
        <v>2</v>
      </c>
      <c r="G569" s="59" t="s">
        <v>600</v>
      </c>
      <c r="H569" s="59">
        <v>2</v>
      </c>
      <c r="I569" s="59">
        <v>0</v>
      </c>
      <c r="J569" s="59">
        <v>0</v>
      </c>
      <c r="K569" s="59">
        <v>1</v>
      </c>
      <c r="L569" s="59">
        <v>1</v>
      </c>
      <c r="M569" s="59"/>
      <c r="N569" s="59"/>
      <c r="O569" s="59">
        <v>2</v>
      </c>
      <c r="P569" s="59"/>
      <c r="Q569" s="59"/>
      <c r="R569" s="59"/>
    </row>
    <row r="570" spans="1:18" x14ac:dyDescent="0.25">
      <c r="A570" s="65">
        <v>39335</v>
      </c>
      <c r="B570" s="59"/>
      <c r="C570" s="59" t="s">
        <v>53</v>
      </c>
      <c r="D570" s="60" t="s">
        <v>707</v>
      </c>
      <c r="E570" s="64">
        <v>0.46388888888888885</v>
      </c>
      <c r="F570" s="59">
        <v>3</v>
      </c>
      <c r="G570" s="59" t="s">
        <v>600</v>
      </c>
      <c r="H570" s="59">
        <v>3</v>
      </c>
      <c r="I570" s="59">
        <v>0</v>
      </c>
      <c r="J570" s="59">
        <v>1</v>
      </c>
      <c r="K570" s="59">
        <v>0</v>
      </c>
      <c r="L570" s="59">
        <v>2</v>
      </c>
      <c r="M570" s="59"/>
      <c r="N570" s="59"/>
      <c r="O570" s="59">
        <v>3</v>
      </c>
      <c r="P570" s="59"/>
      <c r="Q570" s="59"/>
      <c r="R570" s="59"/>
    </row>
    <row r="571" spans="1:18" x14ac:dyDescent="0.25">
      <c r="A571" s="65">
        <v>39335</v>
      </c>
      <c r="B571" s="59"/>
      <c r="C571" s="59" t="s">
        <v>71</v>
      </c>
      <c r="D571" s="60" t="s">
        <v>707</v>
      </c>
      <c r="E571" s="64">
        <v>0.47361111111111109</v>
      </c>
      <c r="F571" s="59">
        <v>1</v>
      </c>
      <c r="G571" s="59" t="s">
        <v>600</v>
      </c>
      <c r="H571" s="59">
        <v>1</v>
      </c>
      <c r="I571" s="59">
        <v>0</v>
      </c>
      <c r="J571" s="59">
        <v>1</v>
      </c>
      <c r="K571" s="59">
        <v>0</v>
      </c>
      <c r="L571" s="59">
        <v>0</v>
      </c>
      <c r="M571" s="59"/>
      <c r="N571" s="59"/>
      <c r="O571" s="59">
        <v>1</v>
      </c>
      <c r="P571" s="59"/>
      <c r="Q571" s="59"/>
      <c r="R571" s="59"/>
    </row>
    <row r="572" spans="1:18" x14ac:dyDescent="0.25">
      <c r="A572" s="65">
        <v>39335</v>
      </c>
      <c r="B572" s="59"/>
      <c r="C572" s="59" t="s">
        <v>612</v>
      </c>
      <c r="D572" s="60" t="s">
        <v>707</v>
      </c>
      <c r="E572" s="64">
        <v>0.48125000000000001</v>
      </c>
      <c r="F572" s="59">
        <v>1</v>
      </c>
      <c r="G572" s="59" t="s">
        <v>600</v>
      </c>
      <c r="H572" s="59">
        <v>1</v>
      </c>
      <c r="I572" s="59">
        <v>0</v>
      </c>
      <c r="J572" s="59">
        <v>1</v>
      </c>
      <c r="K572" s="59">
        <v>0</v>
      </c>
      <c r="L572" s="59">
        <v>0</v>
      </c>
      <c r="M572" s="59"/>
      <c r="N572" s="59">
        <v>1</v>
      </c>
      <c r="O572" s="59"/>
      <c r="P572" s="59"/>
      <c r="Q572" s="59"/>
      <c r="R572" s="59"/>
    </row>
    <row r="573" spans="1:18" x14ac:dyDescent="0.25">
      <c r="A573" s="65">
        <v>39335</v>
      </c>
      <c r="B573" s="59"/>
      <c r="C573" s="59" t="s">
        <v>617</v>
      </c>
      <c r="D573" s="60" t="s">
        <v>707</v>
      </c>
      <c r="E573" s="64">
        <v>0.48472222222222222</v>
      </c>
      <c r="F573" s="59">
        <v>1</v>
      </c>
      <c r="G573" s="59" t="s">
        <v>600</v>
      </c>
      <c r="H573" s="59">
        <v>1</v>
      </c>
      <c r="I573" s="59">
        <v>0</v>
      </c>
      <c r="J573" s="59">
        <v>0</v>
      </c>
      <c r="K573" s="59">
        <v>0</v>
      </c>
      <c r="L573" s="59">
        <v>1</v>
      </c>
      <c r="M573" s="59"/>
      <c r="N573" s="59"/>
      <c r="O573" s="59">
        <v>1</v>
      </c>
      <c r="P573" s="59"/>
      <c r="Q573" s="59"/>
      <c r="R573" s="59"/>
    </row>
    <row r="574" spans="1:18" x14ac:dyDescent="0.25">
      <c r="A574" s="65">
        <v>39335</v>
      </c>
      <c r="B574" s="59"/>
      <c r="C574" s="59" t="s">
        <v>20</v>
      </c>
      <c r="D574" s="60" t="s">
        <v>707</v>
      </c>
      <c r="E574" s="64">
        <v>0.49166666666666664</v>
      </c>
      <c r="F574" s="59">
        <v>2</v>
      </c>
      <c r="G574" s="59" t="s">
        <v>600</v>
      </c>
      <c r="H574" s="59">
        <v>2</v>
      </c>
      <c r="I574" s="59">
        <v>0</v>
      </c>
      <c r="J574" s="59">
        <v>0</v>
      </c>
      <c r="K574" s="59">
        <v>0</v>
      </c>
      <c r="L574" s="59">
        <v>2</v>
      </c>
      <c r="M574" s="59"/>
      <c r="N574" s="59"/>
      <c r="O574" s="59">
        <v>2</v>
      </c>
      <c r="P574" s="59"/>
      <c r="Q574" s="59"/>
      <c r="R574" s="59"/>
    </row>
    <row r="575" spans="1:18" x14ac:dyDescent="0.25">
      <c r="A575" s="65">
        <v>39335</v>
      </c>
      <c r="B575" s="59"/>
      <c r="C575" s="59" t="s">
        <v>20</v>
      </c>
      <c r="D575" s="60" t="s">
        <v>707</v>
      </c>
      <c r="E575" s="64">
        <v>0.50208333333333333</v>
      </c>
      <c r="F575" s="59">
        <v>1</v>
      </c>
      <c r="G575" s="59" t="s">
        <v>600</v>
      </c>
      <c r="H575" s="59">
        <v>1</v>
      </c>
      <c r="I575" s="59">
        <v>0</v>
      </c>
      <c r="J575" s="59">
        <v>1</v>
      </c>
      <c r="K575" s="59">
        <v>0</v>
      </c>
      <c r="L575" s="59">
        <v>0</v>
      </c>
      <c r="M575" s="59"/>
      <c r="N575" s="59"/>
      <c r="O575" s="59">
        <v>1</v>
      </c>
      <c r="P575" s="59"/>
      <c r="Q575" s="59"/>
      <c r="R575" s="59"/>
    </row>
    <row r="576" spans="1:18" x14ac:dyDescent="0.25">
      <c r="A576" s="65">
        <v>39335</v>
      </c>
      <c r="B576" s="59"/>
      <c r="C576" s="59" t="s">
        <v>693</v>
      </c>
      <c r="D576" s="60" t="s">
        <v>707</v>
      </c>
      <c r="E576" s="64">
        <v>0.50416666666666665</v>
      </c>
      <c r="F576" s="59">
        <v>2</v>
      </c>
      <c r="G576" s="59" t="s">
        <v>600</v>
      </c>
      <c r="H576" s="59">
        <v>2</v>
      </c>
      <c r="I576" s="59">
        <v>0</v>
      </c>
      <c r="J576" s="59">
        <v>0</v>
      </c>
      <c r="K576" s="59">
        <v>0</v>
      </c>
      <c r="L576" s="59">
        <v>2</v>
      </c>
      <c r="M576" s="59"/>
      <c r="N576" s="59"/>
      <c r="O576" s="59">
        <v>2</v>
      </c>
      <c r="P576" s="59"/>
      <c r="Q576" s="59"/>
      <c r="R576" s="59"/>
    </row>
    <row r="577" spans="1:18" x14ac:dyDescent="0.25">
      <c r="A577" s="65">
        <v>39335</v>
      </c>
      <c r="B577" s="59"/>
      <c r="C577" s="59" t="s">
        <v>23</v>
      </c>
      <c r="D577" s="60" t="s">
        <v>707</v>
      </c>
      <c r="E577" s="64">
        <v>0.50416666666666665</v>
      </c>
      <c r="F577" s="59">
        <v>4</v>
      </c>
      <c r="G577" s="59" t="s">
        <v>600</v>
      </c>
      <c r="H577" s="59">
        <v>4</v>
      </c>
      <c r="I577" s="59">
        <v>0</v>
      </c>
      <c r="J577" s="59">
        <v>1</v>
      </c>
      <c r="K577" s="59">
        <v>0</v>
      </c>
      <c r="L577" s="59">
        <v>3</v>
      </c>
      <c r="M577" s="59"/>
      <c r="N577" s="59"/>
      <c r="O577" s="59">
        <v>4</v>
      </c>
      <c r="P577" s="59"/>
      <c r="Q577" s="59"/>
      <c r="R577" s="59"/>
    </row>
    <row r="578" spans="1:18" x14ac:dyDescent="0.25">
      <c r="A578" s="65">
        <v>39335</v>
      </c>
      <c r="B578" s="59"/>
      <c r="C578" s="59" t="s">
        <v>23</v>
      </c>
      <c r="D578" s="60" t="s">
        <v>707</v>
      </c>
      <c r="E578" s="64">
        <v>0.50694444444444442</v>
      </c>
      <c r="F578" s="59">
        <v>1</v>
      </c>
      <c r="G578" s="59" t="s">
        <v>600</v>
      </c>
      <c r="H578" s="59">
        <v>1</v>
      </c>
      <c r="I578" s="59">
        <v>0</v>
      </c>
      <c r="J578" s="59">
        <v>0</v>
      </c>
      <c r="K578" s="59">
        <v>0</v>
      </c>
      <c r="L578" s="59">
        <v>1</v>
      </c>
      <c r="M578" s="59"/>
      <c r="N578" s="59"/>
      <c r="O578" s="59">
        <v>1</v>
      </c>
      <c r="P578" s="59"/>
      <c r="Q578" s="59"/>
      <c r="R578" s="59"/>
    </row>
    <row r="579" spans="1:18" x14ac:dyDescent="0.25">
      <c r="A579" s="65">
        <v>39335</v>
      </c>
      <c r="B579" s="59"/>
      <c r="C579" s="59" t="s">
        <v>29</v>
      </c>
      <c r="D579" s="60" t="s">
        <v>707</v>
      </c>
      <c r="E579" s="64">
        <v>0.51041666666666663</v>
      </c>
      <c r="F579" s="59">
        <v>2</v>
      </c>
      <c r="G579" s="59" t="s">
        <v>600</v>
      </c>
      <c r="H579" s="59">
        <v>2</v>
      </c>
      <c r="I579" s="59">
        <v>0</v>
      </c>
      <c r="J579" s="59">
        <v>0</v>
      </c>
      <c r="K579" s="59">
        <v>0</v>
      </c>
      <c r="L579" s="59">
        <v>2</v>
      </c>
      <c r="M579" s="59"/>
      <c r="N579" s="59"/>
      <c r="O579" s="59">
        <v>2</v>
      </c>
      <c r="P579" s="59"/>
      <c r="Q579" s="59"/>
      <c r="R579" s="59"/>
    </row>
    <row r="580" spans="1:18" x14ac:dyDescent="0.25">
      <c r="A580" s="65">
        <v>39335</v>
      </c>
      <c r="B580" s="59"/>
      <c r="C580" s="59" t="s">
        <v>32</v>
      </c>
      <c r="D580" s="60" t="s">
        <v>707</v>
      </c>
      <c r="E580" s="64">
        <v>0.52361111111111114</v>
      </c>
      <c r="F580" s="59">
        <v>4</v>
      </c>
      <c r="G580" s="59" t="s">
        <v>600</v>
      </c>
      <c r="H580" s="59">
        <v>3</v>
      </c>
      <c r="I580" s="59">
        <v>0</v>
      </c>
      <c r="J580" s="59">
        <v>0</v>
      </c>
      <c r="K580" s="59">
        <v>0</v>
      </c>
      <c r="L580" s="59">
        <v>4</v>
      </c>
      <c r="M580" s="59"/>
      <c r="N580" s="59"/>
      <c r="O580" s="59">
        <v>4</v>
      </c>
      <c r="P580" s="59"/>
      <c r="Q580" s="59"/>
      <c r="R580" s="59"/>
    </row>
    <row r="581" spans="1:18" x14ac:dyDescent="0.25">
      <c r="A581" s="65">
        <v>39335</v>
      </c>
      <c r="B581" s="59"/>
      <c r="C581" s="59" t="s">
        <v>29</v>
      </c>
      <c r="D581" s="60" t="s">
        <v>707</v>
      </c>
      <c r="E581" s="64">
        <v>0.53125</v>
      </c>
      <c r="F581" s="59">
        <v>3</v>
      </c>
      <c r="G581" s="59" t="s">
        <v>600</v>
      </c>
      <c r="H581" s="59">
        <v>3</v>
      </c>
      <c r="I581" s="59">
        <v>0</v>
      </c>
      <c r="J581" s="59">
        <v>0</v>
      </c>
      <c r="K581" s="59">
        <v>0</v>
      </c>
      <c r="L581" s="59">
        <v>3</v>
      </c>
      <c r="M581" s="59"/>
      <c r="N581" s="59"/>
      <c r="O581" s="59">
        <v>3</v>
      </c>
      <c r="P581" s="59"/>
      <c r="Q581" s="59"/>
      <c r="R581" s="59"/>
    </row>
    <row r="582" spans="1:18" x14ac:dyDescent="0.25">
      <c r="A582" s="65">
        <v>39335</v>
      </c>
      <c r="B582" s="59"/>
      <c r="C582" s="59" t="s">
        <v>35</v>
      </c>
      <c r="D582" s="60" t="s">
        <v>707</v>
      </c>
      <c r="E582" s="64">
        <v>0.53472222222222221</v>
      </c>
      <c r="F582" s="59">
        <v>2</v>
      </c>
      <c r="G582" s="59" t="s">
        <v>600</v>
      </c>
      <c r="H582" s="59">
        <v>2</v>
      </c>
      <c r="I582" s="59">
        <v>0</v>
      </c>
      <c r="J582" s="59">
        <v>1</v>
      </c>
      <c r="K582" s="59">
        <v>0</v>
      </c>
      <c r="L582" s="59">
        <v>1</v>
      </c>
      <c r="M582" s="59"/>
      <c r="N582" s="59"/>
      <c r="O582" s="59">
        <v>2</v>
      </c>
      <c r="P582" s="59"/>
      <c r="Q582" s="59"/>
      <c r="R582" s="59"/>
    </row>
    <row r="583" spans="1:18" x14ac:dyDescent="0.25">
      <c r="A583" s="63">
        <v>39336</v>
      </c>
      <c r="B583" s="59"/>
      <c r="C583" s="59" t="s">
        <v>710</v>
      </c>
      <c r="D583" s="60" t="s">
        <v>707</v>
      </c>
      <c r="E583" s="64">
        <v>0.48402777777777778</v>
      </c>
      <c r="F583" s="59">
        <v>1</v>
      </c>
      <c r="G583" s="59" t="s">
        <v>600</v>
      </c>
      <c r="H583" s="59">
        <v>1</v>
      </c>
      <c r="I583" s="59">
        <v>0</v>
      </c>
      <c r="J583" s="59">
        <v>1</v>
      </c>
      <c r="K583" s="59">
        <v>0</v>
      </c>
      <c r="L583" s="59">
        <v>0</v>
      </c>
      <c r="M583" s="59"/>
      <c r="N583" s="59"/>
      <c r="O583" s="59">
        <v>1</v>
      </c>
      <c r="P583" s="59"/>
      <c r="Q583" s="59"/>
      <c r="R583" s="59"/>
    </row>
    <row r="584" spans="1:18" x14ac:dyDescent="0.25">
      <c r="A584" s="63">
        <v>39336</v>
      </c>
      <c r="B584" s="59"/>
      <c r="C584" s="59" t="s">
        <v>710</v>
      </c>
      <c r="D584" s="60" t="s">
        <v>707</v>
      </c>
      <c r="E584" s="64">
        <v>0.48541666666666666</v>
      </c>
      <c r="F584" s="59">
        <v>3</v>
      </c>
      <c r="G584" s="59" t="s">
        <v>600</v>
      </c>
      <c r="H584" s="59">
        <v>3</v>
      </c>
      <c r="I584" s="59">
        <v>0</v>
      </c>
      <c r="J584" s="59">
        <v>0</v>
      </c>
      <c r="K584" s="59">
        <v>0</v>
      </c>
      <c r="L584" s="59">
        <v>3</v>
      </c>
      <c r="M584" s="59"/>
      <c r="N584" s="59"/>
      <c r="O584" s="59">
        <v>3</v>
      </c>
      <c r="P584" s="59"/>
      <c r="Q584" s="59"/>
      <c r="R584" s="59"/>
    </row>
    <row r="585" spans="1:18" x14ac:dyDescent="0.25">
      <c r="A585" s="63">
        <v>39336</v>
      </c>
      <c r="B585" s="59"/>
      <c r="C585" s="59" t="s">
        <v>711</v>
      </c>
      <c r="D585" s="60" t="s">
        <v>707</v>
      </c>
      <c r="E585" s="64">
        <v>0.48958333333333331</v>
      </c>
      <c r="F585" s="59">
        <v>2</v>
      </c>
      <c r="G585" s="59" t="s">
        <v>600</v>
      </c>
      <c r="H585" s="59">
        <v>2</v>
      </c>
      <c r="I585" s="59">
        <v>0</v>
      </c>
      <c r="J585" s="59">
        <v>2</v>
      </c>
      <c r="K585" s="59">
        <v>0</v>
      </c>
      <c r="L585" s="59">
        <v>0</v>
      </c>
      <c r="M585" s="59"/>
      <c r="N585" s="59"/>
      <c r="O585" s="59">
        <v>2</v>
      </c>
      <c r="P585" s="59"/>
      <c r="Q585" s="59"/>
      <c r="R585" s="59"/>
    </row>
    <row r="586" spans="1:18" x14ac:dyDescent="0.25">
      <c r="A586" s="63">
        <v>39336</v>
      </c>
      <c r="B586" s="59"/>
      <c r="C586" s="59" t="s">
        <v>711</v>
      </c>
      <c r="D586" s="60" t="s">
        <v>707</v>
      </c>
      <c r="E586" s="64">
        <v>0.49027777777777776</v>
      </c>
      <c r="F586" s="59">
        <v>2</v>
      </c>
      <c r="G586" s="59" t="s">
        <v>600</v>
      </c>
      <c r="H586" s="59">
        <v>2</v>
      </c>
      <c r="I586" s="59">
        <v>0</v>
      </c>
      <c r="J586" s="59">
        <v>0</v>
      </c>
      <c r="K586" s="59">
        <v>0</v>
      </c>
      <c r="L586" s="59">
        <v>2</v>
      </c>
      <c r="M586" s="59"/>
      <c r="N586" s="59"/>
      <c r="O586" s="59"/>
      <c r="P586" s="59"/>
      <c r="Q586" s="59"/>
      <c r="R586" s="59"/>
    </row>
    <row r="587" spans="1:18" x14ac:dyDescent="0.25">
      <c r="A587" s="63">
        <v>39336</v>
      </c>
      <c r="B587" s="59"/>
      <c r="C587" s="59" t="s">
        <v>710</v>
      </c>
      <c r="D587" s="60" t="s">
        <v>707</v>
      </c>
      <c r="E587" s="64">
        <v>0.49166666666666664</v>
      </c>
      <c r="F587" s="59">
        <v>4</v>
      </c>
      <c r="G587" s="59" t="s">
        <v>600</v>
      </c>
      <c r="H587" s="59">
        <v>4</v>
      </c>
      <c r="I587" s="59">
        <v>0</v>
      </c>
      <c r="J587" s="59">
        <v>0</v>
      </c>
      <c r="K587" s="59">
        <v>0</v>
      </c>
      <c r="L587" s="59">
        <v>4</v>
      </c>
      <c r="M587" s="59"/>
      <c r="N587" s="59">
        <v>1</v>
      </c>
      <c r="O587" s="59">
        <v>2</v>
      </c>
      <c r="P587" s="59">
        <v>1</v>
      </c>
      <c r="Q587" s="59"/>
      <c r="R587" s="59"/>
    </row>
    <row r="588" spans="1:18" x14ac:dyDescent="0.25">
      <c r="A588" s="63">
        <v>39336</v>
      </c>
      <c r="B588" s="59"/>
      <c r="C588" s="59" t="s">
        <v>710</v>
      </c>
      <c r="D588" s="60" t="s">
        <v>707</v>
      </c>
      <c r="E588" s="64">
        <v>0.49375000000000002</v>
      </c>
      <c r="F588" s="59">
        <v>2</v>
      </c>
      <c r="G588" s="59" t="s">
        <v>600</v>
      </c>
      <c r="H588" s="59">
        <v>2</v>
      </c>
      <c r="I588" s="59">
        <v>0</v>
      </c>
      <c r="J588" s="59">
        <v>2</v>
      </c>
      <c r="K588" s="59">
        <v>0</v>
      </c>
      <c r="L588" s="59">
        <v>0</v>
      </c>
      <c r="M588" s="59"/>
      <c r="N588" s="59"/>
      <c r="O588" s="59">
        <v>2</v>
      </c>
      <c r="P588" s="59"/>
      <c r="Q588" s="59"/>
      <c r="R588" s="59"/>
    </row>
    <row r="589" spans="1:18" x14ac:dyDescent="0.25">
      <c r="A589" s="63">
        <v>39336</v>
      </c>
      <c r="B589" s="59"/>
      <c r="C589" s="59" t="s">
        <v>710</v>
      </c>
      <c r="D589" s="60" t="s">
        <v>707</v>
      </c>
      <c r="E589" s="64">
        <v>0.49444444444444441</v>
      </c>
      <c r="F589" s="59">
        <v>2</v>
      </c>
      <c r="G589" s="59" t="s">
        <v>600</v>
      </c>
      <c r="H589" s="59">
        <v>2</v>
      </c>
      <c r="I589" s="59">
        <v>0</v>
      </c>
      <c r="J589" s="59">
        <v>0</v>
      </c>
      <c r="K589" s="59">
        <v>0</v>
      </c>
      <c r="L589" s="59">
        <v>2</v>
      </c>
      <c r="M589" s="59"/>
      <c r="N589" s="59">
        <v>2</v>
      </c>
      <c r="O589" s="59"/>
      <c r="P589" s="59"/>
      <c r="Q589" s="59"/>
      <c r="R589" s="59"/>
    </row>
    <row r="590" spans="1:18" x14ac:dyDescent="0.25">
      <c r="A590" s="63">
        <v>39336</v>
      </c>
      <c r="B590" s="59"/>
      <c r="C590" s="59" t="s">
        <v>712</v>
      </c>
      <c r="D590" s="60" t="s">
        <v>707</v>
      </c>
      <c r="E590" s="64">
        <v>0.49652777777777773</v>
      </c>
      <c r="F590" s="59">
        <v>4</v>
      </c>
      <c r="G590" s="59" t="s">
        <v>600</v>
      </c>
      <c r="H590" s="59">
        <v>4</v>
      </c>
      <c r="I590" s="59">
        <v>0</v>
      </c>
      <c r="J590" s="59">
        <v>3</v>
      </c>
      <c r="K590" s="59">
        <v>0</v>
      </c>
      <c r="L590" s="59">
        <v>1</v>
      </c>
      <c r="M590" s="59"/>
      <c r="N590" s="59"/>
      <c r="O590" s="59">
        <v>4</v>
      </c>
      <c r="P590" s="59"/>
      <c r="Q590" s="59"/>
      <c r="R590" s="59"/>
    </row>
    <row r="591" spans="1:18" x14ac:dyDescent="0.25">
      <c r="A591" s="63">
        <v>39336</v>
      </c>
      <c r="B591" s="59"/>
      <c r="C591" s="59" t="s">
        <v>712</v>
      </c>
      <c r="D591" s="60" t="s">
        <v>707</v>
      </c>
      <c r="E591" s="64">
        <v>0.49722222222222218</v>
      </c>
      <c r="F591" s="59">
        <v>1</v>
      </c>
      <c r="G591" s="59" t="s">
        <v>600</v>
      </c>
      <c r="H591" s="59">
        <v>1</v>
      </c>
      <c r="I591" s="59">
        <v>0</v>
      </c>
      <c r="J591" s="59">
        <v>0</v>
      </c>
      <c r="K591" s="59">
        <v>0</v>
      </c>
      <c r="L591" s="59">
        <v>1</v>
      </c>
      <c r="M591" s="59"/>
      <c r="N591" s="59">
        <v>1</v>
      </c>
      <c r="O591" s="59"/>
      <c r="P591" s="59"/>
      <c r="Q591" s="59"/>
      <c r="R591" s="59"/>
    </row>
    <row r="592" spans="1:18" x14ac:dyDescent="0.25">
      <c r="A592" s="63">
        <v>39336</v>
      </c>
      <c r="B592" s="59"/>
      <c r="C592" s="59" t="s">
        <v>712</v>
      </c>
      <c r="D592" s="60" t="s">
        <v>707</v>
      </c>
      <c r="E592" s="64">
        <v>0.50763888888888886</v>
      </c>
      <c r="F592" s="59">
        <v>2</v>
      </c>
      <c r="G592" s="59" t="s">
        <v>600</v>
      </c>
      <c r="H592" s="59">
        <v>2</v>
      </c>
      <c r="I592" s="59">
        <v>0</v>
      </c>
      <c r="J592" s="59">
        <v>0</v>
      </c>
      <c r="K592" s="59">
        <v>0</v>
      </c>
      <c r="L592" s="59">
        <v>2</v>
      </c>
      <c r="M592" s="59"/>
      <c r="N592" s="59"/>
      <c r="O592" s="59">
        <v>2</v>
      </c>
      <c r="P592" s="59"/>
      <c r="Q592" s="59"/>
      <c r="R592" s="59"/>
    </row>
    <row r="593" spans="1:18" x14ac:dyDescent="0.25">
      <c r="A593" s="63">
        <v>39336</v>
      </c>
      <c r="B593" s="59"/>
      <c r="C593" s="59" t="s">
        <v>637</v>
      </c>
      <c r="D593" s="60" t="s">
        <v>707</v>
      </c>
      <c r="E593" s="64">
        <v>0.5131944444444444</v>
      </c>
      <c r="F593" s="59">
        <v>1</v>
      </c>
      <c r="G593" s="59" t="s">
        <v>600</v>
      </c>
      <c r="H593" s="59">
        <v>2</v>
      </c>
      <c r="I593" s="59">
        <v>0</v>
      </c>
      <c r="J593" s="59">
        <v>0</v>
      </c>
      <c r="K593" s="59">
        <v>0</v>
      </c>
      <c r="L593" s="59">
        <v>2</v>
      </c>
      <c r="M593" s="59"/>
      <c r="N593" s="59"/>
      <c r="O593" s="59">
        <v>1</v>
      </c>
      <c r="P593" s="59">
        <v>1</v>
      </c>
      <c r="Q593" s="59"/>
      <c r="R593" s="59"/>
    </row>
    <row r="594" spans="1:18" x14ac:dyDescent="0.25">
      <c r="A594" s="63">
        <v>39336</v>
      </c>
      <c r="B594" s="59"/>
      <c r="C594" s="59" t="s">
        <v>658</v>
      </c>
      <c r="D594" s="60" t="s">
        <v>707</v>
      </c>
      <c r="E594" s="64">
        <v>0.51875000000000004</v>
      </c>
      <c r="F594" s="59">
        <v>1</v>
      </c>
      <c r="G594" s="59" t="s">
        <v>600</v>
      </c>
      <c r="H594" s="59">
        <v>1</v>
      </c>
      <c r="I594" s="59">
        <v>0</v>
      </c>
      <c r="J594" s="59">
        <v>0</v>
      </c>
      <c r="K594" s="59">
        <v>1</v>
      </c>
      <c r="L594" s="59">
        <v>0</v>
      </c>
      <c r="M594" s="59"/>
      <c r="N594" s="59"/>
      <c r="O594" s="59">
        <v>1</v>
      </c>
      <c r="P594" s="59"/>
      <c r="Q594" s="59"/>
      <c r="R594" s="59"/>
    </row>
    <row r="595" spans="1:18" x14ac:dyDescent="0.25">
      <c r="A595" s="63">
        <v>39336</v>
      </c>
      <c r="B595" s="59"/>
      <c r="C595" s="59" t="s">
        <v>624</v>
      </c>
      <c r="D595" s="60" t="s">
        <v>707</v>
      </c>
      <c r="E595" s="64">
        <v>0.5215277777777777</v>
      </c>
      <c r="F595" s="59">
        <v>3</v>
      </c>
      <c r="G595" s="59" t="s">
        <v>600</v>
      </c>
      <c r="H595" s="59">
        <v>3</v>
      </c>
      <c r="I595" s="59">
        <v>0</v>
      </c>
      <c r="J595" s="59">
        <v>0</v>
      </c>
      <c r="K595" s="59">
        <v>0</v>
      </c>
      <c r="L595" s="59">
        <v>3</v>
      </c>
      <c r="M595" s="59"/>
      <c r="N595" s="59"/>
      <c r="O595" s="59">
        <v>3</v>
      </c>
      <c r="P595" s="59"/>
      <c r="Q595" s="59"/>
      <c r="R595" s="59"/>
    </row>
    <row r="596" spans="1:18" x14ac:dyDescent="0.25">
      <c r="A596" s="63">
        <v>39336</v>
      </c>
      <c r="B596" s="59"/>
      <c r="C596" s="59" t="s">
        <v>713</v>
      </c>
      <c r="D596" s="60" t="s">
        <v>707</v>
      </c>
      <c r="E596" s="64">
        <v>0.52361111111111114</v>
      </c>
      <c r="F596" s="59">
        <v>2</v>
      </c>
      <c r="G596" s="59" t="s">
        <v>600</v>
      </c>
      <c r="H596" s="59">
        <v>2</v>
      </c>
      <c r="I596" s="59">
        <v>0</v>
      </c>
      <c r="J596" s="59">
        <v>0</v>
      </c>
      <c r="K596" s="59">
        <v>0</v>
      </c>
      <c r="L596" s="59">
        <v>2</v>
      </c>
      <c r="M596" s="59"/>
      <c r="N596" s="59"/>
      <c r="O596" s="59">
        <v>2</v>
      </c>
      <c r="P596" s="59"/>
      <c r="Q596" s="59"/>
      <c r="R596" s="59"/>
    </row>
    <row r="597" spans="1:18" x14ac:dyDescent="0.25">
      <c r="A597" s="63">
        <v>39336</v>
      </c>
      <c r="B597" s="59"/>
      <c r="C597" s="59" t="s">
        <v>655</v>
      </c>
      <c r="D597" s="60" t="s">
        <v>707</v>
      </c>
      <c r="E597" s="64">
        <v>0.52500000000000002</v>
      </c>
      <c r="F597" s="59">
        <v>1</v>
      </c>
      <c r="G597" s="59" t="s">
        <v>600</v>
      </c>
      <c r="H597" s="59">
        <v>1</v>
      </c>
      <c r="I597" s="59">
        <v>0</v>
      </c>
      <c r="J597" s="59">
        <v>0</v>
      </c>
      <c r="K597" s="59">
        <v>0</v>
      </c>
      <c r="L597" s="59">
        <v>1</v>
      </c>
      <c r="M597" s="59"/>
      <c r="N597" s="59"/>
      <c r="O597" s="59">
        <v>1</v>
      </c>
      <c r="P597" s="59"/>
      <c r="Q597" s="59"/>
      <c r="R597" s="59"/>
    </row>
    <row r="598" spans="1:18" x14ac:dyDescent="0.25">
      <c r="A598" s="63">
        <v>39337</v>
      </c>
      <c r="B598" s="59"/>
      <c r="C598" s="59" t="s">
        <v>665</v>
      </c>
      <c r="D598" s="60" t="s">
        <v>707</v>
      </c>
      <c r="E598" s="64">
        <v>0.53680555555555554</v>
      </c>
      <c r="F598" s="59">
        <v>1</v>
      </c>
      <c r="G598" s="59" t="s">
        <v>600</v>
      </c>
      <c r="H598" s="59">
        <v>1</v>
      </c>
      <c r="I598" s="59">
        <v>0</v>
      </c>
      <c r="J598" s="59">
        <v>0</v>
      </c>
      <c r="K598" s="59">
        <v>0</v>
      </c>
      <c r="L598" s="59">
        <v>1</v>
      </c>
      <c r="M598" s="59"/>
      <c r="N598" s="59"/>
      <c r="O598" s="59">
        <v>1</v>
      </c>
      <c r="P598" s="59"/>
      <c r="Q598" s="59"/>
      <c r="R598" s="59"/>
    </row>
    <row r="599" spans="1:18" x14ac:dyDescent="0.25">
      <c r="A599" s="63">
        <v>39337</v>
      </c>
      <c r="B599" s="59"/>
      <c r="C599" s="59" t="s">
        <v>53</v>
      </c>
      <c r="D599" s="60" t="s">
        <v>707</v>
      </c>
      <c r="E599" s="64">
        <v>0.53819444444444442</v>
      </c>
      <c r="F599" s="59">
        <v>1</v>
      </c>
      <c r="G599" s="59" t="s">
        <v>600</v>
      </c>
      <c r="H599" s="59">
        <v>1</v>
      </c>
      <c r="I599" s="59">
        <v>0</v>
      </c>
      <c r="J599" s="59">
        <v>1</v>
      </c>
      <c r="K599" s="59">
        <v>0</v>
      </c>
      <c r="L599" s="59">
        <v>0</v>
      </c>
      <c r="M599" s="59"/>
      <c r="N599" s="59"/>
      <c r="O599" s="59">
        <v>1</v>
      </c>
      <c r="P599" s="59"/>
      <c r="Q599" s="59"/>
      <c r="R599" s="59"/>
    </row>
    <row r="600" spans="1:18" x14ac:dyDescent="0.25">
      <c r="A600" s="63">
        <v>39337</v>
      </c>
      <c r="B600" s="59"/>
      <c r="C600" s="59" t="s">
        <v>641</v>
      </c>
      <c r="D600" s="60" t="s">
        <v>707</v>
      </c>
      <c r="E600" s="64">
        <v>0.54027777777777775</v>
      </c>
      <c r="F600" s="59">
        <v>1</v>
      </c>
      <c r="G600" s="59" t="s">
        <v>600</v>
      </c>
      <c r="H600" s="59">
        <v>1</v>
      </c>
      <c r="I600" s="59">
        <v>0</v>
      </c>
      <c r="J600" s="59">
        <v>0</v>
      </c>
      <c r="K600" s="59">
        <v>1</v>
      </c>
      <c r="L600" s="59">
        <v>0</v>
      </c>
      <c r="M600" s="59"/>
      <c r="N600" s="59"/>
      <c r="O600" s="59">
        <v>1</v>
      </c>
      <c r="P600" s="59"/>
      <c r="Q600" s="59"/>
      <c r="R600" s="59"/>
    </row>
    <row r="601" spans="1:18" x14ac:dyDescent="0.25">
      <c r="A601" s="63">
        <v>39337</v>
      </c>
      <c r="B601" s="59"/>
      <c r="C601" s="59" t="s">
        <v>74</v>
      </c>
      <c r="D601" s="60" t="s">
        <v>707</v>
      </c>
      <c r="E601" s="64">
        <v>0.54513888888888884</v>
      </c>
      <c r="F601" s="59">
        <v>2</v>
      </c>
      <c r="G601" s="59" t="s">
        <v>600</v>
      </c>
      <c r="H601" s="59">
        <v>2</v>
      </c>
      <c r="I601" s="59">
        <v>0</v>
      </c>
      <c r="J601" s="59">
        <v>0</v>
      </c>
      <c r="K601" s="59">
        <v>0</v>
      </c>
      <c r="L601" s="59">
        <v>2</v>
      </c>
      <c r="M601" s="59"/>
      <c r="N601" s="59"/>
      <c r="O601" s="59">
        <v>2</v>
      </c>
      <c r="P601" s="59"/>
      <c r="Q601" s="59"/>
      <c r="R601" s="59"/>
    </row>
    <row r="602" spans="1:18" x14ac:dyDescent="0.25">
      <c r="A602" s="63">
        <v>39337</v>
      </c>
      <c r="B602" s="59"/>
      <c r="C602" s="59" t="s">
        <v>78</v>
      </c>
      <c r="D602" s="60" t="s">
        <v>707</v>
      </c>
      <c r="E602" s="64">
        <v>0.54513888888888884</v>
      </c>
      <c r="F602" s="59">
        <v>1</v>
      </c>
      <c r="G602" s="59" t="s">
        <v>600</v>
      </c>
      <c r="H602" s="59">
        <v>1</v>
      </c>
      <c r="I602" s="59">
        <v>0</v>
      </c>
      <c r="J602" s="59">
        <v>1</v>
      </c>
      <c r="K602" s="59">
        <v>0</v>
      </c>
      <c r="L602" s="59">
        <v>0</v>
      </c>
      <c r="M602" s="59"/>
      <c r="N602" s="59"/>
      <c r="O602" s="59">
        <v>1</v>
      </c>
      <c r="P602" s="59"/>
      <c r="Q602" s="59"/>
      <c r="R602" s="59"/>
    </row>
    <row r="603" spans="1:18" x14ac:dyDescent="0.25">
      <c r="A603" s="63">
        <v>39337</v>
      </c>
      <c r="B603" s="59"/>
      <c r="C603" s="59" t="s">
        <v>71</v>
      </c>
      <c r="D603" s="60" t="s">
        <v>707</v>
      </c>
      <c r="E603" s="64">
        <v>0.54861111111111105</v>
      </c>
      <c r="F603" s="59">
        <v>1</v>
      </c>
      <c r="G603" s="59" t="s">
        <v>600</v>
      </c>
      <c r="H603" s="59">
        <v>1</v>
      </c>
      <c r="I603" s="59">
        <v>0</v>
      </c>
      <c r="J603" s="59">
        <v>0</v>
      </c>
      <c r="K603" s="59">
        <v>0</v>
      </c>
      <c r="L603" s="59">
        <v>1</v>
      </c>
      <c r="M603" s="59"/>
      <c r="N603" s="59"/>
      <c r="O603" s="59"/>
      <c r="P603" s="59">
        <v>1</v>
      </c>
      <c r="Q603" s="59"/>
      <c r="R603" s="59"/>
    </row>
    <row r="604" spans="1:18" x14ac:dyDescent="0.25">
      <c r="A604" s="63">
        <v>39337</v>
      </c>
      <c r="B604" s="59"/>
      <c r="C604" s="59" t="s">
        <v>20</v>
      </c>
      <c r="D604" s="60" t="s">
        <v>707</v>
      </c>
      <c r="E604" s="64">
        <v>0.5527777777777777</v>
      </c>
      <c r="F604" s="59">
        <v>4</v>
      </c>
      <c r="G604" s="59" t="s">
        <v>600</v>
      </c>
      <c r="H604" s="59">
        <v>4</v>
      </c>
      <c r="I604" s="59">
        <v>1</v>
      </c>
      <c r="J604" s="59">
        <v>1</v>
      </c>
      <c r="K604" s="59">
        <v>1</v>
      </c>
      <c r="L604" s="59">
        <v>2</v>
      </c>
      <c r="M604" s="59" t="s">
        <v>615</v>
      </c>
      <c r="N604" s="59"/>
      <c r="O604" s="59">
        <v>3</v>
      </c>
      <c r="P604" s="59">
        <v>1</v>
      </c>
      <c r="Q604" s="59"/>
      <c r="R604" s="59"/>
    </row>
    <row r="605" spans="1:18" x14ac:dyDescent="0.25">
      <c r="A605" s="63">
        <v>39337</v>
      </c>
      <c r="B605" s="59"/>
      <c r="C605" s="59" t="s">
        <v>693</v>
      </c>
      <c r="D605" s="60" t="s">
        <v>707</v>
      </c>
      <c r="E605" s="64">
        <v>0.55486111111111114</v>
      </c>
      <c r="F605" s="59">
        <v>2</v>
      </c>
      <c r="G605" s="59" t="s">
        <v>600</v>
      </c>
      <c r="H605" s="59">
        <v>2</v>
      </c>
      <c r="I605" s="59">
        <v>0</v>
      </c>
      <c r="J605" s="59">
        <v>0</v>
      </c>
      <c r="K605" s="59">
        <v>0</v>
      </c>
      <c r="L605" s="59">
        <v>2</v>
      </c>
      <c r="M605" s="59"/>
      <c r="N605" s="59"/>
      <c r="O605" s="59">
        <v>1</v>
      </c>
      <c r="P605" s="59">
        <v>1</v>
      </c>
      <c r="Q605" s="59"/>
      <c r="R605" s="59"/>
    </row>
    <row r="606" spans="1:18" x14ac:dyDescent="0.25">
      <c r="A606" s="63">
        <v>39337</v>
      </c>
      <c r="B606" s="59"/>
      <c r="C606" s="59" t="s">
        <v>693</v>
      </c>
      <c r="D606" s="60" t="s">
        <v>707</v>
      </c>
      <c r="E606" s="64">
        <v>0.55625000000000002</v>
      </c>
      <c r="F606" s="59">
        <v>1</v>
      </c>
      <c r="G606" s="59" t="s">
        <v>600</v>
      </c>
      <c r="H606" s="59">
        <v>1</v>
      </c>
      <c r="I606" s="59">
        <v>0</v>
      </c>
      <c r="J606" s="59">
        <v>0</v>
      </c>
      <c r="K606" s="59">
        <v>0</v>
      </c>
      <c r="L606" s="59">
        <v>1</v>
      </c>
      <c r="M606" s="59"/>
      <c r="N606" s="59">
        <v>1</v>
      </c>
      <c r="O606" s="59"/>
      <c r="P606" s="59"/>
      <c r="Q606" s="59"/>
      <c r="R606" s="59"/>
    </row>
    <row r="607" spans="1:18" x14ac:dyDescent="0.25">
      <c r="A607" s="63">
        <v>39337</v>
      </c>
      <c r="B607" s="59"/>
      <c r="C607" s="59" t="s">
        <v>693</v>
      </c>
      <c r="D607" s="60" t="s">
        <v>707</v>
      </c>
      <c r="E607" s="64">
        <v>0.55763888888888891</v>
      </c>
      <c r="F607" s="59">
        <v>3</v>
      </c>
      <c r="G607" s="59" t="s">
        <v>600</v>
      </c>
      <c r="H607" s="59">
        <v>3</v>
      </c>
      <c r="I607" s="59">
        <v>1</v>
      </c>
      <c r="J607" s="59">
        <v>0</v>
      </c>
      <c r="K607" s="59">
        <v>1</v>
      </c>
      <c r="L607" s="59">
        <v>1</v>
      </c>
      <c r="M607" s="59" t="s">
        <v>615</v>
      </c>
      <c r="N607" s="59"/>
      <c r="O607" s="59">
        <v>3</v>
      </c>
      <c r="P607" s="59"/>
      <c r="Q607" s="59"/>
      <c r="R607" s="59"/>
    </row>
    <row r="608" spans="1:18" x14ac:dyDescent="0.25">
      <c r="A608" s="63">
        <v>39337</v>
      </c>
      <c r="B608" s="59"/>
      <c r="C608" s="59" t="s">
        <v>604</v>
      </c>
      <c r="D608" s="60" t="s">
        <v>707</v>
      </c>
      <c r="E608" s="64">
        <v>0.5625</v>
      </c>
      <c r="F608" s="59">
        <v>1</v>
      </c>
      <c r="G608" s="59" t="s">
        <v>600</v>
      </c>
      <c r="H608" s="59">
        <v>1</v>
      </c>
      <c r="I608" s="59">
        <v>0</v>
      </c>
      <c r="J608" s="59">
        <v>0</v>
      </c>
      <c r="K608" s="59">
        <v>0</v>
      </c>
      <c r="L608" s="59">
        <v>1</v>
      </c>
      <c r="M608" s="59"/>
      <c r="N608" s="59"/>
      <c r="O608" s="59">
        <v>1</v>
      </c>
      <c r="P608" s="59"/>
      <c r="Q608" s="59"/>
      <c r="R608" s="59"/>
    </row>
    <row r="609" spans="1:18" x14ac:dyDescent="0.25">
      <c r="A609" s="63">
        <v>39337</v>
      </c>
      <c r="B609" s="59"/>
      <c r="C609" s="59" t="s">
        <v>613</v>
      </c>
      <c r="D609" s="60" t="s">
        <v>707</v>
      </c>
      <c r="E609" s="64">
        <v>0.56458333333333333</v>
      </c>
      <c r="F609" s="59">
        <v>1</v>
      </c>
      <c r="G609" s="59" t="s">
        <v>600</v>
      </c>
      <c r="H609" s="59">
        <v>1</v>
      </c>
      <c r="I609" s="59">
        <v>0</v>
      </c>
      <c r="J609" s="59">
        <v>1</v>
      </c>
      <c r="K609" s="59">
        <v>0</v>
      </c>
      <c r="L609" s="59">
        <v>0</v>
      </c>
      <c r="M609" s="59"/>
      <c r="N609" s="59"/>
      <c r="O609" s="59">
        <v>1</v>
      </c>
      <c r="P609" s="59"/>
      <c r="Q609" s="59"/>
      <c r="R609" s="59"/>
    </row>
    <row r="610" spans="1:18" x14ac:dyDescent="0.25">
      <c r="A610" s="63">
        <v>39337</v>
      </c>
      <c r="B610" s="59"/>
      <c r="C610" s="59" t="s">
        <v>605</v>
      </c>
      <c r="D610" s="60" t="s">
        <v>707</v>
      </c>
      <c r="E610" s="64">
        <v>0.56736111111111109</v>
      </c>
      <c r="F610" s="59">
        <v>3</v>
      </c>
      <c r="G610" s="59" t="s">
        <v>600</v>
      </c>
      <c r="H610" s="59">
        <v>3</v>
      </c>
      <c r="I610" s="59">
        <v>0</v>
      </c>
      <c r="J610" s="59">
        <v>2</v>
      </c>
      <c r="K610" s="59">
        <v>0</v>
      </c>
      <c r="L610" s="59">
        <v>1</v>
      </c>
      <c r="M610" s="59"/>
      <c r="N610" s="59"/>
      <c r="O610" s="59">
        <v>3</v>
      </c>
      <c r="P610" s="59"/>
      <c r="Q610" s="59"/>
      <c r="R610" s="59"/>
    </row>
    <row r="611" spans="1:18" x14ac:dyDescent="0.25">
      <c r="A611" s="63">
        <v>39337</v>
      </c>
      <c r="B611" s="59"/>
      <c r="C611" s="59" t="s">
        <v>32</v>
      </c>
      <c r="D611" s="60" t="s">
        <v>707</v>
      </c>
      <c r="E611" s="64">
        <v>0.57013888888888886</v>
      </c>
      <c r="F611" s="59">
        <v>2</v>
      </c>
      <c r="G611" s="59" t="s">
        <v>600</v>
      </c>
      <c r="H611" s="59">
        <v>2</v>
      </c>
      <c r="I611" s="59">
        <v>0</v>
      </c>
      <c r="J611" s="59">
        <v>0</v>
      </c>
      <c r="K611" s="59">
        <v>0</v>
      </c>
      <c r="L611" s="59">
        <v>2</v>
      </c>
      <c r="M611" s="59"/>
      <c r="N611" s="59"/>
      <c r="O611" s="59">
        <v>2</v>
      </c>
      <c r="P611" s="59"/>
      <c r="Q611" s="59"/>
      <c r="R611" s="59"/>
    </row>
    <row r="612" spans="1:18" x14ac:dyDescent="0.25">
      <c r="A612" s="63">
        <v>39337</v>
      </c>
      <c r="B612" s="59"/>
      <c r="C612" s="59" t="s">
        <v>35</v>
      </c>
      <c r="D612" s="60" t="s">
        <v>707</v>
      </c>
      <c r="E612" s="64">
        <v>0.57291666666666663</v>
      </c>
      <c r="F612" s="59">
        <v>2</v>
      </c>
      <c r="G612" s="59" t="s">
        <v>600</v>
      </c>
      <c r="H612" s="59">
        <v>2</v>
      </c>
      <c r="I612" s="59">
        <v>0</v>
      </c>
      <c r="J612" s="59">
        <v>0</v>
      </c>
      <c r="K612" s="59">
        <v>0</v>
      </c>
      <c r="L612" s="59">
        <v>2</v>
      </c>
      <c r="M612" s="59"/>
      <c r="N612" s="59"/>
      <c r="O612" s="59">
        <v>2</v>
      </c>
      <c r="P612" s="59"/>
      <c r="Q612" s="59"/>
      <c r="R612" s="59"/>
    </row>
    <row r="613" spans="1:18" x14ac:dyDescent="0.25">
      <c r="A613" s="63">
        <v>39338</v>
      </c>
      <c r="B613" s="66">
        <v>0.6777777777777777</v>
      </c>
      <c r="C613" s="59" t="s">
        <v>691</v>
      </c>
      <c r="D613" s="60" t="s">
        <v>707</v>
      </c>
      <c r="E613" s="64">
        <v>0.56180555555555556</v>
      </c>
      <c r="F613" s="59">
        <v>3</v>
      </c>
      <c r="G613" s="59" t="s">
        <v>600</v>
      </c>
      <c r="H613" s="59">
        <v>3</v>
      </c>
      <c r="I613" s="59">
        <v>0</v>
      </c>
      <c r="J613" s="59">
        <v>1</v>
      </c>
      <c r="K613" s="59">
        <v>0</v>
      </c>
      <c r="L613" s="59">
        <v>2</v>
      </c>
      <c r="M613" s="59"/>
      <c r="N613" s="59"/>
      <c r="O613" s="59">
        <v>2</v>
      </c>
      <c r="P613" s="59"/>
      <c r="Q613" s="59"/>
      <c r="R613" s="59"/>
    </row>
    <row r="614" spans="1:18" x14ac:dyDescent="0.25">
      <c r="A614" s="63">
        <v>39350</v>
      </c>
      <c r="B614" s="59"/>
      <c r="C614" s="59" t="s">
        <v>47</v>
      </c>
      <c r="D614" s="60" t="s">
        <v>707</v>
      </c>
      <c r="E614" s="64">
        <v>0.45138888888888884</v>
      </c>
      <c r="F614" s="59">
        <v>2</v>
      </c>
      <c r="G614" s="59" t="s">
        <v>600</v>
      </c>
      <c r="H614" s="59">
        <v>2</v>
      </c>
      <c r="I614" s="59">
        <v>0</v>
      </c>
      <c r="J614" s="59">
        <v>0</v>
      </c>
      <c r="K614" s="59">
        <v>0</v>
      </c>
      <c r="L614" s="59">
        <v>2</v>
      </c>
      <c r="M614" s="59"/>
      <c r="N614" s="59"/>
      <c r="O614" s="59">
        <v>2</v>
      </c>
      <c r="P614" s="59"/>
      <c r="Q614" s="59"/>
      <c r="R614" s="59"/>
    </row>
    <row r="615" spans="1:18" x14ac:dyDescent="0.25">
      <c r="A615" s="63">
        <v>39350</v>
      </c>
      <c r="B615" s="59"/>
      <c r="C615" s="59" t="s">
        <v>47</v>
      </c>
      <c r="D615" s="60" t="s">
        <v>707</v>
      </c>
      <c r="E615" s="64">
        <v>0.46041666666666664</v>
      </c>
      <c r="F615" s="59">
        <v>1</v>
      </c>
      <c r="G615" s="59" t="s">
        <v>600</v>
      </c>
      <c r="H615" s="59">
        <v>1</v>
      </c>
      <c r="I615" s="59">
        <v>0</v>
      </c>
      <c r="J615" s="59">
        <v>0</v>
      </c>
      <c r="K615" s="59">
        <v>0</v>
      </c>
      <c r="L615" s="59">
        <v>1</v>
      </c>
      <c r="M615" s="59"/>
      <c r="N615" s="59"/>
      <c r="O615" s="59">
        <v>1</v>
      </c>
      <c r="P615" s="59"/>
      <c r="Q615" s="59"/>
      <c r="R615" s="59"/>
    </row>
    <row r="616" spans="1:18" x14ac:dyDescent="0.25">
      <c r="A616" s="63">
        <v>39351</v>
      </c>
      <c r="B616" s="59"/>
      <c r="C616" s="59" t="s">
        <v>78</v>
      </c>
      <c r="D616" s="60" t="s">
        <v>707</v>
      </c>
      <c r="E616" s="64">
        <v>0.49236111111111108</v>
      </c>
      <c r="F616" s="59">
        <v>1</v>
      </c>
      <c r="G616" s="59" t="s">
        <v>600</v>
      </c>
      <c r="H616" s="59">
        <v>0</v>
      </c>
      <c r="I616" s="59">
        <v>0</v>
      </c>
      <c r="J616" s="59">
        <v>0</v>
      </c>
      <c r="K616" s="59">
        <v>0</v>
      </c>
      <c r="L616" s="59">
        <v>1</v>
      </c>
      <c r="M616" s="59"/>
      <c r="N616" s="59"/>
      <c r="O616" s="59">
        <v>1</v>
      </c>
      <c r="P616" s="59"/>
      <c r="Q616" s="59"/>
      <c r="R616" s="59"/>
    </row>
    <row r="617" spans="1:18" x14ac:dyDescent="0.25">
      <c r="A617" s="63">
        <v>39351</v>
      </c>
      <c r="B617" s="59"/>
      <c r="C617" s="59" t="s">
        <v>74</v>
      </c>
      <c r="D617" s="60" t="s">
        <v>707</v>
      </c>
      <c r="E617" s="64">
        <v>0.5215277777777777</v>
      </c>
      <c r="F617" s="59">
        <v>4</v>
      </c>
      <c r="G617" s="59" t="s">
        <v>600</v>
      </c>
      <c r="H617" s="59">
        <v>0</v>
      </c>
      <c r="I617" s="59">
        <v>0</v>
      </c>
      <c r="J617" s="59">
        <v>0</v>
      </c>
      <c r="K617" s="59">
        <v>0</v>
      </c>
      <c r="L617" s="59">
        <v>4</v>
      </c>
      <c r="M617" s="59"/>
      <c r="N617" s="59"/>
      <c r="O617" s="59">
        <v>4</v>
      </c>
      <c r="P617" s="59"/>
      <c r="Q617" s="59"/>
      <c r="R617" s="59"/>
    </row>
    <row r="618" spans="1:18" x14ac:dyDescent="0.25">
      <c r="A618" s="65">
        <v>39357</v>
      </c>
      <c r="B618" s="59"/>
      <c r="C618" s="59" t="s">
        <v>605</v>
      </c>
      <c r="D618" s="60" t="s">
        <v>707</v>
      </c>
      <c r="E618" s="64">
        <v>0.66805555555555551</v>
      </c>
      <c r="F618" s="59">
        <v>2</v>
      </c>
      <c r="G618" s="59" t="s">
        <v>600</v>
      </c>
      <c r="H618" s="59">
        <v>2</v>
      </c>
      <c r="I618" s="59">
        <v>0</v>
      </c>
      <c r="J618" s="59">
        <v>0</v>
      </c>
      <c r="K618" s="59">
        <v>0</v>
      </c>
      <c r="L618" s="59">
        <v>2</v>
      </c>
      <c r="M618" s="59"/>
      <c r="N618" s="59"/>
      <c r="O618" s="59">
        <v>2</v>
      </c>
      <c r="P618" s="59"/>
      <c r="Q618" s="59"/>
      <c r="R618" s="59"/>
    </row>
    <row r="619" spans="1:18" x14ac:dyDescent="0.25">
      <c r="A619" s="65">
        <v>39357</v>
      </c>
      <c r="B619" s="59"/>
      <c r="C619" s="59" t="s">
        <v>20</v>
      </c>
      <c r="D619" s="60" t="s">
        <v>707</v>
      </c>
      <c r="E619" s="64">
        <v>0.67638888888888882</v>
      </c>
      <c r="F619" s="59">
        <v>2</v>
      </c>
      <c r="G619" s="59" t="s">
        <v>600</v>
      </c>
      <c r="H619" s="59">
        <v>0</v>
      </c>
      <c r="I619" s="59">
        <v>0</v>
      </c>
      <c r="J619" s="59">
        <v>0</v>
      </c>
      <c r="K619" s="59">
        <v>0</v>
      </c>
      <c r="L619" s="59">
        <v>2</v>
      </c>
      <c r="M619" s="59"/>
      <c r="N619" s="59"/>
      <c r="O619" s="59"/>
      <c r="P619" s="59"/>
      <c r="Q619" s="59"/>
      <c r="R619" s="59">
        <v>2</v>
      </c>
    </row>
    <row r="620" spans="1:18" x14ac:dyDescent="0.25">
      <c r="A620" s="65">
        <v>39357</v>
      </c>
      <c r="B620" s="59"/>
      <c r="C620" s="59" t="s">
        <v>642</v>
      </c>
      <c r="D620" s="60" t="s">
        <v>707</v>
      </c>
      <c r="E620" s="64">
        <v>0.68402777777777779</v>
      </c>
      <c r="F620" s="59">
        <v>4</v>
      </c>
      <c r="G620" s="59" t="s">
        <v>600</v>
      </c>
      <c r="H620" s="59">
        <v>2</v>
      </c>
      <c r="I620" s="59">
        <v>0</v>
      </c>
      <c r="J620" s="59">
        <v>0</v>
      </c>
      <c r="K620" s="59">
        <v>0</v>
      </c>
      <c r="L620" s="59">
        <v>4</v>
      </c>
      <c r="M620" s="59"/>
      <c r="N620" s="59">
        <v>2</v>
      </c>
      <c r="O620" s="59">
        <v>2</v>
      </c>
      <c r="P620" s="59"/>
      <c r="Q620" s="59"/>
      <c r="R620" s="59"/>
    </row>
    <row r="621" spans="1:18" x14ac:dyDescent="0.25">
      <c r="A621" s="63">
        <v>39363</v>
      </c>
      <c r="B621" s="59"/>
      <c r="C621" s="59" t="s">
        <v>644</v>
      </c>
      <c r="D621" s="60" t="s">
        <v>707</v>
      </c>
      <c r="E621" s="64">
        <v>0.4375</v>
      </c>
      <c r="F621" s="59">
        <v>14</v>
      </c>
      <c r="G621" s="59" t="s">
        <v>600</v>
      </c>
      <c r="H621" s="59">
        <v>14</v>
      </c>
      <c r="I621" s="59">
        <v>0</v>
      </c>
      <c r="J621" s="59">
        <v>0</v>
      </c>
      <c r="K621" s="59">
        <v>0</v>
      </c>
      <c r="L621" s="59">
        <v>14</v>
      </c>
      <c r="M621" s="59"/>
      <c r="N621" s="59">
        <v>11</v>
      </c>
      <c r="O621" s="59"/>
      <c r="P621" s="59">
        <v>3</v>
      </c>
      <c r="Q621" s="59"/>
      <c r="R621" s="59"/>
    </row>
    <row r="622" spans="1:18" x14ac:dyDescent="0.25">
      <c r="A622" s="63">
        <v>39378</v>
      </c>
      <c r="B622" s="59"/>
      <c r="C622" s="59" t="s">
        <v>667</v>
      </c>
      <c r="D622" s="60" t="s">
        <v>707</v>
      </c>
      <c r="E622" s="64">
        <v>0.38194444444444442</v>
      </c>
      <c r="F622" s="59">
        <v>12</v>
      </c>
      <c r="G622" s="59" t="s">
        <v>600</v>
      </c>
      <c r="H622" s="59">
        <v>12</v>
      </c>
      <c r="I622" s="59">
        <v>0</v>
      </c>
      <c r="J622" s="59">
        <v>0</v>
      </c>
      <c r="K622" s="59">
        <v>0</v>
      </c>
      <c r="L622" s="59">
        <v>12</v>
      </c>
      <c r="M622" s="59"/>
      <c r="N622" s="59">
        <v>12</v>
      </c>
      <c r="O622" s="59"/>
      <c r="P622" s="59"/>
      <c r="Q622" s="59"/>
      <c r="R622" s="59"/>
    </row>
    <row r="623" spans="1:18" x14ac:dyDescent="0.25">
      <c r="A623" s="63">
        <v>39378</v>
      </c>
      <c r="B623" s="59"/>
      <c r="C623" s="59" t="s">
        <v>621</v>
      </c>
      <c r="D623" s="60" t="s">
        <v>707</v>
      </c>
      <c r="E623" s="64">
        <v>0.38541666666666663</v>
      </c>
      <c r="F623" s="59">
        <v>2</v>
      </c>
      <c r="G623" s="59" t="s">
        <v>600</v>
      </c>
      <c r="H623" s="59">
        <v>2</v>
      </c>
      <c r="I623" s="59">
        <v>0</v>
      </c>
      <c r="J623" s="59">
        <v>0</v>
      </c>
      <c r="K623" s="59">
        <v>0</v>
      </c>
      <c r="L623" s="59">
        <v>2</v>
      </c>
      <c r="M623" s="59"/>
      <c r="N623" s="59"/>
      <c r="O623" s="59">
        <v>2</v>
      </c>
      <c r="P623" s="59"/>
      <c r="Q623" s="59"/>
      <c r="R623" s="59"/>
    </row>
    <row r="624" spans="1:18" x14ac:dyDescent="0.25">
      <c r="A624" s="63">
        <v>39378</v>
      </c>
      <c r="B624" s="59"/>
      <c r="C624" s="59" t="s">
        <v>621</v>
      </c>
      <c r="D624" s="60" t="s">
        <v>707</v>
      </c>
      <c r="E624" s="64">
        <v>0.40416666666666667</v>
      </c>
      <c r="F624" s="59">
        <v>1</v>
      </c>
      <c r="G624" s="59" t="s">
        <v>600</v>
      </c>
      <c r="H624" s="59">
        <v>1</v>
      </c>
      <c r="I624" s="59">
        <v>0</v>
      </c>
      <c r="J624" s="59">
        <v>0</v>
      </c>
      <c r="K624" s="59">
        <v>0</v>
      </c>
      <c r="L624" s="59">
        <v>1</v>
      </c>
      <c r="M624" s="59"/>
      <c r="N624" s="59"/>
      <c r="O624" s="59">
        <v>1</v>
      </c>
      <c r="P624" s="59"/>
      <c r="Q624" s="59"/>
      <c r="R624" s="59"/>
    </row>
    <row r="625" spans="1:18" x14ac:dyDescent="0.25">
      <c r="A625" s="63">
        <v>39378</v>
      </c>
      <c r="B625" s="59"/>
      <c r="C625" s="59" t="s">
        <v>641</v>
      </c>
      <c r="D625" s="60" t="s">
        <v>707</v>
      </c>
      <c r="E625" s="64">
        <v>0.40833333333333333</v>
      </c>
      <c r="F625" s="59">
        <v>45</v>
      </c>
      <c r="G625" s="59" t="s">
        <v>614</v>
      </c>
      <c r="H625" s="59">
        <v>38</v>
      </c>
      <c r="I625" s="59">
        <v>0</v>
      </c>
      <c r="J625" s="59">
        <v>0</v>
      </c>
      <c r="K625" s="59">
        <v>0</v>
      </c>
      <c r="L625" s="59">
        <v>45</v>
      </c>
      <c r="M625" s="59"/>
      <c r="N625" s="59"/>
      <c r="O625" s="59">
        <v>45</v>
      </c>
      <c r="P625" s="59"/>
      <c r="Q625" s="59"/>
      <c r="R625" s="59"/>
    </row>
    <row r="626" spans="1:18" x14ac:dyDescent="0.25">
      <c r="A626" s="63">
        <v>39378</v>
      </c>
      <c r="B626" s="59"/>
      <c r="C626" s="59" t="s">
        <v>642</v>
      </c>
      <c r="D626" s="60" t="s">
        <v>707</v>
      </c>
      <c r="E626" s="64">
        <v>0.41805555555555551</v>
      </c>
      <c r="F626" s="59">
        <v>12</v>
      </c>
      <c r="G626" s="59" t="s">
        <v>600</v>
      </c>
      <c r="H626" s="59">
        <v>12</v>
      </c>
      <c r="I626" s="59">
        <v>1</v>
      </c>
      <c r="J626" s="59">
        <v>0</v>
      </c>
      <c r="K626" s="59">
        <v>1</v>
      </c>
      <c r="L626" s="59">
        <v>11</v>
      </c>
      <c r="M626" s="59" t="s">
        <v>675</v>
      </c>
      <c r="N626" s="59"/>
      <c r="O626" s="59">
        <v>12</v>
      </c>
      <c r="P626" s="59"/>
      <c r="Q626" s="59"/>
      <c r="R626" s="59">
        <v>12</v>
      </c>
    </row>
    <row r="627" spans="1:18" x14ac:dyDescent="0.25">
      <c r="A627" s="63">
        <v>39352</v>
      </c>
      <c r="B627" s="59"/>
      <c r="C627" s="59" t="s">
        <v>607</v>
      </c>
      <c r="D627" s="60" t="s">
        <v>707</v>
      </c>
      <c r="E627" s="64">
        <v>0.53749999999999998</v>
      </c>
      <c r="F627" s="59">
        <v>1</v>
      </c>
      <c r="G627" s="59" t="s">
        <v>600</v>
      </c>
      <c r="H627" s="59">
        <v>1</v>
      </c>
      <c r="I627" s="59">
        <v>0</v>
      </c>
      <c r="J627" s="59">
        <v>1</v>
      </c>
      <c r="K627" s="59">
        <v>0</v>
      </c>
      <c r="L627" s="59">
        <v>0</v>
      </c>
      <c r="M627" s="59"/>
      <c r="N627" s="59"/>
      <c r="O627" s="59">
        <v>1</v>
      </c>
      <c r="P627" s="59"/>
      <c r="Q627" s="59"/>
      <c r="R627" s="59"/>
    </row>
    <row r="628" spans="1:18" x14ac:dyDescent="0.25">
      <c r="A628" s="63">
        <v>39352</v>
      </c>
      <c r="B628" s="59"/>
      <c r="C628" s="59" t="s">
        <v>50</v>
      </c>
      <c r="D628" s="60" t="s">
        <v>707</v>
      </c>
      <c r="E628" s="64">
        <v>0.55069444444444438</v>
      </c>
      <c r="F628" s="59">
        <v>1</v>
      </c>
      <c r="G628" s="59" t="s">
        <v>600</v>
      </c>
      <c r="H628" s="59">
        <v>1</v>
      </c>
      <c r="I628" s="59">
        <v>0</v>
      </c>
      <c r="J628" s="59">
        <v>1</v>
      </c>
      <c r="K628" s="59">
        <v>0</v>
      </c>
      <c r="L628" s="59">
        <v>0</v>
      </c>
      <c r="M628" s="59"/>
      <c r="N628" s="59"/>
      <c r="O628" s="59">
        <v>1</v>
      </c>
      <c r="P628" s="59"/>
      <c r="Q628" s="59"/>
      <c r="R628" s="59"/>
    </row>
    <row r="629" spans="1:18" x14ac:dyDescent="0.25">
      <c r="A629" s="63">
        <v>39379</v>
      </c>
      <c r="B629" s="59"/>
      <c r="C629" s="59" t="s">
        <v>606</v>
      </c>
      <c r="D629" s="60" t="s">
        <v>707</v>
      </c>
      <c r="E629" s="64">
        <v>0.43263888888888885</v>
      </c>
      <c r="F629" s="59">
        <v>40</v>
      </c>
      <c r="G629" s="59" t="s">
        <v>614</v>
      </c>
      <c r="H629" s="59">
        <v>8</v>
      </c>
      <c r="I629" s="59">
        <v>0</v>
      </c>
      <c r="J629" s="59">
        <v>0</v>
      </c>
      <c r="K629" s="59">
        <v>0</v>
      </c>
      <c r="L629" s="59">
        <v>40</v>
      </c>
      <c r="M629" s="59"/>
      <c r="N629" s="59">
        <v>8</v>
      </c>
      <c r="O629" s="59"/>
      <c r="P629" s="59"/>
      <c r="Q629" s="59"/>
      <c r="R629" s="59">
        <v>32</v>
      </c>
    </row>
    <row r="630" spans="1:18" x14ac:dyDescent="0.25">
      <c r="A630" s="63">
        <v>39379</v>
      </c>
      <c r="B630" s="59"/>
      <c r="C630" s="59" t="s">
        <v>605</v>
      </c>
      <c r="D630" s="60" t="s">
        <v>707</v>
      </c>
      <c r="E630" s="64">
        <v>0.43541666666666662</v>
      </c>
      <c r="F630" s="59">
        <v>15</v>
      </c>
      <c r="G630" s="59" t="s">
        <v>600</v>
      </c>
      <c r="H630" s="59">
        <v>15</v>
      </c>
      <c r="I630" s="59">
        <v>0</v>
      </c>
      <c r="J630" s="59">
        <v>0</v>
      </c>
      <c r="K630" s="59">
        <v>0</v>
      </c>
      <c r="L630" s="59">
        <v>15</v>
      </c>
      <c r="M630" s="59"/>
      <c r="N630" s="59"/>
      <c r="O630" s="59">
        <v>15</v>
      </c>
      <c r="P630" s="59"/>
      <c r="Q630" s="59"/>
      <c r="R630" s="59"/>
    </row>
    <row r="631" spans="1:18" x14ac:dyDescent="0.25">
      <c r="A631" s="63">
        <v>39379</v>
      </c>
      <c r="B631" s="59"/>
      <c r="C631" s="59" t="s">
        <v>634</v>
      </c>
      <c r="D631" s="60" t="s">
        <v>707</v>
      </c>
      <c r="E631" s="64">
        <v>0.46319444444444441</v>
      </c>
      <c r="F631" s="59">
        <v>1</v>
      </c>
      <c r="G631" s="59" t="s">
        <v>600</v>
      </c>
      <c r="H631" s="59">
        <v>1</v>
      </c>
      <c r="I631" s="59">
        <v>0</v>
      </c>
      <c r="J631" s="59">
        <v>0</v>
      </c>
      <c r="K631" s="59">
        <v>0</v>
      </c>
      <c r="L631" s="59">
        <v>1</v>
      </c>
      <c r="M631" s="59"/>
      <c r="N631" s="59"/>
      <c r="O631" s="59"/>
      <c r="P631" s="59">
        <v>1</v>
      </c>
      <c r="Q631" s="59"/>
      <c r="R631" s="59"/>
    </row>
    <row r="632" spans="1:18" x14ac:dyDescent="0.25">
      <c r="A632" s="63">
        <v>39379</v>
      </c>
      <c r="B632" s="59"/>
      <c r="C632" s="59" t="s">
        <v>637</v>
      </c>
      <c r="D632" s="60" t="s">
        <v>707</v>
      </c>
      <c r="E632" s="64">
        <v>0.46458333333333329</v>
      </c>
      <c r="F632" s="59">
        <v>13</v>
      </c>
      <c r="G632" s="59" t="s">
        <v>600</v>
      </c>
      <c r="H632" s="59">
        <v>13</v>
      </c>
      <c r="I632" s="59">
        <v>0</v>
      </c>
      <c r="J632" s="59">
        <v>0</v>
      </c>
      <c r="K632" s="59">
        <v>0</v>
      </c>
      <c r="L632" s="59">
        <v>13</v>
      </c>
      <c r="M632" s="59"/>
      <c r="N632" s="59"/>
      <c r="O632" s="59">
        <v>13</v>
      </c>
      <c r="P632" s="59"/>
      <c r="Q632" s="59"/>
      <c r="R632" s="59"/>
    </row>
    <row r="633" spans="1:18" x14ac:dyDescent="0.25">
      <c r="A633" s="63">
        <v>39379</v>
      </c>
      <c r="B633" s="59"/>
      <c r="C633" s="59" t="s">
        <v>64</v>
      </c>
      <c r="D633" s="60" t="s">
        <v>707</v>
      </c>
      <c r="E633" s="64">
        <v>0.46527777777777773</v>
      </c>
      <c r="F633" s="59">
        <v>1</v>
      </c>
      <c r="G633" s="59" t="s">
        <v>600</v>
      </c>
      <c r="H633" s="59">
        <v>1</v>
      </c>
      <c r="I633" s="59">
        <v>0</v>
      </c>
      <c r="J633" s="59">
        <v>0</v>
      </c>
      <c r="K633" s="59">
        <v>0</v>
      </c>
      <c r="L633" s="59">
        <v>1</v>
      </c>
      <c r="M633" s="59"/>
      <c r="N633" s="59"/>
      <c r="O633" s="59">
        <v>1</v>
      </c>
      <c r="P633" s="59"/>
      <c r="Q633" s="59"/>
      <c r="R633" s="59"/>
    </row>
    <row r="634" spans="1:18" x14ac:dyDescent="0.25">
      <c r="A634" s="63">
        <v>39380</v>
      </c>
      <c r="B634" s="59"/>
      <c r="C634" s="59" t="s">
        <v>23</v>
      </c>
      <c r="D634" s="60" t="s">
        <v>707</v>
      </c>
      <c r="E634" s="64">
        <v>0.46458333333333329</v>
      </c>
      <c r="F634" s="59">
        <v>3</v>
      </c>
      <c r="G634" s="59" t="s">
        <v>600</v>
      </c>
      <c r="H634" s="59">
        <v>3</v>
      </c>
      <c r="I634" s="59">
        <v>0</v>
      </c>
      <c r="J634" s="59">
        <v>0</v>
      </c>
      <c r="K634" s="59">
        <v>0</v>
      </c>
      <c r="L634" s="59">
        <v>3</v>
      </c>
      <c r="M634" s="59"/>
      <c r="N634" s="59"/>
      <c r="O634" s="59">
        <v>3</v>
      </c>
      <c r="P634" s="59"/>
      <c r="Q634" s="59"/>
      <c r="R634" s="59"/>
    </row>
    <row r="635" spans="1:18" x14ac:dyDescent="0.25">
      <c r="A635" s="63">
        <v>39380</v>
      </c>
      <c r="B635" s="59"/>
      <c r="C635" s="59" t="s">
        <v>26</v>
      </c>
      <c r="D635" s="60" t="s">
        <v>707</v>
      </c>
      <c r="E635" s="64">
        <v>0.46805555555555556</v>
      </c>
      <c r="F635" s="59">
        <v>29</v>
      </c>
      <c r="G635" s="59" t="s">
        <v>600</v>
      </c>
      <c r="H635" s="59">
        <v>29</v>
      </c>
      <c r="I635" s="59">
        <v>1</v>
      </c>
      <c r="J635" s="59">
        <v>0</v>
      </c>
      <c r="K635" s="59">
        <v>1</v>
      </c>
      <c r="L635" s="59">
        <v>28</v>
      </c>
      <c r="M635" s="59" t="s">
        <v>646</v>
      </c>
      <c r="N635" s="59">
        <v>29</v>
      </c>
      <c r="O635" s="59"/>
      <c r="P635" s="59"/>
      <c r="Q635" s="59"/>
      <c r="R635" s="59"/>
    </row>
    <row r="636" spans="1:18" x14ac:dyDescent="0.25">
      <c r="A636" s="63">
        <v>39380</v>
      </c>
      <c r="B636" s="59"/>
      <c r="C636" s="59" t="s">
        <v>613</v>
      </c>
      <c r="D636" s="60" t="s">
        <v>707</v>
      </c>
      <c r="E636" s="64">
        <v>0.47083333333333333</v>
      </c>
      <c r="F636" s="59">
        <v>13</v>
      </c>
      <c r="G636" s="59" t="s">
        <v>600</v>
      </c>
      <c r="H636" s="59">
        <v>13</v>
      </c>
      <c r="I636" s="59">
        <v>0</v>
      </c>
      <c r="J636" s="59">
        <v>0</v>
      </c>
      <c r="K636" s="59">
        <v>0</v>
      </c>
      <c r="L636" s="59">
        <v>13</v>
      </c>
      <c r="M636" s="59"/>
      <c r="N636" s="59">
        <v>12</v>
      </c>
      <c r="O636" s="59">
        <v>1</v>
      </c>
      <c r="P636" s="59"/>
      <c r="Q636" s="59"/>
      <c r="R636" s="59"/>
    </row>
    <row r="637" spans="1:18" x14ac:dyDescent="0.25">
      <c r="A637" s="63">
        <v>39380</v>
      </c>
      <c r="B637" s="59"/>
      <c r="C637" s="59" t="s">
        <v>35</v>
      </c>
      <c r="D637" s="60" t="s">
        <v>707</v>
      </c>
      <c r="E637" s="64">
        <v>0.47916666666666663</v>
      </c>
      <c r="F637" s="59">
        <v>2</v>
      </c>
      <c r="G637" s="59" t="s">
        <v>600</v>
      </c>
      <c r="H637" s="59">
        <v>2</v>
      </c>
      <c r="I637" s="59">
        <v>0</v>
      </c>
      <c r="J637" s="59">
        <v>0</v>
      </c>
      <c r="K637" s="59">
        <v>0</v>
      </c>
      <c r="L637" s="59">
        <v>2</v>
      </c>
      <c r="M637" s="59"/>
      <c r="N637" s="59"/>
      <c r="O637" s="59">
        <v>1</v>
      </c>
      <c r="P637" s="59"/>
      <c r="Q637" s="59"/>
      <c r="R637" s="59"/>
    </row>
    <row r="638" spans="1:18" x14ac:dyDescent="0.25">
      <c r="A638" s="63">
        <v>39380</v>
      </c>
      <c r="B638" s="59"/>
      <c r="C638" s="59" t="s">
        <v>714</v>
      </c>
      <c r="D638" s="60" t="s">
        <v>707</v>
      </c>
      <c r="E638" s="64">
        <v>0.48888888888888887</v>
      </c>
      <c r="F638" s="59">
        <v>1</v>
      </c>
      <c r="G638" s="59" t="s">
        <v>600</v>
      </c>
      <c r="H638" s="59">
        <v>1</v>
      </c>
      <c r="I638" s="59">
        <v>0</v>
      </c>
      <c r="J638" s="59">
        <v>0</v>
      </c>
      <c r="K638" s="59">
        <v>0</v>
      </c>
      <c r="L638" s="59">
        <v>1</v>
      </c>
      <c r="M638" s="59"/>
      <c r="N638" s="59"/>
      <c r="O638" s="59">
        <v>1</v>
      </c>
      <c r="P638" s="59"/>
      <c r="Q638" s="59"/>
      <c r="R638" s="59"/>
    </row>
    <row r="639" spans="1:18" x14ac:dyDescent="0.25">
      <c r="A639" s="63">
        <v>39380</v>
      </c>
      <c r="B639" s="59"/>
      <c r="C639" s="59" t="s">
        <v>47</v>
      </c>
      <c r="D639" s="60" t="s">
        <v>707</v>
      </c>
      <c r="E639" s="64">
        <v>0.49513888888888885</v>
      </c>
      <c r="F639" s="59">
        <v>1</v>
      </c>
      <c r="G639" s="59" t="s">
        <v>600</v>
      </c>
      <c r="H639" s="59">
        <v>1</v>
      </c>
      <c r="I639" s="59">
        <v>0</v>
      </c>
      <c r="J639" s="59">
        <v>0</v>
      </c>
      <c r="K639" s="59">
        <v>1</v>
      </c>
      <c r="L639" s="59">
        <v>0</v>
      </c>
      <c r="M639" s="59"/>
      <c r="N639" s="59"/>
      <c r="O639" s="59">
        <v>1</v>
      </c>
      <c r="P639" s="59"/>
      <c r="Q639" s="59"/>
      <c r="R639" s="59"/>
    </row>
    <row r="640" spans="1:18" x14ac:dyDescent="0.25">
      <c r="A640" s="63">
        <v>39380</v>
      </c>
      <c r="B640" s="59"/>
      <c r="C640" s="59" t="s">
        <v>50</v>
      </c>
      <c r="D640" s="60" t="s">
        <v>707</v>
      </c>
      <c r="E640" s="64">
        <v>0.49861111111111106</v>
      </c>
      <c r="F640" s="59">
        <v>2</v>
      </c>
      <c r="G640" s="59" t="s">
        <v>600</v>
      </c>
      <c r="H640" s="59">
        <v>2</v>
      </c>
      <c r="I640" s="59">
        <v>0</v>
      </c>
      <c r="J640" s="59">
        <v>2</v>
      </c>
      <c r="K640" s="59">
        <v>0</v>
      </c>
      <c r="L640" s="59">
        <v>2</v>
      </c>
      <c r="M640" s="59"/>
      <c r="N640" s="59"/>
      <c r="O640" s="59">
        <v>2</v>
      </c>
      <c r="P640" s="59"/>
      <c r="Q640" s="59"/>
      <c r="R640" s="59"/>
    </row>
    <row r="641" spans="1:18" x14ac:dyDescent="0.25">
      <c r="A641" s="63">
        <v>39382</v>
      </c>
      <c r="B641" s="59"/>
      <c r="C641" s="59" t="s">
        <v>612</v>
      </c>
      <c r="D641" s="60" t="s">
        <v>707</v>
      </c>
      <c r="E641" s="64">
        <v>0.52569444444444446</v>
      </c>
      <c r="F641" s="59">
        <v>5</v>
      </c>
      <c r="G641" s="59" t="s">
        <v>600</v>
      </c>
      <c r="H641" s="59">
        <v>5</v>
      </c>
      <c r="I641" s="59">
        <v>1</v>
      </c>
      <c r="J641" s="59">
        <v>0</v>
      </c>
      <c r="K641" s="59">
        <v>1</v>
      </c>
      <c r="L641" s="59">
        <v>4</v>
      </c>
      <c r="M641" s="59" t="s">
        <v>700</v>
      </c>
      <c r="N641" s="59"/>
      <c r="O641" s="59">
        <v>5</v>
      </c>
      <c r="P641" s="59"/>
      <c r="Q641" s="59"/>
      <c r="R641" s="59"/>
    </row>
    <row r="642" spans="1:18" x14ac:dyDescent="0.25">
      <c r="A642" s="63">
        <v>39382</v>
      </c>
      <c r="B642" s="59"/>
      <c r="C642" s="59" t="s">
        <v>611</v>
      </c>
      <c r="D642" s="60" t="s">
        <v>707</v>
      </c>
      <c r="E642" s="64">
        <v>0.52847222222222223</v>
      </c>
      <c r="F642" s="59">
        <v>6</v>
      </c>
      <c r="G642" s="59" t="s">
        <v>600</v>
      </c>
      <c r="H642" s="59">
        <v>6</v>
      </c>
      <c r="I642" s="59">
        <v>0</v>
      </c>
      <c r="J642" s="59">
        <v>0</v>
      </c>
      <c r="K642" s="59">
        <v>0</v>
      </c>
      <c r="L642" s="59">
        <v>6</v>
      </c>
      <c r="M642" s="59"/>
      <c r="N642" s="59"/>
      <c r="O642" s="59">
        <v>6</v>
      </c>
      <c r="P642" s="59"/>
      <c r="Q642" s="59"/>
      <c r="R642" s="59"/>
    </row>
    <row r="643" spans="1:18" x14ac:dyDescent="0.25">
      <c r="A643" s="63">
        <v>39382</v>
      </c>
      <c r="B643" s="59"/>
      <c r="C643" s="59" t="s">
        <v>18</v>
      </c>
      <c r="D643" s="60" t="s">
        <v>707</v>
      </c>
      <c r="E643" s="64">
        <v>0.52986111111111112</v>
      </c>
      <c r="F643" s="59">
        <v>1</v>
      </c>
      <c r="G643" s="59" t="s">
        <v>600</v>
      </c>
      <c r="H643" s="59">
        <v>1</v>
      </c>
      <c r="I643" s="59">
        <v>0</v>
      </c>
      <c r="J643" s="59">
        <v>0</v>
      </c>
      <c r="K643" s="59">
        <v>0</v>
      </c>
      <c r="L643" s="59">
        <v>1</v>
      </c>
      <c r="M643" s="59"/>
      <c r="N643" s="59"/>
      <c r="O643" s="59">
        <v>1</v>
      </c>
      <c r="P643" s="59"/>
      <c r="Q643" s="59"/>
      <c r="R643" s="59"/>
    </row>
    <row r="644" spans="1:18" x14ac:dyDescent="0.25">
      <c r="A644" s="63">
        <v>39382</v>
      </c>
      <c r="B644" s="59"/>
      <c r="C644" s="59" t="s">
        <v>20</v>
      </c>
      <c r="D644" s="60" t="s">
        <v>707</v>
      </c>
      <c r="E644" s="64">
        <v>0.53194444444444444</v>
      </c>
      <c r="F644" s="59">
        <v>1</v>
      </c>
      <c r="G644" s="59" t="s">
        <v>600</v>
      </c>
      <c r="H644" s="59">
        <v>1</v>
      </c>
      <c r="I644" s="59">
        <v>0</v>
      </c>
      <c r="J644" s="59">
        <v>0</v>
      </c>
      <c r="K644" s="59">
        <v>0</v>
      </c>
      <c r="L644" s="59">
        <v>1</v>
      </c>
      <c r="M644" s="59"/>
      <c r="N644" s="59"/>
      <c r="O644" s="59">
        <v>1</v>
      </c>
      <c r="P644" s="59"/>
      <c r="Q644" s="59"/>
      <c r="R644" s="59"/>
    </row>
    <row r="645" spans="1:18" x14ac:dyDescent="0.25">
      <c r="A645" s="63">
        <v>39382</v>
      </c>
      <c r="B645" s="59"/>
      <c r="C645" s="59" t="s">
        <v>23</v>
      </c>
      <c r="D645" s="60" t="s">
        <v>707</v>
      </c>
      <c r="E645" s="64">
        <v>0.53611111111111109</v>
      </c>
      <c r="F645" s="59">
        <v>5</v>
      </c>
      <c r="G645" s="59" t="s">
        <v>600</v>
      </c>
      <c r="H645" s="59">
        <v>5</v>
      </c>
      <c r="I645" s="59">
        <v>0</v>
      </c>
      <c r="J645" s="59">
        <v>0</v>
      </c>
      <c r="K645" s="59">
        <v>0</v>
      </c>
      <c r="L645" s="59">
        <v>5</v>
      </c>
      <c r="M645" s="59"/>
      <c r="N645" s="59"/>
      <c r="O645" s="59">
        <v>4</v>
      </c>
      <c r="P645" s="59"/>
      <c r="Q645" s="59"/>
      <c r="R645" s="59"/>
    </row>
    <row r="646" spans="1:18" x14ac:dyDescent="0.25">
      <c r="A646" s="63">
        <v>39382</v>
      </c>
      <c r="B646" s="59"/>
      <c r="C646" s="59" t="s">
        <v>604</v>
      </c>
      <c r="D646" s="60" t="s">
        <v>707</v>
      </c>
      <c r="E646" s="64">
        <v>0.53888888888888886</v>
      </c>
      <c r="F646" s="59">
        <v>2</v>
      </c>
      <c r="G646" s="59" t="s">
        <v>600</v>
      </c>
      <c r="H646" s="59">
        <v>2</v>
      </c>
      <c r="I646" s="59">
        <v>0</v>
      </c>
      <c r="J646" s="59">
        <v>0</v>
      </c>
      <c r="K646" s="59">
        <v>0</v>
      </c>
      <c r="L646" s="59">
        <v>2</v>
      </c>
      <c r="M646" s="59"/>
      <c r="N646" s="59"/>
      <c r="O646" s="59">
        <v>2</v>
      </c>
      <c r="P646" s="59"/>
      <c r="Q646" s="59"/>
      <c r="R646" s="59"/>
    </row>
    <row r="647" spans="1:18" x14ac:dyDescent="0.25">
      <c r="A647" s="63">
        <v>39382</v>
      </c>
      <c r="B647" s="59"/>
      <c r="C647" s="59" t="s">
        <v>613</v>
      </c>
      <c r="D647" s="60" t="s">
        <v>707</v>
      </c>
      <c r="E647" s="64">
        <v>0.53888888888888886</v>
      </c>
      <c r="F647" s="59">
        <v>20</v>
      </c>
      <c r="G647" s="59" t="s">
        <v>600</v>
      </c>
      <c r="H647" s="59">
        <v>2</v>
      </c>
      <c r="I647" s="59">
        <v>0</v>
      </c>
      <c r="J647" s="59">
        <v>0</v>
      </c>
      <c r="K647" s="59">
        <v>0</v>
      </c>
      <c r="L647" s="59">
        <v>20</v>
      </c>
      <c r="M647" s="59"/>
      <c r="N647" s="59"/>
      <c r="O647" s="59">
        <v>20</v>
      </c>
      <c r="P647" s="59"/>
      <c r="Q647" s="59"/>
      <c r="R647" s="59"/>
    </row>
    <row r="648" spans="1:18" x14ac:dyDescent="0.25">
      <c r="A648" s="63">
        <v>39382</v>
      </c>
      <c r="B648" s="59"/>
      <c r="C648" s="59" t="s">
        <v>605</v>
      </c>
      <c r="D648" s="60" t="s">
        <v>707</v>
      </c>
      <c r="E648" s="64">
        <v>0.5444444444444444</v>
      </c>
      <c r="F648" s="59">
        <v>17</v>
      </c>
      <c r="G648" s="59" t="s">
        <v>600</v>
      </c>
      <c r="H648" s="59">
        <v>16</v>
      </c>
      <c r="I648" s="59">
        <v>0</v>
      </c>
      <c r="J648" s="59">
        <v>0</v>
      </c>
      <c r="K648" s="59">
        <v>0</v>
      </c>
      <c r="L648" s="59">
        <v>17</v>
      </c>
      <c r="M648" s="59"/>
      <c r="N648" s="59">
        <v>2</v>
      </c>
      <c r="O648" s="59">
        <v>14</v>
      </c>
      <c r="P648" s="59">
        <v>1</v>
      </c>
      <c r="Q648" s="59"/>
      <c r="R648" s="59"/>
    </row>
    <row r="649" spans="1:18" x14ac:dyDescent="0.25">
      <c r="A649" s="63">
        <v>39382</v>
      </c>
      <c r="B649" s="59"/>
      <c r="C649" s="59" t="s">
        <v>32</v>
      </c>
      <c r="D649" s="60" t="s">
        <v>707</v>
      </c>
      <c r="E649" s="64">
        <v>0.54583333333333328</v>
      </c>
      <c r="F649" s="59">
        <v>5</v>
      </c>
      <c r="G649" s="59" t="s">
        <v>600</v>
      </c>
      <c r="H649" s="59">
        <v>3</v>
      </c>
      <c r="I649" s="59">
        <v>0</v>
      </c>
      <c r="J649" s="59">
        <v>0</v>
      </c>
      <c r="K649" s="59">
        <v>0</v>
      </c>
      <c r="L649" s="59">
        <v>5</v>
      </c>
      <c r="M649" s="59"/>
      <c r="N649" s="59"/>
      <c r="O649" s="59">
        <v>4</v>
      </c>
      <c r="P649" s="59"/>
      <c r="Q649" s="59"/>
      <c r="R649" s="59"/>
    </row>
    <row r="650" spans="1:18" x14ac:dyDescent="0.25">
      <c r="A650" s="63">
        <v>39382</v>
      </c>
      <c r="B650" s="59"/>
      <c r="C650" s="59" t="s">
        <v>35</v>
      </c>
      <c r="D650" s="60" t="s">
        <v>707</v>
      </c>
      <c r="E650" s="64">
        <v>0.55000000000000004</v>
      </c>
      <c r="F650" s="59">
        <v>4</v>
      </c>
      <c r="G650" s="59" t="s">
        <v>600</v>
      </c>
      <c r="H650" s="59">
        <v>4</v>
      </c>
      <c r="I650" s="59">
        <v>0</v>
      </c>
      <c r="J650" s="59">
        <v>0</v>
      </c>
      <c r="K650" s="59">
        <v>0</v>
      </c>
      <c r="L650" s="59">
        <v>4</v>
      </c>
      <c r="M650" s="59"/>
      <c r="N650" s="59"/>
      <c r="O650" s="59">
        <v>2</v>
      </c>
      <c r="P650" s="59"/>
      <c r="Q650" s="59"/>
      <c r="R650" s="59"/>
    </row>
    <row r="651" spans="1:18" x14ac:dyDescent="0.25">
      <c r="A651" s="63">
        <v>39382</v>
      </c>
      <c r="B651" s="59"/>
      <c r="C651" s="59" t="s">
        <v>38</v>
      </c>
      <c r="D651" s="60" t="s">
        <v>707</v>
      </c>
      <c r="E651" s="64">
        <v>0.55347222222222214</v>
      </c>
      <c r="F651" s="59">
        <v>3</v>
      </c>
      <c r="G651" s="59" t="s">
        <v>600</v>
      </c>
      <c r="H651" s="59">
        <v>3</v>
      </c>
      <c r="I651" s="59">
        <v>0</v>
      </c>
      <c r="J651" s="59">
        <v>0</v>
      </c>
      <c r="K651" s="59">
        <v>0</v>
      </c>
      <c r="L651" s="59">
        <v>3</v>
      </c>
      <c r="M651" s="59"/>
      <c r="N651" s="59"/>
      <c r="O651" s="59">
        <v>1</v>
      </c>
      <c r="P651" s="59"/>
      <c r="Q651" s="59"/>
      <c r="R651" s="59"/>
    </row>
    <row r="652" spans="1:18" x14ac:dyDescent="0.25">
      <c r="A652" s="63">
        <v>39382</v>
      </c>
      <c r="B652" s="59"/>
      <c r="C652" s="59" t="s">
        <v>607</v>
      </c>
      <c r="D652" s="60" t="s">
        <v>707</v>
      </c>
      <c r="E652" s="64">
        <v>0.55625000000000002</v>
      </c>
      <c r="F652" s="59">
        <v>1</v>
      </c>
      <c r="G652" s="59" t="s">
        <v>600</v>
      </c>
      <c r="H652" s="59">
        <v>1</v>
      </c>
      <c r="I652" s="59">
        <v>0</v>
      </c>
      <c r="J652" s="59">
        <v>0</v>
      </c>
      <c r="K652" s="59">
        <v>0</v>
      </c>
      <c r="L652" s="59">
        <v>1</v>
      </c>
      <c r="M652" s="59"/>
      <c r="N652" s="59"/>
      <c r="O652" s="59">
        <v>1</v>
      </c>
      <c r="P652" s="59"/>
      <c r="Q652" s="59"/>
      <c r="R652" s="59"/>
    </row>
    <row r="653" spans="1:18" x14ac:dyDescent="0.25">
      <c r="A653" s="63">
        <v>39382</v>
      </c>
      <c r="B653" s="59"/>
      <c r="C653" s="59" t="s">
        <v>44</v>
      </c>
      <c r="D653" s="60" t="s">
        <v>707</v>
      </c>
      <c r="E653" s="64">
        <v>0.55763888888888891</v>
      </c>
      <c r="F653" s="59">
        <v>3</v>
      </c>
      <c r="G653" s="59" t="s">
        <v>600</v>
      </c>
      <c r="H653" s="59">
        <v>3</v>
      </c>
      <c r="I653" s="59">
        <v>0</v>
      </c>
      <c r="J653" s="59">
        <v>0</v>
      </c>
      <c r="K653" s="59">
        <v>0</v>
      </c>
      <c r="L653" s="59">
        <v>3</v>
      </c>
      <c r="M653" s="59"/>
      <c r="N653" s="59"/>
      <c r="O653" s="59">
        <v>3</v>
      </c>
      <c r="P653" s="59"/>
      <c r="Q653" s="59"/>
      <c r="R653" s="59"/>
    </row>
    <row r="654" spans="1:18" x14ac:dyDescent="0.25">
      <c r="A654" s="63">
        <v>39382</v>
      </c>
      <c r="B654" s="59"/>
      <c r="C654" s="59" t="s">
        <v>608</v>
      </c>
      <c r="D654" s="60" t="s">
        <v>707</v>
      </c>
      <c r="E654" s="64">
        <v>0.55763888888888891</v>
      </c>
      <c r="F654" s="59">
        <v>1</v>
      </c>
      <c r="G654" s="59" t="s">
        <v>600</v>
      </c>
      <c r="H654" s="59">
        <v>1</v>
      </c>
      <c r="I654" s="59">
        <v>0</v>
      </c>
      <c r="J654" s="59">
        <v>0</v>
      </c>
      <c r="K654" s="59">
        <v>0</v>
      </c>
      <c r="L654" s="59">
        <v>1</v>
      </c>
      <c r="M654" s="59"/>
      <c r="N654" s="59"/>
      <c r="O654" s="59">
        <v>1</v>
      </c>
      <c r="P654" s="59"/>
      <c r="Q654" s="59"/>
      <c r="R654" s="59"/>
    </row>
    <row r="655" spans="1:18" x14ac:dyDescent="0.25">
      <c r="A655" s="63">
        <v>39382</v>
      </c>
      <c r="B655" s="59"/>
      <c r="C655" s="59" t="s">
        <v>47</v>
      </c>
      <c r="D655" s="60" t="s">
        <v>707</v>
      </c>
      <c r="E655" s="64">
        <v>0.56041666666666667</v>
      </c>
      <c r="F655" s="59">
        <v>2</v>
      </c>
      <c r="G655" s="59" t="s">
        <v>600</v>
      </c>
      <c r="H655" s="59">
        <v>2</v>
      </c>
      <c r="I655" s="59">
        <v>0</v>
      </c>
      <c r="J655" s="59">
        <v>0</v>
      </c>
      <c r="K655" s="59">
        <v>0</v>
      </c>
      <c r="L655" s="59">
        <v>2</v>
      </c>
      <c r="M655" s="59"/>
      <c r="N655" s="59"/>
      <c r="O655" s="59">
        <v>2</v>
      </c>
      <c r="P655" s="59"/>
      <c r="Q655" s="59"/>
      <c r="R655" s="59"/>
    </row>
    <row r="656" spans="1:18" x14ac:dyDescent="0.25">
      <c r="A656" s="63">
        <v>39382</v>
      </c>
      <c r="B656" s="59"/>
      <c r="C656" s="59" t="s">
        <v>50</v>
      </c>
      <c r="D656" s="60" t="s">
        <v>707</v>
      </c>
      <c r="E656" s="64">
        <v>0.56319444444444444</v>
      </c>
      <c r="F656" s="59">
        <v>1</v>
      </c>
      <c r="G656" s="59" t="s">
        <v>600</v>
      </c>
      <c r="H656" s="59">
        <v>1</v>
      </c>
      <c r="I656" s="59">
        <v>0</v>
      </c>
      <c r="J656" s="59">
        <v>0</v>
      </c>
      <c r="K656" s="59">
        <v>0</v>
      </c>
      <c r="L656" s="59">
        <v>1</v>
      </c>
      <c r="M656" s="59"/>
      <c r="N656" s="59"/>
      <c r="O656" s="59">
        <v>1</v>
      </c>
      <c r="P656" s="59"/>
      <c r="Q656" s="59"/>
      <c r="R656" s="59"/>
    </row>
    <row r="657" spans="1:18" x14ac:dyDescent="0.25">
      <c r="A657" s="63">
        <v>39384</v>
      </c>
      <c r="B657" s="59"/>
      <c r="C657" s="59" t="s">
        <v>55</v>
      </c>
      <c r="D657" s="60" t="s">
        <v>707</v>
      </c>
      <c r="E657" s="64">
        <v>0.53888888888888886</v>
      </c>
      <c r="F657" s="59">
        <v>27</v>
      </c>
      <c r="G657" s="59" t="s">
        <v>600</v>
      </c>
      <c r="H657" s="59">
        <v>27</v>
      </c>
      <c r="I657" s="59">
        <v>2</v>
      </c>
      <c r="J657" s="59">
        <v>0</v>
      </c>
      <c r="K657" s="59">
        <v>2</v>
      </c>
      <c r="L657" s="59">
        <v>25</v>
      </c>
      <c r="M657" s="59" t="s">
        <v>715</v>
      </c>
      <c r="N657" s="59">
        <v>9</v>
      </c>
      <c r="O657" s="59">
        <v>11</v>
      </c>
      <c r="P657" s="59">
        <v>7</v>
      </c>
      <c r="Q657" s="59"/>
      <c r="R657" s="59"/>
    </row>
    <row r="658" spans="1:18" x14ac:dyDescent="0.25">
      <c r="A658" s="63">
        <v>39384</v>
      </c>
      <c r="B658" s="59"/>
      <c r="C658" s="59" t="s">
        <v>58</v>
      </c>
      <c r="D658" s="60" t="s">
        <v>707</v>
      </c>
      <c r="E658" s="64">
        <v>0.54930555555555549</v>
      </c>
      <c r="F658" s="59">
        <v>3</v>
      </c>
      <c r="G658" s="59" t="s">
        <v>600</v>
      </c>
      <c r="H658" s="59">
        <v>3</v>
      </c>
      <c r="I658" s="59">
        <v>0</v>
      </c>
      <c r="J658" s="59">
        <v>0</v>
      </c>
      <c r="K658" s="59">
        <v>0</v>
      </c>
      <c r="L658" s="59">
        <v>3</v>
      </c>
      <c r="M658" s="59"/>
      <c r="N658" s="59"/>
      <c r="O658" s="59">
        <v>3</v>
      </c>
      <c r="P658" s="59"/>
      <c r="Q658" s="59"/>
      <c r="R658" s="59"/>
    </row>
    <row r="659" spans="1:18" x14ac:dyDescent="0.25">
      <c r="A659" s="63">
        <v>39384</v>
      </c>
      <c r="B659" s="59"/>
      <c r="C659" s="59" t="s">
        <v>89</v>
      </c>
      <c r="D659" s="60" t="s">
        <v>707</v>
      </c>
      <c r="E659" s="64">
        <v>0.55208333333333326</v>
      </c>
      <c r="F659" s="59">
        <v>3</v>
      </c>
      <c r="G659" s="59" t="s">
        <v>600</v>
      </c>
      <c r="H659" s="59">
        <v>3</v>
      </c>
      <c r="I659" s="59">
        <v>0</v>
      </c>
      <c r="J659" s="59">
        <v>0</v>
      </c>
      <c r="K659" s="59">
        <v>0</v>
      </c>
      <c r="L659" s="59">
        <v>3</v>
      </c>
      <c r="M659" s="59"/>
      <c r="N659" s="59"/>
      <c r="O659" s="59">
        <v>3</v>
      </c>
      <c r="P659" s="59"/>
      <c r="Q659" s="59"/>
      <c r="R659" s="59"/>
    </row>
    <row r="660" spans="1:18" x14ac:dyDescent="0.25">
      <c r="A660" s="63">
        <v>39384</v>
      </c>
      <c r="B660" s="59"/>
      <c r="C660" s="59" t="s">
        <v>619</v>
      </c>
      <c r="D660" s="60" t="s">
        <v>707</v>
      </c>
      <c r="E660" s="64">
        <v>0.55694444444444446</v>
      </c>
      <c r="F660" s="59">
        <v>1</v>
      </c>
      <c r="G660" s="59" t="s">
        <v>600</v>
      </c>
      <c r="H660" s="59">
        <v>1</v>
      </c>
      <c r="I660" s="59">
        <v>0</v>
      </c>
      <c r="J660" s="59">
        <v>0</v>
      </c>
      <c r="K660" s="59">
        <v>0</v>
      </c>
      <c r="L660" s="59">
        <v>1</v>
      </c>
      <c r="M660" s="59"/>
      <c r="N660" s="59"/>
      <c r="O660" s="59">
        <v>1</v>
      </c>
      <c r="P660" s="59"/>
      <c r="Q660" s="59"/>
      <c r="R660" s="59"/>
    </row>
    <row r="661" spans="1:18" x14ac:dyDescent="0.25">
      <c r="A661" s="63">
        <v>39384</v>
      </c>
      <c r="B661" s="59"/>
      <c r="C661" s="59" t="s">
        <v>92</v>
      </c>
      <c r="D661" s="60" t="s">
        <v>707</v>
      </c>
      <c r="E661" s="64">
        <v>0.55902777777777779</v>
      </c>
      <c r="F661" s="59">
        <v>5</v>
      </c>
      <c r="G661" s="59" t="s">
        <v>600</v>
      </c>
      <c r="H661" s="59">
        <v>5</v>
      </c>
      <c r="I661" s="59">
        <v>0</v>
      </c>
      <c r="J661" s="59">
        <v>0</v>
      </c>
      <c r="K661" s="59">
        <v>0</v>
      </c>
      <c r="L661" s="59">
        <v>5</v>
      </c>
      <c r="M661" s="59"/>
      <c r="N661" s="59"/>
      <c r="O661" s="59">
        <v>3</v>
      </c>
      <c r="P661" s="59"/>
      <c r="Q661" s="59"/>
      <c r="R661" s="59"/>
    </row>
    <row r="662" spans="1:18" x14ac:dyDescent="0.25">
      <c r="A662" s="63">
        <v>39384</v>
      </c>
      <c r="B662" s="59"/>
      <c r="C662" s="59" t="s">
        <v>665</v>
      </c>
      <c r="D662" s="60" t="s">
        <v>707</v>
      </c>
      <c r="E662" s="64">
        <v>0.56527777777777777</v>
      </c>
      <c r="F662" s="59">
        <v>2</v>
      </c>
      <c r="G662" s="59" t="s">
        <v>600</v>
      </c>
      <c r="H662" s="59">
        <v>2</v>
      </c>
      <c r="I662" s="59">
        <v>0</v>
      </c>
      <c r="J662" s="59">
        <v>0</v>
      </c>
      <c r="K662" s="59">
        <v>0</v>
      </c>
      <c r="L662" s="59">
        <v>2</v>
      </c>
      <c r="M662" s="59"/>
      <c r="N662" s="59"/>
      <c r="O662" s="59">
        <v>2</v>
      </c>
      <c r="P662" s="59"/>
      <c r="Q662" s="59"/>
      <c r="R662" s="59"/>
    </row>
    <row r="663" spans="1:18" x14ac:dyDescent="0.25">
      <c r="A663" s="63">
        <v>39384</v>
      </c>
      <c r="B663" s="59"/>
      <c r="C663" s="59" t="s">
        <v>53</v>
      </c>
      <c r="D663" s="60" t="s">
        <v>707</v>
      </c>
      <c r="E663" s="64">
        <v>0.56527777777777777</v>
      </c>
      <c r="F663" s="59">
        <v>3</v>
      </c>
      <c r="G663" s="59" t="s">
        <v>600</v>
      </c>
      <c r="H663" s="59">
        <v>3</v>
      </c>
      <c r="I663" s="59">
        <v>0</v>
      </c>
      <c r="J663" s="59">
        <v>0</v>
      </c>
      <c r="K663" s="59">
        <v>0</v>
      </c>
      <c r="L663" s="59">
        <v>3</v>
      </c>
      <c r="M663" s="59"/>
      <c r="N663" s="59"/>
      <c r="O663" s="59">
        <v>3</v>
      </c>
      <c r="P663" s="59"/>
      <c r="Q663" s="59"/>
      <c r="R663" s="59"/>
    </row>
    <row r="664" spans="1:18" x14ac:dyDescent="0.25">
      <c r="A664" s="63">
        <v>39384</v>
      </c>
      <c r="B664" s="59"/>
      <c r="C664" s="59" t="s">
        <v>641</v>
      </c>
      <c r="D664" s="60" t="s">
        <v>707</v>
      </c>
      <c r="E664" s="64">
        <v>0.56527777777777777</v>
      </c>
      <c r="F664" s="59">
        <v>3</v>
      </c>
      <c r="G664" s="59" t="s">
        <v>600</v>
      </c>
      <c r="H664" s="59">
        <v>3</v>
      </c>
      <c r="I664" s="59">
        <v>0</v>
      </c>
      <c r="J664" s="59">
        <v>0</v>
      </c>
      <c r="K664" s="59">
        <v>0</v>
      </c>
      <c r="L664" s="59">
        <v>3</v>
      </c>
      <c r="M664" s="59"/>
      <c r="N664" s="59"/>
      <c r="O664" s="59">
        <v>3</v>
      </c>
      <c r="P664" s="59"/>
      <c r="Q664" s="59"/>
      <c r="R664" s="59"/>
    </row>
    <row r="665" spans="1:18" x14ac:dyDescent="0.25">
      <c r="A665" s="63">
        <v>39384</v>
      </c>
      <c r="B665" s="59"/>
      <c r="C665" s="59" t="s">
        <v>74</v>
      </c>
      <c r="D665" s="60" t="s">
        <v>707</v>
      </c>
      <c r="E665" s="64">
        <v>0.57013888888888886</v>
      </c>
      <c r="F665" s="59">
        <v>3</v>
      </c>
      <c r="G665" s="59" t="s">
        <v>600</v>
      </c>
      <c r="H665" s="59">
        <v>3</v>
      </c>
      <c r="I665" s="59">
        <v>0</v>
      </c>
      <c r="J665" s="59">
        <v>0</v>
      </c>
      <c r="K665" s="59">
        <v>0</v>
      </c>
      <c r="L665" s="59">
        <v>3</v>
      </c>
      <c r="M665" s="59"/>
      <c r="N665" s="59"/>
      <c r="O665" s="59">
        <v>2</v>
      </c>
      <c r="P665" s="59">
        <v>1</v>
      </c>
      <c r="Q665" s="59"/>
      <c r="R665" s="59"/>
    </row>
    <row r="666" spans="1:18" x14ac:dyDescent="0.25">
      <c r="A666" s="63">
        <v>39384</v>
      </c>
      <c r="B666" s="59"/>
      <c r="C666" s="59" t="s">
        <v>642</v>
      </c>
      <c r="D666" s="60" t="s">
        <v>707</v>
      </c>
      <c r="E666" s="64">
        <v>0.57013888888888886</v>
      </c>
      <c r="F666" s="59">
        <v>2</v>
      </c>
      <c r="G666" s="59" t="s">
        <v>600</v>
      </c>
      <c r="H666" s="59">
        <v>2</v>
      </c>
      <c r="I666" s="59">
        <v>0</v>
      </c>
      <c r="J666" s="59">
        <v>0</v>
      </c>
      <c r="K666" s="59">
        <v>0</v>
      </c>
      <c r="L666" s="59">
        <v>2</v>
      </c>
      <c r="M666" s="59"/>
      <c r="N666" s="59"/>
      <c r="O666" s="59">
        <v>2</v>
      </c>
      <c r="P666" s="59"/>
      <c r="Q666" s="59"/>
      <c r="R666" s="59"/>
    </row>
    <row r="667" spans="1:18" x14ac:dyDescent="0.25">
      <c r="A667" s="63">
        <v>39384</v>
      </c>
      <c r="B667" s="59"/>
      <c r="C667" s="59" t="s">
        <v>78</v>
      </c>
      <c r="D667" s="60" t="s">
        <v>707</v>
      </c>
      <c r="E667" s="64">
        <v>0.57638888888888884</v>
      </c>
      <c r="F667" s="59">
        <v>3</v>
      </c>
      <c r="G667" s="59" t="s">
        <v>600</v>
      </c>
      <c r="H667" s="59">
        <v>3</v>
      </c>
      <c r="I667" s="59">
        <v>0</v>
      </c>
      <c r="J667" s="59">
        <v>0</v>
      </c>
      <c r="K667" s="59">
        <v>0</v>
      </c>
      <c r="L667" s="59">
        <v>3</v>
      </c>
      <c r="M667" s="59"/>
      <c r="N667" s="59"/>
      <c r="O667" s="59">
        <v>3</v>
      </c>
      <c r="P667" s="59"/>
      <c r="Q667" s="59"/>
      <c r="R667" s="59"/>
    </row>
    <row r="668" spans="1:18" x14ac:dyDescent="0.25">
      <c r="A668" s="63">
        <v>39384</v>
      </c>
      <c r="B668" s="59"/>
      <c r="C668" s="59" t="s">
        <v>612</v>
      </c>
      <c r="D668" s="60" t="s">
        <v>707</v>
      </c>
      <c r="E668" s="64">
        <v>0.57638888888888884</v>
      </c>
      <c r="F668" s="59">
        <v>1</v>
      </c>
      <c r="G668" s="59" t="s">
        <v>600</v>
      </c>
      <c r="H668" s="59">
        <v>1</v>
      </c>
      <c r="I668" s="59">
        <v>0</v>
      </c>
      <c r="J668" s="59">
        <v>0</v>
      </c>
      <c r="K668" s="59">
        <v>0</v>
      </c>
      <c r="L668" s="59">
        <v>1</v>
      </c>
      <c r="M668" s="59"/>
      <c r="N668" s="59"/>
      <c r="O668" s="59">
        <v>1</v>
      </c>
      <c r="P668" s="59"/>
      <c r="Q668" s="59"/>
      <c r="R668" s="59"/>
    </row>
    <row r="669" spans="1:18" x14ac:dyDescent="0.25">
      <c r="A669" s="63">
        <v>39384</v>
      </c>
      <c r="B669" s="59"/>
      <c r="C669" s="59" t="s">
        <v>71</v>
      </c>
      <c r="D669" s="60" t="s">
        <v>707</v>
      </c>
      <c r="E669" s="64">
        <v>0.57916666666666661</v>
      </c>
      <c r="F669" s="59">
        <v>2</v>
      </c>
      <c r="G669" s="59" t="s">
        <v>600</v>
      </c>
      <c r="H669" s="59">
        <v>2</v>
      </c>
      <c r="I669" s="59">
        <v>0</v>
      </c>
      <c r="J669" s="59">
        <v>0</v>
      </c>
      <c r="K669" s="59">
        <v>0</v>
      </c>
      <c r="L669" s="59">
        <v>2</v>
      </c>
      <c r="M669" s="59"/>
      <c r="N669" s="59"/>
      <c r="O669" s="59">
        <v>2</v>
      </c>
      <c r="P669" s="59"/>
      <c r="Q669" s="59"/>
      <c r="R669" s="59"/>
    </row>
    <row r="670" spans="1:18" x14ac:dyDescent="0.25">
      <c r="A670" s="63">
        <v>39384</v>
      </c>
      <c r="B670" s="59"/>
      <c r="C670" s="59" t="s">
        <v>18</v>
      </c>
      <c r="D670" s="60" t="s">
        <v>707</v>
      </c>
      <c r="E670" s="64">
        <v>0.57916666666666661</v>
      </c>
      <c r="F670" s="59">
        <v>7</v>
      </c>
      <c r="G670" s="59" t="s">
        <v>600</v>
      </c>
      <c r="H670" s="59">
        <v>7</v>
      </c>
      <c r="I670" s="59">
        <v>0</v>
      </c>
      <c r="J670" s="59">
        <v>0</v>
      </c>
      <c r="K670" s="59">
        <v>0</v>
      </c>
      <c r="L670" s="59">
        <v>7</v>
      </c>
      <c r="M670" s="59"/>
      <c r="N670" s="59"/>
      <c r="O670" s="59">
        <v>7</v>
      </c>
      <c r="P670" s="59"/>
      <c r="Q670" s="59"/>
      <c r="R670" s="59"/>
    </row>
    <row r="671" spans="1:18" x14ac:dyDescent="0.25">
      <c r="A671" s="63">
        <v>39385</v>
      </c>
      <c r="B671" s="59"/>
      <c r="C671" s="59" t="s">
        <v>89</v>
      </c>
      <c r="D671" s="60" t="s">
        <v>707</v>
      </c>
      <c r="E671" s="64">
        <v>0.53194444444444444</v>
      </c>
      <c r="F671" s="59">
        <v>2</v>
      </c>
      <c r="G671" s="59" t="s">
        <v>600</v>
      </c>
      <c r="H671" s="59">
        <v>2</v>
      </c>
      <c r="I671" s="59">
        <v>0</v>
      </c>
      <c r="J671" s="59">
        <v>0</v>
      </c>
      <c r="K671" s="59">
        <v>0</v>
      </c>
      <c r="L671" s="59">
        <v>2</v>
      </c>
      <c r="M671" s="59"/>
      <c r="N671" s="59"/>
      <c r="O671" s="59">
        <v>2</v>
      </c>
      <c r="P671" s="59"/>
      <c r="Q671" s="59"/>
      <c r="R671" s="59"/>
    </row>
    <row r="672" spans="1:18" x14ac:dyDescent="0.25">
      <c r="A672" s="63">
        <v>39385</v>
      </c>
      <c r="B672" s="59"/>
      <c r="C672" s="59" t="s">
        <v>92</v>
      </c>
      <c r="D672" s="60" t="s">
        <v>707</v>
      </c>
      <c r="E672" s="64">
        <v>0.53472222222222221</v>
      </c>
      <c r="F672" s="59">
        <v>2</v>
      </c>
      <c r="G672" s="59" t="s">
        <v>600</v>
      </c>
      <c r="H672" s="59">
        <v>2</v>
      </c>
      <c r="I672" s="59">
        <v>0</v>
      </c>
      <c r="J672" s="59">
        <v>0</v>
      </c>
      <c r="K672" s="59">
        <v>0</v>
      </c>
      <c r="L672" s="59">
        <v>2</v>
      </c>
      <c r="M672" s="59"/>
      <c r="N672" s="59"/>
      <c r="O672" s="59">
        <v>2</v>
      </c>
      <c r="P672" s="59"/>
      <c r="Q672" s="59"/>
      <c r="R672" s="59"/>
    </row>
    <row r="673" spans="1:18" x14ac:dyDescent="0.25">
      <c r="A673" s="63">
        <v>39385</v>
      </c>
      <c r="B673" s="59"/>
      <c r="C673" s="59" t="s">
        <v>665</v>
      </c>
      <c r="D673" s="60" t="s">
        <v>707</v>
      </c>
      <c r="E673" s="64">
        <v>0.53541666666666665</v>
      </c>
      <c r="F673" s="59">
        <v>5</v>
      </c>
      <c r="G673" s="59" t="s">
        <v>600</v>
      </c>
      <c r="H673" s="59">
        <v>5</v>
      </c>
      <c r="I673" s="59">
        <v>0</v>
      </c>
      <c r="J673" s="59">
        <v>0</v>
      </c>
      <c r="K673" s="59">
        <v>0</v>
      </c>
      <c r="L673" s="59">
        <v>5</v>
      </c>
      <c r="M673" s="59"/>
      <c r="N673" s="59"/>
      <c r="O673" s="59">
        <v>5</v>
      </c>
      <c r="P673" s="59"/>
      <c r="Q673" s="59"/>
      <c r="R673" s="59"/>
    </row>
    <row r="674" spans="1:18" x14ac:dyDescent="0.25">
      <c r="A674" s="63">
        <v>39385</v>
      </c>
      <c r="B674" s="59"/>
      <c r="C674" s="59" t="s">
        <v>53</v>
      </c>
      <c r="D674" s="60" t="s">
        <v>707</v>
      </c>
      <c r="E674" s="64">
        <v>0.53888888888888886</v>
      </c>
      <c r="F674" s="59">
        <v>2</v>
      </c>
      <c r="G674" s="59" t="s">
        <v>600</v>
      </c>
      <c r="H674" s="59">
        <v>2</v>
      </c>
      <c r="I674" s="59">
        <v>0</v>
      </c>
      <c r="J674" s="59">
        <v>0</v>
      </c>
      <c r="K674" s="59">
        <v>0</v>
      </c>
      <c r="L674" s="59">
        <v>2</v>
      </c>
      <c r="M674" s="59"/>
      <c r="N674" s="59"/>
      <c r="O674" s="59">
        <v>2</v>
      </c>
      <c r="P674" s="59"/>
      <c r="Q674" s="59"/>
      <c r="R674" s="59"/>
    </row>
    <row r="675" spans="1:18" x14ac:dyDescent="0.25">
      <c r="A675" s="63">
        <v>39385</v>
      </c>
      <c r="B675" s="59"/>
      <c r="C675" s="59" t="s">
        <v>641</v>
      </c>
      <c r="D675" s="60" t="s">
        <v>707</v>
      </c>
      <c r="E675" s="64">
        <v>0.53888888888888886</v>
      </c>
      <c r="F675" s="59">
        <v>2</v>
      </c>
      <c r="G675" s="59" t="s">
        <v>600</v>
      </c>
      <c r="H675" s="59">
        <v>2</v>
      </c>
      <c r="I675" s="59">
        <v>0</v>
      </c>
      <c r="J675" s="59">
        <v>0</v>
      </c>
      <c r="K675" s="59">
        <v>0</v>
      </c>
      <c r="L675" s="59">
        <v>2</v>
      </c>
      <c r="M675" s="59"/>
      <c r="N675" s="59"/>
      <c r="O675" s="59">
        <v>2</v>
      </c>
      <c r="P675" s="59"/>
      <c r="Q675" s="59"/>
      <c r="R675" s="59"/>
    </row>
    <row r="676" spans="1:18" x14ac:dyDescent="0.25">
      <c r="A676" s="63">
        <v>39385</v>
      </c>
      <c r="B676" s="59"/>
      <c r="C676" s="59" t="s">
        <v>74</v>
      </c>
      <c r="D676" s="60" t="s">
        <v>707</v>
      </c>
      <c r="E676" s="64">
        <v>0.54166666666666663</v>
      </c>
      <c r="F676" s="59">
        <v>1</v>
      </c>
      <c r="G676" s="59" t="s">
        <v>600</v>
      </c>
      <c r="H676" s="59">
        <v>1</v>
      </c>
      <c r="I676" s="59">
        <v>0</v>
      </c>
      <c r="J676" s="59">
        <v>0</v>
      </c>
      <c r="K676" s="59">
        <v>0</v>
      </c>
      <c r="L676" s="59">
        <v>1</v>
      </c>
      <c r="M676" s="59"/>
      <c r="N676" s="59"/>
      <c r="O676" s="59">
        <v>1</v>
      </c>
      <c r="P676" s="59"/>
      <c r="Q676" s="59"/>
      <c r="R676" s="59"/>
    </row>
    <row r="677" spans="1:18" x14ac:dyDescent="0.25">
      <c r="A677" s="63">
        <v>39385</v>
      </c>
      <c r="B677" s="59"/>
      <c r="C677" s="59" t="s">
        <v>642</v>
      </c>
      <c r="D677" s="60" t="s">
        <v>707</v>
      </c>
      <c r="E677" s="64">
        <v>0.54166666666666663</v>
      </c>
      <c r="F677" s="59">
        <v>2</v>
      </c>
      <c r="G677" s="59" t="s">
        <v>600</v>
      </c>
      <c r="H677" s="59">
        <v>2</v>
      </c>
      <c r="I677" s="59">
        <v>0</v>
      </c>
      <c r="J677" s="59">
        <v>0</v>
      </c>
      <c r="K677" s="59">
        <v>0</v>
      </c>
      <c r="L677" s="59">
        <v>2</v>
      </c>
      <c r="M677" s="59"/>
      <c r="N677" s="59"/>
      <c r="O677" s="59">
        <v>2</v>
      </c>
      <c r="P677" s="59"/>
      <c r="Q677" s="59"/>
      <c r="R677" s="59"/>
    </row>
    <row r="678" spans="1:18" x14ac:dyDescent="0.25">
      <c r="A678" s="63">
        <v>39385</v>
      </c>
      <c r="B678" s="59"/>
      <c r="C678" s="59" t="s">
        <v>78</v>
      </c>
      <c r="D678" s="60" t="s">
        <v>707</v>
      </c>
      <c r="E678" s="64">
        <v>0.54374999999999996</v>
      </c>
      <c r="F678" s="59">
        <v>6</v>
      </c>
      <c r="G678" s="59" t="s">
        <v>600</v>
      </c>
      <c r="H678" s="59">
        <v>6</v>
      </c>
      <c r="I678" s="59">
        <v>0</v>
      </c>
      <c r="J678" s="59">
        <v>0</v>
      </c>
      <c r="K678" s="59">
        <v>0</v>
      </c>
      <c r="L678" s="59">
        <v>6</v>
      </c>
      <c r="M678" s="59"/>
      <c r="N678" s="59"/>
      <c r="O678" s="59">
        <v>6</v>
      </c>
      <c r="P678" s="59"/>
      <c r="Q678" s="59"/>
      <c r="R678" s="59"/>
    </row>
    <row r="679" spans="1:18" x14ac:dyDescent="0.25">
      <c r="A679" s="63">
        <v>39385</v>
      </c>
      <c r="B679" s="59"/>
      <c r="C679" s="59" t="s">
        <v>71</v>
      </c>
      <c r="D679" s="60" t="s">
        <v>707</v>
      </c>
      <c r="E679" s="64">
        <v>0.54722222222222217</v>
      </c>
      <c r="F679" s="59">
        <v>3</v>
      </c>
      <c r="G679" s="59" t="s">
        <v>600</v>
      </c>
      <c r="H679" s="59">
        <v>3</v>
      </c>
      <c r="I679" s="59">
        <v>0</v>
      </c>
      <c r="J679" s="59">
        <v>0</v>
      </c>
      <c r="K679" s="59">
        <v>0</v>
      </c>
      <c r="L679" s="59">
        <v>3</v>
      </c>
      <c r="M679" s="59"/>
      <c r="N679" s="59"/>
      <c r="O679" s="59">
        <v>3</v>
      </c>
      <c r="P679" s="59"/>
      <c r="Q679" s="59"/>
      <c r="R679" s="59"/>
    </row>
    <row r="680" spans="1:18" x14ac:dyDescent="0.25">
      <c r="A680" s="63">
        <v>39385</v>
      </c>
      <c r="B680" s="59"/>
      <c r="C680" s="59" t="s">
        <v>611</v>
      </c>
      <c r="D680" s="60" t="s">
        <v>707</v>
      </c>
      <c r="E680" s="64">
        <v>0.54722222222222217</v>
      </c>
      <c r="F680" s="59">
        <v>2</v>
      </c>
      <c r="G680" s="59" t="s">
        <v>600</v>
      </c>
      <c r="H680" s="59">
        <v>2</v>
      </c>
      <c r="I680" s="59">
        <v>0</v>
      </c>
      <c r="J680" s="59">
        <v>0</v>
      </c>
      <c r="K680" s="59">
        <v>0</v>
      </c>
      <c r="L680" s="59">
        <v>2</v>
      </c>
      <c r="M680" s="59"/>
      <c r="N680" s="59"/>
      <c r="O680" s="59">
        <v>2</v>
      </c>
      <c r="P680" s="59"/>
      <c r="Q680" s="59"/>
      <c r="R680" s="59"/>
    </row>
    <row r="681" spans="1:18" x14ac:dyDescent="0.25">
      <c r="A681" s="63">
        <v>39385</v>
      </c>
      <c r="B681" s="59"/>
      <c r="C681" s="59" t="s">
        <v>18</v>
      </c>
      <c r="D681" s="60" t="s">
        <v>707</v>
      </c>
      <c r="E681" s="64">
        <v>0.55000000000000004</v>
      </c>
      <c r="F681" s="59">
        <v>3</v>
      </c>
      <c r="G681" s="59" t="s">
        <v>600</v>
      </c>
      <c r="H681" s="59">
        <v>3</v>
      </c>
      <c r="I681" s="59">
        <v>0</v>
      </c>
      <c r="J681" s="59">
        <v>0</v>
      </c>
      <c r="K681" s="59">
        <v>0</v>
      </c>
      <c r="L681" s="59">
        <v>3</v>
      </c>
      <c r="M681" s="59"/>
      <c r="N681" s="59"/>
      <c r="O681" s="59">
        <v>3</v>
      </c>
      <c r="P681" s="59"/>
      <c r="Q681" s="59"/>
      <c r="R681" s="59"/>
    </row>
    <row r="682" spans="1:18" x14ac:dyDescent="0.25">
      <c r="A682" s="63">
        <v>39385</v>
      </c>
      <c r="B682" s="59"/>
      <c r="C682" s="59" t="s">
        <v>20</v>
      </c>
      <c r="D682" s="60" t="s">
        <v>707</v>
      </c>
      <c r="E682" s="64">
        <v>0.55347222222222214</v>
      </c>
      <c r="F682" s="59">
        <v>1</v>
      </c>
      <c r="G682" s="59" t="s">
        <v>600</v>
      </c>
      <c r="H682" s="59">
        <v>1</v>
      </c>
      <c r="I682" s="59">
        <v>1</v>
      </c>
      <c r="J682" s="59">
        <v>0</v>
      </c>
      <c r="K682" s="59">
        <v>1</v>
      </c>
      <c r="L682" s="59">
        <v>0</v>
      </c>
      <c r="M682" s="59" t="s">
        <v>615</v>
      </c>
      <c r="N682" s="59"/>
      <c r="O682" s="59">
        <v>1</v>
      </c>
      <c r="P682" s="59"/>
      <c r="Q682" s="59"/>
      <c r="R682" s="59"/>
    </row>
    <row r="683" spans="1:18" x14ac:dyDescent="0.25">
      <c r="A683" s="63">
        <v>39385</v>
      </c>
      <c r="B683" s="59"/>
      <c r="C683" s="59" t="s">
        <v>693</v>
      </c>
      <c r="D683" s="60" t="s">
        <v>707</v>
      </c>
      <c r="E683" s="64">
        <v>0.56111111111111112</v>
      </c>
      <c r="F683" s="59">
        <v>2</v>
      </c>
      <c r="G683" s="59" t="s">
        <v>600</v>
      </c>
      <c r="H683" s="59">
        <v>2</v>
      </c>
      <c r="I683" s="59">
        <v>1</v>
      </c>
      <c r="J683" s="59">
        <v>0</v>
      </c>
      <c r="K683" s="59">
        <v>1</v>
      </c>
      <c r="L683" s="59">
        <v>1</v>
      </c>
      <c r="M683" s="59" t="s">
        <v>615</v>
      </c>
      <c r="N683" s="59"/>
      <c r="O683" s="59">
        <v>2</v>
      </c>
      <c r="P683" s="59"/>
      <c r="Q683" s="59"/>
      <c r="R683" s="59"/>
    </row>
    <row r="684" spans="1:18" x14ac:dyDescent="0.25">
      <c r="A684" s="63">
        <v>39385</v>
      </c>
      <c r="B684" s="59"/>
      <c r="C684" s="59" t="s">
        <v>604</v>
      </c>
      <c r="D684" s="60" t="s">
        <v>707</v>
      </c>
      <c r="E684" s="64">
        <v>0.5625</v>
      </c>
      <c r="F684" s="59">
        <v>2</v>
      </c>
      <c r="G684" s="59" t="s">
        <v>600</v>
      </c>
      <c r="H684" s="59">
        <v>2</v>
      </c>
      <c r="I684" s="59">
        <v>0</v>
      </c>
      <c r="J684" s="59">
        <v>0</v>
      </c>
      <c r="K684" s="59">
        <v>0</v>
      </c>
      <c r="L684" s="59">
        <v>2</v>
      </c>
      <c r="M684" s="59"/>
      <c r="N684" s="59"/>
      <c r="O684" s="59">
        <v>2</v>
      </c>
      <c r="P684" s="59"/>
      <c r="Q684" s="59"/>
      <c r="R684" s="59"/>
    </row>
    <row r="685" spans="1:18" x14ac:dyDescent="0.25">
      <c r="A685" s="63">
        <v>39385</v>
      </c>
      <c r="B685" s="59"/>
      <c r="C685" s="59" t="s">
        <v>29</v>
      </c>
      <c r="D685" s="60" t="s">
        <v>707</v>
      </c>
      <c r="E685" s="64">
        <v>0.56736111111111109</v>
      </c>
      <c r="F685" s="59">
        <v>6</v>
      </c>
      <c r="G685" s="59" t="s">
        <v>600</v>
      </c>
      <c r="H685" s="59">
        <v>6</v>
      </c>
      <c r="I685" s="59">
        <v>0</v>
      </c>
      <c r="J685" s="59">
        <v>0</v>
      </c>
      <c r="K685" s="59">
        <v>0</v>
      </c>
      <c r="L685" s="59">
        <v>6</v>
      </c>
      <c r="M685" s="59"/>
      <c r="N685" s="59"/>
      <c r="O685" s="59">
        <v>5</v>
      </c>
      <c r="P685" s="59"/>
      <c r="Q685" s="59"/>
      <c r="R685" s="59">
        <v>1</v>
      </c>
    </row>
    <row r="686" spans="1:18" x14ac:dyDescent="0.25">
      <c r="A686" s="63">
        <v>39322</v>
      </c>
      <c r="B686" s="59"/>
      <c r="C686" s="59" t="s">
        <v>18</v>
      </c>
      <c r="D686" s="60" t="s">
        <v>716</v>
      </c>
      <c r="E686" s="64">
        <v>0.56319444444444444</v>
      </c>
      <c r="F686" s="59">
        <v>2</v>
      </c>
      <c r="G686" s="59" t="s">
        <v>600</v>
      </c>
      <c r="H686" s="59">
        <v>2</v>
      </c>
      <c r="I686" s="59">
        <v>0</v>
      </c>
      <c r="J686" s="59">
        <v>2</v>
      </c>
      <c r="K686" s="59">
        <v>0</v>
      </c>
      <c r="L686" s="59">
        <v>0</v>
      </c>
      <c r="M686" s="59"/>
      <c r="N686" s="59"/>
      <c r="O686" s="59">
        <v>2</v>
      </c>
      <c r="P686" s="59"/>
      <c r="Q686" s="59"/>
      <c r="R686" s="59">
        <v>2</v>
      </c>
    </row>
    <row r="687" spans="1:18" x14ac:dyDescent="0.25">
      <c r="A687" s="63">
        <v>39322</v>
      </c>
      <c r="B687" s="59"/>
      <c r="C687" s="59" t="s">
        <v>29</v>
      </c>
      <c r="D687" s="60" t="s">
        <v>716</v>
      </c>
      <c r="E687" s="64">
        <v>0.57916666666666661</v>
      </c>
      <c r="F687" s="59">
        <v>3</v>
      </c>
      <c r="G687" s="59" t="s">
        <v>600</v>
      </c>
      <c r="H687" s="59">
        <v>3</v>
      </c>
      <c r="I687" s="59">
        <v>0</v>
      </c>
      <c r="J687" s="59">
        <v>0</v>
      </c>
      <c r="K687" s="59">
        <v>0</v>
      </c>
      <c r="L687" s="59">
        <v>3</v>
      </c>
      <c r="M687" s="59"/>
      <c r="N687" s="59"/>
      <c r="O687" s="59"/>
      <c r="P687" s="59"/>
      <c r="Q687" s="59"/>
      <c r="R687" s="59">
        <v>3</v>
      </c>
    </row>
    <row r="688" spans="1:18" x14ac:dyDescent="0.25">
      <c r="A688" s="65">
        <v>39329</v>
      </c>
      <c r="B688" s="59"/>
      <c r="C688" s="59" t="s">
        <v>698</v>
      </c>
      <c r="D688" s="60" t="s">
        <v>716</v>
      </c>
      <c r="E688" s="64">
        <v>0.75138888888888888</v>
      </c>
      <c r="F688" s="59">
        <v>5</v>
      </c>
      <c r="G688" s="59" t="s">
        <v>600</v>
      </c>
      <c r="H688" s="59">
        <v>5</v>
      </c>
      <c r="I688" s="59">
        <v>0</v>
      </c>
      <c r="J688" s="59">
        <v>0</v>
      </c>
      <c r="K688" s="59">
        <v>0</v>
      </c>
      <c r="L688" s="59">
        <v>5</v>
      </c>
      <c r="M688" s="59"/>
      <c r="N688" s="59"/>
      <c r="O688" s="59">
        <v>5</v>
      </c>
      <c r="P688" s="59"/>
      <c r="Q688" s="59"/>
      <c r="R688" s="59"/>
    </row>
    <row r="689" spans="1:18" x14ac:dyDescent="0.25">
      <c r="A689" s="65">
        <v>39329</v>
      </c>
      <c r="B689" s="59"/>
      <c r="C689" s="59" t="s">
        <v>698</v>
      </c>
      <c r="D689" s="60" t="s">
        <v>716</v>
      </c>
      <c r="E689" s="64">
        <v>0.75277777777777777</v>
      </c>
      <c r="F689" s="59">
        <v>1</v>
      </c>
      <c r="G689" s="59" t="s">
        <v>600</v>
      </c>
      <c r="H689" s="59">
        <v>1</v>
      </c>
      <c r="I689" s="59">
        <v>0</v>
      </c>
      <c r="J689" s="59">
        <v>0</v>
      </c>
      <c r="K689" s="59">
        <v>0</v>
      </c>
      <c r="L689" s="59">
        <v>1</v>
      </c>
      <c r="M689" s="59"/>
      <c r="N689" s="59"/>
      <c r="O689" s="59">
        <v>1</v>
      </c>
      <c r="P689" s="59"/>
      <c r="Q689" s="59"/>
      <c r="R689" s="59"/>
    </row>
    <row r="690" spans="1:18" x14ac:dyDescent="0.25">
      <c r="A690" s="65">
        <v>39329</v>
      </c>
      <c r="B690" s="59"/>
      <c r="C690" s="59" t="s">
        <v>698</v>
      </c>
      <c r="D690" s="60" t="s">
        <v>716</v>
      </c>
      <c r="E690" s="64">
        <v>0.75347222222222221</v>
      </c>
      <c r="F690" s="59">
        <v>1</v>
      </c>
      <c r="G690" s="59" t="s">
        <v>600</v>
      </c>
      <c r="H690" s="59">
        <v>1</v>
      </c>
      <c r="I690" s="59">
        <v>0</v>
      </c>
      <c r="J690" s="59">
        <v>0</v>
      </c>
      <c r="K690" s="59">
        <v>0</v>
      </c>
      <c r="L690" s="59">
        <v>1</v>
      </c>
      <c r="M690" s="59"/>
      <c r="N690" s="59"/>
      <c r="O690" s="59">
        <v>1</v>
      </c>
      <c r="P690" s="59"/>
      <c r="Q690" s="59"/>
      <c r="R690" s="59"/>
    </row>
    <row r="691" spans="1:18" x14ac:dyDescent="0.25">
      <c r="A691" s="65">
        <v>39329</v>
      </c>
      <c r="B691" s="59"/>
      <c r="C691" s="59" t="s">
        <v>698</v>
      </c>
      <c r="D691" s="60" t="s">
        <v>716</v>
      </c>
      <c r="E691" s="64">
        <v>0.75486111111111109</v>
      </c>
      <c r="F691" s="59">
        <v>2</v>
      </c>
      <c r="G691" s="59" t="s">
        <v>600</v>
      </c>
      <c r="H691" s="59">
        <v>2</v>
      </c>
      <c r="I691" s="59">
        <v>0</v>
      </c>
      <c r="J691" s="59">
        <v>0</v>
      </c>
      <c r="K691" s="59">
        <v>0</v>
      </c>
      <c r="L691" s="59">
        <v>2</v>
      </c>
      <c r="M691" s="59"/>
      <c r="N691" s="59"/>
      <c r="O691" s="59">
        <v>2</v>
      </c>
      <c r="P691" s="59"/>
      <c r="Q691" s="59"/>
      <c r="R691" s="59"/>
    </row>
    <row r="692" spans="1:18" x14ac:dyDescent="0.25">
      <c r="A692" s="65">
        <v>39329</v>
      </c>
      <c r="B692" s="59"/>
      <c r="C692" s="59" t="s">
        <v>717</v>
      </c>
      <c r="D692" s="60" t="s">
        <v>716</v>
      </c>
      <c r="E692" s="64">
        <v>0.76111111111111107</v>
      </c>
      <c r="F692" s="59">
        <v>2</v>
      </c>
      <c r="G692" s="59" t="s">
        <v>600</v>
      </c>
      <c r="H692" s="59">
        <v>2</v>
      </c>
      <c r="I692" s="59">
        <v>0</v>
      </c>
      <c r="J692" s="59">
        <v>1</v>
      </c>
      <c r="K692" s="59">
        <v>1</v>
      </c>
      <c r="L692" s="59">
        <v>0</v>
      </c>
      <c r="M692" s="59"/>
      <c r="N692" s="59"/>
      <c r="O692" s="59">
        <v>2</v>
      </c>
      <c r="P692" s="59"/>
      <c r="Q692" s="59"/>
      <c r="R692" s="59"/>
    </row>
    <row r="693" spans="1:18" x14ac:dyDescent="0.25">
      <c r="A693" s="65">
        <v>39329</v>
      </c>
      <c r="B693" s="59"/>
      <c r="C693" s="59" t="s">
        <v>680</v>
      </c>
      <c r="D693" s="60" t="s">
        <v>716</v>
      </c>
      <c r="E693" s="64">
        <v>0.76736111111111105</v>
      </c>
      <c r="F693" s="59">
        <v>1</v>
      </c>
      <c r="G693" s="59" t="s">
        <v>600</v>
      </c>
      <c r="H693" s="59">
        <v>1</v>
      </c>
      <c r="I693" s="59">
        <v>0</v>
      </c>
      <c r="J693" s="59">
        <v>0</v>
      </c>
      <c r="K693" s="59">
        <v>0</v>
      </c>
      <c r="L693" s="59">
        <v>1</v>
      </c>
      <c r="M693" s="59"/>
      <c r="N693" s="59"/>
      <c r="O693" s="59">
        <v>1</v>
      </c>
      <c r="P693" s="59">
        <v>1</v>
      </c>
      <c r="Q693" s="59"/>
      <c r="R693" s="59"/>
    </row>
    <row r="694" spans="1:18" x14ac:dyDescent="0.25">
      <c r="A694" s="65">
        <v>39329</v>
      </c>
      <c r="B694" s="59"/>
      <c r="C694" s="59" t="s">
        <v>680</v>
      </c>
      <c r="D694" s="60" t="s">
        <v>716</v>
      </c>
      <c r="E694" s="64">
        <v>0.76805555555555549</v>
      </c>
      <c r="F694" s="59">
        <v>1</v>
      </c>
      <c r="G694" s="59" t="s">
        <v>600</v>
      </c>
      <c r="H694" s="59">
        <v>1</v>
      </c>
      <c r="I694" s="59">
        <v>0</v>
      </c>
      <c r="J694" s="59">
        <v>0</v>
      </c>
      <c r="K694" s="59">
        <v>0</v>
      </c>
      <c r="L694" s="59">
        <v>1</v>
      </c>
      <c r="M694" s="59"/>
      <c r="N694" s="59"/>
      <c r="O694" s="59">
        <v>1</v>
      </c>
      <c r="P694" s="59"/>
      <c r="Q694" s="59"/>
      <c r="R694" s="59"/>
    </row>
    <row r="695" spans="1:18" x14ac:dyDescent="0.25">
      <c r="A695" s="65">
        <v>39329</v>
      </c>
      <c r="B695" s="59"/>
      <c r="C695" s="59" t="s">
        <v>602</v>
      </c>
      <c r="D695" s="60" t="s">
        <v>716</v>
      </c>
      <c r="E695" s="64">
        <v>0.77222222222222214</v>
      </c>
      <c r="F695" s="59">
        <v>1</v>
      </c>
      <c r="G695" s="59" t="s">
        <v>600</v>
      </c>
      <c r="H695" s="59">
        <v>1</v>
      </c>
      <c r="I695" s="59">
        <v>0</v>
      </c>
      <c r="J695" s="59">
        <v>0</v>
      </c>
      <c r="K695" s="59">
        <v>0</v>
      </c>
      <c r="L695" s="59">
        <v>1</v>
      </c>
      <c r="M695" s="59"/>
      <c r="N695" s="59">
        <v>1</v>
      </c>
      <c r="O695" s="59"/>
      <c r="P695" s="59"/>
      <c r="Q695" s="59"/>
      <c r="R695" s="59"/>
    </row>
    <row r="696" spans="1:18" x14ac:dyDescent="0.25">
      <c r="A696" s="63">
        <v>39330</v>
      </c>
      <c r="B696" s="59"/>
      <c r="C696" s="59" t="s">
        <v>718</v>
      </c>
      <c r="D696" s="60" t="s">
        <v>716</v>
      </c>
      <c r="E696" s="64">
        <v>0.78055555555555556</v>
      </c>
      <c r="F696" s="59">
        <v>1</v>
      </c>
      <c r="G696" s="59" t="s">
        <v>600</v>
      </c>
      <c r="H696" s="59">
        <v>1</v>
      </c>
      <c r="I696" s="59">
        <v>0</v>
      </c>
      <c r="J696" s="59">
        <v>1</v>
      </c>
      <c r="K696" s="59">
        <v>0</v>
      </c>
      <c r="L696" s="59">
        <v>0</v>
      </c>
      <c r="M696" s="59"/>
      <c r="N696" s="59"/>
      <c r="O696" s="59">
        <v>1</v>
      </c>
      <c r="P696" s="59"/>
      <c r="Q696" s="59"/>
      <c r="R696" s="59"/>
    </row>
    <row r="697" spans="1:18" x14ac:dyDescent="0.25">
      <c r="A697" s="63">
        <v>39330</v>
      </c>
      <c r="B697" s="59"/>
      <c r="C697" s="59" t="s">
        <v>719</v>
      </c>
      <c r="D697" s="60" t="s">
        <v>716</v>
      </c>
      <c r="E697" s="64">
        <v>0.78402777777777777</v>
      </c>
      <c r="F697" s="59">
        <v>1</v>
      </c>
      <c r="G697" s="59" t="s">
        <v>600</v>
      </c>
      <c r="H697" s="59">
        <v>1</v>
      </c>
      <c r="I697" s="59">
        <v>0</v>
      </c>
      <c r="J697" s="59">
        <v>1</v>
      </c>
      <c r="K697" s="59">
        <v>0</v>
      </c>
      <c r="L697" s="59">
        <v>0</v>
      </c>
      <c r="M697" s="59"/>
      <c r="N697" s="59"/>
      <c r="O697" s="59">
        <v>1</v>
      </c>
      <c r="P697" s="59"/>
      <c r="Q697" s="59"/>
      <c r="R697" s="59"/>
    </row>
    <row r="698" spans="1:18" x14ac:dyDescent="0.25">
      <c r="A698" s="63">
        <v>39330</v>
      </c>
      <c r="B698" s="59"/>
      <c r="C698" s="59" t="s">
        <v>719</v>
      </c>
      <c r="D698" s="60" t="s">
        <v>716</v>
      </c>
      <c r="E698" s="64">
        <v>0.78611111111111109</v>
      </c>
      <c r="F698" s="59">
        <v>2</v>
      </c>
      <c r="G698" s="59" t="s">
        <v>600</v>
      </c>
      <c r="H698" s="59">
        <v>0</v>
      </c>
      <c r="I698" s="59">
        <v>0</v>
      </c>
      <c r="J698" s="59">
        <v>0</v>
      </c>
      <c r="K698" s="59">
        <v>0</v>
      </c>
      <c r="L698" s="59">
        <v>2</v>
      </c>
      <c r="M698" s="59"/>
      <c r="N698" s="59"/>
      <c r="O698" s="59"/>
      <c r="P698" s="59"/>
      <c r="Q698" s="59"/>
      <c r="R698" s="59">
        <v>2</v>
      </c>
    </row>
    <row r="699" spans="1:18" x14ac:dyDescent="0.25">
      <c r="A699" s="63">
        <v>39330</v>
      </c>
      <c r="B699" s="59"/>
      <c r="C699" s="59" t="s">
        <v>720</v>
      </c>
      <c r="D699" s="60" t="s">
        <v>716</v>
      </c>
      <c r="E699" s="64">
        <v>0.78819444444444442</v>
      </c>
      <c r="F699" s="59">
        <v>1</v>
      </c>
      <c r="G699" s="59" t="s">
        <v>600</v>
      </c>
      <c r="H699" s="59">
        <v>1</v>
      </c>
      <c r="I699" s="59">
        <v>0</v>
      </c>
      <c r="J699" s="59">
        <v>1</v>
      </c>
      <c r="K699" s="59">
        <v>0</v>
      </c>
      <c r="L699" s="59">
        <v>0</v>
      </c>
      <c r="M699" s="59"/>
      <c r="N699" s="59"/>
      <c r="O699" s="59">
        <v>1</v>
      </c>
      <c r="P699" s="59"/>
      <c r="Q699" s="59"/>
      <c r="R699" s="59"/>
    </row>
    <row r="700" spans="1:18" x14ac:dyDescent="0.25">
      <c r="A700" s="63">
        <v>39330</v>
      </c>
      <c r="B700" s="59"/>
      <c r="C700" s="59" t="s">
        <v>18</v>
      </c>
      <c r="D700" s="60" t="s">
        <v>716</v>
      </c>
      <c r="E700" s="64">
        <v>0.79791666666666661</v>
      </c>
      <c r="F700" s="59">
        <v>1</v>
      </c>
      <c r="G700" s="59" t="s">
        <v>600</v>
      </c>
      <c r="H700" s="59">
        <v>1</v>
      </c>
      <c r="I700" s="59">
        <v>0</v>
      </c>
      <c r="J700" s="59">
        <v>1</v>
      </c>
      <c r="K700" s="59">
        <v>0</v>
      </c>
      <c r="L700" s="59">
        <v>0</v>
      </c>
      <c r="M700" s="59"/>
      <c r="N700" s="59"/>
      <c r="O700" s="59">
        <v>1</v>
      </c>
      <c r="P700" s="59"/>
      <c r="Q700" s="59"/>
      <c r="R700" s="59"/>
    </row>
    <row r="701" spans="1:18" x14ac:dyDescent="0.25">
      <c r="A701" s="63">
        <v>39330</v>
      </c>
      <c r="B701" s="59"/>
      <c r="C701" s="59" t="s">
        <v>26</v>
      </c>
      <c r="D701" s="60" t="s">
        <v>716</v>
      </c>
      <c r="E701" s="64">
        <v>0.80208333333333326</v>
      </c>
      <c r="F701" s="59">
        <v>3</v>
      </c>
      <c r="G701" s="59" t="s">
        <v>600</v>
      </c>
      <c r="H701" s="59">
        <v>3</v>
      </c>
      <c r="I701" s="59">
        <v>0</v>
      </c>
      <c r="J701" s="59">
        <v>0</v>
      </c>
      <c r="K701" s="59">
        <v>0</v>
      </c>
      <c r="L701" s="59">
        <v>3</v>
      </c>
      <c r="M701" s="59"/>
      <c r="N701" s="59"/>
      <c r="O701" s="59">
        <v>3</v>
      </c>
      <c r="P701" s="59"/>
      <c r="Q701" s="59"/>
      <c r="R701" s="59"/>
    </row>
    <row r="702" spans="1:18" x14ac:dyDescent="0.25">
      <c r="A702" s="63">
        <v>39330</v>
      </c>
      <c r="B702" s="59"/>
      <c r="C702" s="59" t="s">
        <v>32</v>
      </c>
      <c r="D702" s="60" t="s">
        <v>716</v>
      </c>
      <c r="E702" s="64">
        <v>0.80486111111111103</v>
      </c>
      <c r="F702" s="59">
        <v>1</v>
      </c>
      <c r="G702" s="59" t="s">
        <v>600</v>
      </c>
      <c r="H702" s="59">
        <v>1</v>
      </c>
      <c r="I702" s="59">
        <v>0</v>
      </c>
      <c r="J702" s="59">
        <v>0</v>
      </c>
      <c r="K702" s="59">
        <v>0</v>
      </c>
      <c r="L702" s="59">
        <v>1</v>
      </c>
      <c r="M702" s="59"/>
      <c r="N702" s="59"/>
      <c r="O702" s="59">
        <v>1</v>
      </c>
      <c r="P702" s="59"/>
      <c r="Q702" s="59"/>
      <c r="R702" s="59"/>
    </row>
    <row r="703" spans="1:18" x14ac:dyDescent="0.25">
      <c r="A703" s="63">
        <v>39332</v>
      </c>
      <c r="B703" s="66">
        <v>0.46250000000000002</v>
      </c>
      <c r="C703" s="59" t="s">
        <v>720</v>
      </c>
      <c r="D703" s="60" t="s">
        <v>716</v>
      </c>
      <c r="E703" s="64">
        <v>0.39305555555555555</v>
      </c>
      <c r="F703" s="59">
        <v>1</v>
      </c>
      <c r="G703" s="59" t="s">
        <v>600</v>
      </c>
      <c r="H703" s="59">
        <v>1</v>
      </c>
      <c r="I703" s="59">
        <v>0</v>
      </c>
      <c r="J703" s="59">
        <v>0</v>
      </c>
      <c r="K703" s="59">
        <v>0</v>
      </c>
      <c r="L703" s="59">
        <v>1</v>
      </c>
      <c r="M703" s="59"/>
      <c r="N703" s="59"/>
      <c r="O703" s="59">
        <v>1</v>
      </c>
      <c r="P703" s="59"/>
      <c r="Q703" s="59"/>
      <c r="R703" s="59"/>
    </row>
    <row r="704" spans="1:18" x14ac:dyDescent="0.25">
      <c r="A704" s="63">
        <v>39332</v>
      </c>
      <c r="B704" s="66">
        <v>0.98263888888888884</v>
      </c>
      <c r="C704" s="59" t="s">
        <v>618</v>
      </c>
      <c r="D704" s="60" t="s">
        <v>716</v>
      </c>
      <c r="E704" s="64">
        <v>0.40972222222222221</v>
      </c>
      <c r="F704" s="59">
        <v>1</v>
      </c>
      <c r="G704" s="59" t="s">
        <v>600</v>
      </c>
      <c r="H704" s="59">
        <v>1</v>
      </c>
      <c r="I704" s="59">
        <v>0</v>
      </c>
      <c r="J704" s="59">
        <v>0</v>
      </c>
      <c r="K704" s="59">
        <v>0</v>
      </c>
      <c r="L704" s="59">
        <v>1</v>
      </c>
      <c r="M704" s="59"/>
      <c r="N704" s="59"/>
      <c r="O704" s="59">
        <v>1</v>
      </c>
      <c r="P704" s="59"/>
      <c r="Q704" s="59"/>
      <c r="R704" s="59"/>
    </row>
    <row r="705" spans="1:18" x14ac:dyDescent="0.25">
      <c r="A705" s="63">
        <v>39332</v>
      </c>
      <c r="B705" s="59"/>
      <c r="C705" s="59" t="s">
        <v>644</v>
      </c>
      <c r="D705" s="60" t="s">
        <v>716</v>
      </c>
      <c r="E705" s="64">
        <v>0.4201388888888889</v>
      </c>
      <c r="F705" s="59">
        <v>1</v>
      </c>
      <c r="G705" s="59" t="s">
        <v>600</v>
      </c>
      <c r="H705" s="59">
        <v>1</v>
      </c>
      <c r="I705" s="59">
        <v>0</v>
      </c>
      <c r="J705" s="59">
        <v>1</v>
      </c>
      <c r="K705" s="59">
        <v>0</v>
      </c>
      <c r="L705" s="59"/>
      <c r="M705" s="59"/>
      <c r="N705" s="59">
        <v>1</v>
      </c>
      <c r="O705" s="59"/>
      <c r="P705" s="59"/>
      <c r="Q705" s="59"/>
      <c r="R705" s="59"/>
    </row>
    <row r="706" spans="1:18" x14ac:dyDescent="0.25">
      <c r="A706" s="63">
        <v>39333</v>
      </c>
      <c r="B706" s="59"/>
      <c r="C706" s="59" t="s">
        <v>709</v>
      </c>
      <c r="D706" s="60" t="s">
        <v>716</v>
      </c>
      <c r="E706" s="64">
        <v>0.44652777777777775</v>
      </c>
      <c r="F706" s="59">
        <v>2</v>
      </c>
      <c r="G706" s="59" t="s">
        <v>600</v>
      </c>
      <c r="H706" s="59">
        <v>1</v>
      </c>
      <c r="I706" s="59">
        <v>0</v>
      </c>
      <c r="J706" s="59">
        <v>1</v>
      </c>
      <c r="K706" s="59">
        <v>0</v>
      </c>
      <c r="L706" s="59">
        <v>1</v>
      </c>
      <c r="M706" s="59"/>
      <c r="N706" s="59"/>
      <c r="O706" s="59">
        <v>2</v>
      </c>
      <c r="P706" s="59"/>
      <c r="Q706" s="59"/>
      <c r="R706" s="59"/>
    </row>
    <row r="707" spans="1:18" x14ac:dyDescent="0.25">
      <c r="A707" s="63">
        <v>39333</v>
      </c>
      <c r="B707" s="59"/>
      <c r="C707" s="59" t="s">
        <v>709</v>
      </c>
      <c r="D707" s="60" t="s">
        <v>716</v>
      </c>
      <c r="E707" s="64">
        <v>0.44861111111111107</v>
      </c>
      <c r="F707" s="59">
        <v>2</v>
      </c>
      <c r="G707" s="59" t="s">
        <v>600</v>
      </c>
      <c r="H707" s="59">
        <v>2</v>
      </c>
      <c r="I707" s="59">
        <v>0</v>
      </c>
      <c r="J707" s="59">
        <v>1</v>
      </c>
      <c r="K707" s="59">
        <v>0</v>
      </c>
      <c r="L707" s="59">
        <v>1</v>
      </c>
      <c r="M707" s="59"/>
      <c r="N707" s="59"/>
      <c r="O707" s="59">
        <v>2</v>
      </c>
      <c r="P707" s="59"/>
      <c r="Q707" s="59"/>
      <c r="R707" s="59"/>
    </row>
    <row r="708" spans="1:18" x14ac:dyDescent="0.25">
      <c r="A708" s="63">
        <v>39333</v>
      </c>
      <c r="B708" s="59"/>
      <c r="C708" s="59" t="s">
        <v>721</v>
      </c>
      <c r="D708" s="60" t="s">
        <v>716</v>
      </c>
      <c r="E708" s="64">
        <v>0.47222222222222221</v>
      </c>
      <c r="F708" s="59">
        <v>1</v>
      </c>
      <c r="G708" s="59" t="s">
        <v>600</v>
      </c>
      <c r="H708" s="59">
        <v>1</v>
      </c>
      <c r="I708" s="59">
        <v>0</v>
      </c>
      <c r="J708" s="59">
        <v>1</v>
      </c>
      <c r="K708" s="59">
        <v>0</v>
      </c>
      <c r="L708" s="59">
        <v>0</v>
      </c>
      <c r="M708" s="59"/>
      <c r="N708" s="59"/>
      <c r="O708" s="59">
        <v>1</v>
      </c>
      <c r="P708" s="59"/>
      <c r="Q708" s="59"/>
      <c r="R708" s="59"/>
    </row>
    <row r="709" spans="1:18" x14ac:dyDescent="0.25">
      <c r="A709" s="65">
        <v>39334</v>
      </c>
      <c r="B709" s="59"/>
      <c r="C709" s="59" t="s">
        <v>640</v>
      </c>
      <c r="D709" s="60" t="s">
        <v>716</v>
      </c>
      <c r="E709" s="64">
        <v>0.48263888888888884</v>
      </c>
      <c r="F709" s="59">
        <v>3</v>
      </c>
      <c r="G709" s="59" t="s">
        <v>600</v>
      </c>
      <c r="H709" s="59">
        <v>3</v>
      </c>
      <c r="I709" s="59">
        <v>0</v>
      </c>
      <c r="J709" s="59">
        <v>0</v>
      </c>
      <c r="K709" s="59">
        <v>0</v>
      </c>
      <c r="L709" s="59">
        <v>3</v>
      </c>
      <c r="M709" s="59"/>
      <c r="N709" s="59"/>
      <c r="O709" s="59">
        <v>3</v>
      </c>
      <c r="P709" s="59"/>
      <c r="Q709" s="59"/>
      <c r="R709" s="59"/>
    </row>
    <row r="710" spans="1:18" x14ac:dyDescent="0.25">
      <c r="A710" s="65">
        <v>39334</v>
      </c>
      <c r="B710" s="59"/>
      <c r="C710" s="59" t="s">
        <v>640</v>
      </c>
      <c r="D710" s="60" t="s">
        <v>716</v>
      </c>
      <c r="E710" s="64">
        <v>0.48472222222222222</v>
      </c>
      <c r="F710" s="59">
        <v>2</v>
      </c>
      <c r="G710" s="59" t="s">
        <v>600</v>
      </c>
      <c r="H710" s="59">
        <v>2</v>
      </c>
      <c r="I710" s="59">
        <v>0</v>
      </c>
      <c r="J710" s="59">
        <v>0</v>
      </c>
      <c r="K710" s="59">
        <v>1</v>
      </c>
      <c r="L710" s="59">
        <v>1</v>
      </c>
      <c r="M710" s="59"/>
      <c r="N710" s="59"/>
      <c r="O710" s="59">
        <v>2</v>
      </c>
      <c r="P710" s="59"/>
      <c r="Q710" s="59"/>
      <c r="R710" s="59"/>
    </row>
    <row r="711" spans="1:18" x14ac:dyDescent="0.25">
      <c r="A711" s="65">
        <v>39334</v>
      </c>
      <c r="B711" s="59"/>
      <c r="C711" s="59" t="s">
        <v>640</v>
      </c>
      <c r="D711" s="60" t="s">
        <v>716</v>
      </c>
      <c r="E711" s="64">
        <v>0.4861111111111111</v>
      </c>
      <c r="F711" s="59">
        <v>3</v>
      </c>
      <c r="G711" s="59" t="s">
        <v>600</v>
      </c>
      <c r="H711" s="59">
        <v>3</v>
      </c>
      <c r="I711" s="59">
        <v>0</v>
      </c>
      <c r="J711" s="59">
        <v>1</v>
      </c>
      <c r="K711" s="59">
        <v>2</v>
      </c>
      <c r="L711" s="59">
        <v>0</v>
      </c>
      <c r="M711" s="59"/>
      <c r="N711" s="59"/>
      <c r="O711" s="59">
        <v>3</v>
      </c>
      <c r="P711" s="59"/>
      <c r="Q711" s="59"/>
      <c r="R711" s="59"/>
    </row>
    <row r="712" spans="1:18" x14ac:dyDescent="0.25">
      <c r="A712" s="65">
        <v>39334</v>
      </c>
      <c r="B712" s="59"/>
      <c r="C712" s="59" t="s">
        <v>640</v>
      </c>
      <c r="D712" s="60" t="s">
        <v>716</v>
      </c>
      <c r="E712" s="64">
        <v>0.48749999999999999</v>
      </c>
      <c r="F712" s="59">
        <v>11</v>
      </c>
      <c r="G712" s="59" t="s">
        <v>600</v>
      </c>
      <c r="H712" s="59">
        <v>11</v>
      </c>
      <c r="I712" s="59">
        <v>0</v>
      </c>
      <c r="J712" s="59">
        <v>0</v>
      </c>
      <c r="K712" s="59">
        <v>0</v>
      </c>
      <c r="L712" s="59">
        <v>11</v>
      </c>
      <c r="M712" s="59"/>
      <c r="N712" s="59"/>
      <c r="O712" s="59">
        <v>11</v>
      </c>
      <c r="P712" s="59"/>
      <c r="Q712" s="59"/>
      <c r="R712" s="59"/>
    </row>
    <row r="713" spans="1:18" x14ac:dyDescent="0.25">
      <c r="A713" s="65">
        <v>39334</v>
      </c>
      <c r="B713" s="59"/>
      <c r="C713" s="59" t="s">
        <v>703</v>
      </c>
      <c r="D713" s="60" t="s">
        <v>716</v>
      </c>
      <c r="E713" s="64">
        <v>0.49236111111111108</v>
      </c>
      <c r="F713" s="59">
        <v>2</v>
      </c>
      <c r="G713" s="59" t="s">
        <v>600</v>
      </c>
      <c r="H713" s="59">
        <v>2</v>
      </c>
      <c r="I713" s="59">
        <v>0</v>
      </c>
      <c r="J713" s="59">
        <v>1</v>
      </c>
      <c r="K713" s="59">
        <v>0</v>
      </c>
      <c r="L713" s="59">
        <v>1</v>
      </c>
      <c r="M713" s="59"/>
      <c r="N713" s="59"/>
      <c r="O713" s="59">
        <v>2</v>
      </c>
      <c r="P713" s="59"/>
      <c r="Q713" s="59"/>
      <c r="R713" s="59"/>
    </row>
    <row r="714" spans="1:18" x14ac:dyDescent="0.25">
      <c r="A714" s="65">
        <v>39334</v>
      </c>
      <c r="B714" s="59"/>
      <c r="C714" s="59" t="s">
        <v>703</v>
      </c>
      <c r="D714" s="60" t="s">
        <v>716</v>
      </c>
      <c r="E714" s="64">
        <v>0.49583333333333329</v>
      </c>
      <c r="F714" s="59">
        <v>1</v>
      </c>
      <c r="G714" s="59" t="s">
        <v>600</v>
      </c>
      <c r="H714" s="59">
        <v>1</v>
      </c>
      <c r="I714" s="59">
        <v>0</v>
      </c>
      <c r="J714" s="59">
        <v>0</v>
      </c>
      <c r="K714" s="59">
        <v>1</v>
      </c>
      <c r="L714" s="59">
        <v>0</v>
      </c>
      <c r="M714" s="59"/>
      <c r="N714" s="59"/>
      <c r="O714" s="59">
        <v>1</v>
      </c>
      <c r="P714" s="59"/>
      <c r="Q714" s="59"/>
      <c r="R714" s="59"/>
    </row>
    <row r="715" spans="1:18" x14ac:dyDescent="0.25">
      <c r="A715" s="65">
        <v>39334</v>
      </c>
      <c r="B715" s="59"/>
      <c r="C715" s="59" t="s">
        <v>703</v>
      </c>
      <c r="D715" s="60" t="s">
        <v>716</v>
      </c>
      <c r="E715" s="64">
        <v>0.5</v>
      </c>
      <c r="F715" s="59">
        <v>3</v>
      </c>
      <c r="G715" s="59" t="s">
        <v>600</v>
      </c>
      <c r="H715" s="59">
        <v>3</v>
      </c>
      <c r="I715" s="59">
        <v>0</v>
      </c>
      <c r="J715" s="59">
        <v>1</v>
      </c>
      <c r="K715" s="59">
        <v>0</v>
      </c>
      <c r="L715" s="59">
        <v>2</v>
      </c>
      <c r="M715" s="59"/>
      <c r="N715" s="59"/>
      <c r="O715" s="59">
        <v>3</v>
      </c>
      <c r="P715" s="59"/>
      <c r="Q715" s="59"/>
      <c r="R715" s="59"/>
    </row>
    <row r="716" spans="1:18" x14ac:dyDescent="0.25">
      <c r="A716" s="65">
        <v>39334</v>
      </c>
      <c r="B716" s="59"/>
      <c r="C716" s="59" t="s">
        <v>703</v>
      </c>
      <c r="D716" s="60" t="s">
        <v>716</v>
      </c>
      <c r="E716" s="64">
        <v>0.50763888888888886</v>
      </c>
      <c r="F716" s="59">
        <v>1</v>
      </c>
      <c r="G716" s="59" t="s">
        <v>600</v>
      </c>
      <c r="H716" s="59">
        <v>1</v>
      </c>
      <c r="I716" s="59">
        <v>0</v>
      </c>
      <c r="J716" s="59">
        <v>0</v>
      </c>
      <c r="K716" s="59">
        <v>1</v>
      </c>
      <c r="L716" s="59">
        <v>0</v>
      </c>
      <c r="M716" s="59"/>
      <c r="N716" s="59"/>
      <c r="O716" s="59">
        <v>1</v>
      </c>
      <c r="P716" s="59"/>
      <c r="Q716" s="59"/>
      <c r="R716" s="59"/>
    </row>
    <row r="717" spans="1:18" x14ac:dyDescent="0.25">
      <c r="A717" s="65">
        <v>39334</v>
      </c>
      <c r="B717" s="59"/>
      <c r="C717" s="59" t="s">
        <v>703</v>
      </c>
      <c r="D717" s="60" t="s">
        <v>716</v>
      </c>
      <c r="E717" s="64">
        <v>0.51111111111111107</v>
      </c>
      <c r="F717" s="59">
        <v>3</v>
      </c>
      <c r="G717" s="59" t="s">
        <v>600</v>
      </c>
      <c r="H717" s="59">
        <v>2</v>
      </c>
      <c r="I717" s="59">
        <v>0</v>
      </c>
      <c r="J717" s="59">
        <v>0</v>
      </c>
      <c r="K717" s="59">
        <v>1</v>
      </c>
      <c r="L717" s="59">
        <v>2</v>
      </c>
      <c r="M717" s="59"/>
      <c r="N717" s="59"/>
      <c r="O717" s="59">
        <v>2</v>
      </c>
      <c r="P717" s="59">
        <v>1</v>
      </c>
      <c r="Q717" s="59"/>
      <c r="R717" s="59"/>
    </row>
    <row r="718" spans="1:18" x14ac:dyDescent="0.25">
      <c r="A718" s="65">
        <v>39334</v>
      </c>
      <c r="B718" s="59"/>
      <c r="C718" s="59" t="s">
        <v>708</v>
      </c>
      <c r="D718" s="60" t="s">
        <v>716</v>
      </c>
      <c r="E718" s="64">
        <v>0.51805555555555549</v>
      </c>
      <c r="F718" s="59">
        <v>2</v>
      </c>
      <c r="G718" s="59" t="s">
        <v>600</v>
      </c>
      <c r="H718" s="59">
        <v>2</v>
      </c>
      <c r="I718" s="59">
        <v>0</v>
      </c>
      <c r="J718" s="59">
        <v>0</v>
      </c>
      <c r="K718" s="59">
        <v>0</v>
      </c>
      <c r="L718" s="59">
        <v>2</v>
      </c>
      <c r="M718" s="59"/>
      <c r="N718" s="59"/>
      <c r="O718" s="59">
        <v>2</v>
      </c>
      <c r="P718" s="59"/>
      <c r="Q718" s="59"/>
      <c r="R718" s="59"/>
    </row>
    <row r="719" spans="1:18" x14ac:dyDescent="0.25">
      <c r="A719" s="65">
        <v>39334</v>
      </c>
      <c r="B719" s="59"/>
      <c r="C719" s="59" t="s">
        <v>708</v>
      </c>
      <c r="D719" s="60" t="s">
        <v>716</v>
      </c>
      <c r="E719" s="64">
        <v>0.51944444444444438</v>
      </c>
      <c r="F719" s="59">
        <v>3</v>
      </c>
      <c r="G719" s="59" t="s">
        <v>600</v>
      </c>
      <c r="H719" s="59">
        <v>3</v>
      </c>
      <c r="I719" s="59">
        <v>0</v>
      </c>
      <c r="J719" s="59">
        <v>0</v>
      </c>
      <c r="K719" s="59">
        <v>1</v>
      </c>
      <c r="L719" s="59">
        <v>2</v>
      </c>
      <c r="M719" s="59"/>
      <c r="N719" s="59"/>
      <c r="O719" s="59">
        <v>3</v>
      </c>
      <c r="P719" s="59"/>
      <c r="Q719" s="59"/>
      <c r="R719" s="59"/>
    </row>
    <row r="720" spans="1:18" x14ac:dyDescent="0.25">
      <c r="A720" s="65">
        <v>39334</v>
      </c>
      <c r="B720" s="59"/>
      <c r="C720" s="59" t="s">
        <v>708</v>
      </c>
      <c r="D720" s="60" t="s">
        <v>716</v>
      </c>
      <c r="E720" s="64">
        <v>0.52291666666666659</v>
      </c>
      <c r="F720" s="59">
        <v>1</v>
      </c>
      <c r="G720" s="59" t="s">
        <v>600</v>
      </c>
      <c r="H720" s="59">
        <v>1</v>
      </c>
      <c r="I720" s="59">
        <v>0</v>
      </c>
      <c r="J720" s="59">
        <v>1</v>
      </c>
      <c r="K720" s="59">
        <v>0</v>
      </c>
      <c r="L720" s="59">
        <v>0</v>
      </c>
      <c r="M720" s="59"/>
      <c r="N720" s="59"/>
      <c r="O720" s="59">
        <v>1</v>
      </c>
      <c r="P720" s="59"/>
      <c r="Q720" s="59"/>
      <c r="R720" s="59"/>
    </row>
    <row r="721" spans="1:18" x14ac:dyDescent="0.25">
      <c r="A721" s="63">
        <v>39336</v>
      </c>
      <c r="B721" s="59"/>
      <c r="C721" s="59" t="s">
        <v>655</v>
      </c>
      <c r="D721" s="60" t="s">
        <v>716</v>
      </c>
      <c r="E721" s="64">
        <v>0.52638888888888891</v>
      </c>
      <c r="F721" s="59">
        <v>2</v>
      </c>
      <c r="G721" s="59" t="s">
        <v>600</v>
      </c>
      <c r="H721" s="59">
        <v>2</v>
      </c>
      <c r="I721" s="59">
        <v>0</v>
      </c>
      <c r="J721" s="59">
        <v>1</v>
      </c>
      <c r="K721" s="59">
        <v>0</v>
      </c>
      <c r="L721" s="59">
        <v>1</v>
      </c>
      <c r="M721" s="59"/>
      <c r="N721" s="59"/>
      <c r="O721" s="59">
        <v>2</v>
      </c>
      <c r="P721" s="59"/>
      <c r="Q721" s="59"/>
      <c r="R721" s="59"/>
    </row>
    <row r="722" spans="1:18" x14ac:dyDescent="0.25">
      <c r="A722" s="63">
        <v>39336</v>
      </c>
      <c r="B722" s="59"/>
      <c r="C722" s="59" t="s">
        <v>616</v>
      </c>
      <c r="D722" s="60" t="s">
        <v>716</v>
      </c>
      <c r="E722" s="64">
        <v>0.52916666666666667</v>
      </c>
      <c r="F722" s="59">
        <v>2</v>
      </c>
      <c r="G722" s="59" t="s">
        <v>600</v>
      </c>
      <c r="H722" s="59">
        <v>0</v>
      </c>
      <c r="I722" s="59">
        <v>0</v>
      </c>
      <c r="J722" s="59">
        <v>0</v>
      </c>
      <c r="K722" s="59">
        <v>0</v>
      </c>
      <c r="L722" s="59">
        <v>2</v>
      </c>
      <c r="M722" s="59"/>
      <c r="N722" s="59"/>
      <c r="O722" s="59"/>
      <c r="P722" s="59"/>
      <c r="Q722" s="59"/>
      <c r="R722" s="59">
        <v>2</v>
      </c>
    </row>
    <row r="723" spans="1:18" x14ac:dyDescent="0.25">
      <c r="A723" s="63">
        <v>39336</v>
      </c>
      <c r="B723" s="59"/>
      <c r="C723" s="59" t="s">
        <v>625</v>
      </c>
      <c r="D723" s="60" t="s">
        <v>716</v>
      </c>
      <c r="E723" s="64">
        <v>0.52986111111111112</v>
      </c>
      <c r="F723" s="59">
        <v>1</v>
      </c>
      <c r="G723" s="59" t="s">
        <v>600</v>
      </c>
      <c r="H723" s="59">
        <v>1</v>
      </c>
      <c r="I723" s="59">
        <v>0</v>
      </c>
      <c r="J723" s="59">
        <v>0</v>
      </c>
      <c r="K723" s="59">
        <v>0</v>
      </c>
      <c r="L723" s="59">
        <v>1</v>
      </c>
      <c r="M723" s="59"/>
      <c r="N723" s="59"/>
      <c r="O723" s="59">
        <v>1</v>
      </c>
      <c r="P723" s="59"/>
      <c r="Q723" s="59"/>
      <c r="R723" s="59"/>
    </row>
    <row r="724" spans="1:18" x14ac:dyDescent="0.25">
      <c r="A724" s="63">
        <v>39336</v>
      </c>
      <c r="B724" s="59"/>
      <c r="C724" s="59" t="s">
        <v>608</v>
      </c>
      <c r="D724" s="60" t="s">
        <v>716</v>
      </c>
      <c r="E724" s="64">
        <v>0.52986111111111112</v>
      </c>
      <c r="F724" s="59">
        <v>1</v>
      </c>
      <c r="G724" s="59" t="s">
        <v>600</v>
      </c>
      <c r="H724" s="59">
        <v>0</v>
      </c>
      <c r="I724" s="59">
        <v>0</v>
      </c>
      <c r="J724" s="59">
        <v>0</v>
      </c>
      <c r="K724" s="59">
        <v>0</v>
      </c>
      <c r="L724" s="59">
        <v>1</v>
      </c>
      <c r="M724" s="59"/>
      <c r="N724" s="59"/>
      <c r="O724" s="59"/>
      <c r="P724" s="59">
        <v>1</v>
      </c>
      <c r="Q724" s="59"/>
      <c r="R724" s="59"/>
    </row>
    <row r="725" spans="1:18" x14ac:dyDescent="0.25">
      <c r="A725" s="63">
        <v>39336</v>
      </c>
      <c r="B725" s="59"/>
      <c r="C725" s="59" t="s">
        <v>625</v>
      </c>
      <c r="D725" s="60" t="s">
        <v>716</v>
      </c>
      <c r="E725" s="64">
        <v>0.53402777777777777</v>
      </c>
      <c r="F725" s="59">
        <v>1</v>
      </c>
      <c r="G725" s="59" t="s">
        <v>600</v>
      </c>
      <c r="H725" s="59">
        <v>1</v>
      </c>
      <c r="I725" s="59">
        <v>0</v>
      </c>
      <c r="J725" s="59">
        <v>0</v>
      </c>
      <c r="K725" s="59">
        <v>0</v>
      </c>
      <c r="L725" s="59">
        <v>1</v>
      </c>
      <c r="M725" s="59"/>
      <c r="N725" s="59"/>
      <c r="O725" s="59">
        <v>1</v>
      </c>
      <c r="P725" s="59"/>
      <c r="Q725" s="59"/>
      <c r="R725" s="59"/>
    </row>
    <row r="726" spans="1:18" x14ac:dyDescent="0.25">
      <c r="A726" s="63">
        <v>39336</v>
      </c>
      <c r="B726" s="59"/>
      <c r="C726" s="59" t="s">
        <v>722</v>
      </c>
      <c r="D726" s="60" t="s">
        <v>716</v>
      </c>
      <c r="E726" s="64">
        <v>0.53611111111111109</v>
      </c>
      <c r="F726" s="59">
        <v>1</v>
      </c>
      <c r="G726" s="59" t="s">
        <v>600</v>
      </c>
      <c r="H726" s="59">
        <v>1</v>
      </c>
      <c r="I726" s="59">
        <v>0</v>
      </c>
      <c r="J726" s="59">
        <v>0</v>
      </c>
      <c r="K726" s="59">
        <v>0</v>
      </c>
      <c r="L726" s="59">
        <v>1</v>
      </c>
      <c r="M726" s="59"/>
      <c r="N726" s="59"/>
      <c r="O726" s="59">
        <v>1</v>
      </c>
      <c r="P726" s="59"/>
      <c r="Q726" s="59"/>
      <c r="R726" s="59"/>
    </row>
    <row r="727" spans="1:18" x14ac:dyDescent="0.25">
      <c r="A727" s="63">
        <v>39336</v>
      </c>
      <c r="B727" s="59"/>
      <c r="C727" s="59" t="s">
        <v>626</v>
      </c>
      <c r="D727" s="60" t="s">
        <v>716</v>
      </c>
      <c r="E727" s="64">
        <v>0.53819444444444442</v>
      </c>
      <c r="F727" s="59">
        <v>1</v>
      </c>
      <c r="G727" s="59" t="s">
        <v>600</v>
      </c>
      <c r="H727" s="59">
        <v>1</v>
      </c>
      <c r="I727" s="59">
        <v>0</v>
      </c>
      <c r="J727" s="59">
        <v>0</v>
      </c>
      <c r="K727" s="59">
        <v>0</v>
      </c>
      <c r="L727" s="59">
        <v>1</v>
      </c>
      <c r="M727" s="59"/>
      <c r="N727" s="59"/>
      <c r="O727" s="59">
        <v>1</v>
      </c>
      <c r="P727" s="59"/>
      <c r="Q727" s="59"/>
      <c r="R727" s="59"/>
    </row>
    <row r="728" spans="1:18" x14ac:dyDescent="0.25">
      <c r="A728" s="63">
        <v>39336</v>
      </c>
      <c r="B728" s="59"/>
      <c r="C728" s="59" t="s">
        <v>656</v>
      </c>
      <c r="D728" s="60" t="s">
        <v>716</v>
      </c>
      <c r="E728" s="64">
        <v>0.54027777777777775</v>
      </c>
      <c r="F728" s="59">
        <v>5</v>
      </c>
      <c r="G728" s="59" t="s">
        <v>600</v>
      </c>
      <c r="H728" s="59">
        <v>5</v>
      </c>
      <c r="I728" s="59">
        <v>0</v>
      </c>
      <c r="J728" s="59">
        <v>0</v>
      </c>
      <c r="K728" s="59">
        <v>0</v>
      </c>
      <c r="L728" s="59">
        <v>5</v>
      </c>
      <c r="M728" s="59"/>
      <c r="N728" s="59"/>
      <c r="O728" s="59">
        <v>5</v>
      </c>
      <c r="P728" s="59"/>
      <c r="Q728" s="59"/>
      <c r="R728" s="59"/>
    </row>
    <row r="729" spans="1:18" x14ac:dyDescent="0.25">
      <c r="A729" s="63">
        <v>39336</v>
      </c>
      <c r="B729" s="59"/>
      <c r="C729" s="59" t="s">
        <v>652</v>
      </c>
      <c r="D729" s="60" t="s">
        <v>716</v>
      </c>
      <c r="E729" s="64">
        <v>0.5444444444444444</v>
      </c>
      <c r="F729" s="59">
        <v>5</v>
      </c>
      <c r="G729" s="59" t="s">
        <v>600</v>
      </c>
      <c r="H729" s="59">
        <v>5</v>
      </c>
      <c r="I729" s="59">
        <v>1</v>
      </c>
      <c r="J729" s="59">
        <v>0</v>
      </c>
      <c r="K729" s="59">
        <v>1</v>
      </c>
      <c r="L729" s="59">
        <v>4</v>
      </c>
      <c r="M729" s="59" t="s">
        <v>615</v>
      </c>
      <c r="N729" s="59"/>
      <c r="O729" s="59">
        <v>5</v>
      </c>
      <c r="P729" s="59"/>
      <c r="Q729" s="59"/>
      <c r="R729" s="59"/>
    </row>
    <row r="730" spans="1:18" x14ac:dyDescent="0.25">
      <c r="A730" s="63">
        <v>39336</v>
      </c>
      <c r="B730" s="59"/>
      <c r="C730" s="59" t="s">
        <v>628</v>
      </c>
      <c r="D730" s="60" t="s">
        <v>716</v>
      </c>
      <c r="E730" s="64">
        <v>0.56666666666666665</v>
      </c>
      <c r="F730" s="59">
        <v>4</v>
      </c>
      <c r="G730" s="59" t="s">
        <v>600</v>
      </c>
      <c r="H730" s="59">
        <v>4</v>
      </c>
      <c r="I730" s="59">
        <v>0</v>
      </c>
      <c r="J730" s="59">
        <v>1</v>
      </c>
      <c r="K730" s="59">
        <v>0</v>
      </c>
      <c r="L730" s="59">
        <v>3</v>
      </c>
      <c r="M730" s="59"/>
      <c r="N730" s="59"/>
      <c r="O730" s="59">
        <v>4</v>
      </c>
      <c r="P730" s="59"/>
      <c r="Q730" s="59"/>
      <c r="R730" s="59"/>
    </row>
    <row r="731" spans="1:18" x14ac:dyDescent="0.25">
      <c r="A731" s="63">
        <v>39336</v>
      </c>
      <c r="B731" s="59"/>
      <c r="C731" s="59" t="s">
        <v>723</v>
      </c>
      <c r="D731" s="60" t="s">
        <v>716</v>
      </c>
      <c r="E731" s="64">
        <v>0.56527777777777777</v>
      </c>
      <c r="F731" s="59">
        <v>4</v>
      </c>
      <c r="G731" s="59" t="s">
        <v>600</v>
      </c>
      <c r="H731" s="59">
        <v>4</v>
      </c>
      <c r="I731" s="59">
        <v>1</v>
      </c>
      <c r="J731" s="59">
        <v>0</v>
      </c>
      <c r="K731" s="59">
        <v>1</v>
      </c>
      <c r="L731" s="59">
        <v>3</v>
      </c>
      <c r="M731" s="59" t="s">
        <v>615</v>
      </c>
      <c r="N731" s="59"/>
      <c r="O731" s="59">
        <v>4</v>
      </c>
      <c r="P731" s="59"/>
      <c r="Q731" s="59"/>
      <c r="R731" s="59"/>
    </row>
    <row r="732" spans="1:18" x14ac:dyDescent="0.25">
      <c r="A732" s="63">
        <v>39337</v>
      </c>
      <c r="B732" s="59"/>
      <c r="C732" s="59" t="s">
        <v>38</v>
      </c>
      <c r="D732" s="60" t="s">
        <v>716</v>
      </c>
      <c r="E732" s="64">
        <v>0.57638888888888884</v>
      </c>
      <c r="F732" s="59">
        <v>1</v>
      </c>
      <c r="G732" s="59" t="s">
        <v>600</v>
      </c>
      <c r="H732" s="59">
        <v>1</v>
      </c>
      <c r="I732" s="59">
        <v>0</v>
      </c>
      <c r="J732" s="59">
        <v>0</v>
      </c>
      <c r="K732" s="59">
        <v>0</v>
      </c>
      <c r="L732" s="59">
        <v>1</v>
      </c>
      <c r="M732" s="59"/>
      <c r="N732" s="59"/>
      <c r="O732" s="59">
        <v>1</v>
      </c>
      <c r="P732" s="59"/>
      <c r="Q732" s="59"/>
      <c r="R732" s="59"/>
    </row>
    <row r="733" spans="1:18" x14ac:dyDescent="0.25">
      <c r="A733" s="63">
        <v>39337</v>
      </c>
      <c r="B733" s="59"/>
      <c r="C733" s="59" t="s">
        <v>607</v>
      </c>
      <c r="D733" s="60" t="s">
        <v>716</v>
      </c>
      <c r="E733" s="64">
        <v>0.57847222222222217</v>
      </c>
      <c r="F733" s="59">
        <v>2</v>
      </c>
      <c r="G733" s="59" t="s">
        <v>600</v>
      </c>
      <c r="H733" s="59">
        <v>2</v>
      </c>
      <c r="I733" s="59">
        <v>0</v>
      </c>
      <c r="J733" s="59">
        <v>1</v>
      </c>
      <c r="K733" s="59">
        <v>0</v>
      </c>
      <c r="L733" s="59">
        <v>1</v>
      </c>
      <c r="M733" s="59"/>
      <c r="N733" s="59"/>
      <c r="O733" s="59">
        <v>2</v>
      </c>
      <c r="P733" s="59"/>
      <c r="Q733" s="59"/>
      <c r="R733" s="59"/>
    </row>
    <row r="734" spans="1:18" x14ac:dyDescent="0.25">
      <c r="A734" s="63">
        <v>39337</v>
      </c>
      <c r="B734" s="59"/>
      <c r="C734" s="59" t="s">
        <v>44</v>
      </c>
      <c r="D734" s="60" t="s">
        <v>716</v>
      </c>
      <c r="E734" s="64">
        <v>0.57847222222222217</v>
      </c>
      <c r="F734" s="59">
        <v>1</v>
      </c>
      <c r="G734" s="59" t="s">
        <v>600</v>
      </c>
      <c r="H734" s="59">
        <v>1</v>
      </c>
      <c r="I734" s="59">
        <v>0</v>
      </c>
      <c r="J734" s="59">
        <v>0</v>
      </c>
      <c r="K734" s="59">
        <v>0</v>
      </c>
      <c r="L734" s="59">
        <v>1</v>
      </c>
      <c r="M734" s="59"/>
      <c r="N734" s="59"/>
      <c r="O734" s="59">
        <v>1</v>
      </c>
      <c r="P734" s="59"/>
      <c r="Q734" s="59"/>
      <c r="R734" s="59"/>
    </row>
    <row r="735" spans="1:18" x14ac:dyDescent="0.25">
      <c r="A735" s="63">
        <v>39337</v>
      </c>
      <c r="B735" s="59"/>
      <c r="C735" s="59" t="s">
        <v>616</v>
      </c>
      <c r="D735" s="60" t="s">
        <v>716</v>
      </c>
      <c r="E735" s="64">
        <v>0.58680555555555558</v>
      </c>
      <c r="F735" s="59">
        <v>2</v>
      </c>
      <c r="G735" s="59" t="s">
        <v>600</v>
      </c>
      <c r="H735" s="59">
        <v>2</v>
      </c>
      <c r="I735" s="59">
        <v>0</v>
      </c>
      <c r="J735" s="59">
        <v>0</v>
      </c>
      <c r="K735" s="59">
        <v>0</v>
      </c>
      <c r="L735" s="59">
        <v>2</v>
      </c>
      <c r="M735" s="59"/>
      <c r="N735" s="59"/>
      <c r="O735" s="59">
        <v>2</v>
      </c>
      <c r="P735" s="59"/>
      <c r="Q735" s="59"/>
      <c r="R735" s="59"/>
    </row>
    <row r="736" spans="1:18" x14ac:dyDescent="0.25">
      <c r="A736" s="63">
        <v>39337</v>
      </c>
      <c r="B736" s="59"/>
      <c r="C736" s="59" t="s">
        <v>50</v>
      </c>
      <c r="D736" s="60" t="s">
        <v>716</v>
      </c>
      <c r="E736" s="64">
        <v>0.58680555555555558</v>
      </c>
      <c r="F736" s="59">
        <v>1</v>
      </c>
      <c r="G736" s="59" t="s">
        <v>600</v>
      </c>
      <c r="H736" s="59">
        <v>1</v>
      </c>
      <c r="I736" s="59">
        <v>0</v>
      </c>
      <c r="J736" s="59">
        <v>1</v>
      </c>
      <c r="K736" s="59">
        <v>0</v>
      </c>
      <c r="L736" s="59">
        <v>0</v>
      </c>
      <c r="M736" s="59"/>
      <c r="N736" s="59"/>
      <c r="O736" s="59">
        <v>1</v>
      </c>
      <c r="P736" s="59"/>
      <c r="Q736" s="59"/>
      <c r="R736" s="59"/>
    </row>
    <row r="737" spans="1:18" x14ac:dyDescent="0.25">
      <c r="A737" s="63">
        <v>39337</v>
      </c>
      <c r="B737" s="59"/>
      <c r="C737" s="59" t="s">
        <v>64</v>
      </c>
      <c r="D737" s="60" t="s">
        <v>716</v>
      </c>
      <c r="E737" s="64">
        <v>0.59027777777777779</v>
      </c>
      <c r="F737" s="59">
        <v>1</v>
      </c>
      <c r="G737" s="59" t="s">
        <v>600</v>
      </c>
      <c r="H737" s="59">
        <v>1</v>
      </c>
      <c r="I737" s="59">
        <v>0</v>
      </c>
      <c r="J737" s="59">
        <v>0</v>
      </c>
      <c r="K737" s="59">
        <v>0</v>
      </c>
      <c r="L737" s="59">
        <v>1</v>
      </c>
      <c r="M737" s="59"/>
      <c r="N737" s="59"/>
      <c r="O737" s="59"/>
      <c r="P737" s="59">
        <v>1</v>
      </c>
      <c r="Q737" s="59"/>
      <c r="R737" s="59">
        <v>1</v>
      </c>
    </row>
    <row r="738" spans="1:18" x14ac:dyDescent="0.25">
      <c r="A738" s="63">
        <v>39337</v>
      </c>
      <c r="B738" s="59"/>
      <c r="C738" s="59" t="s">
        <v>658</v>
      </c>
      <c r="D738" s="60" t="s">
        <v>716</v>
      </c>
      <c r="E738" s="64">
        <v>0.59444444444444444</v>
      </c>
      <c r="F738" s="59">
        <v>2</v>
      </c>
      <c r="G738" s="59" t="s">
        <v>600</v>
      </c>
      <c r="H738" s="59">
        <v>2</v>
      </c>
      <c r="I738" s="59">
        <v>0</v>
      </c>
      <c r="J738" s="59">
        <v>0</v>
      </c>
      <c r="K738" s="59">
        <v>0</v>
      </c>
      <c r="L738" s="59">
        <v>2</v>
      </c>
      <c r="M738" s="59"/>
      <c r="N738" s="59"/>
      <c r="O738" s="59">
        <v>2</v>
      </c>
      <c r="P738" s="59"/>
      <c r="Q738" s="59"/>
      <c r="R738" s="59"/>
    </row>
    <row r="739" spans="1:18" x14ac:dyDescent="0.25">
      <c r="A739" s="63">
        <v>39337</v>
      </c>
      <c r="B739" s="59"/>
      <c r="C739" s="59" t="s">
        <v>634</v>
      </c>
      <c r="D739" s="60" t="s">
        <v>716</v>
      </c>
      <c r="E739" s="64">
        <v>0.59652777777777777</v>
      </c>
      <c r="F739" s="59">
        <v>1</v>
      </c>
      <c r="G739" s="59" t="s">
        <v>600</v>
      </c>
      <c r="H739" s="59">
        <v>1</v>
      </c>
      <c r="I739" s="59">
        <v>0</v>
      </c>
      <c r="J739" s="59">
        <v>0</v>
      </c>
      <c r="K739" s="59">
        <v>0</v>
      </c>
      <c r="L739" s="59">
        <v>1</v>
      </c>
      <c r="M739" s="59"/>
      <c r="N739" s="59"/>
      <c r="O739" s="59">
        <v>1</v>
      </c>
      <c r="P739" s="59"/>
      <c r="Q739" s="59"/>
      <c r="R739" s="59"/>
    </row>
    <row r="740" spans="1:18" x14ac:dyDescent="0.25">
      <c r="A740" s="63">
        <v>39337</v>
      </c>
      <c r="B740" s="59"/>
      <c r="C740" s="59" t="s">
        <v>634</v>
      </c>
      <c r="D740" s="60" t="s">
        <v>716</v>
      </c>
      <c r="E740" s="64">
        <v>0.59791666666666665</v>
      </c>
      <c r="F740" s="59">
        <v>1</v>
      </c>
      <c r="G740" s="59" t="s">
        <v>600</v>
      </c>
      <c r="H740" s="59">
        <v>1</v>
      </c>
      <c r="I740" s="59">
        <v>0</v>
      </c>
      <c r="J740" s="59">
        <v>0</v>
      </c>
      <c r="K740" s="59">
        <v>0</v>
      </c>
      <c r="L740" s="59">
        <v>1</v>
      </c>
      <c r="M740" s="59"/>
      <c r="N740" s="59"/>
      <c r="O740" s="59"/>
      <c r="P740" s="59"/>
      <c r="Q740" s="59"/>
      <c r="R740" s="59"/>
    </row>
    <row r="741" spans="1:18" x14ac:dyDescent="0.25">
      <c r="A741" s="63">
        <v>39337</v>
      </c>
      <c r="B741" s="59"/>
      <c r="C741" s="59" t="s">
        <v>634</v>
      </c>
      <c r="D741" s="60" t="s">
        <v>716</v>
      </c>
      <c r="E741" s="64">
        <v>0.60069444444444442</v>
      </c>
      <c r="F741" s="59">
        <v>2</v>
      </c>
      <c r="G741" s="59" t="s">
        <v>600</v>
      </c>
      <c r="H741" s="59">
        <v>2</v>
      </c>
      <c r="I741" s="59">
        <v>0</v>
      </c>
      <c r="J741" s="59">
        <v>0</v>
      </c>
      <c r="K741" s="59">
        <v>0</v>
      </c>
      <c r="L741" s="59">
        <v>2</v>
      </c>
      <c r="M741" s="59"/>
      <c r="N741" s="59"/>
      <c r="O741" s="59">
        <v>2</v>
      </c>
      <c r="P741" s="59"/>
      <c r="Q741" s="59"/>
      <c r="R741" s="59"/>
    </row>
    <row r="742" spans="1:18" x14ac:dyDescent="0.25">
      <c r="A742" s="63">
        <v>39337</v>
      </c>
      <c r="B742" s="59"/>
      <c r="C742" s="59" t="s">
        <v>638</v>
      </c>
      <c r="D742" s="60" t="s">
        <v>716</v>
      </c>
      <c r="E742" s="64">
        <v>0.61458333333333326</v>
      </c>
      <c r="F742" s="59">
        <v>1</v>
      </c>
      <c r="G742" s="59" t="s">
        <v>600</v>
      </c>
      <c r="H742" s="59">
        <v>1</v>
      </c>
      <c r="I742" s="59">
        <v>0</v>
      </c>
      <c r="J742" s="59">
        <v>0</v>
      </c>
      <c r="K742" s="59">
        <v>0</v>
      </c>
      <c r="L742" s="59">
        <v>1</v>
      </c>
      <c r="M742" s="59"/>
      <c r="N742" s="59">
        <v>1</v>
      </c>
      <c r="O742" s="59"/>
      <c r="P742" s="59"/>
      <c r="Q742" s="59"/>
      <c r="R742" s="59"/>
    </row>
    <row r="743" spans="1:18" x14ac:dyDescent="0.25">
      <c r="A743" s="63">
        <v>39349</v>
      </c>
      <c r="B743" s="59"/>
      <c r="C743" s="59" t="s">
        <v>620</v>
      </c>
      <c r="D743" s="60" t="s">
        <v>716</v>
      </c>
      <c r="E743" s="64">
        <v>0.48263888888888884</v>
      </c>
      <c r="F743" s="59">
        <v>3</v>
      </c>
      <c r="G743" s="59" t="s">
        <v>600</v>
      </c>
      <c r="H743" s="59">
        <v>0</v>
      </c>
      <c r="I743" s="59">
        <v>0</v>
      </c>
      <c r="J743" s="59">
        <v>0</v>
      </c>
      <c r="K743" s="59">
        <v>0</v>
      </c>
      <c r="L743" s="59">
        <v>3</v>
      </c>
      <c r="M743" s="59"/>
      <c r="N743" s="59"/>
      <c r="O743" s="59">
        <v>3</v>
      </c>
      <c r="P743" s="59"/>
      <c r="Q743" s="59"/>
      <c r="R743" s="59"/>
    </row>
    <row r="744" spans="1:18" x14ac:dyDescent="0.25">
      <c r="A744" s="63">
        <v>39349</v>
      </c>
      <c r="B744" s="59"/>
      <c r="C744" s="59" t="s">
        <v>89</v>
      </c>
      <c r="D744" s="60" t="s">
        <v>716</v>
      </c>
      <c r="E744" s="64">
        <v>0.48541666666666666</v>
      </c>
      <c r="F744" s="59">
        <v>1</v>
      </c>
      <c r="G744" s="59" t="s">
        <v>600</v>
      </c>
      <c r="H744" s="59">
        <v>0</v>
      </c>
      <c r="I744" s="59">
        <v>0</v>
      </c>
      <c r="J744" s="59">
        <v>0</v>
      </c>
      <c r="K744" s="59">
        <v>0</v>
      </c>
      <c r="L744" s="59">
        <v>1</v>
      </c>
      <c r="M744" s="59"/>
      <c r="N744" s="59"/>
      <c r="O744" s="59">
        <v>1</v>
      </c>
      <c r="P744" s="59"/>
      <c r="Q744" s="59"/>
      <c r="R744" s="59"/>
    </row>
    <row r="745" spans="1:18" x14ac:dyDescent="0.25">
      <c r="A745" s="63">
        <v>39349</v>
      </c>
      <c r="B745" s="59"/>
      <c r="C745" s="59" t="s">
        <v>92</v>
      </c>
      <c r="D745" s="60" t="s">
        <v>716</v>
      </c>
      <c r="E745" s="64">
        <v>0.49027777777777776</v>
      </c>
      <c r="F745" s="59">
        <v>3</v>
      </c>
      <c r="G745" s="59" t="s">
        <v>600</v>
      </c>
      <c r="H745" s="59">
        <v>0</v>
      </c>
      <c r="I745" s="59">
        <v>0</v>
      </c>
      <c r="J745" s="59">
        <v>0</v>
      </c>
      <c r="K745" s="59">
        <v>0</v>
      </c>
      <c r="L745" s="59">
        <v>3</v>
      </c>
      <c r="M745" s="59"/>
      <c r="N745" s="59"/>
      <c r="O745" s="59">
        <v>3</v>
      </c>
      <c r="P745" s="59"/>
      <c r="Q745" s="59"/>
      <c r="R745" s="59"/>
    </row>
    <row r="746" spans="1:18" x14ac:dyDescent="0.25">
      <c r="A746" s="63">
        <v>39349</v>
      </c>
      <c r="B746" s="59"/>
      <c r="C746" s="59" t="s">
        <v>92</v>
      </c>
      <c r="D746" s="60" t="s">
        <v>716</v>
      </c>
      <c r="E746" s="64">
        <v>0.49513888888888885</v>
      </c>
      <c r="F746" s="59">
        <v>5</v>
      </c>
      <c r="G746" s="59" t="s">
        <v>600</v>
      </c>
      <c r="H746" s="59">
        <v>0</v>
      </c>
      <c r="I746" s="59">
        <v>0</v>
      </c>
      <c r="J746" s="59">
        <v>0</v>
      </c>
      <c r="K746" s="59">
        <v>0</v>
      </c>
      <c r="L746" s="59">
        <v>5</v>
      </c>
      <c r="M746" s="59"/>
      <c r="N746" s="59"/>
      <c r="O746" s="59">
        <v>5</v>
      </c>
      <c r="P746" s="59"/>
      <c r="Q746" s="59"/>
      <c r="R746" s="59"/>
    </row>
    <row r="747" spans="1:18" x14ac:dyDescent="0.25">
      <c r="A747" s="63">
        <v>39350</v>
      </c>
      <c r="B747" s="59"/>
      <c r="C747" s="59" t="s">
        <v>64</v>
      </c>
      <c r="D747" s="60" t="s">
        <v>716</v>
      </c>
      <c r="E747" s="64">
        <v>0.49791666666666662</v>
      </c>
      <c r="F747" s="59">
        <v>3</v>
      </c>
      <c r="G747" s="59" t="s">
        <v>600</v>
      </c>
      <c r="H747" s="59">
        <v>0</v>
      </c>
      <c r="I747" s="59">
        <v>0</v>
      </c>
      <c r="J747" s="59">
        <v>0</v>
      </c>
      <c r="K747" s="59">
        <v>0</v>
      </c>
      <c r="L747" s="59">
        <v>3</v>
      </c>
      <c r="M747" s="59"/>
      <c r="N747" s="59"/>
      <c r="O747" s="59">
        <v>3</v>
      </c>
      <c r="P747" s="59"/>
      <c r="Q747" s="59"/>
      <c r="R747" s="59"/>
    </row>
    <row r="748" spans="1:18" x14ac:dyDescent="0.25">
      <c r="A748" s="63">
        <v>39351</v>
      </c>
      <c r="B748" s="59"/>
      <c r="C748" s="59" t="s">
        <v>53</v>
      </c>
      <c r="D748" s="60" t="s">
        <v>716</v>
      </c>
      <c r="E748" s="64">
        <v>0.53611111111111109</v>
      </c>
      <c r="F748" s="59">
        <v>4</v>
      </c>
      <c r="G748" s="59" t="s">
        <v>600</v>
      </c>
      <c r="H748" s="59">
        <v>0</v>
      </c>
      <c r="I748" s="59">
        <v>0</v>
      </c>
      <c r="J748" s="59">
        <v>0</v>
      </c>
      <c r="K748" s="59">
        <v>0</v>
      </c>
      <c r="L748" s="59">
        <v>4</v>
      </c>
      <c r="M748" s="59"/>
      <c r="N748" s="59"/>
      <c r="O748" s="59">
        <v>4</v>
      </c>
      <c r="P748" s="59"/>
      <c r="Q748" s="59"/>
      <c r="R748" s="59"/>
    </row>
    <row r="749" spans="1:18" x14ac:dyDescent="0.25">
      <c r="A749" s="63">
        <v>39351</v>
      </c>
      <c r="B749" s="59"/>
      <c r="C749" s="59" t="s">
        <v>92</v>
      </c>
      <c r="D749" s="60" t="s">
        <v>716</v>
      </c>
      <c r="E749" s="64">
        <v>0.5527777777777777</v>
      </c>
      <c r="F749" s="59">
        <v>2</v>
      </c>
      <c r="G749" s="59" t="s">
        <v>600</v>
      </c>
      <c r="H749" s="59">
        <v>2</v>
      </c>
      <c r="I749" s="59">
        <v>0</v>
      </c>
      <c r="J749" s="59">
        <v>0</v>
      </c>
      <c r="K749" s="59">
        <v>0</v>
      </c>
      <c r="L749" s="59">
        <v>2</v>
      </c>
      <c r="M749" s="59"/>
      <c r="N749" s="59"/>
      <c r="O749" s="59">
        <v>2</v>
      </c>
      <c r="P749" s="59"/>
      <c r="Q749" s="59"/>
      <c r="R749" s="59"/>
    </row>
    <row r="750" spans="1:18" x14ac:dyDescent="0.25">
      <c r="A750" s="63">
        <v>39352</v>
      </c>
      <c r="B750" s="59"/>
      <c r="C750" s="59" t="s">
        <v>67</v>
      </c>
      <c r="D750" s="60" t="s">
        <v>716</v>
      </c>
      <c r="E750" s="64">
        <v>0.55833333333333335</v>
      </c>
      <c r="F750" s="59">
        <v>2</v>
      </c>
      <c r="G750" s="59" t="s">
        <v>600</v>
      </c>
      <c r="H750" s="59">
        <v>2</v>
      </c>
      <c r="I750" s="59">
        <v>0</v>
      </c>
      <c r="J750" s="59">
        <v>0</v>
      </c>
      <c r="K750" s="59">
        <v>0</v>
      </c>
      <c r="L750" s="59">
        <v>2</v>
      </c>
      <c r="M750" s="59"/>
      <c r="N750" s="59"/>
      <c r="O750" s="59">
        <v>1</v>
      </c>
      <c r="P750" s="59">
        <v>1</v>
      </c>
      <c r="Q750" s="59"/>
      <c r="R750" s="59"/>
    </row>
    <row r="751" spans="1:18" x14ac:dyDescent="0.25">
      <c r="A751" s="63">
        <v>39352</v>
      </c>
      <c r="B751" s="59"/>
      <c r="C751" s="59" t="s">
        <v>658</v>
      </c>
      <c r="D751" s="60" t="s">
        <v>716</v>
      </c>
      <c r="E751" s="64">
        <v>0.5625</v>
      </c>
      <c r="F751" s="59">
        <v>2</v>
      </c>
      <c r="G751" s="59" t="s">
        <v>600</v>
      </c>
      <c r="H751" s="59">
        <v>2</v>
      </c>
      <c r="I751" s="59">
        <v>0</v>
      </c>
      <c r="J751" s="59">
        <v>0</v>
      </c>
      <c r="K751" s="59">
        <v>0</v>
      </c>
      <c r="L751" s="59">
        <v>2</v>
      </c>
      <c r="M751" s="59"/>
      <c r="N751" s="59">
        <v>1</v>
      </c>
      <c r="O751" s="59"/>
      <c r="P751" s="59">
        <v>1</v>
      </c>
      <c r="Q751" s="59"/>
      <c r="R751" s="59"/>
    </row>
    <row r="752" spans="1:18" x14ac:dyDescent="0.25">
      <c r="A752" s="63">
        <v>39352</v>
      </c>
      <c r="B752" s="59"/>
      <c r="C752" s="64" t="s">
        <v>84</v>
      </c>
      <c r="D752" s="60" t="s">
        <v>716</v>
      </c>
      <c r="E752" s="64">
        <v>0.56597222222222221</v>
      </c>
      <c r="F752" s="59">
        <v>3</v>
      </c>
      <c r="G752" s="59" t="s">
        <v>600</v>
      </c>
      <c r="H752" s="59">
        <v>3</v>
      </c>
      <c r="I752" s="59">
        <v>0</v>
      </c>
      <c r="J752" s="59">
        <v>0</v>
      </c>
      <c r="K752" s="59">
        <v>0</v>
      </c>
      <c r="L752" s="59">
        <v>3</v>
      </c>
      <c r="M752" s="59"/>
      <c r="N752" s="59"/>
      <c r="O752" s="59">
        <v>2</v>
      </c>
      <c r="P752" s="59"/>
      <c r="Q752" s="59"/>
      <c r="R752" s="59">
        <v>1</v>
      </c>
    </row>
    <row r="753" spans="1:18" x14ac:dyDescent="0.25">
      <c r="A753" s="63">
        <v>39352</v>
      </c>
      <c r="B753" s="59"/>
      <c r="C753" s="59" t="s">
        <v>710</v>
      </c>
      <c r="D753" s="60" t="s">
        <v>716</v>
      </c>
      <c r="E753" s="64">
        <v>0.57013888888888886</v>
      </c>
      <c r="F753" s="59">
        <v>1</v>
      </c>
      <c r="G753" s="59" t="s">
        <v>600</v>
      </c>
      <c r="H753" s="59">
        <v>1</v>
      </c>
      <c r="I753" s="59">
        <v>0</v>
      </c>
      <c r="J753" s="59">
        <v>1</v>
      </c>
      <c r="K753" s="59">
        <v>0</v>
      </c>
      <c r="L753" s="59">
        <v>0</v>
      </c>
      <c r="M753" s="59"/>
      <c r="N753" s="59">
        <v>1</v>
      </c>
      <c r="O753" s="59"/>
      <c r="P753" s="59"/>
      <c r="Q753" s="59"/>
      <c r="R753" s="59"/>
    </row>
    <row r="754" spans="1:18" x14ac:dyDescent="0.25">
      <c r="A754" s="63">
        <v>39352</v>
      </c>
      <c r="B754" s="59"/>
      <c r="C754" s="59" t="s">
        <v>638</v>
      </c>
      <c r="D754" s="60" t="s">
        <v>716</v>
      </c>
      <c r="E754" s="64">
        <v>0.58750000000000002</v>
      </c>
      <c r="F754" s="59">
        <v>1</v>
      </c>
      <c r="G754" s="59" t="s">
        <v>600</v>
      </c>
      <c r="H754" s="59">
        <v>1</v>
      </c>
      <c r="I754" s="59">
        <v>0</v>
      </c>
      <c r="J754" s="59">
        <v>1</v>
      </c>
      <c r="K754" s="59">
        <v>0</v>
      </c>
      <c r="L754" s="59">
        <v>0</v>
      </c>
      <c r="M754" s="59"/>
      <c r="N754" s="59"/>
      <c r="O754" s="59">
        <v>1</v>
      </c>
      <c r="P754" s="59"/>
      <c r="Q754" s="59"/>
      <c r="R754" s="59"/>
    </row>
    <row r="755" spans="1:18" x14ac:dyDescent="0.25">
      <c r="A755" s="63">
        <v>39352</v>
      </c>
      <c r="B755" s="59"/>
      <c r="C755" s="64" t="s">
        <v>616</v>
      </c>
      <c r="D755" s="60" t="s">
        <v>716</v>
      </c>
      <c r="E755" s="64">
        <v>0.59236111111111112</v>
      </c>
      <c r="F755" s="59">
        <v>1</v>
      </c>
      <c r="G755" s="59" t="s">
        <v>600</v>
      </c>
      <c r="H755" s="59">
        <v>1</v>
      </c>
      <c r="I755" s="59">
        <v>0</v>
      </c>
      <c r="J755" s="59">
        <v>0</v>
      </c>
      <c r="K755" s="59">
        <v>0</v>
      </c>
      <c r="L755" s="59">
        <v>1</v>
      </c>
      <c r="M755" s="59"/>
      <c r="N755" s="59">
        <v>1</v>
      </c>
      <c r="O755" s="59"/>
      <c r="P755" s="59"/>
      <c r="Q755" s="59"/>
      <c r="R755" s="59"/>
    </row>
    <row r="756" spans="1:18" x14ac:dyDescent="0.25">
      <c r="A756" s="63">
        <v>39352</v>
      </c>
      <c r="B756" s="59"/>
      <c r="C756" s="59" t="s">
        <v>608</v>
      </c>
      <c r="D756" s="60" t="s">
        <v>716</v>
      </c>
      <c r="E756" s="64">
        <v>0.59652777777777777</v>
      </c>
      <c r="F756" s="59">
        <v>1</v>
      </c>
      <c r="G756" s="59" t="s">
        <v>600</v>
      </c>
      <c r="H756" s="59">
        <v>1</v>
      </c>
      <c r="I756" s="59">
        <v>0</v>
      </c>
      <c r="J756" s="59">
        <v>1</v>
      </c>
      <c r="K756" s="59">
        <v>0</v>
      </c>
      <c r="L756" s="59">
        <v>0</v>
      </c>
      <c r="M756" s="59"/>
      <c r="N756" s="59"/>
      <c r="O756" s="59">
        <v>1</v>
      </c>
      <c r="P756" s="59"/>
      <c r="Q756" s="59"/>
      <c r="R756" s="59"/>
    </row>
    <row r="757" spans="1:18" x14ac:dyDescent="0.25">
      <c r="A757" s="63">
        <v>39377</v>
      </c>
      <c r="B757" s="59"/>
      <c r="C757" s="59" t="s">
        <v>621</v>
      </c>
      <c r="D757" s="60" t="s">
        <v>716</v>
      </c>
      <c r="E757" s="64">
        <v>0.41041666666666665</v>
      </c>
      <c r="F757" s="59">
        <v>28</v>
      </c>
      <c r="G757" s="59" t="s">
        <v>600</v>
      </c>
      <c r="H757" s="59">
        <v>28</v>
      </c>
      <c r="I757" s="59">
        <v>1</v>
      </c>
      <c r="J757" s="59">
        <v>0</v>
      </c>
      <c r="K757" s="59">
        <v>1</v>
      </c>
      <c r="L757" s="59">
        <v>27</v>
      </c>
      <c r="M757" s="59" t="s">
        <v>700</v>
      </c>
      <c r="N757" s="59"/>
      <c r="O757" s="59">
        <v>28</v>
      </c>
      <c r="P757" s="59"/>
      <c r="Q757" s="59"/>
      <c r="R757" s="59"/>
    </row>
    <row r="758" spans="1:18" x14ac:dyDescent="0.25">
      <c r="A758" s="63">
        <v>39378</v>
      </c>
      <c r="B758" s="59"/>
      <c r="C758" s="59" t="s">
        <v>612</v>
      </c>
      <c r="D758" s="60" t="s">
        <v>716</v>
      </c>
      <c r="E758" s="64">
        <v>0.42708333333333331</v>
      </c>
      <c r="F758" s="59">
        <v>12</v>
      </c>
      <c r="G758" s="59" t="s">
        <v>600</v>
      </c>
      <c r="H758" s="59">
        <v>12</v>
      </c>
      <c r="I758" s="59">
        <v>1</v>
      </c>
      <c r="J758" s="59">
        <v>0</v>
      </c>
      <c r="K758" s="59">
        <v>1</v>
      </c>
      <c r="L758" s="59">
        <v>11</v>
      </c>
      <c r="M758" s="59" t="s">
        <v>675</v>
      </c>
      <c r="N758" s="59"/>
      <c r="O758" s="59">
        <v>12</v>
      </c>
      <c r="P758" s="59"/>
      <c r="Q758" s="59"/>
      <c r="R758" s="59"/>
    </row>
    <row r="759" spans="1:18" x14ac:dyDescent="0.25">
      <c r="A759" s="63">
        <v>39378</v>
      </c>
      <c r="B759" s="59"/>
      <c r="C759" s="59" t="s">
        <v>693</v>
      </c>
      <c r="D759" s="60" t="s">
        <v>716</v>
      </c>
      <c r="E759" s="64">
        <v>0.43611111111111112</v>
      </c>
      <c r="F759" s="59">
        <v>2</v>
      </c>
      <c r="G759" s="59" t="s">
        <v>600</v>
      </c>
      <c r="H759" s="59">
        <v>2</v>
      </c>
      <c r="I759" s="59">
        <v>0</v>
      </c>
      <c r="J759" s="59">
        <v>0</v>
      </c>
      <c r="K759" s="59">
        <v>0</v>
      </c>
      <c r="L759" s="59">
        <v>2</v>
      </c>
      <c r="M759" s="59"/>
      <c r="N759" s="59"/>
      <c r="O759" s="59">
        <v>2</v>
      </c>
      <c r="P759" s="59"/>
      <c r="Q759" s="59"/>
      <c r="R759" s="59"/>
    </row>
    <row r="760" spans="1:18" x14ac:dyDescent="0.25">
      <c r="A760" s="63">
        <v>39378</v>
      </c>
      <c r="B760" s="59"/>
      <c r="C760" s="59" t="s">
        <v>604</v>
      </c>
      <c r="D760" s="60" t="s">
        <v>716</v>
      </c>
      <c r="E760" s="64">
        <v>0.43888888888888888</v>
      </c>
      <c r="F760" s="59">
        <v>25</v>
      </c>
      <c r="G760" s="59" t="s">
        <v>600</v>
      </c>
      <c r="H760" s="59">
        <v>25</v>
      </c>
      <c r="I760" s="59">
        <v>0</v>
      </c>
      <c r="J760" s="59">
        <v>0</v>
      </c>
      <c r="K760" s="59">
        <v>0</v>
      </c>
      <c r="L760" s="59">
        <v>25</v>
      </c>
      <c r="M760" s="59"/>
      <c r="N760" s="59"/>
      <c r="O760" s="59">
        <v>22</v>
      </c>
      <c r="P760" s="59">
        <v>3</v>
      </c>
      <c r="Q760" s="59"/>
      <c r="R760" s="59"/>
    </row>
    <row r="761" spans="1:18" x14ac:dyDescent="0.25">
      <c r="A761" s="63">
        <v>39378</v>
      </c>
      <c r="B761" s="59"/>
      <c r="C761" s="59" t="s">
        <v>613</v>
      </c>
      <c r="D761" s="60" t="s">
        <v>716</v>
      </c>
      <c r="E761" s="64">
        <v>0.44722222222222219</v>
      </c>
      <c r="F761" s="59">
        <v>21</v>
      </c>
      <c r="G761" s="59" t="s">
        <v>600</v>
      </c>
      <c r="H761" s="59">
        <v>21</v>
      </c>
      <c r="I761" s="59">
        <v>2</v>
      </c>
      <c r="J761" s="59">
        <v>0</v>
      </c>
      <c r="K761" s="59">
        <v>2</v>
      </c>
      <c r="L761" s="59">
        <v>19</v>
      </c>
      <c r="M761" s="59" t="s">
        <v>724</v>
      </c>
      <c r="N761" s="59"/>
      <c r="O761" s="59">
        <v>21</v>
      </c>
      <c r="P761" s="59"/>
      <c r="Q761" s="59"/>
      <c r="R761" s="59"/>
    </row>
    <row r="762" spans="1:18" x14ac:dyDescent="0.25">
      <c r="A762" s="63">
        <v>39378</v>
      </c>
      <c r="B762" s="59"/>
      <c r="C762" s="59" t="s">
        <v>605</v>
      </c>
      <c r="D762" s="60" t="s">
        <v>716</v>
      </c>
      <c r="E762" s="64">
        <v>0.45555555555555555</v>
      </c>
      <c r="F762" s="59">
        <v>25</v>
      </c>
      <c r="G762" s="59" t="s">
        <v>614</v>
      </c>
      <c r="H762" s="59">
        <v>0</v>
      </c>
      <c r="I762" s="59">
        <v>0</v>
      </c>
      <c r="J762" s="59">
        <v>0</v>
      </c>
      <c r="K762" s="59">
        <v>0</v>
      </c>
      <c r="L762" s="59">
        <v>25</v>
      </c>
      <c r="M762" s="59"/>
      <c r="N762" s="59"/>
      <c r="O762" s="59">
        <v>25</v>
      </c>
      <c r="P762" s="59"/>
      <c r="Q762" s="59"/>
      <c r="R762" s="59"/>
    </row>
    <row r="763" spans="1:18" x14ac:dyDescent="0.25">
      <c r="A763" s="63">
        <v>39379</v>
      </c>
      <c r="B763" s="59"/>
      <c r="C763" s="59" t="s">
        <v>604</v>
      </c>
      <c r="D763" s="60" t="s">
        <v>716</v>
      </c>
      <c r="E763" s="64">
        <v>0.49722222222222218</v>
      </c>
      <c r="F763" s="59">
        <v>50</v>
      </c>
      <c r="G763" s="59" t="s">
        <v>614</v>
      </c>
      <c r="H763" s="59">
        <v>21</v>
      </c>
      <c r="I763" s="59">
        <v>1</v>
      </c>
      <c r="J763" s="59">
        <v>0</v>
      </c>
      <c r="K763" s="59">
        <v>1</v>
      </c>
      <c r="L763" s="59">
        <v>49</v>
      </c>
      <c r="M763" s="59" t="s">
        <v>643</v>
      </c>
      <c r="N763" s="59"/>
      <c r="O763" s="59">
        <v>50</v>
      </c>
      <c r="P763" s="59"/>
      <c r="Q763" s="59"/>
      <c r="R763" s="59"/>
    </row>
    <row r="764" spans="1:18" x14ac:dyDescent="0.25">
      <c r="A764" s="63">
        <v>39380</v>
      </c>
      <c r="B764" s="59"/>
      <c r="C764" s="59" t="s">
        <v>64</v>
      </c>
      <c r="D764" s="60" t="s">
        <v>716</v>
      </c>
      <c r="E764" s="64">
        <v>0.50069444444444444</v>
      </c>
      <c r="F764" s="59">
        <v>2</v>
      </c>
      <c r="G764" s="59" t="s">
        <v>600</v>
      </c>
      <c r="H764" s="59">
        <v>2</v>
      </c>
      <c r="I764" s="59">
        <v>0</v>
      </c>
      <c r="J764" s="59">
        <v>0</v>
      </c>
      <c r="K764" s="59">
        <v>0</v>
      </c>
      <c r="L764" s="59">
        <v>2</v>
      </c>
      <c r="M764" s="59"/>
      <c r="N764" s="59"/>
      <c r="O764" s="59">
        <v>2</v>
      </c>
      <c r="P764" s="59"/>
      <c r="Q764" s="59"/>
      <c r="R764" s="59"/>
    </row>
    <row r="765" spans="1:18" x14ac:dyDescent="0.25">
      <c r="A765" s="63">
        <v>39380</v>
      </c>
      <c r="B765" s="59"/>
      <c r="C765" s="59" t="s">
        <v>67</v>
      </c>
      <c r="D765" s="60" t="s">
        <v>716</v>
      </c>
      <c r="E765" s="64">
        <v>0.50347222222222221</v>
      </c>
      <c r="F765" s="59">
        <v>3</v>
      </c>
      <c r="G765" s="59" t="s">
        <v>600</v>
      </c>
      <c r="H765" s="59">
        <v>3</v>
      </c>
      <c r="I765" s="59">
        <v>0</v>
      </c>
      <c r="J765" s="59">
        <v>0</v>
      </c>
      <c r="K765" s="59">
        <v>0</v>
      </c>
      <c r="L765" s="59">
        <v>3</v>
      </c>
      <c r="M765" s="59"/>
      <c r="N765" s="59"/>
      <c r="O765" s="59">
        <v>3</v>
      </c>
      <c r="P765" s="59"/>
      <c r="Q765" s="59"/>
      <c r="R765" s="59"/>
    </row>
    <row r="766" spans="1:18" x14ac:dyDescent="0.25">
      <c r="A766" s="63">
        <v>39380</v>
      </c>
      <c r="B766" s="59"/>
      <c r="C766" s="59" t="s">
        <v>81</v>
      </c>
      <c r="D766" s="60" t="s">
        <v>716</v>
      </c>
      <c r="E766" s="64">
        <v>0.50763888888888886</v>
      </c>
      <c r="F766" s="59">
        <v>1</v>
      </c>
      <c r="G766" s="59" t="s">
        <v>600</v>
      </c>
      <c r="H766" s="59">
        <v>1</v>
      </c>
      <c r="I766" s="59">
        <v>0</v>
      </c>
      <c r="J766" s="59">
        <v>0</v>
      </c>
      <c r="K766" s="59">
        <v>0</v>
      </c>
      <c r="L766" s="59">
        <v>1</v>
      </c>
      <c r="M766" s="59"/>
      <c r="N766" s="59"/>
      <c r="O766" s="59">
        <v>1</v>
      </c>
      <c r="P766" s="59"/>
      <c r="Q766" s="59"/>
      <c r="R766" s="59"/>
    </row>
    <row r="767" spans="1:18" x14ac:dyDescent="0.25">
      <c r="A767" s="63">
        <v>39382</v>
      </c>
      <c r="B767" s="59"/>
      <c r="C767" s="59" t="s">
        <v>64</v>
      </c>
      <c r="D767" s="60" t="s">
        <v>716</v>
      </c>
      <c r="E767" s="64">
        <v>0.56666666666666665</v>
      </c>
      <c r="F767" s="59">
        <v>2</v>
      </c>
      <c r="G767" s="59" t="s">
        <v>600</v>
      </c>
      <c r="H767" s="59">
        <v>2</v>
      </c>
      <c r="I767" s="59">
        <v>0</v>
      </c>
      <c r="J767" s="59">
        <v>0</v>
      </c>
      <c r="K767" s="59">
        <v>0</v>
      </c>
      <c r="L767" s="59">
        <v>2</v>
      </c>
      <c r="M767" s="59"/>
      <c r="N767" s="59"/>
      <c r="O767" s="59">
        <v>2</v>
      </c>
      <c r="P767" s="59"/>
      <c r="Q767" s="59"/>
      <c r="R767" s="59"/>
    </row>
    <row r="768" spans="1:18" x14ac:dyDescent="0.25">
      <c r="A768" s="63">
        <v>39382</v>
      </c>
      <c r="B768" s="59"/>
      <c r="C768" s="59" t="s">
        <v>67</v>
      </c>
      <c r="D768" s="60" t="s">
        <v>716</v>
      </c>
      <c r="E768" s="64">
        <v>0.57013888888888886</v>
      </c>
      <c r="F768" s="59">
        <v>3</v>
      </c>
      <c r="G768" s="59" t="s">
        <v>600</v>
      </c>
      <c r="H768" s="59">
        <v>3</v>
      </c>
      <c r="I768" s="59">
        <v>0</v>
      </c>
      <c r="J768" s="59">
        <v>0</v>
      </c>
      <c r="K768" s="59">
        <v>0</v>
      </c>
      <c r="L768" s="59">
        <v>3</v>
      </c>
      <c r="M768" s="59"/>
      <c r="N768" s="59"/>
      <c r="O768" s="59">
        <v>3</v>
      </c>
      <c r="P768" s="59"/>
      <c r="Q768" s="59"/>
      <c r="R768" s="59"/>
    </row>
    <row r="769" spans="1:18" x14ac:dyDescent="0.25">
      <c r="A769" s="63">
        <v>39382</v>
      </c>
      <c r="B769" s="59"/>
      <c r="C769" s="59" t="s">
        <v>81</v>
      </c>
      <c r="D769" s="60" t="s">
        <v>716</v>
      </c>
      <c r="E769" s="64">
        <v>0.57499999999999996</v>
      </c>
      <c r="F769" s="59">
        <v>1</v>
      </c>
      <c r="G769" s="59" t="s">
        <v>600</v>
      </c>
      <c r="H769" s="59">
        <v>1</v>
      </c>
      <c r="I769" s="59">
        <v>0</v>
      </c>
      <c r="J769" s="59">
        <v>0</v>
      </c>
      <c r="K769" s="59">
        <v>0</v>
      </c>
      <c r="L769" s="59">
        <v>1</v>
      </c>
      <c r="M769" s="59"/>
      <c r="N769" s="59"/>
      <c r="O769" s="59">
        <v>1</v>
      </c>
      <c r="P769" s="59"/>
      <c r="Q769" s="59"/>
      <c r="R769" s="59"/>
    </row>
    <row r="770" spans="1:18" x14ac:dyDescent="0.25">
      <c r="A770" s="63">
        <v>39382</v>
      </c>
      <c r="B770" s="59"/>
      <c r="C770" s="59" t="s">
        <v>634</v>
      </c>
      <c r="D770" s="60" t="s">
        <v>716</v>
      </c>
      <c r="E770" s="64">
        <v>0.57499999999999996</v>
      </c>
      <c r="F770" s="59">
        <v>1</v>
      </c>
      <c r="G770" s="59" t="s">
        <v>600</v>
      </c>
      <c r="H770" s="59">
        <v>1</v>
      </c>
      <c r="I770" s="59">
        <v>0</v>
      </c>
      <c r="J770" s="59">
        <v>0</v>
      </c>
      <c r="K770" s="59">
        <v>0</v>
      </c>
      <c r="L770" s="59">
        <v>1</v>
      </c>
      <c r="M770" s="59"/>
      <c r="N770" s="59"/>
      <c r="O770" s="59"/>
      <c r="P770" s="59">
        <v>1</v>
      </c>
      <c r="Q770" s="59"/>
      <c r="R770" s="59"/>
    </row>
    <row r="771" spans="1:18" x14ac:dyDescent="0.25">
      <c r="A771" s="63">
        <v>39382</v>
      </c>
      <c r="B771" s="59"/>
      <c r="C771" s="59" t="s">
        <v>84</v>
      </c>
      <c r="D771" s="60" t="s">
        <v>716</v>
      </c>
      <c r="E771" s="64">
        <v>0.5756944444444444</v>
      </c>
      <c r="F771" s="59">
        <v>1</v>
      </c>
      <c r="G771" s="59" t="s">
        <v>600</v>
      </c>
      <c r="H771" s="59">
        <v>1</v>
      </c>
      <c r="I771" s="59">
        <v>0</v>
      </c>
      <c r="J771" s="59">
        <v>0</v>
      </c>
      <c r="K771" s="59">
        <v>0</v>
      </c>
      <c r="L771" s="59">
        <v>1</v>
      </c>
      <c r="M771" s="59"/>
      <c r="N771" s="59"/>
      <c r="O771" s="59">
        <v>1</v>
      </c>
      <c r="P771" s="59"/>
      <c r="Q771" s="59"/>
      <c r="R771" s="59"/>
    </row>
    <row r="772" spans="1:18" x14ac:dyDescent="0.25">
      <c r="A772" s="63">
        <v>39382</v>
      </c>
      <c r="B772" s="59"/>
      <c r="C772" s="64" t="s">
        <v>84</v>
      </c>
      <c r="D772" s="60" t="s">
        <v>716</v>
      </c>
      <c r="E772" s="64">
        <v>0.57777777777777772</v>
      </c>
      <c r="F772" s="59">
        <v>1</v>
      </c>
      <c r="G772" s="59" t="s">
        <v>600</v>
      </c>
      <c r="H772" s="59">
        <v>1</v>
      </c>
      <c r="I772" s="59">
        <v>0</v>
      </c>
      <c r="J772" s="59">
        <v>0</v>
      </c>
      <c r="K772" s="59">
        <v>0</v>
      </c>
      <c r="L772" s="59">
        <v>1</v>
      </c>
      <c r="M772" s="59"/>
      <c r="N772" s="59"/>
      <c r="O772" s="59">
        <v>1</v>
      </c>
      <c r="P772" s="59"/>
      <c r="Q772" s="59"/>
      <c r="R772" s="59"/>
    </row>
    <row r="773" spans="1:18" x14ac:dyDescent="0.25">
      <c r="A773" s="63">
        <v>39382</v>
      </c>
      <c r="B773" s="59"/>
      <c r="C773" s="59" t="s">
        <v>81</v>
      </c>
      <c r="D773" s="60" t="s">
        <v>716</v>
      </c>
      <c r="E773" s="64">
        <v>0.58055555555555549</v>
      </c>
      <c r="F773" s="59">
        <v>3</v>
      </c>
      <c r="G773" s="59" t="s">
        <v>600</v>
      </c>
      <c r="H773" s="59">
        <v>3</v>
      </c>
      <c r="I773" s="59">
        <v>0</v>
      </c>
      <c r="J773" s="59">
        <v>0</v>
      </c>
      <c r="K773" s="59">
        <v>0</v>
      </c>
      <c r="L773" s="59">
        <v>3</v>
      </c>
      <c r="M773" s="59"/>
      <c r="N773" s="59"/>
      <c r="O773" s="59">
        <v>3</v>
      </c>
      <c r="P773" s="59"/>
      <c r="Q773" s="59"/>
      <c r="R773" s="59"/>
    </row>
    <row r="774" spans="1:18" x14ac:dyDescent="0.25">
      <c r="A774" s="63">
        <v>39382</v>
      </c>
      <c r="B774" s="59"/>
      <c r="C774" s="59" t="s">
        <v>64</v>
      </c>
      <c r="D774" s="60" t="s">
        <v>716</v>
      </c>
      <c r="E774" s="64">
        <v>0.5840277777777777</v>
      </c>
      <c r="F774" s="59">
        <v>2</v>
      </c>
      <c r="G774" s="59" t="s">
        <v>600</v>
      </c>
      <c r="H774" s="59">
        <v>2</v>
      </c>
      <c r="I774" s="59">
        <v>0</v>
      </c>
      <c r="J774" s="59">
        <v>0</v>
      </c>
      <c r="K774" s="59">
        <v>0</v>
      </c>
      <c r="L774" s="59">
        <v>2</v>
      </c>
      <c r="M774" s="59"/>
      <c r="N774" s="59"/>
      <c r="O774" s="59">
        <v>2</v>
      </c>
      <c r="P774" s="59"/>
      <c r="Q774" s="59"/>
      <c r="R774" s="59"/>
    </row>
    <row r="775" spans="1:18" x14ac:dyDescent="0.25">
      <c r="A775" s="63">
        <v>39382</v>
      </c>
      <c r="B775" s="59"/>
      <c r="C775" s="59" t="s">
        <v>50</v>
      </c>
      <c r="D775" s="60" t="s">
        <v>716</v>
      </c>
      <c r="E775" s="64">
        <v>0.58680555555555558</v>
      </c>
      <c r="F775" s="59">
        <v>3</v>
      </c>
      <c r="G775" s="59" t="s">
        <v>600</v>
      </c>
      <c r="H775" s="59">
        <v>3</v>
      </c>
      <c r="I775" s="59">
        <v>0</v>
      </c>
      <c r="J775" s="59">
        <v>0</v>
      </c>
      <c r="K775" s="59">
        <v>0</v>
      </c>
      <c r="L775" s="59">
        <v>3</v>
      </c>
      <c r="M775" s="59"/>
      <c r="N775" s="59"/>
      <c r="O775" s="59">
        <v>3</v>
      </c>
      <c r="P775" s="59"/>
      <c r="Q775" s="59"/>
      <c r="R775" s="59"/>
    </row>
    <row r="776" spans="1:18" x14ac:dyDescent="0.25">
      <c r="A776" s="63">
        <v>39382</v>
      </c>
      <c r="B776" s="59"/>
      <c r="C776" s="59" t="s">
        <v>47</v>
      </c>
      <c r="D776" s="60" t="s">
        <v>716</v>
      </c>
      <c r="E776" s="64">
        <v>0.58958333333333335</v>
      </c>
      <c r="F776" s="59">
        <v>1</v>
      </c>
      <c r="G776" s="59" t="s">
        <v>600</v>
      </c>
      <c r="H776" s="59">
        <v>1</v>
      </c>
      <c r="I776" s="59">
        <v>0</v>
      </c>
      <c r="J776" s="59">
        <v>0</v>
      </c>
      <c r="K776" s="59">
        <v>0</v>
      </c>
      <c r="L776" s="59">
        <v>1</v>
      </c>
      <c r="M776" s="59"/>
      <c r="N776" s="59"/>
      <c r="O776" s="59">
        <v>1</v>
      </c>
      <c r="P776" s="59"/>
      <c r="Q776" s="59"/>
      <c r="R776" s="59"/>
    </row>
    <row r="777" spans="1:18" x14ac:dyDescent="0.25">
      <c r="A777" s="63">
        <v>39382</v>
      </c>
      <c r="B777" s="59"/>
      <c r="C777" s="59" t="s">
        <v>44</v>
      </c>
      <c r="D777" s="60" t="s">
        <v>716</v>
      </c>
      <c r="E777" s="64">
        <v>0.59305555555555556</v>
      </c>
      <c r="F777" s="59">
        <v>1</v>
      </c>
      <c r="G777" s="59" t="s">
        <v>600</v>
      </c>
      <c r="H777" s="59">
        <v>1</v>
      </c>
      <c r="I777" s="59">
        <v>0</v>
      </c>
      <c r="J777" s="59">
        <v>0</v>
      </c>
      <c r="K777" s="59">
        <v>0</v>
      </c>
      <c r="L777" s="59">
        <v>1</v>
      </c>
      <c r="M777" s="59"/>
      <c r="N777" s="59"/>
      <c r="O777" s="59">
        <v>1</v>
      </c>
      <c r="P777" s="59"/>
      <c r="Q777" s="59"/>
      <c r="R777" s="59"/>
    </row>
    <row r="778" spans="1:18" x14ac:dyDescent="0.25">
      <c r="A778" s="63">
        <v>39382</v>
      </c>
      <c r="B778" s="59"/>
      <c r="C778" s="59" t="s">
        <v>38</v>
      </c>
      <c r="D778" s="60" t="s">
        <v>716</v>
      </c>
      <c r="E778" s="64">
        <v>0.59583333333333333</v>
      </c>
      <c r="F778" s="59">
        <v>1</v>
      </c>
      <c r="G778" s="59" t="s">
        <v>600</v>
      </c>
      <c r="H778" s="59">
        <v>1</v>
      </c>
      <c r="I778" s="59">
        <v>0</v>
      </c>
      <c r="J778" s="59">
        <v>0</v>
      </c>
      <c r="K778" s="59">
        <v>0</v>
      </c>
      <c r="L778" s="59">
        <v>1</v>
      </c>
      <c r="M778" s="59"/>
      <c r="N778" s="59"/>
      <c r="O778" s="59">
        <v>1</v>
      </c>
      <c r="P778" s="59"/>
      <c r="Q778" s="59"/>
      <c r="R778" s="59"/>
    </row>
    <row r="779" spans="1:18" x14ac:dyDescent="0.25">
      <c r="A779" s="63">
        <v>39382</v>
      </c>
      <c r="B779" s="59"/>
      <c r="C779" s="59" t="s">
        <v>32</v>
      </c>
      <c r="D779" s="60" t="s">
        <v>716</v>
      </c>
      <c r="E779" s="64">
        <v>0.6020833333333333</v>
      </c>
      <c r="F779" s="59">
        <v>1</v>
      </c>
      <c r="G779" s="59" t="s">
        <v>600</v>
      </c>
      <c r="H779" s="59">
        <v>1</v>
      </c>
      <c r="I779" s="59">
        <v>0</v>
      </c>
      <c r="J779" s="59">
        <v>0</v>
      </c>
      <c r="K779" s="59">
        <v>0</v>
      </c>
      <c r="L779" s="59">
        <v>1</v>
      </c>
      <c r="M779" s="59"/>
      <c r="N779" s="59"/>
      <c r="O779" s="59"/>
      <c r="P779" s="59">
        <v>1</v>
      </c>
      <c r="Q779" s="59"/>
      <c r="R779" s="59"/>
    </row>
    <row r="780" spans="1:18" x14ac:dyDescent="0.25">
      <c r="A780" s="63">
        <v>39382</v>
      </c>
      <c r="B780" s="59"/>
      <c r="C780" s="59" t="s">
        <v>605</v>
      </c>
      <c r="D780" s="60" t="s">
        <v>716</v>
      </c>
      <c r="E780" s="64">
        <v>0.60416666666666663</v>
      </c>
      <c r="F780" s="59">
        <v>7</v>
      </c>
      <c r="G780" s="59" t="s">
        <v>600</v>
      </c>
      <c r="H780" s="59">
        <v>7</v>
      </c>
      <c r="I780" s="59">
        <v>0</v>
      </c>
      <c r="J780" s="59">
        <v>0</v>
      </c>
      <c r="K780" s="59">
        <v>0</v>
      </c>
      <c r="L780" s="59">
        <v>7</v>
      </c>
      <c r="M780" s="59"/>
      <c r="N780" s="59"/>
      <c r="O780" s="59">
        <v>7</v>
      </c>
      <c r="P780" s="59"/>
      <c r="Q780" s="59"/>
      <c r="R780" s="59"/>
    </row>
    <row r="781" spans="1:18" x14ac:dyDescent="0.25">
      <c r="A781" s="63">
        <v>39382</v>
      </c>
      <c r="B781" s="59"/>
      <c r="C781" s="59" t="s">
        <v>613</v>
      </c>
      <c r="D781" s="60" t="s">
        <v>716</v>
      </c>
      <c r="E781" s="64">
        <v>0.60763888888888884</v>
      </c>
      <c r="F781" s="59">
        <v>12</v>
      </c>
      <c r="G781" s="59" t="s">
        <v>600</v>
      </c>
      <c r="H781" s="59">
        <v>12</v>
      </c>
      <c r="I781" s="59">
        <v>0</v>
      </c>
      <c r="J781" s="59">
        <v>0</v>
      </c>
      <c r="K781" s="59">
        <v>0</v>
      </c>
      <c r="L781" s="59">
        <v>12</v>
      </c>
      <c r="M781" s="59"/>
      <c r="N781" s="59"/>
      <c r="O781" s="59">
        <v>10</v>
      </c>
      <c r="P781" s="59">
        <v>2</v>
      </c>
      <c r="Q781" s="59"/>
      <c r="R781" s="59"/>
    </row>
    <row r="782" spans="1:18" x14ac:dyDescent="0.25">
      <c r="A782" s="63">
        <v>39384</v>
      </c>
      <c r="B782" s="59"/>
      <c r="C782" s="59" t="s">
        <v>617</v>
      </c>
      <c r="D782" s="60" t="s">
        <v>716</v>
      </c>
      <c r="E782" s="64">
        <v>0.58680555555555558</v>
      </c>
      <c r="F782" s="59">
        <v>2</v>
      </c>
      <c r="G782" s="59" t="s">
        <v>600</v>
      </c>
      <c r="H782" s="59">
        <v>2</v>
      </c>
      <c r="I782" s="59">
        <v>0</v>
      </c>
      <c r="J782" s="59">
        <v>0</v>
      </c>
      <c r="K782" s="59">
        <v>0</v>
      </c>
      <c r="L782" s="59">
        <v>2</v>
      </c>
      <c r="M782" s="59"/>
      <c r="N782" s="59"/>
      <c r="O782" s="59">
        <v>2</v>
      </c>
      <c r="P782" s="59"/>
      <c r="Q782" s="59"/>
      <c r="R782" s="59"/>
    </row>
    <row r="783" spans="1:18" x14ac:dyDescent="0.25">
      <c r="A783" s="63">
        <v>39384</v>
      </c>
      <c r="B783" s="59"/>
      <c r="C783" s="59" t="s">
        <v>20</v>
      </c>
      <c r="D783" s="60" t="s">
        <v>716</v>
      </c>
      <c r="E783" s="64">
        <v>0.58888888888888891</v>
      </c>
      <c r="F783" s="59">
        <v>5</v>
      </c>
      <c r="G783" s="59" t="s">
        <v>600</v>
      </c>
      <c r="H783" s="59">
        <v>5</v>
      </c>
      <c r="I783" s="59">
        <v>1</v>
      </c>
      <c r="J783" s="59">
        <v>0</v>
      </c>
      <c r="K783" s="59">
        <v>1</v>
      </c>
      <c r="L783" s="59">
        <v>4</v>
      </c>
      <c r="M783" s="59" t="s">
        <v>615</v>
      </c>
      <c r="N783" s="59"/>
      <c r="O783" s="59">
        <v>5</v>
      </c>
      <c r="P783" s="59"/>
      <c r="Q783" s="59"/>
      <c r="R783" s="59"/>
    </row>
    <row r="784" spans="1:18" x14ac:dyDescent="0.25">
      <c r="A784" s="63">
        <v>39384</v>
      </c>
      <c r="B784" s="59"/>
      <c r="C784" s="59" t="s">
        <v>23</v>
      </c>
      <c r="D784" s="60" t="s">
        <v>716</v>
      </c>
      <c r="E784" s="64">
        <v>0.59375</v>
      </c>
      <c r="F784" s="59">
        <v>6</v>
      </c>
      <c r="G784" s="59" t="s">
        <v>600</v>
      </c>
      <c r="H784" s="59">
        <v>6</v>
      </c>
      <c r="I784" s="59">
        <v>0</v>
      </c>
      <c r="J784" s="59">
        <v>0</v>
      </c>
      <c r="K784" s="59">
        <v>0</v>
      </c>
      <c r="L784" s="59">
        <v>6</v>
      </c>
      <c r="M784" s="59"/>
      <c r="N784" s="59">
        <v>3</v>
      </c>
      <c r="O784" s="59">
        <v>3</v>
      </c>
      <c r="P784" s="59"/>
      <c r="Q784" s="59"/>
      <c r="R784" s="59"/>
    </row>
    <row r="785" spans="1:18" x14ac:dyDescent="0.25">
      <c r="A785" s="63">
        <v>39384</v>
      </c>
      <c r="B785" s="59"/>
      <c r="C785" s="59" t="s">
        <v>26</v>
      </c>
      <c r="D785" s="60" t="s">
        <v>716</v>
      </c>
      <c r="E785" s="64">
        <v>0.59652777777777777</v>
      </c>
      <c r="F785" s="59">
        <v>3</v>
      </c>
      <c r="G785" s="59" t="s">
        <v>600</v>
      </c>
      <c r="H785" s="59">
        <v>3</v>
      </c>
      <c r="I785" s="59">
        <v>0</v>
      </c>
      <c r="J785" s="59">
        <v>0</v>
      </c>
      <c r="K785" s="59">
        <v>0</v>
      </c>
      <c r="L785" s="59">
        <v>3</v>
      </c>
      <c r="M785" s="59"/>
      <c r="N785" s="59"/>
      <c r="O785" s="59">
        <v>3</v>
      </c>
      <c r="P785" s="59"/>
      <c r="Q785" s="59"/>
      <c r="R785" s="59"/>
    </row>
    <row r="786" spans="1:18" x14ac:dyDescent="0.25">
      <c r="A786" s="63">
        <v>39384</v>
      </c>
      <c r="B786" s="59"/>
      <c r="C786" s="59" t="s">
        <v>29</v>
      </c>
      <c r="D786" s="60" t="s">
        <v>716</v>
      </c>
      <c r="E786" s="64">
        <v>0.60555555555555551</v>
      </c>
      <c r="F786" s="59">
        <v>4</v>
      </c>
      <c r="G786" s="59" t="s">
        <v>600</v>
      </c>
      <c r="H786" s="59">
        <v>4</v>
      </c>
      <c r="I786" s="59">
        <v>0</v>
      </c>
      <c r="J786" s="59">
        <v>0</v>
      </c>
      <c r="K786" s="59">
        <v>0</v>
      </c>
      <c r="L786" s="59">
        <v>4</v>
      </c>
      <c r="M786" s="59"/>
      <c r="N786" s="59"/>
      <c r="O786" s="59">
        <v>4</v>
      </c>
      <c r="P786" s="59"/>
      <c r="Q786" s="59"/>
      <c r="R786" s="59"/>
    </row>
    <row r="787" spans="1:18" x14ac:dyDescent="0.25">
      <c r="A787" s="63">
        <v>39384</v>
      </c>
      <c r="B787" s="59"/>
      <c r="C787" s="59" t="s">
        <v>605</v>
      </c>
      <c r="D787" s="60" t="s">
        <v>716</v>
      </c>
      <c r="E787" s="64">
        <v>0.60902777777777772</v>
      </c>
      <c r="F787" s="59">
        <v>1</v>
      </c>
      <c r="G787" s="59" t="s">
        <v>600</v>
      </c>
      <c r="H787" s="59">
        <v>1</v>
      </c>
      <c r="I787" s="59">
        <v>0</v>
      </c>
      <c r="J787" s="59">
        <v>0</v>
      </c>
      <c r="K787" s="59">
        <v>0</v>
      </c>
      <c r="L787" s="59">
        <v>1</v>
      </c>
      <c r="M787" s="59"/>
      <c r="N787" s="59"/>
      <c r="O787" s="59">
        <v>1</v>
      </c>
      <c r="P787" s="59"/>
      <c r="Q787" s="59"/>
      <c r="R787" s="59"/>
    </row>
    <row r="788" spans="1:18" x14ac:dyDescent="0.25">
      <c r="A788" s="63">
        <v>39384</v>
      </c>
      <c r="B788" s="59"/>
      <c r="C788" s="59" t="s">
        <v>32</v>
      </c>
      <c r="D788" s="60" t="s">
        <v>716</v>
      </c>
      <c r="E788" s="64">
        <v>0.60902777777777772</v>
      </c>
      <c r="F788" s="59">
        <v>4</v>
      </c>
      <c r="G788" s="59" t="s">
        <v>600</v>
      </c>
      <c r="H788" s="59">
        <v>4</v>
      </c>
      <c r="I788" s="59">
        <v>0</v>
      </c>
      <c r="J788" s="59">
        <v>0</v>
      </c>
      <c r="K788" s="59">
        <v>0</v>
      </c>
      <c r="L788" s="59">
        <v>4</v>
      </c>
      <c r="M788" s="59"/>
      <c r="N788" s="59"/>
      <c r="O788" s="59">
        <v>2</v>
      </c>
      <c r="P788" s="59"/>
      <c r="Q788" s="59"/>
      <c r="R788" s="59"/>
    </row>
    <row r="789" spans="1:18" x14ac:dyDescent="0.25">
      <c r="A789" s="63">
        <v>39384</v>
      </c>
      <c r="B789" s="59"/>
      <c r="C789" s="59" t="s">
        <v>35</v>
      </c>
      <c r="D789" s="60" t="s">
        <v>716</v>
      </c>
      <c r="E789" s="64">
        <v>0.61388888888888882</v>
      </c>
      <c r="F789" s="59">
        <v>4</v>
      </c>
      <c r="G789" s="59" t="s">
        <v>600</v>
      </c>
      <c r="H789" s="59">
        <v>1</v>
      </c>
      <c r="I789" s="59">
        <v>0</v>
      </c>
      <c r="J789" s="59">
        <v>0</v>
      </c>
      <c r="K789" s="59">
        <v>0</v>
      </c>
      <c r="L789" s="59">
        <v>4</v>
      </c>
      <c r="M789" s="59"/>
      <c r="N789" s="59"/>
      <c r="O789" s="59"/>
      <c r="P789" s="59"/>
      <c r="Q789" s="59"/>
      <c r="R789" s="59">
        <v>4</v>
      </c>
    </row>
    <row r="790" spans="1:18" x14ac:dyDescent="0.25">
      <c r="A790" s="63">
        <v>39384</v>
      </c>
      <c r="B790" s="59"/>
      <c r="C790" s="59" t="s">
        <v>35</v>
      </c>
      <c r="D790" s="60" t="s">
        <v>716</v>
      </c>
      <c r="E790" s="64">
        <v>0.61388888888888882</v>
      </c>
      <c r="F790" s="59">
        <v>3</v>
      </c>
      <c r="G790" s="59" t="s">
        <v>600</v>
      </c>
      <c r="H790" s="59">
        <v>3</v>
      </c>
      <c r="I790" s="59">
        <v>0</v>
      </c>
      <c r="J790" s="59">
        <v>0</v>
      </c>
      <c r="K790" s="59">
        <v>0</v>
      </c>
      <c r="L790" s="59">
        <v>3</v>
      </c>
      <c r="M790" s="59"/>
      <c r="N790" s="59"/>
      <c r="O790" s="59">
        <v>3</v>
      </c>
      <c r="P790" s="59"/>
      <c r="Q790" s="59"/>
      <c r="R790" s="59"/>
    </row>
    <row r="791" spans="1:18" x14ac:dyDescent="0.25">
      <c r="A791" s="63">
        <v>39384</v>
      </c>
      <c r="B791" s="59"/>
      <c r="C791" s="59" t="s">
        <v>627</v>
      </c>
      <c r="D791" s="60" t="s">
        <v>716</v>
      </c>
      <c r="E791" s="64">
        <v>0.61388888888888882</v>
      </c>
      <c r="F791" s="59">
        <v>1</v>
      </c>
      <c r="G791" s="59" t="s">
        <v>600</v>
      </c>
      <c r="H791" s="59">
        <v>1</v>
      </c>
      <c r="I791" s="59">
        <v>0</v>
      </c>
      <c r="J791" s="59">
        <v>0</v>
      </c>
      <c r="K791" s="59">
        <v>0</v>
      </c>
      <c r="L791" s="59">
        <v>1</v>
      </c>
      <c r="M791" s="59"/>
      <c r="N791" s="59">
        <v>1</v>
      </c>
      <c r="O791" s="59"/>
      <c r="P791" s="59"/>
      <c r="Q791" s="59"/>
      <c r="R791" s="59"/>
    </row>
    <row r="792" spans="1:18" x14ac:dyDescent="0.25">
      <c r="A792" s="63">
        <v>39384</v>
      </c>
      <c r="B792" s="59"/>
      <c r="C792" s="59" t="s">
        <v>38</v>
      </c>
      <c r="D792" s="60" t="s">
        <v>716</v>
      </c>
      <c r="E792" s="64">
        <v>0.61666666666666659</v>
      </c>
      <c r="F792" s="59">
        <v>2</v>
      </c>
      <c r="G792" s="59" t="s">
        <v>600</v>
      </c>
      <c r="H792" s="59">
        <v>1</v>
      </c>
      <c r="I792" s="59">
        <v>0</v>
      </c>
      <c r="J792" s="59">
        <v>0</v>
      </c>
      <c r="K792" s="59">
        <v>0</v>
      </c>
      <c r="L792" s="59">
        <v>1</v>
      </c>
      <c r="M792" s="59"/>
      <c r="N792" s="59"/>
      <c r="O792" s="59">
        <v>1</v>
      </c>
      <c r="P792" s="59"/>
      <c r="Q792" s="59"/>
      <c r="R792" s="59"/>
    </row>
    <row r="793" spans="1:18" x14ac:dyDescent="0.25">
      <c r="A793" s="63">
        <v>39384</v>
      </c>
      <c r="B793" s="59"/>
      <c r="C793" s="59" t="s">
        <v>44</v>
      </c>
      <c r="D793" s="60" t="s">
        <v>716</v>
      </c>
      <c r="E793" s="64">
        <v>0.61944444444444446</v>
      </c>
      <c r="F793" s="59">
        <v>2</v>
      </c>
      <c r="G793" s="59" t="s">
        <v>600</v>
      </c>
      <c r="H793" s="59">
        <v>2</v>
      </c>
      <c r="I793" s="59">
        <v>0</v>
      </c>
      <c r="J793" s="59">
        <v>0</v>
      </c>
      <c r="K793" s="59">
        <v>0</v>
      </c>
      <c r="L793" s="59">
        <v>2</v>
      </c>
      <c r="M793" s="59"/>
      <c r="N793" s="59"/>
      <c r="O793" s="59">
        <v>2</v>
      </c>
      <c r="P793" s="59"/>
      <c r="Q793" s="59"/>
      <c r="R793" s="59"/>
    </row>
    <row r="794" spans="1:18" x14ac:dyDescent="0.25">
      <c r="A794" s="63">
        <v>39385</v>
      </c>
      <c r="B794" s="59"/>
      <c r="C794" s="59" t="s">
        <v>605</v>
      </c>
      <c r="D794" s="60" t="s">
        <v>716</v>
      </c>
      <c r="E794" s="64">
        <v>0.5708333333333333</v>
      </c>
      <c r="F794" s="59">
        <v>4</v>
      </c>
      <c r="G794" s="59" t="s">
        <v>600</v>
      </c>
      <c r="H794" s="59">
        <v>4</v>
      </c>
      <c r="I794" s="59">
        <v>0</v>
      </c>
      <c r="J794" s="59">
        <v>0</v>
      </c>
      <c r="K794" s="59">
        <v>0</v>
      </c>
      <c r="L794" s="59">
        <v>4</v>
      </c>
      <c r="M794" s="59"/>
      <c r="N794" s="59"/>
      <c r="O794" s="59">
        <v>4</v>
      </c>
      <c r="P794" s="59"/>
      <c r="Q794" s="59"/>
      <c r="R794" s="59"/>
    </row>
    <row r="795" spans="1:18" x14ac:dyDescent="0.25">
      <c r="A795" s="63">
        <v>39385</v>
      </c>
      <c r="B795" s="59"/>
      <c r="C795" s="59" t="s">
        <v>32</v>
      </c>
      <c r="D795" s="60" t="s">
        <v>716</v>
      </c>
      <c r="E795" s="64">
        <v>0.57152777777777775</v>
      </c>
      <c r="F795" s="59">
        <v>7</v>
      </c>
      <c r="G795" s="59" t="s">
        <v>600</v>
      </c>
      <c r="H795" s="59">
        <v>7</v>
      </c>
      <c r="I795" s="59">
        <v>0</v>
      </c>
      <c r="J795" s="59">
        <v>0</v>
      </c>
      <c r="K795" s="59">
        <v>0</v>
      </c>
      <c r="L795" s="59">
        <v>7</v>
      </c>
      <c r="M795" s="59"/>
      <c r="N795" s="59"/>
      <c r="O795" s="59">
        <v>7</v>
      </c>
      <c r="P795" s="59"/>
      <c r="Q795" s="59"/>
      <c r="R795" s="59"/>
    </row>
    <row r="796" spans="1:18" x14ac:dyDescent="0.25">
      <c r="A796" s="63">
        <v>39385</v>
      </c>
      <c r="B796" s="59"/>
      <c r="C796" s="59" t="s">
        <v>606</v>
      </c>
      <c r="D796" s="60" t="s">
        <v>716</v>
      </c>
      <c r="E796" s="64">
        <v>0.57499999999999996</v>
      </c>
      <c r="F796" s="59">
        <v>2</v>
      </c>
      <c r="G796" s="59" t="s">
        <v>600</v>
      </c>
      <c r="H796" s="59">
        <v>2</v>
      </c>
      <c r="I796" s="59">
        <v>0</v>
      </c>
      <c r="J796" s="59">
        <v>0</v>
      </c>
      <c r="K796" s="59">
        <v>0</v>
      </c>
      <c r="L796" s="59">
        <v>2</v>
      </c>
      <c r="M796" s="59"/>
      <c r="N796" s="59"/>
      <c r="O796" s="59">
        <v>2</v>
      </c>
      <c r="P796" s="59"/>
      <c r="Q796" s="59"/>
      <c r="R796" s="59"/>
    </row>
    <row r="797" spans="1:18" x14ac:dyDescent="0.25">
      <c r="A797" s="63">
        <v>39385</v>
      </c>
      <c r="B797" s="59"/>
      <c r="C797" s="59" t="s">
        <v>35</v>
      </c>
      <c r="D797" s="60" t="s">
        <v>716</v>
      </c>
      <c r="E797" s="64">
        <v>0.5756944444444444</v>
      </c>
      <c r="F797" s="59">
        <v>11</v>
      </c>
      <c r="G797" s="59" t="s">
        <v>600</v>
      </c>
      <c r="H797" s="59">
        <v>11</v>
      </c>
      <c r="I797" s="59">
        <v>0</v>
      </c>
      <c r="J797" s="59">
        <v>0</v>
      </c>
      <c r="K797" s="59">
        <v>0</v>
      </c>
      <c r="L797" s="59">
        <v>11</v>
      </c>
      <c r="M797" s="59"/>
      <c r="N797" s="59"/>
      <c r="O797" s="59">
        <v>8</v>
      </c>
      <c r="P797" s="59"/>
      <c r="Q797" s="59"/>
      <c r="R797" s="59"/>
    </row>
    <row r="798" spans="1:18" x14ac:dyDescent="0.25">
      <c r="A798" s="63">
        <v>39385</v>
      </c>
      <c r="B798" s="59"/>
      <c r="C798" s="59" t="s">
        <v>627</v>
      </c>
      <c r="D798" s="60" t="s">
        <v>716</v>
      </c>
      <c r="E798" s="64">
        <v>0.57916666666666661</v>
      </c>
      <c r="F798" s="59">
        <v>6</v>
      </c>
      <c r="G798" s="59" t="s">
        <v>600</v>
      </c>
      <c r="H798" s="59">
        <v>6</v>
      </c>
      <c r="I798" s="59">
        <v>0</v>
      </c>
      <c r="J798" s="59">
        <v>0</v>
      </c>
      <c r="K798" s="59">
        <v>0</v>
      </c>
      <c r="L798" s="59">
        <v>6</v>
      </c>
      <c r="M798" s="59"/>
      <c r="N798" s="59">
        <v>1</v>
      </c>
      <c r="O798" s="59">
        <v>3</v>
      </c>
      <c r="P798" s="59">
        <v>2</v>
      </c>
      <c r="Q798" s="59"/>
      <c r="R798" s="59"/>
    </row>
    <row r="799" spans="1:18" x14ac:dyDescent="0.25">
      <c r="A799" s="63">
        <v>39385</v>
      </c>
      <c r="B799" s="59"/>
      <c r="C799" s="59" t="s">
        <v>38</v>
      </c>
      <c r="D799" s="60" t="s">
        <v>716</v>
      </c>
      <c r="E799" s="64">
        <v>0.57986111111111105</v>
      </c>
      <c r="F799" s="59">
        <v>7</v>
      </c>
      <c r="G799" s="59" t="s">
        <v>600</v>
      </c>
      <c r="H799" s="59">
        <v>7</v>
      </c>
      <c r="I799" s="59">
        <v>0</v>
      </c>
      <c r="J799" s="59">
        <v>0</v>
      </c>
      <c r="K799" s="59">
        <v>0</v>
      </c>
      <c r="L799" s="59">
        <v>7</v>
      </c>
      <c r="M799" s="59"/>
      <c r="N799" s="59"/>
      <c r="O799" s="59">
        <v>7</v>
      </c>
      <c r="P799" s="59"/>
      <c r="Q799" s="59"/>
      <c r="R799" s="59"/>
    </row>
    <row r="800" spans="1:18" x14ac:dyDescent="0.25">
      <c r="A800" s="63">
        <v>39385</v>
      </c>
      <c r="B800" s="59"/>
      <c r="C800" s="59" t="s">
        <v>64</v>
      </c>
      <c r="D800" s="60" t="s">
        <v>716</v>
      </c>
      <c r="E800" s="64">
        <v>0.59583333333333333</v>
      </c>
      <c r="F800" s="59">
        <v>1</v>
      </c>
      <c r="G800" s="59" t="s">
        <v>600</v>
      </c>
      <c r="H800" s="59">
        <v>1</v>
      </c>
      <c r="I800" s="59">
        <v>0</v>
      </c>
      <c r="J800" s="59">
        <v>0</v>
      </c>
      <c r="K800" s="59">
        <v>0</v>
      </c>
      <c r="L800" s="59">
        <v>1</v>
      </c>
      <c r="M800" s="59"/>
      <c r="N800" s="59"/>
      <c r="O800" s="59">
        <v>1</v>
      </c>
      <c r="P800" s="59"/>
      <c r="Q800" s="59"/>
      <c r="R800" s="59"/>
    </row>
    <row r="801" spans="1:18" x14ac:dyDescent="0.25">
      <c r="A801" s="63">
        <v>39385</v>
      </c>
      <c r="B801" s="59"/>
      <c r="C801" s="59" t="s">
        <v>81</v>
      </c>
      <c r="D801" s="60" t="s">
        <v>716</v>
      </c>
      <c r="E801" s="64">
        <v>0.6</v>
      </c>
      <c r="F801" s="59">
        <v>4</v>
      </c>
      <c r="G801" s="59" t="s">
        <v>600</v>
      </c>
      <c r="H801" s="59">
        <v>4</v>
      </c>
      <c r="I801" s="59">
        <v>0</v>
      </c>
      <c r="J801" s="59">
        <v>0</v>
      </c>
      <c r="K801" s="59">
        <v>0</v>
      </c>
      <c r="L801" s="59">
        <v>4</v>
      </c>
      <c r="M801" s="59"/>
      <c r="N801" s="59"/>
      <c r="O801" s="59">
        <v>4</v>
      </c>
      <c r="P801" s="59"/>
      <c r="Q801" s="59"/>
      <c r="R801" s="59"/>
    </row>
    <row r="802" spans="1:18" x14ac:dyDescent="0.25">
      <c r="A802" s="63">
        <v>39385</v>
      </c>
      <c r="B802" s="59"/>
      <c r="C802" s="59" t="s">
        <v>634</v>
      </c>
      <c r="D802" s="60" t="s">
        <v>716</v>
      </c>
      <c r="E802" s="64">
        <v>0.6</v>
      </c>
      <c r="F802" s="59">
        <v>1</v>
      </c>
      <c r="G802" s="59" t="s">
        <v>600</v>
      </c>
      <c r="H802" s="59">
        <v>1</v>
      </c>
      <c r="I802" s="59">
        <v>0</v>
      </c>
      <c r="J802" s="59">
        <v>0</v>
      </c>
      <c r="K802" s="59">
        <v>0</v>
      </c>
      <c r="L802" s="59">
        <v>1</v>
      </c>
      <c r="M802" s="59"/>
      <c r="N802" s="59"/>
      <c r="O802" s="59">
        <v>1</v>
      </c>
      <c r="P802" s="59"/>
      <c r="Q802" s="59"/>
      <c r="R802" s="59"/>
    </row>
    <row r="803" spans="1:18" x14ac:dyDescent="0.25">
      <c r="A803" s="63">
        <v>39385</v>
      </c>
      <c r="B803" s="59"/>
      <c r="C803" s="59" t="s">
        <v>84</v>
      </c>
      <c r="D803" s="60" t="s">
        <v>716</v>
      </c>
      <c r="E803" s="64">
        <v>0.60347222222222219</v>
      </c>
      <c r="F803" s="59">
        <v>5</v>
      </c>
      <c r="G803" s="59" t="s">
        <v>600</v>
      </c>
      <c r="H803" s="59">
        <v>5</v>
      </c>
      <c r="I803" s="59">
        <v>0</v>
      </c>
      <c r="J803" s="59">
        <v>0</v>
      </c>
      <c r="K803" s="59">
        <v>0</v>
      </c>
      <c r="L803" s="59">
        <v>5</v>
      </c>
      <c r="M803" s="59"/>
      <c r="N803" s="59"/>
      <c r="O803" s="59">
        <v>5</v>
      </c>
      <c r="P803" s="59"/>
      <c r="Q803" s="59"/>
      <c r="R803" s="59"/>
    </row>
    <row r="804" spans="1:18" x14ac:dyDescent="0.25">
      <c r="A804" s="63">
        <v>39385</v>
      </c>
      <c r="B804" s="59"/>
      <c r="C804" s="59" t="s">
        <v>84</v>
      </c>
      <c r="D804" s="60" t="s">
        <v>716</v>
      </c>
      <c r="E804" s="64">
        <v>0.60486111111111107</v>
      </c>
      <c r="F804" s="59">
        <v>4</v>
      </c>
      <c r="G804" s="59" t="s">
        <v>600</v>
      </c>
      <c r="H804" s="59">
        <v>4</v>
      </c>
      <c r="I804" s="59">
        <v>0</v>
      </c>
      <c r="J804" s="59">
        <v>0</v>
      </c>
      <c r="K804" s="59">
        <v>0</v>
      </c>
      <c r="L804" s="59">
        <v>4</v>
      </c>
      <c r="M804" s="59"/>
      <c r="N804" s="59"/>
      <c r="O804" s="59">
        <v>4</v>
      </c>
      <c r="P804" s="59"/>
      <c r="Q804" s="59"/>
      <c r="R804" s="59"/>
    </row>
    <row r="805" spans="1:18" x14ac:dyDescent="0.25">
      <c r="A805" s="63">
        <v>39385</v>
      </c>
      <c r="B805" s="59"/>
      <c r="C805" s="59" t="s">
        <v>634</v>
      </c>
      <c r="D805" s="60" t="s">
        <v>716</v>
      </c>
      <c r="E805" s="64">
        <v>0.60486111111111107</v>
      </c>
      <c r="F805" s="59">
        <v>1</v>
      </c>
      <c r="G805" s="59" t="s">
        <v>600</v>
      </c>
      <c r="H805" s="59">
        <v>1</v>
      </c>
      <c r="I805" s="59">
        <v>0</v>
      </c>
      <c r="J805" s="59">
        <v>0</v>
      </c>
      <c r="K805" s="59">
        <v>0</v>
      </c>
      <c r="L805" s="59">
        <v>1</v>
      </c>
      <c r="M805" s="59"/>
      <c r="N805" s="59"/>
      <c r="O805" s="59">
        <v>1</v>
      </c>
      <c r="P805" s="59"/>
      <c r="Q805" s="59"/>
      <c r="R805" s="59"/>
    </row>
    <row r="806" spans="1:18" x14ac:dyDescent="0.25">
      <c r="A806" s="63">
        <v>39385</v>
      </c>
      <c r="B806" s="59"/>
      <c r="C806" s="59" t="s">
        <v>81</v>
      </c>
      <c r="D806" s="60" t="s">
        <v>716</v>
      </c>
      <c r="E806" s="64">
        <v>0.60624999999999996</v>
      </c>
      <c r="F806" s="59">
        <v>1</v>
      </c>
      <c r="G806" s="59" t="s">
        <v>600</v>
      </c>
      <c r="H806" s="59">
        <v>1</v>
      </c>
      <c r="I806" s="59">
        <v>0</v>
      </c>
      <c r="J806" s="59">
        <v>0</v>
      </c>
      <c r="K806" s="59">
        <v>0</v>
      </c>
      <c r="L806" s="59">
        <v>1</v>
      </c>
      <c r="M806" s="59"/>
      <c r="N806" s="59"/>
      <c r="O806" s="59">
        <v>1</v>
      </c>
      <c r="P806" s="59"/>
      <c r="Q806" s="59"/>
      <c r="R806" s="59"/>
    </row>
    <row r="807" spans="1:18" x14ac:dyDescent="0.25">
      <c r="A807" s="63">
        <v>39385</v>
      </c>
      <c r="B807" s="59"/>
      <c r="C807" s="59" t="s">
        <v>67</v>
      </c>
      <c r="D807" s="60" t="s">
        <v>716</v>
      </c>
      <c r="E807" s="64">
        <v>0.60902777777777772</v>
      </c>
      <c r="F807" s="59">
        <v>1</v>
      </c>
      <c r="G807" s="59" t="s">
        <v>600</v>
      </c>
      <c r="H807" s="59">
        <v>1</v>
      </c>
      <c r="I807" s="59">
        <v>0</v>
      </c>
      <c r="J807" s="59">
        <v>0</v>
      </c>
      <c r="K807" s="59">
        <v>0</v>
      </c>
      <c r="L807" s="59">
        <v>1</v>
      </c>
      <c r="M807" s="59"/>
      <c r="N807" s="59"/>
      <c r="O807" s="59">
        <v>1</v>
      </c>
      <c r="P807" s="59"/>
      <c r="Q807" s="59"/>
      <c r="R807" s="59"/>
    </row>
    <row r="808" spans="1:18" x14ac:dyDescent="0.25">
      <c r="A808" s="63">
        <v>39385</v>
      </c>
      <c r="B808" s="59"/>
      <c r="C808" s="59" t="s">
        <v>638</v>
      </c>
      <c r="D808" s="60" t="s">
        <v>716</v>
      </c>
      <c r="E808" s="64">
        <v>0.61180555555555549</v>
      </c>
      <c r="F808" s="59">
        <v>1</v>
      </c>
      <c r="G808" s="59" t="s">
        <v>600</v>
      </c>
      <c r="H808" s="59">
        <v>1</v>
      </c>
      <c r="I808" s="59">
        <v>0</v>
      </c>
      <c r="J808" s="59">
        <v>0</v>
      </c>
      <c r="K808" s="59">
        <v>0</v>
      </c>
      <c r="L808" s="59">
        <v>1</v>
      </c>
      <c r="M808" s="59"/>
      <c r="N808" s="59"/>
      <c r="O808" s="59">
        <v>1</v>
      </c>
      <c r="P808" s="59"/>
      <c r="Q808" s="59"/>
      <c r="R808" s="59"/>
    </row>
    <row r="809" spans="1:18" x14ac:dyDescent="0.25">
      <c r="A809" s="63">
        <v>39385</v>
      </c>
      <c r="B809" s="59"/>
      <c r="C809" s="59" t="s">
        <v>64</v>
      </c>
      <c r="D809" s="60" t="s">
        <v>716</v>
      </c>
      <c r="E809" s="64">
        <v>0.61180555555555549</v>
      </c>
      <c r="F809" s="59">
        <v>2</v>
      </c>
      <c r="G809" s="59" t="s">
        <v>600</v>
      </c>
      <c r="H809" s="59">
        <v>2</v>
      </c>
      <c r="I809" s="59">
        <v>0</v>
      </c>
      <c r="J809" s="59">
        <v>0</v>
      </c>
      <c r="K809" s="59">
        <v>0</v>
      </c>
      <c r="L809" s="59">
        <v>2</v>
      </c>
      <c r="M809" s="59"/>
      <c r="N809" s="59"/>
      <c r="O809" s="59">
        <v>2</v>
      </c>
      <c r="P809" s="59"/>
      <c r="Q809" s="59"/>
      <c r="R809" s="59"/>
    </row>
    <row r="810" spans="1:18" x14ac:dyDescent="0.25">
      <c r="A810" s="63">
        <v>39322</v>
      </c>
      <c r="B810" s="59"/>
      <c r="C810" s="59" t="s">
        <v>713</v>
      </c>
      <c r="D810" s="60" t="s">
        <v>725</v>
      </c>
      <c r="E810" s="64">
        <v>0.62222222222222223</v>
      </c>
      <c r="F810" s="59">
        <v>4</v>
      </c>
      <c r="G810" s="59"/>
      <c r="H810" s="59">
        <v>4</v>
      </c>
      <c r="I810" s="59">
        <v>0</v>
      </c>
      <c r="J810" s="59">
        <v>4</v>
      </c>
      <c r="K810" s="59">
        <v>0</v>
      </c>
      <c r="L810" s="59">
        <v>0</v>
      </c>
      <c r="M810" s="59"/>
      <c r="N810" s="59"/>
      <c r="O810" s="59"/>
      <c r="P810" s="59"/>
      <c r="Q810" s="59"/>
      <c r="R810" s="59"/>
    </row>
    <row r="811" spans="1:18" x14ac:dyDescent="0.25">
      <c r="A811" s="63">
        <v>39322</v>
      </c>
      <c r="B811" s="59"/>
      <c r="C811" s="59" t="s">
        <v>64</v>
      </c>
      <c r="D811" s="60" t="s">
        <v>725</v>
      </c>
      <c r="E811" s="64">
        <v>0.62222222222222223</v>
      </c>
      <c r="F811" s="59">
        <v>6</v>
      </c>
      <c r="G811" s="59"/>
      <c r="H811" s="59">
        <v>1</v>
      </c>
      <c r="I811" s="59">
        <v>0</v>
      </c>
      <c r="J811" s="59">
        <v>0</v>
      </c>
      <c r="K811" s="59">
        <v>1</v>
      </c>
      <c r="L811" s="59">
        <v>5</v>
      </c>
      <c r="M811" s="59"/>
      <c r="N811" s="59"/>
      <c r="O811" s="59"/>
      <c r="P811" s="59"/>
      <c r="Q811" s="59"/>
      <c r="R811" s="59">
        <v>1</v>
      </c>
    </row>
    <row r="812" spans="1:18" x14ac:dyDescent="0.25">
      <c r="A812" s="63">
        <v>39323</v>
      </c>
      <c r="B812" s="59"/>
      <c r="C812" s="59" t="s">
        <v>690</v>
      </c>
      <c r="D812" s="60" t="s">
        <v>725</v>
      </c>
      <c r="E812" s="64">
        <v>0.60347222222222219</v>
      </c>
      <c r="F812" s="59">
        <v>1</v>
      </c>
      <c r="G812" s="59" t="s">
        <v>600</v>
      </c>
      <c r="H812" s="59">
        <v>1</v>
      </c>
      <c r="I812" s="59">
        <v>0</v>
      </c>
      <c r="J812" s="59">
        <v>0</v>
      </c>
      <c r="K812" s="59">
        <v>1</v>
      </c>
      <c r="L812" s="59">
        <v>0</v>
      </c>
      <c r="M812" s="59"/>
      <c r="N812" s="59"/>
      <c r="O812" s="59">
        <v>1</v>
      </c>
      <c r="P812" s="59"/>
      <c r="Q812" s="59"/>
      <c r="R812" s="59"/>
    </row>
    <row r="813" spans="1:18" x14ac:dyDescent="0.25">
      <c r="A813" s="63">
        <v>39323</v>
      </c>
      <c r="B813" s="59"/>
      <c r="C813" s="59" t="s">
        <v>690</v>
      </c>
      <c r="D813" s="60" t="s">
        <v>725</v>
      </c>
      <c r="E813" s="64">
        <v>0.61180555555555549</v>
      </c>
      <c r="F813" s="59">
        <v>2</v>
      </c>
      <c r="G813" s="59" t="s">
        <v>600</v>
      </c>
      <c r="H813" s="59">
        <v>2</v>
      </c>
      <c r="I813" s="59">
        <v>0</v>
      </c>
      <c r="J813" s="59">
        <v>1</v>
      </c>
      <c r="K813" s="59">
        <v>1</v>
      </c>
      <c r="L813" s="59">
        <v>0</v>
      </c>
      <c r="M813" s="59"/>
      <c r="N813" s="59">
        <v>1</v>
      </c>
      <c r="O813" s="59">
        <v>1</v>
      </c>
      <c r="P813" s="59">
        <v>1</v>
      </c>
      <c r="Q813" s="59"/>
      <c r="R813" s="59"/>
    </row>
    <row r="814" spans="1:18" x14ac:dyDescent="0.25">
      <c r="A814" s="63">
        <v>39328</v>
      </c>
      <c r="B814" s="59"/>
      <c r="C814" s="59" t="s">
        <v>601</v>
      </c>
      <c r="D814" s="60" t="s">
        <v>725</v>
      </c>
      <c r="E814" s="64">
        <v>0.77430555555555547</v>
      </c>
      <c r="F814" s="59">
        <v>4</v>
      </c>
      <c r="G814" s="59" t="s">
        <v>600</v>
      </c>
      <c r="H814" s="59">
        <v>4</v>
      </c>
      <c r="I814" s="59">
        <v>0</v>
      </c>
      <c r="J814" s="59">
        <v>2</v>
      </c>
      <c r="K814" s="59">
        <v>1</v>
      </c>
      <c r="L814" s="59">
        <v>1</v>
      </c>
      <c r="M814" s="59"/>
      <c r="N814" s="59"/>
      <c r="O814" s="59">
        <v>4</v>
      </c>
      <c r="P814" s="59"/>
      <c r="Q814" s="59"/>
      <c r="R814" s="59"/>
    </row>
    <row r="815" spans="1:18" x14ac:dyDescent="0.25">
      <c r="A815" s="63">
        <v>39328</v>
      </c>
      <c r="B815" s="59"/>
      <c r="C815" s="59" t="s">
        <v>603</v>
      </c>
      <c r="D815" s="60" t="s">
        <v>725</v>
      </c>
      <c r="E815" s="64">
        <v>0.78402777777777777</v>
      </c>
      <c r="F815" s="59">
        <v>1</v>
      </c>
      <c r="G815" s="59" t="s">
        <v>600</v>
      </c>
      <c r="H815" s="59">
        <v>1</v>
      </c>
      <c r="I815" s="59">
        <v>0</v>
      </c>
      <c r="J815" s="59">
        <v>0</v>
      </c>
      <c r="K815" s="59">
        <v>0</v>
      </c>
      <c r="L815" s="59">
        <v>1</v>
      </c>
      <c r="M815" s="59"/>
      <c r="N815" s="59"/>
      <c r="O815" s="59">
        <v>1</v>
      </c>
      <c r="P815" s="59"/>
      <c r="Q815" s="59"/>
      <c r="R815" s="59"/>
    </row>
    <row r="816" spans="1:18" x14ac:dyDescent="0.25">
      <c r="A816" s="63">
        <v>39328</v>
      </c>
      <c r="B816" s="59"/>
      <c r="C816" s="59" t="s">
        <v>603</v>
      </c>
      <c r="D816" s="60" t="s">
        <v>725</v>
      </c>
      <c r="E816" s="64">
        <v>0.78541666666666665</v>
      </c>
      <c r="F816" s="59">
        <v>1</v>
      </c>
      <c r="G816" s="59" t="s">
        <v>600</v>
      </c>
      <c r="H816" s="59">
        <v>1</v>
      </c>
      <c r="I816" s="59">
        <v>0</v>
      </c>
      <c r="J816" s="59">
        <v>1</v>
      </c>
      <c r="K816" s="59">
        <v>0</v>
      </c>
      <c r="L816" s="59"/>
      <c r="M816" s="59"/>
      <c r="N816" s="59"/>
      <c r="O816" s="59">
        <v>1</v>
      </c>
      <c r="P816" s="59"/>
      <c r="Q816" s="59"/>
      <c r="R816" s="59"/>
    </row>
    <row r="817" spans="1:18" x14ac:dyDescent="0.25">
      <c r="A817" s="63">
        <v>39328</v>
      </c>
      <c r="B817" s="59"/>
      <c r="C817" s="59" t="s">
        <v>681</v>
      </c>
      <c r="D817" s="60" t="s">
        <v>725</v>
      </c>
      <c r="E817" s="64">
        <v>0.78888888888888886</v>
      </c>
      <c r="F817" s="59">
        <v>1</v>
      </c>
      <c r="G817" s="59" t="s">
        <v>600</v>
      </c>
      <c r="H817" s="59">
        <v>1</v>
      </c>
      <c r="I817" s="59">
        <v>0</v>
      </c>
      <c r="J817" s="59">
        <v>1</v>
      </c>
      <c r="K817" s="59">
        <v>0</v>
      </c>
      <c r="L817" s="59">
        <v>0</v>
      </c>
      <c r="M817" s="59"/>
      <c r="N817" s="59"/>
      <c r="O817" s="59">
        <v>1</v>
      </c>
      <c r="P817" s="59"/>
      <c r="Q817" s="59"/>
      <c r="R817" s="59"/>
    </row>
    <row r="818" spans="1:18" x14ac:dyDescent="0.25">
      <c r="A818" s="63">
        <v>39328</v>
      </c>
      <c r="B818" s="59"/>
      <c r="C818" s="59" t="s">
        <v>602</v>
      </c>
      <c r="D818" s="60" t="s">
        <v>725</v>
      </c>
      <c r="E818" s="64">
        <v>0.7944444444444444</v>
      </c>
      <c r="F818" s="59">
        <v>3</v>
      </c>
      <c r="G818" s="59" t="s">
        <v>600</v>
      </c>
      <c r="H818" s="59">
        <v>3</v>
      </c>
      <c r="I818" s="59">
        <v>0</v>
      </c>
      <c r="J818" s="59">
        <v>0</v>
      </c>
      <c r="K818" s="59">
        <v>1</v>
      </c>
      <c r="L818" s="59">
        <v>2</v>
      </c>
      <c r="M818" s="59"/>
      <c r="N818" s="59"/>
      <c r="O818" s="59">
        <v>2</v>
      </c>
      <c r="P818" s="59"/>
      <c r="Q818" s="59"/>
      <c r="R818" s="59"/>
    </row>
    <row r="819" spans="1:18" x14ac:dyDescent="0.25">
      <c r="A819" s="63">
        <v>39332</v>
      </c>
      <c r="B819" s="59"/>
      <c r="C819" s="59" t="s">
        <v>58</v>
      </c>
      <c r="D819" s="60" t="s">
        <v>725</v>
      </c>
      <c r="E819" s="64">
        <v>0.42499999999999999</v>
      </c>
      <c r="F819" s="59">
        <v>1</v>
      </c>
      <c r="G819" s="59" t="s">
        <v>600</v>
      </c>
      <c r="H819" s="59">
        <v>0</v>
      </c>
      <c r="I819" s="59">
        <v>0</v>
      </c>
      <c r="J819" s="59">
        <v>0</v>
      </c>
      <c r="K819" s="59">
        <v>0</v>
      </c>
      <c r="L819" s="59">
        <v>1</v>
      </c>
      <c r="M819" s="59"/>
      <c r="N819" s="59"/>
      <c r="O819" s="59"/>
      <c r="P819" s="59"/>
      <c r="Q819" s="59"/>
      <c r="R819" s="59">
        <v>1</v>
      </c>
    </row>
    <row r="820" spans="1:18" x14ac:dyDescent="0.25">
      <c r="A820" s="63">
        <v>39332</v>
      </c>
      <c r="B820" s="59"/>
      <c r="C820" s="59" t="s">
        <v>620</v>
      </c>
      <c r="D820" s="60" t="s">
        <v>725</v>
      </c>
      <c r="E820" s="64">
        <v>0.43125000000000002</v>
      </c>
      <c r="F820" s="59">
        <v>1</v>
      </c>
      <c r="G820" s="59" t="s">
        <v>600</v>
      </c>
      <c r="H820" s="59">
        <v>1</v>
      </c>
      <c r="I820" s="59">
        <v>0</v>
      </c>
      <c r="J820" s="59">
        <v>1</v>
      </c>
      <c r="K820" s="59">
        <v>0</v>
      </c>
      <c r="L820" s="59"/>
      <c r="M820" s="59"/>
      <c r="N820" s="59"/>
      <c r="O820" s="59">
        <v>1</v>
      </c>
      <c r="P820" s="59"/>
      <c r="Q820" s="59"/>
      <c r="R820" s="59"/>
    </row>
    <row r="821" spans="1:18" x14ac:dyDescent="0.25">
      <c r="A821" s="63">
        <v>39332</v>
      </c>
      <c r="B821" s="59"/>
      <c r="C821" s="59" t="s">
        <v>619</v>
      </c>
      <c r="D821" s="60" t="s">
        <v>725</v>
      </c>
      <c r="E821" s="64">
        <v>0.43611111111111112</v>
      </c>
      <c r="F821" s="59">
        <v>1</v>
      </c>
      <c r="G821" s="59" t="s">
        <v>600</v>
      </c>
      <c r="H821" s="59">
        <v>1</v>
      </c>
      <c r="I821" s="59">
        <v>0</v>
      </c>
      <c r="J821" s="59">
        <v>1</v>
      </c>
      <c r="K821" s="59">
        <v>0</v>
      </c>
      <c r="L821" s="59">
        <v>0</v>
      </c>
      <c r="M821" s="59"/>
      <c r="N821" s="59"/>
      <c r="O821" s="59">
        <v>1</v>
      </c>
      <c r="P821" s="59"/>
      <c r="Q821" s="59"/>
      <c r="R821" s="59"/>
    </row>
    <row r="822" spans="1:18" x14ac:dyDescent="0.25">
      <c r="A822" s="63">
        <v>39332</v>
      </c>
      <c r="B822" s="59"/>
      <c r="C822" s="59" t="s">
        <v>641</v>
      </c>
      <c r="D822" s="60" t="s">
        <v>725</v>
      </c>
      <c r="E822" s="64">
        <v>0.43958333333333333</v>
      </c>
      <c r="F822" s="59">
        <v>1</v>
      </c>
      <c r="G822" s="59" t="s">
        <v>600</v>
      </c>
      <c r="H822" s="59">
        <v>1</v>
      </c>
      <c r="I822" s="59">
        <v>0</v>
      </c>
      <c r="J822" s="59">
        <v>1</v>
      </c>
      <c r="K822" s="59">
        <v>0</v>
      </c>
      <c r="L822" s="59">
        <v>0</v>
      </c>
      <c r="M822" s="59"/>
      <c r="N822" s="59"/>
      <c r="O822" s="59">
        <v>1</v>
      </c>
      <c r="P822" s="59"/>
      <c r="Q822" s="59"/>
      <c r="R822" s="59"/>
    </row>
    <row r="823" spans="1:18" x14ac:dyDescent="0.25">
      <c r="A823" s="63">
        <v>39332</v>
      </c>
      <c r="B823" s="59"/>
      <c r="C823" s="59" t="s">
        <v>642</v>
      </c>
      <c r="D823" s="60" t="s">
        <v>725</v>
      </c>
      <c r="E823" s="64">
        <v>0.44722222222222219</v>
      </c>
      <c r="F823" s="59">
        <v>1</v>
      </c>
      <c r="G823" s="59" t="s">
        <v>600</v>
      </c>
      <c r="H823" s="59">
        <v>1</v>
      </c>
      <c r="I823" s="59">
        <v>0</v>
      </c>
      <c r="J823" s="59">
        <v>1</v>
      </c>
      <c r="K823" s="59">
        <v>0</v>
      </c>
      <c r="L823" s="59"/>
      <c r="M823" s="59"/>
      <c r="N823" s="59"/>
      <c r="O823" s="59">
        <v>1</v>
      </c>
      <c r="P823" s="59"/>
      <c r="Q823" s="59"/>
      <c r="R823" s="59"/>
    </row>
    <row r="824" spans="1:18" x14ac:dyDescent="0.25">
      <c r="A824" s="63">
        <v>39332</v>
      </c>
      <c r="B824" s="59"/>
      <c r="C824" s="64" t="s">
        <v>617</v>
      </c>
      <c r="D824" s="60" t="s">
        <v>725</v>
      </c>
      <c r="E824" s="64">
        <v>0.45555555555555555</v>
      </c>
      <c r="F824" s="59">
        <v>1</v>
      </c>
      <c r="G824" s="59" t="s">
        <v>600</v>
      </c>
      <c r="H824" s="59">
        <v>1</v>
      </c>
      <c r="I824" s="59">
        <v>0</v>
      </c>
      <c r="J824" s="59">
        <v>0</v>
      </c>
      <c r="K824" s="59">
        <v>0</v>
      </c>
      <c r="L824" s="59">
        <v>1</v>
      </c>
      <c r="M824" s="59"/>
      <c r="N824" s="59"/>
      <c r="O824" s="59">
        <v>1</v>
      </c>
      <c r="P824" s="59"/>
      <c r="Q824" s="59"/>
      <c r="R824" s="59"/>
    </row>
    <row r="825" spans="1:18" x14ac:dyDescent="0.25">
      <c r="A825" s="65">
        <v>39334</v>
      </c>
      <c r="B825" s="59"/>
      <c r="C825" s="59" t="s">
        <v>694</v>
      </c>
      <c r="D825" s="60" t="s">
        <v>725</v>
      </c>
      <c r="E825" s="64">
        <v>0.52847222222222223</v>
      </c>
      <c r="F825" s="59">
        <v>5</v>
      </c>
      <c r="G825" s="59" t="s">
        <v>600</v>
      </c>
      <c r="H825" s="59">
        <v>5</v>
      </c>
      <c r="I825" s="59">
        <v>0</v>
      </c>
      <c r="J825" s="59">
        <v>2</v>
      </c>
      <c r="K825" s="59">
        <v>1</v>
      </c>
      <c r="L825" s="59">
        <v>2</v>
      </c>
      <c r="M825" s="59"/>
      <c r="N825" s="59"/>
      <c r="O825" s="59">
        <v>5</v>
      </c>
      <c r="P825" s="59"/>
      <c r="Q825" s="59"/>
      <c r="R825" s="59"/>
    </row>
    <row r="826" spans="1:18" x14ac:dyDescent="0.25">
      <c r="A826" s="65">
        <v>39334</v>
      </c>
      <c r="B826" s="59"/>
      <c r="C826" s="59" t="s">
        <v>709</v>
      </c>
      <c r="D826" s="60" t="s">
        <v>725</v>
      </c>
      <c r="E826" s="64">
        <v>0.53680555555555554</v>
      </c>
      <c r="F826" s="59">
        <v>1</v>
      </c>
      <c r="G826" s="59" t="s">
        <v>600</v>
      </c>
      <c r="H826" s="59">
        <v>1</v>
      </c>
      <c r="I826" s="59">
        <v>0</v>
      </c>
      <c r="J826" s="59">
        <v>1</v>
      </c>
      <c r="K826" s="59">
        <v>0</v>
      </c>
      <c r="L826" s="59">
        <v>0</v>
      </c>
      <c r="M826" s="59"/>
      <c r="N826" s="59"/>
      <c r="O826" s="59">
        <v>1</v>
      </c>
      <c r="P826" s="59"/>
      <c r="Q826" s="59"/>
      <c r="R826" s="59"/>
    </row>
    <row r="827" spans="1:18" x14ac:dyDescent="0.25">
      <c r="A827" s="65">
        <v>39334</v>
      </c>
      <c r="B827" s="59"/>
      <c r="C827" s="59" t="s">
        <v>726</v>
      </c>
      <c r="D827" s="60" t="s">
        <v>725</v>
      </c>
      <c r="E827" s="64">
        <v>0.5625</v>
      </c>
      <c r="F827" s="59">
        <v>1</v>
      </c>
      <c r="G827" s="59" t="s">
        <v>600</v>
      </c>
      <c r="H827" s="59">
        <v>1</v>
      </c>
      <c r="I827" s="59">
        <v>0</v>
      </c>
      <c r="J827" s="59">
        <v>0</v>
      </c>
      <c r="K827" s="59">
        <v>1</v>
      </c>
      <c r="L827" s="59">
        <v>0</v>
      </c>
      <c r="M827" s="59"/>
      <c r="N827" s="59"/>
      <c r="O827" s="59">
        <v>1</v>
      </c>
      <c r="P827" s="59"/>
      <c r="Q827" s="59"/>
      <c r="R827" s="59"/>
    </row>
    <row r="828" spans="1:18" x14ac:dyDescent="0.25">
      <c r="A828" s="65">
        <v>39335</v>
      </c>
      <c r="B828" s="59"/>
      <c r="C828" s="59" t="s">
        <v>38</v>
      </c>
      <c r="D828" s="60" t="s">
        <v>725</v>
      </c>
      <c r="E828" s="64">
        <v>0.5444444444444444</v>
      </c>
      <c r="F828" s="59">
        <v>2</v>
      </c>
      <c r="G828" s="59" t="s">
        <v>600</v>
      </c>
      <c r="H828" s="59">
        <v>2</v>
      </c>
      <c r="I828" s="59">
        <v>0</v>
      </c>
      <c r="J828" s="59">
        <v>1</v>
      </c>
      <c r="K828" s="59">
        <v>0</v>
      </c>
      <c r="L828" s="59">
        <v>1</v>
      </c>
      <c r="M828" s="59"/>
      <c r="N828" s="59"/>
      <c r="O828" s="59">
        <v>2</v>
      </c>
      <c r="P828" s="59"/>
      <c r="Q828" s="59"/>
      <c r="R828" s="59"/>
    </row>
    <row r="829" spans="1:18" x14ac:dyDescent="0.25">
      <c r="A829" s="65">
        <v>39335</v>
      </c>
      <c r="B829" s="59"/>
      <c r="C829" s="59" t="s">
        <v>44</v>
      </c>
      <c r="D829" s="60" t="s">
        <v>725</v>
      </c>
      <c r="E829" s="64">
        <v>0.54930555555555549</v>
      </c>
      <c r="F829" s="59">
        <v>2</v>
      </c>
      <c r="G829" s="59" t="s">
        <v>600</v>
      </c>
      <c r="H829" s="59">
        <v>2</v>
      </c>
      <c r="I829" s="59">
        <v>0</v>
      </c>
      <c r="J829" s="59">
        <v>0</v>
      </c>
      <c r="K829" s="59">
        <v>0</v>
      </c>
      <c r="L829" s="59">
        <v>2</v>
      </c>
      <c r="M829" s="59"/>
      <c r="N829" s="59"/>
      <c r="O829" s="59">
        <v>2</v>
      </c>
      <c r="P829" s="59"/>
      <c r="Q829" s="59"/>
      <c r="R829" s="59"/>
    </row>
    <row r="830" spans="1:18" x14ac:dyDescent="0.25">
      <c r="A830" s="65">
        <v>39335</v>
      </c>
      <c r="B830" s="59"/>
      <c r="C830" s="59" t="s">
        <v>608</v>
      </c>
      <c r="D830" s="60" t="s">
        <v>725</v>
      </c>
      <c r="E830" s="64">
        <v>0.55069444444444438</v>
      </c>
      <c r="F830" s="59">
        <v>1</v>
      </c>
      <c r="G830" s="59" t="s">
        <v>600</v>
      </c>
      <c r="H830" s="59">
        <v>1</v>
      </c>
      <c r="I830" s="59">
        <v>0</v>
      </c>
      <c r="J830" s="59">
        <v>0</v>
      </c>
      <c r="K830" s="59">
        <v>1</v>
      </c>
      <c r="L830" s="59">
        <v>0</v>
      </c>
      <c r="M830" s="59"/>
      <c r="N830" s="59"/>
      <c r="O830" s="59">
        <v>1</v>
      </c>
      <c r="P830" s="59"/>
      <c r="Q830" s="59"/>
      <c r="R830" s="59"/>
    </row>
    <row r="831" spans="1:18" x14ac:dyDescent="0.25">
      <c r="A831" s="65">
        <v>39335</v>
      </c>
      <c r="B831" s="59"/>
      <c r="C831" s="59" t="s">
        <v>47</v>
      </c>
      <c r="D831" s="60" t="s">
        <v>725</v>
      </c>
      <c r="E831" s="64">
        <v>0.55486111111111114</v>
      </c>
      <c r="F831" s="59">
        <v>2</v>
      </c>
      <c r="G831" s="59" t="s">
        <v>600</v>
      </c>
      <c r="H831" s="59">
        <v>2</v>
      </c>
      <c r="I831" s="59">
        <v>0</v>
      </c>
      <c r="J831" s="59">
        <v>1</v>
      </c>
      <c r="K831" s="59">
        <v>1</v>
      </c>
      <c r="L831" s="59">
        <v>0</v>
      </c>
      <c r="M831" s="59"/>
      <c r="N831" s="59"/>
      <c r="O831" s="59">
        <v>2</v>
      </c>
      <c r="P831" s="59"/>
      <c r="Q831" s="59"/>
      <c r="R831" s="59"/>
    </row>
    <row r="832" spans="1:18" x14ac:dyDescent="0.25">
      <c r="A832" s="65">
        <v>39335</v>
      </c>
      <c r="B832" s="59"/>
      <c r="C832" s="59" t="s">
        <v>64</v>
      </c>
      <c r="D832" s="60" t="s">
        <v>725</v>
      </c>
      <c r="E832" s="64">
        <v>0.56041666666666667</v>
      </c>
      <c r="F832" s="59">
        <v>2</v>
      </c>
      <c r="G832" s="59" t="s">
        <v>600</v>
      </c>
      <c r="H832" s="59">
        <v>2</v>
      </c>
      <c r="I832" s="59">
        <v>0</v>
      </c>
      <c r="J832" s="59">
        <v>0</v>
      </c>
      <c r="K832" s="59">
        <v>0</v>
      </c>
      <c r="L832" s="59">
        <v>2</v>
      </c>
      <c r="M832" s="59"/>
      <c r="N832" s="59"/>
      <c r="O832" s="59">
        <v>2</v>
      </c>
      <c r="P832" s="59"/>
      <c r="Q832" s="59"/>
      <c r="R832" s="59"/>
    </row>
    <row r="833" spans="1:18" x14ac:dyDescent="0.25">
      <c r="A833" s="65">
        <v>39335</v>
      </c>
      <c r="B833" s="59"/>
      <c r="C833" s="59" t="s">
        <v>64</v>
      </c>
      <c r="D833" s="60" t="s">
        <v>725</v>
      </c>
      <c r="E833" s="64">
        <v>0.56041666666666667</v>
      </c>
      <c r="F833" s="59">
        <v>2</v>
      </c>
      <c r="G833" s="59" t="s">
        <v>600</v>
      </c>
      <c r="H833" s="59">
        <v>0</v>
      </c>
      <c r="I833" s="59">
        <v>0</v>
      </c>
      <c r="J833" s="59">
        <v>0</v>
      </c>
      <c r="K833" s="59">
        <v>0</v>
      </c>
      <c r="L833" s="59">
        <v>2</v>
      </c>
      <c r="M833" s="59"/>
      <c r="N833" s="59"/>
      <c r="O833" s="59"/>
      <c r="P833" s="59"/>
      <c r="Q833" s="59"/>
      <c r="R833" s="59">
        <v>2</v>
      </c>
    </row>
    <row r="834" spans="1:18" x14ac:dyDescent="0.25">
      <c r="A834" s="65">
        <v>39335</v>
      </c>
      <c r="B834" s="59"/>
      <c r="C834" s="59" t="s">
        <v>67</v>
      </c>
      <c r="D834" s="60" t="s">
        <v>725</v>
      </c>
      <c r="E834" s="64">
        <v>0.56458333333333333</v>
      </c>
      <c r="F834" s="59">
        <v>2</v>
      </c>
      <c r="G834" s="59" t="s">
        <v>600</v>
      </c>
      <c r="H834" s="59">
        <v>2</v>
      </c>
      <c r="I834" s="59">
        <v>0</v>
      </c>
      <c r="J834" s="59">
        <v>0</v>
      </c>
      <c r="K834" s="59">
        <v>0</v>
      </c>
      <c r="L834" s="59">
        <v>2</v>
      </c>
      <c r="M834" s="59"/>
      <c r="N834" s="59"/>
      <c r="O834" s="59">
        <v>2</v>
      </c>
      <c r="P834" s="59"/>
      <c r="Q834" s="59"/>
      <c r="R834" s="59"/>
    </row>
    <row r="835" spans="1:18" x14ac:dyDescent="0.25">
      <c r="A835" s="65">
        <v>39335</v>
      </c>
      <c r="B835" s="59"/>
      <c r="C835" s="59" t="s">
        <v>84</v>
      </c>
      <c r="D835" s="60" t="s">
        <v>725</v>
      </c>
      <c r="E835" s="64">
        <v>0.58055555555555549</v>
      </c>
      <c r="F835" s="59">
        <v>1</v>
      </c>
      <c r="G835" s="59" t="s">
        <v>600</v>
      </c>
      <c r="H835" s="59">
        <v>1</v>
      </c>
      <c r="I835" s="59">
        <v>0</v>
      </c>
      <c r="J835" s="59">
        <v>0</v>
      </c>
      <c r="K835" s="59">
        <v>0</v>
      </c>
      <c r="L835" s="59">
        <v>1</v>
      </c>
      <c r="M835" s="59"/>
      <c r="N835" s="59"/>
      <c r="O835" s="59">
        <v>1</v>
      </c>
      <c r="P835" s="59"/>
      <c r="Q835" s="59"/>
      <c r="R835" s="59"/>
    </row>
    <row r="836" spans="1:18" x14ac:dyDescent="0.25">
      <c r="A836" s="65">
        <v>39335</v>
      </c>
      <c r="B836" s="59"/>
      <c r="C836" s="59" t="s">
        <v>727</v>
      </c>
      <c r="D836" s="60" t="s">
        <v>725</v>
      </c>
      <c r="E836" s="64">
        <v>0.59722222222222221</v>
      </c>
      <c r="F836" s="59">
        <v>2</v>
      </c>
      <c r="G836" s="59" t="s">
        <v>600</v>
      </c>
      <c r="H836" s="59">
        <v>2</v>
      </c>
      <c r="I836" s="59">
        <v>0</v>
      </c>
      <c r="J836" s="59">
        <v>0</v>
      </c>
      <c r="K836" s="59">
        <v>0</v>
      </c>
      <c r="L836" s="59">
        <v>2</v>
      </c>
      <c r="M836" s="59"/>
      <c r="N836" s="59"/>
      <c r="O836" s="59">
        <v>2</v>
      </c>
      <c r="P836" s="59"/>
      <c r="Q836" s="59"/>
      <c r="R836" s="59"/>
    </row>
    <row r="837" spans="1:18" x14ac:dyDescent="0.25">
      <c r="A837" s="63">
        <v>39336</v>
      </c>
      <c r="B837" s="59"/>
      <c r="C837" s="59" t="s">
        <v>629</v>
      </c>
      <c r="D837" s="60" t="s">
        <v>725</v>
      </c>
      <c r="E837" s="64">
        <v>0.5708333333333333</v>
      </c>
      <c r="F837" s="59">
        <v>3</v>
      </c>
      <c r="G837" s="59" t="s">
        <v>600</v>
      </c>
      <c r="H837" s="59">
        <v>3</v>
      </c>
      <c r="I837" s="59">
        <v>1</v>
      </c>
      <c r="J837" s="59">
        <v>0</v>
      </c>
      <c r="K837" s="59">
        <v>1</v>
      </c>
      <c r="L837" s="59">
        <v>2</v>
      </c>
      <c r="M837" s="59" t="s">
        <v>615</v>
      </c>
      <c r="N837" s="59"/>
      <c r="O837" s="59">
        <v>3</v>
      </c>
      <c r="P837" s="59"/>
      <c r="Q837" s="59"/>
      <c r="R837" s="59"/>
    </row>
    <row r="838" spans="1:18" x14ac:dyDescent="0.25">
      <c r="A838" s="63">
        <v>39336</v>
      </c>
      <c r="B838" s="59"/>
      <c r="C838" s="59" t="s">
        <v>693</v>
      </c>
      <c r="D838" s="60" t="s">
        <v>725</v>
      </c>
      <c r="E838" s="64">
        <v>0.57222222222222219</v>
      </c>
      <c r="F838" s="59">
        <v>2</v>
      </c>
      <c r="G838" s="59" t="s">
        <v>600</v>
      </c>
      <c r="H838" s="59">
        <v>2</v>
      </c>
      <c r="I838" s="59">
        <v>1</v>
      </c>
      <c r="J838" s="59">
        <v>0</v>
      </c>
      <c r="K838" s="59">
        <v>1</v>
      </c>
      <c r="L838" s="59">
        <v>1</v>
      </c>
      <c r="M838" s="59" t="s">
        <v>615</v>
      </c>
      <c r="N838" s="59"/>
      <c r="O838" s="59"/>
      <c r="P838" s="59"/>
      <c r="Q838" s="59"/>
      <c r="R838" s="59"/>
    </row>
    <row r="839" spans="1:18" x14ac:dyDescent="0.25">
      <c r="A839" s="63">
        <v>39336</v>
      </c>
      <c r="B839" s="59"/>
      <c r="C839" s="59" t="s">
        <v>728</v>
      </c>
      <c r="D839" s="60" t="s">
        <v>725</v>
      </c>
      <c r="E839" s="64">
        <v>0.57638888888888884</v>
      </c>
      <c r="F839" s="59">
        <v>4</v>
      </c>
      <c r="G839" s="59" t="s">
        <v>600</v>
      </c>
      <c r="H839" s="59">
        <v>4</v>
      </c>
      <c r="I839" s="59">
        <v>1</v>
      </c>
      <c r="J839" s="59">
        <v>0</v>
      </c>
      <c r="K839" s="59">
        <v>1</v>
      </c>
      <c r="L839" s="59">
        <v>3</v>
      </c>
      <c r="M839" s="59" t="s">
        <v>615</v>
      </c>
      <c r="N839" s="59"/>
      <c r="O839" s="59">
        <v>4</v>
      </c>
      <c r="P839" s="59"/>
      <c r="Q839" s="59"/>
      <c r="R839" s="59"/>
    </row>
    <row r="840" spans="1:18" x14ac:dyDescent="0.25">
      <c r="A840" s="63">
        <v>39336</v>
      </c>
      <c r="B840" s="59"/>
      <c r="C840" s="59" t="s">
        <v>729</v>
      </c>
      <c r="D840" s="60" t="s">
        <v>725</v>
      </c>
      <c r="E840" s="64">
        <v>0.57916666666666661</v>
      </c>
      <c r="F840" s="59">
        <v>1</v>
      </c>
      <c r="G840" s="59" t="s">
        <v>600</v>
      </c>
      <c r="H840" s="59">
        <v>1</v>
      </c>
      <c r="I840" s="59">
        <v>0</v>
      </c>
      <c r="J840" s="59">
        <v>0</v>
      </c>
      <c r="K840" s="59">
        <v>1</v>
      </c>
      <c r="L840" s="59">
        <v>0</v>
      </c>
      <c r="M840" s="59"/>
      <c r="N840" s="59"/>
      <c r="O840" s="59">
        <v>1</v>
      </c>
      <c r="P840" s="59"/>
      <c r="Q840" s="59"/>
      <c r="R840" s="59"/>
    </row>
    <row r="841" spans="1:18" x14ac:dyDescent="0.25">
      <c r="A841" s="63">
        <v>39336</v>
      </c>
      <c r="B841" s="59"/>
      <c r="C841" s="59" t="s">
        <v>730</v>
      </c>
      <c r="D841" s="60" t="s">
        <v>725</v>
      </c>
      <c r="E841" s="64">
        <v>0.58125000000000004</v>
      </c>
      <c r="F841" s="59">
        <v>4</v>
      </c>
      <c r="G841" s="59" t="s">
        <v>600</v>
      </c>
      <c r="H841" s="59">
        <v>4</v>
      </c>
      <c r="I841" s="59">
        <v>0</v>
      </c>
      <c r="J841" s="59">
        <v>0</v>
      </c>
      <c r="K841" s="59">
        <v>1</v>
      </c>
      <c r="L841" s="59">
        <v>3</v>
      </c>
      <c r="M841" s="59"/>
      <c r="N841" s="59"/>
      <c r="O841" s="59">
        <v>4</v>
      </c>
      <c r="P841" s="59"/>
      <c r="Q841" s="59"/>
      <c r="R841" s="59"/>
    </row>
    <row r="842" spans="1:18" x14ac:dyDescent="0.25">
      <c r="A842" s="63">
        <v>39336</v>
      </c>
      <c r="B842" s="59"/>
      <c r="C842" s="59" t="s">
        <v>731</v>
      </c>
      <c r="D842" s="60" t="s">
        <v>725</v>
      </c>
      <c r="E842" s="64">
        <v>0.58472222222222214</v>
      </c>
      <c r="F842" s="59">
        <v>1</v>
      </c>
      <c r="G842" s="59" t="s">
        <v>600</v>
      </c>
      <c r="H842" s="59">
        <v>1</v>
      </c>
      <c r="I842" s="59">
        <v>0</v>
      </c>
      <c r="J842" s="59">
        <v>1</v>
      </c>
      <c r="K842" s="59">
        <v>0</v>
      </c>
      <c r="L842" s="59">
        <v>0</v>
      </c>
      <c r="M842" s="59"/>
      <c r="N842" s="59"/>
      <c r="O842" s="59">
        <v>1</v>
      </c>
      <c r="P842" s="59"/>
      <c r="Q842" s="59"/>
      <c r="R842" s="59"/>
    </row>
    <row r="843" spans="1:18" x14ac:dyDescent="0.25">
      <c r="A843" s="63">
        <v>39336</v>
      </c>
      <c r="B843" s="59"/>
      <c r="C843" s="59" t="s">
        <v>732</v>
      </c>
      <c r="D843" s="60" t="s">
        <v>725</v>
      </c>
      <c r="E843" s="64">
        <v>0.58958333333333335</v>
      </c>
      <c r="F843" s="59">
        <v>2</v>
      </c>
      <c r="G843" s="59" t="s">
        <v>600</v>
      </c>
      <c r="H843" s="59">
        <v>2</v>
      </c>
      <c r="I843" s="59">
        <v>0</v>
      </c>
      <c r="J843" s="59">
        <v>0</v>
      </c>
      <c r="K843" s="59">
        <v>0</v>
      </c>
      <c r="L843" s="59">
        <v>0</v>
      </c>
      <c r="M843" s="59"/>
      <c r="N843" s="59"/>
      <c r="O843" s="59">
        <v>2</v>
      </c>
      <c r="P843" s="59"/>
      <c r="Q843" s="59"/>
      <c r="R843" s="59"/>
    </row>
    <row r="844" spans="1:18" x14ac:dyDescent="0.25">
      <c r="A844" s="63">
        <v>39336</v>
      </c>
      <c r="B844" s="59"/>
      <c r="C844" s="59" t="s">
        <v>733</v>
      </c>
      <c r="D844" s="60" t="s">
        <v>725</v>
      </c>
      <c r="E844" s="64">
        <v>0.59166666666666667</v>
      </c>
      <c r="F844" s="59">
        <v>2</v>
      </c>
      <c r="G844" s="59" t="s">
        <v>600</v>
      </c>
      <c r="H844" s="59">
        <v>2</v>
      </c>
      <c r="I844" s="59">
        <v>0</v>
      </c>
      <c r="J844" s="59">
        <v>0</v>
      </c>
      <c r="K844" s="59">
        <v>0</v>
      </c>
      <c r="L844" s="59">
        <v>2</v>
      </c>
      <c r="M844" s="59"/>
      <c r="N844" s="59"/>
      <c r="O844" s="59">
        <v>2</v>
      </c>
      <c r="P844" s="59"/>
      <c r="Q844" s="59"/>
      <c r="R844" s="59"/>
    </row>
    <row r="845" spans="1:18" x14ac:dyDescent="0.25">
      <c r="A845" s="63">
        <v>39336</v>
      </c>
      <c r="B845" s="59"/>
      <c r="C845" s="59" t="s">
        <v>644</v>
      </c>
      <c r="D845" s="60" t="s">
        <v>725</v>
      </c>
      <c r="E845" s="64">
        <v>0.60277777777777775</v>
      </c>
      <c r="F845" s="59">
        <v>2</v>
      </c>
      <c r="G845" s="59" t="s">
        <v>600</v>
      </c>
      <c r="H845" s="59">
        <v>2</v>
      </c>
      <c r="I845" s="59">
        <v>0</v>
      </c>
      <c r="J845" s="59">
        <v>1</v>
      </c>
      <c r="K845" s="59">
        <v>0</v>
      </c>
      <c r="L845" s="59">
        <v>2</v>
      </c>
      <c r="M845" s="59"/>
      <c r="N845" s="59"/>
      <c r="O845" s="59"/>
      <c r="P845" s="59"/>
      <c r="Q845" s="59"/>
      <c r="R845" s="59"/>
    </row>
    <row r="846" spans="1:18" x14ac:dyDescent="0.25">
      <c r="A846" s="63">
        <v>39336</v>
      </c>
      <c r="B846" s="59"/>
      <c r="C846" s="59" t="s">
        <v>621</v>
      </c>
      <c r="D846" s="60" t="s">
        <v>725</v>
      </c>
      <c r="E846" s="64">
        <v>0.6069444444444444</v>
      </c>
      <c r="F846" s="59">
        <v>5</v>
      </c>
      <c r="G846" s="59" t="s">
        <v>600</v>
      </c>
      <c r="H846" s="59">
        <v>5</v>
      </c>
      <c r="I846" s="59">
        <v>0</v>
      </c>
      <c r="J846" s="59">
        <v>0</v>
      </c>
      <c r="K846" s="59">
        <v>0</v>
      </c>
      <c r="L846" s="59">
        <v>5</v>
      </c>
      <c r="M846" s="59"/>
      <c r="N846" s="59"/>
      <c r="O846" s="59">
        <v>5</v>
      </c>
      <c r="P846" s="59"/>
      <c r="Q846" s="59"/>
      <c r="R846" s="59"/>
    </row>
    <row r="847" spans="1:18" x14ac:dyDescent="0.25">
      <c r="A847" s="63">
        <v>39336</v>
      </c>
      <c r="B847" s="59"/>
      <c r="C847" s="59" t="s">
        <v>601</v>
      </c>
      <c r="D847" s="60" t="s">
        <v>725</v>
      </c>
      <c r="E847" s="64">
        <v>0.60833333333333328</v>
      </c>
      <c r="F847" s="59">
        <v>2</v>
      </c>
      <c r="G847" s="59" t="s">
        <v>600</v>
      </c>
      <c r="H847" s="59">
        <v>2</v>
      </c>
      <c r="I847" s="59">
        <v>0</v>
      </c>
      <c r="J847" s="59">
        <v>0</v>
      </c>
      <c r="K847" s="59">
        <v>0</v>
      </c>
      <c r="L847" s="59">
        <v>2</v>
      </c>
      <c r="M847" s="59"/>
      <c r="N847" s="59"/>
      <c r="O847" s="59">
        <v>2</v>
      </c>
      <c r="P847" s="59"/>
      <c r="Q847" s="59"/>
      <c r="R847" s="59"/>
    </row>
    <row r="848" spans="1:18" x14ac:dyDescent="0.25">
      <c r="A848" s="63">
        <v>39349</v>
      </c>
      <c r="B848" s="59"/>
      <c r="C848" s="59" t="s">
        <v>53</v>
      </c>
      <c r="D848" s="60" t="s">
        <v>725</v>
      </c>
      <c r="E848" s="64">
        <v>0.50138888888888888</v>
      </c>
      <c r="F848" s="59">
        <v>1</v>
      </c>
      <c r="G848" s="59" t="s">
        <v>600</v>
      </c>
      <c r="H848" s="59">
        <v>0</v>
      </c>
      <c r="I848" s="59">
        <v>0</v>
      </c>
      <c r="J848" s="59">
        <v>0</v>
      </c>
      <c r="K848" s="59">
        <v>0</v>
      </c>
      <c r="L848" s="59">
        <v>1</v>
      </c>
      <c r="M848" s="59"/>
      <c r="N848" s="59"/>
      <c r="O848" s="59">
        <v>1</v>
      </c>
      <c r="P848" s="59"/>
      <c r="Q848" s="59"/>
      <c r="R848" s="59"/>
    </row>
    <row r="849" spans="1:18" x14ac:dyDescent="0.25">
      <c r="A849" s="63">
        <v>39349</v>
      </c>
      <c r="B849" s="59"/>
      <c r="C849" s="59" t="s">
        <v>53</v>
      </c>
      <c r="D849" s="60" t="s">
        <v>725</v>
      </c>
      <c r="E849" s="64">
        <v>0.50555555555555554</v>
      </c>
      <c r="F849" s="59">
        <v>1</v>
      </c>
      <c r="G849" s="59" t="s">
        <v>600</v>
      </c>
      <c r="H849" s="59">
        <v>1</v>
      </c>
      <c r="I849" s="59">
        <v>0</v>
      </c>
      <c r="J849" s="59">
        <v>0</v>
      </c>
      <c r="K849" s="59">
        <v>0</v>
      </c>
      <c r="L849" s="59">
        <v>1</v>
      </c>
      <c r="M849" s="59"/>
      <c r="N849" s="59"/>
      <c r="O849" s="59">
        <v>1</v>
      </c>
      <c r="P849" s="59"/>
      <c r="Q849" s="59"/>
      <c r="R849" s="59"/>
    </row>
    <row r="850" spans="1:18" x14ac:dyDescent="0.25">
      <c r="A850" s="63">
        <v>39349</v>
      </c>
      <c r="B850" s="59"/>
      <c r="C850" s="59" t="s">
        <v>74</v>
      </c>
      <c r="D850" s="60" t="s">
        <v>725</v>
      </c>
      <c r="E850" s="64">
        <v>0.51527777777777772</v>
      </c>
      <c r="F850" s="59">
        <v>1</v>
      </c>
      <c r="G850" s="59" t="s">
        <v>600</v>
      </c>
      <c r="H850" s="59">
        <v>0</v>
      </c>
      <c r="I850" s="59">
        <v>0</v>
      </c>
      <c r="J850" s="59">
        <v>0</v>
      </c>
      <c r="K850" s="59">
        <v>0</v>
      </c>
      <c r="L850" s="59">
        <v>1</v>
      </c>
      <c r="M850" s="59"/>
      <c r="N850" s="59"/>
      <c r="O850" s="59"/>
      <c r="P850" s="59"/>
      <c r="Q850" s="59"/>
      <c r="R850" s="59">
        <v>1</v>
      </c>
    </row>
    <row r="851" spans="1:18" x14ac:dyDescent="0.25">
      <c r="A851" s="63">
        <v>39350</v>
      </c>
      <c r="B851" s="59"/>
      <c r="C851" s="59" t="s">
        <v>67</v>
      </c>
      <c r="D851" s="60" t="s">
        <v>725</v>
      </c>
      <c r="E851" s="64">
        <v>0.53680555555555554</v>
      </c>
      <c r="F851" s="59">
        <v>1</v>
      </c>
      <c r="G851" s="59" t="s">
        <v>600</v>
      </c>
      <c r="H851" s="59">
        <v>0</v>
      </c>
      <c r="I851" s="59">
        <v>0</v>
      </c>
      <c r="J851" s="59">
        <v>0</v>
      </c>
      <c r="K851" s="59">
        <v>0</v>
      </c>
      <c r="L851" s="59">
        <v>1</v>
      </c>
      <c r="M851" s="59"/>
      <c r="N851" s="59"/>
      <c r="O851" s="59">
        <v>1</v>
      </c>
      <c r="P851" s="59"/>
      <c r="Q851" s="59"/>
      <c r="R851" s="59"/>
    </row>
    <row r="852" spans="1:18" x14ac:dyDescent="0.25">
      <c r="A852" s="63">
        <v>39350</v>
      </c>
      <c r="B852" s="59"/>
      <c r="C852" s="59" t="s">
        <v>81</v>
      </c>
      <c r="D852" s="60" t="s">
        <v>725</v>
      </c>
      <c r="E852" s="64">
        <v>0.56388888888888888</v>
      </c>
      <c r="F852" s="59">
        <v>3</v>
      </c>
      <c r="G852" s="59" t="s">
        <v>600</v>
      </c>
      <c r="H852" s="59">
        <v>0</v>
      </c>
      <c r="I852" s="59">
        <v>0</v>
      </c>
      <c r="J852" s="59">
        <v>0</v>
      </c>
      <c r="K852" s="59">
        <v>0</v>
      </c>
      <c r="L852" s="59">
        <v>3</v>
      </c>
      <c r="M852" s="59"/>
      <c r="N852" s="59"/>
      <c r="O852" s="59">
        <v>2</v>
      </c>
      <c r="P852" s="59"/>
      <c r="Q852" s="59"/>
      <c r="R852" s="59"/>
    </row>
    <row r="853" spans="1:18" x14ac:dyDescent="0.25">
      <c r="A853" s="63">
        <v>39351</v>
      </c>
      <c r="B853" s="59"/>
      <c r="C853" s="59" t="s">
        <v>58</v>
      </c>
      <c r="D853" s="60" t="s">
        <v>725</v>
      </c>
      <c r="E853" s="64">
        <v>0.57916666666666661</v>
      </c>
      <c r="F853" s="59">
        <v>1</v>
      </c>
      <c r="G853" s="59" t="s">
        <v>600</v>
      </c>
      <c r="H853" s="59">
        <v>1</v>
      </c>
      <c r="I853" s="59">
        <v>0</v>
      </c>
      <c r="J853" s="59">
        <v>0</v>
      </c>
      <c r="K853" s="59">
        <v>0</v>
      </c>
      <c r="L853" s="59">
        <v>1</v>
      </c>
      <c r="M853" s="59"/>
      <c r="N853" s="59"/>
      <c r="O853" s="59">
        <v>1</v>
      </c>
      <c r="P853" s="59"/>
      <c r="Q853" s="59"/>
      <c r="R853" s="59"/>
    </row>
    <row r="854" spans="1:18" x14ac:dyDescent="0.25">
      <c r="A854" s="63">
        <v>39351</v>
      </c>
      <c r="B854" s="59"/>
      <c r="C854" s="59" t="s">
        <v>55</v>
      </c>
      <c r="D854" s="60" t="s">
        <v>725</v>
      </c>
      <c r="E854" s="64">
        <v>0.58888888888888891</v>
      </c>
      <c r="F854" s="59">
        <v>2</v>
      </c>
      <c r="G854" s="59" t="s">
        <v>600</v>
      </c>
      <c r="H854" s="59">
        <v>0</v>
      </c>
      <c r="I854" s="59">
        <v>0</v>
      </c>
      <c r="J854" s="59">
        <v>0</v>
      </c>
      <c r="K854" s="59">
        <v>0</v>
      </c>
      <c r="L854" s="59">
        <v>2</v>
      </c>
      <c r="M854" s="59"/>
      <c r="N854" s="59"/>
      <c r="O854" s="59">
        <v>2</v>
      </c>
      <c r="P854" s="59"/>
      <c r="Q854" s="59"/>
      <c r="R854" s="59"/>
    </row>
    <row r="855" spans="1:18" x14ac:dyDescent="0.25">
      <c r="A855" s="63">
        <v>39352</v>
      </c>
      <c r="B855" s="59"/>
      <c r="C855" s="59" t="s">
        <v>627</v>
      </c>
      <c r="D855" s="60" t="s">
        <v>725</v>
      </c>
      <c r="E855" s="64">
        <v>0.6020833333333333</v>
      </c>
      <c r="F855" s="59">
        <v>1</v>
      </c>
      <c r="G855" s="59" t="s">
        <v>600</v>
      </c>
      <c r="H855" s="59">
        <v>1</v>
      </c>
      <c r="I855" s="59">
        <v>0</v>
      </c>
      <c r="J855" s="59">
        <v>1</v>
      </c>
      <c r="K855" s="59">
        <v>0</v>
      </c>
      <c r="L855" s="59">
        <v>0</v>
      </c>
      <c r="M855" s="59"/>
      <c r="N855" s="59"/>
      <c r="O855" s="59">
        <v>1</v>
      </c>
      <c r="P855" s="59"/>
      <c r="Q855" s="59"/>
      <c r="R855" s="59"/>
    </row>
    <row r="856" spans="1:18" x14ac:dyDescent="0.25">
      <c r="A856" s="63">
        <v>39352</v>
      </c>
      <c r="B856" s="59"/>
      <c r="C856" s="59" t="s">
        <v>606</v>
      </c>
      <c r="D856" s="60" t="s">
        <v>725</v>
      </c>
      <c r="E856" s="64">
        <v>0.61111111111111105</v>
      </c>
      <c r="F856" s="59">
        <v>2</v>
      </c>
      <c r="G856" s="59" t="s">
        <v>600</v>
      </c>
      <c r="H856" s="59">
        <v>1</v>
      </c>
      <c r="I856" s="59">
        <v>0</v>
      </c>
      <c r="J856" s="59">
        <v>1</v>
      </c>
      <c r="K856" s="59">
        <v>0</v>
      </c>
      <c r="L856" s="59">
        <v>1</v>
      </c>
      <c r="M856" s="59"/>
      <c r="N856" s="59">
        <v>1</v>
      </c>
      <c r="O856" s="59">
        <v>1</v>
      </c>
      <c r="P856" s="59"/>
      <c r="Q856" s="59"/>
      <c r="R856" s="59"/>
    </row>
    <row r="857" spans="1:18" x14ac:dyDescent="0.25">
      <c r="A857" s="63">
        <v>39352</v>
      </c>
      <c r="B857" s="59"/>
      <c r="C857" s="59" t="s">
        <v>605</v>
      </c>
      <c r="D857" s="60" t="s">
        <v>725</v>
      </c>
      <c r="E857" s="64">
        <v>0.61458333333333326</v>
      </c>
      <c r="F857" s="59">
        <v>3</v>
      </c>
      <c r="G857" s="59" t="s">
        <v>600</v>
      </c>
      <c r="H857" s="59">
        <v>3</v>
      </c>
      <c r="I857" s="59">
        <v>0</v>
      </c>
      <c r="J857" s="59">
        <v>0</v>
      </c>
      <c r="K857" s="59">
        <v>0</v>
      </c>
      <c r="L857" s="59">
        <v>3</v>
      </c>
      <c r="M857" s="59"/>
      <c r="N857" s="59">
        <v>2</v>
      </c>
      <c r="O857" s="59"/>
      <c r="P857" s="59">
        <v>1</v>
      </c>
      <c r="Q857" s="59"/>
      <c r="R857" s="59"/>
    </row>
    <row r="858" spans="1:18" x14ac:dyDescent="0.25">
      <c r="A858" s="63">
        <v>39352</v>
      </c>
      <c r="B858" s="59"/>
      <c r="C858" s="59" t="s">
        <v>613</v>
      </c>
      <c r="D858" s="60" t="s">
        <v>725</v>
      </c>
      <c r="E858" s="64">
        <v>0.61875000000000002</v>
      </c>
      <c r="F858" s="59">
        <v>3</v>
      </c>
      <c r="G858" s="59" t="s">
        <v>600</v>
      </c>
      <c r="H858" s="59">
        <v>3</v>
      </c>
      <c r="I858" s="59">
        <v>0</v>
      </c>
      <c r="J858" s="59">
        <v>0</v>
      </c>
      <c r="K858" s="59">
        <v>0</v>
      </c>
      <c r="L858" s="59">
        <v>3</v>
      </c>
      <c r="M858" s="59"/>
      <c r="N858" s="59"/>
      <c r="O858" s="59">
        <v>3</v>
      </c>
      <c r="P858" s="59"/>
      <c r="Q858" s="59"/>
      <c r="R858" s="59"/>
    </row>
    <row r="859" spans="1:18" x14ac:dyDescent="0.25">
      <c r="A859" s="63">
        <v>39352</v>
      </c>
      <c r="B859" s="59"/>
      <c r="C859" s="59" t="s">
        <v>604</v>
      </c>
      <c r="D859" s="60" t="s">
        <v>725</v>
      </c>
      <c r="E859" s="64">
        <v>0.62152777777777779</v>
      </c>
      <c r="F859" s="59">
        <v>3</v>
      </c>
      <c r="G859" s="59" t="s">
        <v>600</v>
      </c>
      <c r="H859" s="59">
        <v>3</v>
      </c>
      <c r="I859" s="59">
        <v>0</v>
      </c>
      <c r="J859" s="59">
        <v>0</v>
      </c>
      <c r="K859" s="59">
        <v>0</v>
      </c>
      <c r="L859" s="59">
        <v>3</v>
      </c>
      <c r="M859" s="59"/>
      <c r="N859" s="59"/>
      <c r="O859" s="59">
        <v>3</v>
      </c>
      <c r="P859" s="59"/>
      <c r="Q859" s="59"/>
      <c r="R859" s="59"/>
    </row>
    <row r="860" spans="1:18" x14ac:dyDescent="0.25">
      <c r="A860" s="63">
        <v>39352</v>
      </c>
      <c r="B860" s="59"/>
      <c r="C860" s="59" t="s">
        <v>693</v>
      </c>
      <c r="D860" s="60" t="s">
        <v>725</v>
      </c>
      <c r="E860" s="64">
        <v>0.62430555555555556</v>
      </c>
      <c r="F860" s="59">
        <v>1</v>
      </c>
      <c r="G860" s="59" t="s">
        <v>600</v>
      </c>
      <c r="H860" s="59">
        <v>1</v>
      </c>
      <c r="I860" s="59">
        <v>0</v>
      </c>
      <c r="J860" s="59">
        <v>1</v>
      </c>
      <c r="K860" s="59">
        <v>0</v>
      </c>
      <c r="L860" s="59">
        <v>0</v>
      </c>
      <c r="M860" s="59"/>
      <c r="N860" s="59"/>
      <c r="O860" s="59">
        <v>1</v>
      </c>
      <c r="P860" s="59"/>
      <c r="Q860" s="59"/>
      <c r="R860" s="59"/>
    </row>
    <row r="861" spans="1:18" x14ac:dyDescent="0.25">
      <c r="A861" s="63">
        <v>39352</v>
      </c>
      <c r="B861" s="59"/>
      <c r="C861" s="59" t="s">
        <v>617</v>
      </c>
      <c r="D861" s="60" t="s">
        <v>725</v>
      </c>
      <c r="E861" s="64">
        <v>0.62916666666666665</v>
      </c>
      <c r="F861" s="59">
        <v>4</v>
      </c>
      <c r="G861" s="59" t="s">
        <v>600</v>
      </c>
      <c r="H861" s="59">
        <v>2</v>
      </c>
      <c r="I861" s="59">
        <v>0</v>
      </c>
      <c r="J861" s="59">
        <v>0</v>
      </c>
      <c r="K861" s="59">
        <v>0</v>
      </c>
      <c r="L861" s="59">
        <v>2</v>
      </c>
      <c r="M861" s="59"/>
      <c r="N861" s="59"/>
      <c r="O861" s="59">
        <v>4</v>
      </c>
      <c r="P861" s="59"/>
      <c r="Q861" s="59"/>
      <c r="R861" s="59"/>
    </row>
    <row r="862" spans="1:18" x14ac:dyDescent="0.25">
      <c r="A862" s="63">
        <v>39377</v>
      </c>
      <c r="B862" s="59"/>
      <c r="C862" s="59" t="s">
        <v>644</v>
      </c>
      <c r="D862" s="60" t="s">
        <v>725</v>
      </c>
      <c r="E862" s="64">
        <v>0.41666666666666663</v>
      </c>
      <c r="F862" s="59">
        <v>8</v>
      </c>
      <c r="G862" s="59" t="s">
        <v>600</v>
      </c>
      <c r="H862" s="59">
        <v>6</v>
      </c>
      <c r="I862" s="59">
        <v>0</v>
      </c>
      <c r="J862" s="59">
        <v>0</v>
      </c>
      <c r="K862" s="59">
        <v>0</v>
      </c>
      <c r="L862" s="59">
        <v>8</v>
      </c>
      <c r="M862" s="59"/>
      <c r="N862" s="59"/>
      <c r="O862" s="59">
        <v>8</v>
      </c>
      <c r="P862" s="59"/>
      <c r="Q862" s="59"/>
      <c r="R862" s="59"/>
    </row>
    <row r="863" spans="1:18" x14ac:dyDescent="0.25">
      <c r="A863" s="63">
        <v>39377</v>
      </c>
      <c r="B863" s="59"/>
      <c r="C863" s="59" t="s">
        <v>620</v>
      </c>
      <c r="D863" s="60" t="s">
        <v>725</v>
      </c>
      <c r="E863" s="64">
        <v>0.42499999999999999</v>
      </c>
      <c r="F863" s="59">
        <v>1</v>
      </c>
      <c r="G863" s="59" t="s">
        <v>600</v>
      </c>
      <c r="H863" s="59">
        <v>0</v>
      </c>
      <c r="I863" s="59">
        <v>0</v>
      </c>
      <c r="J863" s="59">
        <v>0</v>
      </c>
      <c r="K863" s="59">
        <v>0</v>
      </c>
      <c r="L863" s="59">
        <v>1</v>
      </c>
      <c r="M863" s="59"/>
      <c r="N863" s="59"/>
      <c r="O863" s="59">
        <v>1</v>
      </c>
      <c r="P863" s="59"/>
      <c r="Q863" s="59"/>
      <c r="R863" s="59"/>
    </row>
    <row r="864" spans="1:18" x14ac:dyDescent="0.25">
      <c r="A864" s="63">
        <v>39377</v>
      </c>
      <c r="B864" s="59"/>
      <c r="C864" s="59" t="s">
        <v>619</v>
      </c>
      <c r="D864" s="60" t="s">
        <v>725</v>
      </c>
      <c r="E864" s="64">
        <v>0.42916666666666664</v>
      </c>
      <c r="F864" s="59">
        <v>16</v>
      </c>
      <c r="G864" s="59" t="s">
        <v>600</v>
      </c>
      <c r="H864" s="59">
        <v>16</v>
      </c>
      <c r="I864" s="59">
        <v>1</v>
      </c>
      <c r="J864" s="59">
        <v>0</v>
      </c>
      <c r="K864" s="59">
        <v>1</v>
      </c>
      <c r="L864" s="59">
        <v>15</v>
      </c>
      <c r="M864" s="59"/>
      <c r="N864" s="59"/>
      <c r="O864" s="59"/>
      <c r="P864" s="59"/>
      <c r="Q864" s="59"/>
      <c r="R864" s="59">
        <v>16</v>
      </c>
    </row>
    <row r="865" spans="1:18" x14ac:dyDescent="0.25">
      <c r="A865" s="63">
        <v>39377</v>
      </c>
      <c r="B865" s="59"/>
      <c r="C865" s="59" t="s">
        <v>641</v>
      </c>
      <c r="D865" s="60" t="s">
        <v>725</v>
      </c>
      <c r="E865" s="64">
        <v>0.43680555555555556</v>
      </c>
      <c r="F865" s="59">
        <v>25</v>
      </c>
      <c r="G865" s="59" t="s">
        <v>614</v>
      </c>
      <c r="H865" s="59">
        <v>10</v>
      </c>
      <c r="I865" s="59">
        <v>0</v>
      </c>
      <c r="J865" s="59">
        <v>0</v>
      </c>
      <c r="K865" s="59">
        <v>0</v>
      </c>
      <c r="L865" s="59">
        <v>25</v>
      </c>
      <c r="M865" s="59"/>
      <c r="N865" s="59"/>
      <c r="O865" s="59">
        <v>24</v>
      </c>
      <c r="P865" s="59">
        <v>1</v>
      </c>
      <c r="Q865" s="59"/>
      <c r="R865" s="59"/>
    </row>
    <row r="866" spans="1:18" x14ac:dyDescent="0.25">
      <c r="A866" s="63">
        <v>39377</v>
      </c>
      <c r="B866" s="59"/>
      <c r="C866" s="59" t="s">
        <v>642</v>
      </c>
      <c r="D866" s="60" t="s">
        <v>725</v>
      </c>
      <c r="E866" s="64">
        <v>0.45347222222222222</v>
      </c>
      <c r="F866" s="59">
        <v>4</v>
      </c>
      <c r="G866" s="59" t="s">
        <v>600</v>
      </c>
      <c r="H866" s="59">
        <v>4</v>
      </c>
      <c r="I866" s="59">
        <v>1</v>
      </c>
      <c r="J866" s="59">
        <v>0</v>
      </c>
      <c r="K866" s="59">
        <v>1</v>
      </c>
      <c r="L866" s="59">
        <v>3</v>
      </c>
      <c r="M866" s="59" t="s">
        <v>675</v>
      </c>
      <c r="N866" s="59"/>
      <c r="O866" s="59">
        <v>4</v>
      </c>
      <c r="P866" s="59"/>
      <c r="Q866" s="59"/>
      <c r="R866" s="59"/>
    </row>
    <row r="867" spans="1:18" x14ac:dyDescent="0.25">
      <c r="A867" s="63">
        <v>39378</v>
      </c>
      <c r="B867" s="59"/>
      <c r="C867" s="59" t="s">
        <v>634</v>
      </c>
      <c r="D867" s="60" t="s">
        <v>725</v>
      </c>
      <c r="E867" s="64">
        <v>0.47777777777777775</v>
      </c>
      <c r="F867" s="59">
        <v>6</v>
      </c>
      <c r="G867" s="59" t="s">
        <v>600</v>
      </c>
      <c r="H867" s="59">
        <v>6</v>
      </c>
      <c r="I867" s="59">
        <v>0</v>
      </c>
      <c r="J867" s="59">
        <v>0</v>
      </c>
      <c r="K867" s="59">
        <v>0</v>
      </c>
      <c r="L867" s="59">
        <v>6</v>
      </c>
      <c r="M867" s="59"/>
      <c r="N867" s="59"/>
      <c r="O867" s="59">
        <v>6</v>
      </c>
      <c r="P867" s="59"/>
      <c r="Q867" s="59"/>
      <c r="R867" s="59"/>
    </row>
    <row r="868" spans="1:18" x14ac:dyDescent="0.25">
      <c r="A868" s="63">
        <v>39378</v>
      </c>
      <c r="B868" s="59"/>
      <c r="C868" s="59" t="s">
        <v>634</v>
      </c>
      <c r="D868" s="60" t="s">
        <v>725</v>
      </c>
      <c r="E868" s="64">
        <v>0.4909722222222222</v>
      </c>
      <c r="F868" s="59">
        <v>1</v>
      </c>
      <c r="G868" s="59" t="s">
        <v>600</v>
      </c>
      <c r="H868" s="59">
        <v>0</v>
      </c>
      <c r="I868" s="59">
        <v>0</v>
      </c>
      <c r="J868" s="59">
        <v>0</v>
      </c>
      <c r="K868" s="59">
        <v>0</v>
      </c>
      <c r="L868" s="59">
        <v>1</v>
      </c>
      <c r="M868" s="59"/>
      <c r="N868" s="59"/>
      <c r="O868" s="59">
        <v>1</v>
      </c>
      <c r="P868" s="59"/>
      <c r="Q868" s="59"/>
      <c r="R868" s="59"/>
    </row>
    <row r="869" spans="1:18" x14ac:dyDescent="0.25">
      <c r="A869" s="63">
        <v>39379</v>
      </c>
      <c r="B869" s="59"/>
      <c r="C869" s="59" t="s">
        <v>612</v>
      </c>
      <c r="D869" s="60" t="s">
        <v>725</v>
      </c>
      <c r="E869" s="64">
        <v>0.51388888888888884</v>
      </c>
      <c r="F869" s="59">
        <v>21</v>
      </c>
      <c r="G869" s="59" t="s">
        <v>600</v>
      </c>
      <c r="H869" s="59">
        <v>7</v>
      </c>
      <c r="I869" s="59">
        <v>0</v>
      </c>
      <c r="J869" s="59">
        <v>0</v>
      </c>
      <c r="K869" s="59">
        <v>0</v>
      </c>
      <c r="L869" s="59">
        <v>21</v>
      </c>
      <c r="M869" s="59"/>
      <c r="N869" s="59"/>
      <c r="O869" s="59">
        <v>21</v>
      </c>
      <c r="P869" s="59"/>
      <c r="Q869" s="59"/>
      <c r="R869" s="59"/>
    </row>
    <row r="870" spans="1:18" x14ac:dyDescent="0.25">
      <c r="A870" s="63">
        <v>39379</v>
      </c>
      <c r="B870" s="59"/>
      <c r="C870" s="59" t="s">
        <v>641</v>
      </c>
      <c r="D870" s="60" t="s">
        <v>725</v>
      </c>
      <c r="E870" s="64">
        <v>0.5215277777777777</v>
      </c>
      <c r="F870" s="59">
        <v>30</v>
      </c>
      <c r="G870" s="59" t="s">
        <v>614</v>
      </c>
      <c r="H870" s="59">
        <v>10</v>
      </c>
      <c r="I870" s="59">
        <v>1</v>
      </c>
      <c r="J870" s="59">
        <v>0</v>
      </c>
      <c r="K870" s="59">
        <v>1</v>
      </c>
      <c r="L870" s="59">
        <v>29</v>
      </c>
      <c r="M870" s="59" t="s">
        <v>646</v>
      </c>
      <c r="N870" s="59">
        <v>12</v>
      </c>
      <c r="O870" s="59">
        <v>16</v>
      </c>
      <c r="P870" s="59">
        <v>2</v>
      </c>
      <c r="Q870" s="59"/>
      <c r="R870" s="59"/>
    </row>
    <row r="871" spans="1:18" x14ac:dyDescent="0.25">
      <c r="A871" s="63">
        <v>39379</v>
      </c>
      <c r="B871" s="59"/>
      <c r="C871" s="59" t="s">
        <v>619</v>
      </c>
      <c r="D871" s="60" t="s">
        <v>725</v>
      </c>
      <c r="E871" s="64">
        <v>0.52708333333333335</v>
      </c>
      <c r="F871" s="59">
        <v>22</v>
      </c>
      <c r="G871" s="59" t="s">
        <v>600</v>
      </c>
      <c r="H871" s="59">
        <v>15</v>
      </c>
      <c r="I871" s="59">
        <v>0</v>
      </c>
      <c r="J871" s="59">
        <v>0</v>
      </c>
      <c r="K871" s="59">
        <v>0</v>
      </c>
      <c r="L871" s="59">
        <v>22</v>
      </c>
      <c r="M871" s="59"/>
      <c r="N871" s="59"/>
      <c r="O871" s="59">
        <v>22</v>
      </c>
      <c r="P871" s="59"/>
      <c r="Q871" s="59"/>
      <c r="R871" s="59"/>
    </row>
    <row r="872" spans="1:18" x14ac:dyDescent="0.25">
      <c r="A872" s="63">
        <v>39379</v>
      </c>
      <c r="B872" s="59"/>
      <c r="C872" s="59" t="s">
        <v>644</v>
      </c>
      <c r="D872" s="60" t="s">
        <v>725</v>
      </c>
      <c r="E872" s="64">
        <v>0.53402777777777777</v>
      </c>
      <c r="F872" s="59">
        <v>32</v>
      </c>
      <c r="G872" s="59" t="s">
        <v>600</v>
      </c>
      <c r="H872" s="59">
        <v>0</v>
      </c>
      <c r="I872" s="59">
        <v>0</v>
      </c>
      <c r="J872" s="59">
        <v>0</v>
      </c>
      <c r="K872" s="59">
        <v>0</v>
      </c>
      <c r="L872" s="59">
        <v>32</v>
      </c>
      <c r="M872" s="59"/>
      <c r="N872" s="59">
        <v>14</v>
      </c>
      <c r="O872" s="59">
        <v>18</v>
      </c>
      <c r="P872" s="59"/>
      <c r="Q872" s="59"/>
      <c r="R872" s="59"/>
    </row>
    <row r="873" spans="1:18" x14ac:dyDescent="0.25">
      <c r="A873" s="63">
        <v>39379</v>
      </c>
      <c r="B873" s="59"/>
      <c r="C873" s="59" t="s">
        <v>621</v>
      </c>
      <c r="D873" s="60" t="s">
        <v>725</v>
      </c>
      <c r="E873" s="64">
        <v>0.53749999999999998</v>
      </c>
      <c r="F873" s="59">
        <v>20</v>
      </c>
      <c r="G873" s="59" t="s">
        <v>614</v>
      </c>
      <c r="H873" s="59">
        <v>8</v>
      </c>
      <c r="I873" s="59">
        <v>0</v>
      </c>
      <c r="J873" s="59">
        <v>0</v>
      </c>
      <c r="K873" s="59">
        <v>0</v>
      </c>
      <c r="L873" s="59">
        <v>20</v>
      </c>
      <c r="M873" s="59"/>
      <c r="N873" s="59"/>
      <c r="O873" s="59">
        <v>20</v>
      </c>
      <c r="P873" s="59"/>
      <c r="Q873" s="59"/>
      <c r="R873" s="59"/>
    </row>
    <row r="874" spans="1:18" x14ac:dyDescent="0.25">
      <c r="A874" s="63">
        <v>39379</v>
      </c>
      <c r="B874" s="59"/>
      <c r="C874" s="59" t="s">
        <v>618</v>
      </c>
      <c r="D874" s="60" t="s">
        <v>725</v>
      </c>
      <c r="E874" s="64">
        <v>0.54236111111111107</v>
      </c>
      <c r="F874" s="59">
        <v>44</v>
      </c>
      <c r="G874" s="59" t="s">
        <v>600</v>
      </c>
      <c r="H874" s="59">
        <v>16</v>
      </c>
      <c r="I874" s="59">
        <v>0</v>
      </c>
      <c r="J874" s="59">
        <v>0</v>
      </c>
      <c r="K874" s="59">
        <v>0</v>
      </c>
      <c r="L874" s="59">
        <v>44</v>
      </c>
      <c r="M874" s="59"/>
      <c r="N874" s="59">
        <v>5</v>
      </c>
      <c r="O874" s="59">
        <v>39</v>
      </c>
      <c r="P874" s="59"/>
      <c r="Q874" s="59"/>
      <c r="R874" s="59"/>
    </row>
    <row r="875" spans="1:18" x14ac:dyDescent="0.25">
      <c r="A875" s="63">
        <v>39380</v>
      </c>
      <c r="B875" s="59"/>
      <c r="C875" s="59" t="s">
        <v>611</v>
      </c>
      <c r="D875" s="60" t="s">
        <v>725</v>
      </c>
      <c r="E875" s="64">
        <v>0.55833333333333335</v>
      </c>
      <c r="F875" s="59">
        <v>27</v>
      </c>
      <c r="G875" s="59" t="s">
        <v>600</v>
      </c>
      <c r="H875" s="59">
        <v>27</v>
      </c>
      <c r="I875" s="59">
        <v>1</v>
      </c>
      <c r="J875" s="59">
        <v>0</v>
      </c>
      <c r="K875" s="59">
        <v>1</v>
      </c>
      <c r="L875" s="59">
        <v>26</v>
      </c>
      <c r="M875" s="59" t="s">
        <v>646</v>
      </c>
      <c r="N875" s="59"/>
      <c r="O875" s="59">
        <v>27</v>
      </c>
      <c r="P875" s="59"/>
      <c r="Q875" s="59"/>
      <c r="R875" s="59">
        <v>27</v>
      </c>
    </row>
    <row r="876" spans="1:18" x14ac:dyDescent="0.25">
      <c r="A876" s="63">
        <v>39380</v>
      </c>
      <c r="B876" s="59"/>
      <c r="C876" s="59" t="s">
        <v>642</v>
      </c>
      <c r="D876" s="60" t="s">
        <v>725</v>
      </c>
      <c r="E876" s="64">
        <v>0.5625</v>
      </c>
      <c r="F876" s="59">
        <v>5</v>
      </c>
      <c r="G876" s="59" t="s">
        <v>600</v>
      </c>
      <c r="H876" s="59">
        <v>5</v>
      </c>
      <c r="I876" s="59">
        <v>0</v>
      </c>
      <c r="J876" s="59">
        <v>0</v>
      </c>
      <c r="K876" s="59">
        <v>0</v>
      </c>
      <c r="L876" s="59">
        <v>5</v>
      </c>
      <c r="M876" s="59"/>
      <c r="N876" s="59"/>
      <c r="O876" s="59">
        <v>5</v>
      </c>
      <c r="P876" s="59"/>
      <c r="Q876" s="59"/>
      <c r="R876" s="59"/>
    </row>
    <row r="877" spans="1:18" x14ac:dyDescent="0.25">
      <c r="A877" s="63">
        <v>39380</v>
      </c>
      <c r="B877" s="59"/>
      <c r="C877" s="59" t="s">
        <v>641</v>
      </c>
      <c r="D877" s="60" t="s">
        <v>725</v>
      </c>
      <c r="E877" s="64">
        <v>0.56597222222222221</v>
      </c>
      <c r="F877" s="59">
        <v>16</v>
      </c>
      <c r="G877" s="59" t="s">
        <v>600</v>
      </c>
      <c r="H877" s="59">
        <v>0</v>
      </c>
      <c r="I877" s="59">
        <v>0</v>
      </c>
      <c r="J877" s="59">
        <v>0</v>
      </c>
      <c r="K877" s="59">
        <v>0</v>
      </c>
      <c r="L877" s="59">
        <v>16</v>
      </c>
      <c r="M877" s="59"/>
      <c r="N877" s="59"/>
      <c r="O877" s="59">
        <v>10</v>
      </c>
      <c r="P877" s="59">
        <v>6</v>
      </c>
      <c r="Q877" s="59"/>
      <c r="R877" s="59"/>
    </row>
    <row r="878" spans="1:18" x14ac:dyDescent="0.25">
      <c r="A878" s="63">
        <v>39380</v>
      </c>
      <c r="B878" s="59"/>
      <c r="C878" s="59" t="s">
        <v>644</v>
      </c>
      <c r="D878" s="60" t="s">
        <v>725</v>
      </c>
      <c r="E878" s="64">
        <v>0.58055555555555549</v>
      </c>
      <c r="F878" s="59">
        <v>26</v>
      </c>
      <c r="G878" s="59" t="s">
        <v>600</v>
      </c>
      <c r="H878" s="59">
        <v>26</v>
      </c>
      <c r="I878" s="59">
        <v>1</v>
      </c>
      <c r="J878" s="59">
        <v>0</v>
      </c>
      <c r="K878" s="59">
        <v>1</v>
      </c>
      <c r="L878" s="59">
        <v>25</v>
      </c>
      <c r="M878" s="59" t="s">
        <v>645</v>
      </c>
      <c r="N878" s="59"/>
      <c r="O878" s="59">
        <v>23</v>
      </c>
      <c r="P878" s="59">
        <v>3</v>
      </c>
      <c r="Q878" s="59"/>
      <c r="R878" s="59"/>
    </row>
    <row r="879" spans="1:18" x14ac:dyDescent="0.25">
      <c r="A879" s="63">
        <v>39382</v>
      </c>
      <c r="B879" s="59"/>
      <c r="C879" s="59" t="s">
        <v>604</v>
      </c>
      <c r="D879" s="60" t="s">
        <v>725</v>
      </c>
      <c r="E879" s="64">
        <v>0.61180555555555549</v>
      </c>
      <c r="F879" s="59">
        <v>22</v>
      </c>
      <c r="G879" s="59" t="s">
        <v>600</v>
      </c>
      <c r="H879" s="59">
        <v>22</v>
      </c>
      <c r="I879" s="59">
        <v>0</v>
      </c>
      <c r="J879" s="59">
        <v>0</v>
      </c>
      <c r="K879" s="59">
        <v>0</v>
      </c>
      <c r="L879" s="59">
        <v>22</v>
      </c>
      <c r="M879" s="59"/>
      <c r="N879" s="59"/>
      <c r="O879" s="59">
        <v>20</v>
      </c>
      <c r="P879" s="59">
        <v>2</v>
      </c>
      <c r="Q879" s="59"/>
      <c r="R879" s="59"/>
    </row>
    <row r="880" spans="1:18" x14ac:dyDescent="0.25">
      <c r="A880" s="63">
        <v>39382</v>
      </c>
      <c r="B880" s="59"/>
      <c r="C880" s="59" t="s">
        <v>693</v>
      </c>
      <c r="D880" s="60" t="s">
        <v>725</v>
      </c>
      <c r="E880" s="64">
        <v>0.61736111111111103</v>
      </c>
      <c r="F880" s="59">
        <v>2</v>
      </c>
      <c r="G880" s="59" t="s">
        <v>600</v>
      </c>
      <c r="H880" s="59">
        <v>2</v>
      </c>
      <c r="I880" s="59">
        <v>0</v>
      </c>
      <c r="J880" s="59">
        <v>0</v>
      </c>
      <c r="K880" s="59">
        <v>0</v>
      </c>
      <c r="L880" s="59">
        <v>2</v>
      </c>
      <c r="M880" s="59"/>
      <c r="N880" s="59"/>
      <c r="O880" s="59">
        <v>1</v>
      </c>
      <c r="P880" s="59"/>
      <c r="Q880" s="59"/>
      <c r="R880" s="59"/>
    </row>
    <row r="881" spans="1:18" x14ac:dyDescent="0.25">
      <c r="A881" s="63">
        <v>39382</v>
      </c>
      <c r="B881" s="59"/>
      <c r="C881" s="59" t="s">
        <v>617</v>
      </c>
      <c r="D881" s="60" t="s">
        <v>725</v>
      </c>
      <c r="E881" s="64">
        <v>0.62013888888888891</v>
      </c>
      <c r="F881" s="59">
        <v>10</v>
      </c>
      <c r="G881" s="59" t="s">
        <v>614</v>
      </c>
      <c r="H881" s="59">
        <v>0</v>
      </c>
      <c r="I881" s="59">
        <v>0</v>
      </c>
      <c r="J881" s="59">
        <v>0</v>
      </c>
      <c r="K881" s="59">
        <v>0</v>
      </c>
      <c r="L881" s="59">
        <v>10</v>
      </c>
      <c r="M881" s="59"/>
      <c r="N881" s="59"/>
      <c r="O881" s="59">
        <v>10</v>
      </c>
      <c r="P881" s="59"/>
      <c r="Q881" s="59"/>
      <c r="R881" s="59"/>
    </row>
    <row r="882" spans="1:18" x14ac:dyDescent="0.25">
      <c r="A882" s="63">
        <v>39382</v>
      </c>
      <c r="B882" s="59"/>
      <c r="C882" s="59" t="s">
        <v>641</v>
      </c>
      <c r="D882" s="60" t="s">
        <v>725</v>
      </c>
      <c r="E882" s="64">
        <v>0.63263888888888886</v>
      </c>
      <c r="F882" s="59">
        <v>12</v>
      </c>
      <c r="G882" s="59" t="s">
        <v>600</v>
      </c>
      <c r="H882" s="59">
        <v>9</v>
      </c>
      <c r="I882" s="59">
        <v>0</v>
      </c>
      <c r="J882" s="59">
        <v>0</v>
      </c>
      <c r="K882" s="59">
        <v>0</v>
      </c>
      <c r="L882" s="59">
        <v>12</v>
      </c>
      <c r="M882" s="59"/>
      <c r="N882" s="59"/>
      <c r="O882" s="59">
        <v>12</v>
      </c>
      <c r="P882" s="59"/>
      <c r="Q882" s="59"/>
      <c r="R882" s="59"/>
    </row>
    <row r="883" spans="1:18" x14ac:dyDescent="0.25">
      <c r="A883" s="63">
        <v>39382</v>
      </c>
      <c r="B883" s="59"/>
      <c r="C883" s="59" t="s">
        <v>665</v>
      </c>
      <c r="D883" s="60" t="s">
        <v>725</v>
      </c>
      <c r="E883" s="64">
        <v>0.63611111111111107</v>
      </c>
      <c r="F883" s="59">
        <v>1</v>
      </c>
      <c r="G883" s="59" t="s">
        <v>600</v>
      </c>
      <c r="H883" s="59">
        <v>1</v>
      </c>
      <c r="I883" s="59">
        <v>0</v>
      </c>
      <c r="J883" s="59">
        <v>0</v>
      </c>
      <c r="K883" s="59">
        <v>0</v>
      </c>
      <c r="L883" s="59">
        <v>1</v>
      </c>
      <c r="M883" s="59"/>
      <c r="N883" s="59"/>
      <c r="O883" s="59">
        <v>1</v>
      </c>
      <c r="P883" s="59"/>
      <c r="Q883" s="59"/>
      <c r="R883" s="59"/>
    </row>
    <row r="884" spans="1:18" x14ac:dyDescent="0.25">
      <c r="A884" s="63">
        <v>39382</v>
      </c>
      <c r="B884" s="59"/>
      <c r="C884" s="59" t="s">
        <v>619</v>
      </c>
      <c r="D884" s="60" t="s">
        <v>725</v>
      </c>
      <c r="E884" s="64">
        <v>0.63958333333333328</v>
      </c>
      <c r="F884" s="59">
        <v>4</v>
      </c>
      <c r="G884" s="59" t="s">
        <v>600</v>
      </c>
      <c r="H884" s="59">
        <v>2</v>
      </c>
      <c r="I884" s="59">
        <v>0</v>
      </c>
      <c r="J884" s="59">
        <v>0</v>
      </c>
      <c r="K884" s="59">
        <v>0</v>
      </c>
      <c r="L884" s="59">
        <v>4</v>
      </c>
      <c r="M884" s="59"/>
      <c r="N884" s="59"/>
      <c r="O884" s="59">
        <v>4</v>
      </c>
      <c r="P884" s="59"/>
      <c r="Q884" s="59"/>
      <c r="R884" s="59"/>
    </row>
    <row r="885" spans="1:18" x14ac:dyDescent="0.25">
      <c r="A885" s="63">
        <v>39382</v>
      </c>
      <c r="B885" s="59"/>
      <c r="C885" s="59" t="s">
        <v>644</v>
      </c>
      <c r="D885" s="60" t="s">
        <v>725</v>
      </c>
      <c r="E885" s="64">
        <v>0.65347222222222223</v>
      </c>
      <c r="F885" s="59">
        <v>10</v>
      </c>
      <c r="G885" s="59" t="s">
        <v>600</v>
      </c>
      <c r="H885" s="59">
        <v>10</v>
      </c>
      <c r="I885" s="59">
        <v>2</v>
      </c>
      <c r="J885" s="59">
        <v>0</v>
      </c>
      <c r="K885" s="59">
        <v>2</v>
      </c>
      <c r="L885" s="59">
        <v>8</v>
      </c>
      <c r="M885" s="59" t="s">
        <v>734</v>
      </c>
      <c r="N885" s="59"/>
      <c r="O885" s="59">
        <v>10</v>
      </c>
      <c r="P885" s="59"/>
      <c r="Q885" s="59"/>
      <c r="R885" s="59"/>
    </row>
    <row r="886" spans="1:18" x14ac:dyDescent="0.25">
      <c r="A886" s="63">
        <v>39384</v>
      </c>
      <c r="B886" s="59"/>
      <c r="C886" s="59" t="s">
        <v>50</v>
      </c>
      <c r="D886" s="60" t="s">
        <v>725</v>
      </c>
      <c r="E886" s="64">
        <v>0.63541666666666663</v>
      </c>
      <c r="F886" s="59">
        <v>1</v>
      </c>
      <c r="G886" s="59" t="s">
        <v>600</v>
      </c>
      <c r="H886" s="59">
        <v>1</v>
      </c>
      <c r="I886" s="59">
        <v>0</v>
      </c>
      <c r="J886" s="59">
        <v>0</v>
      </c>
      <c r="K886" s="59">
        <v>0</v>
      </c>
      <c r="L886" s="59">
        <v>1</v>
      </c>
      <c r="M886" s="59"/>
      <c r="N886" s="59"/>
      <c r="O886" s="59">
        <v>1</v>
      </c>
      <c r="P886" s="59"/>
      <c r="Q886" s="59"/>
      <c r="R886" s="59"/>
    </row>
    <row r="887" spans="1:18" x14ac:dyDescent="0.25">
      <c r="A887" s="63">
        <v>39384</v>
      </c>
      <c r="B887" s="59"/>
      <c r="C887" s="59" t="s">
        <v>67</v>
      </c>
      <c r="D887" s="60" t="s">
        <v>725</v>
      </c>
      <c r="E887" s="64">
        <v>0.64027777777777772</v>
      </c>
      <c r="F887" s="59">
        <v>2</v>
      </c>
      <c r="G887" s="59" t="s">
        <v>600</v>
      </c>
      <c r="H887" s="59">
        <v>2</v>
      </c>
      <c r="I887" s="59">
        <v>0</v>
      </c>
      <c r="J887" s="59">
        <v>0</v>
      </c>
      <c r="K887" s="59">
        <v>0</v>
      </c>
      <c r="L887" s="59">
        <v>2</v>
      </c>
      <c r="M887" s="59"/>
      <c r="N887" s="59"/>
      <c r="O887" s="59">
        <v>2</v>
      </c>
      <c r="P887" s="59"/>
      <c r="Q887" s="59"/>
      <c r="R887" s="59"/>
    </row>
    <row r="888" spans="1:18" x14ac:dyDescent="0.25">
      <c r="A888" s="63">
        <v>39384</v>
      </c>
      <c r="B888" s="59"/>
      <c r="C888" s="59" t="s">
        <v>658</v>
      </c>
      <c r="D888" s="60" t="s">
        <v>725</v>
      </c>
      <c r="E888" s="64">
        <v>0.64027777777777772</v>
      </c>
      <c r="F888" s="59">
        <v>1</v>
      </c>
      <c r="G888" s="59" t="s">
        <v>600</v>
      </c>
      <c r="H888" s="59">
        <v>1</v>
      </c>
      <c r="I888" s="59">
        <v>0</v>
      </c>
      <c r="J888" s="59">
        <v>0</v>
      </c>
      <c r="K888" s="59">
        <v>0</v>
      </c>
      <c r="L888" s="59">
        <v>1</v>
      </c>
      <c r="M888" s="59"/>
      <c r="N888" s="59">
        <v>1</v>
      </c>
      <c r="O888" s="59"/>
      <c r="P888" s="59"/>
      <c r="Q888" s="59"/>
      <c r="R888" s="59"/>
    </row>
    <row r="889" spans="1:18" x14ac:dyDescent="0.25">
      <c r="A889" s="63">
        <v>39384</v>
      </c>
      <c r="B889" s="59"/>
      <c r="C889" s="59" t="s">
        <v>81</v>
      </c>
      <c r="D889" s="60" t="s">
        <v>725</v>
      </c>
      <c r="E889" s="64">
        <v>0.64513888888888882</v>
      </c>
      <c r="F889" s="59">
        <v>1</v>
      </c>
      <c r="G889" s="59" t="s">
        <v>600</v>
      </c>
      <c r="H889" s="59">
        <v>1</v>
      </c>
      <c r="I889" s="59">
        <v>0</v>
      </c>
      <c r="J889" s="59">
        <v>0</v>
      </c>
      <c r="K889" s="59">
        <v>0</v>
      </c>
      <c r="L889" s="59">
        <v>1</v>
      </c>
      <c r="M889" s="59"/>
      <c r="N889" s="59"/>
      <c r="O889" s="59">
        <v>1</v>
      </c>
      <c r="P889" s="59"/>
      <c r="Q889" s="59"/>
      <c r="R889" s="59"/>
    </row>
    <row r="890" spans="1:18" x14ac:dyDescent="0.25">
      <c r="A890" s="63">
        <v>39384</v>
      </c>
      <c r="B890" s="59"/>
      <c r="C890" s="59" t="s">
        <v>634</v>
      </c>
      <c r="D890" s="60" t="s">
        <v>725</v>
      </c>
      <c r="E890" s="64">
        <v>0.6465277777777777</v>
      </c>
      <c r="F890" s="59">
        <v>3</v>
      </c>
      <c r="G890" s="59" t="s">
        <v>600</v>
      </c>
      <c r="H890" s="59">
        <v>2</v>
      </c>
      <c r="I890" s="59">
        <v>0</v>
      </c>
      <c r="J890" s="59">
        <v>0</v>
      </c>
      <c r="K890" s="59">
        <v>0</v>
      </c>
      <c r="L890" s="59">
        <v>3</v>
      </c>
      <c r="M890" s="59"/>
      <c r="N890" s="59"/>
      <c r="O890" s="59">
        <v>2</v>
      </c>
      <c r="P890" s="59">
        <v>1</v>
      </c>
      <c r="Q890" s="59"/>
      <c r="R890" s="59"/>
    </row>
    <row r="891" spans="1:18" x14ac:dyDescent="0.25">
      <c r="A891" s="63">
        <v>39384</v>
      </c>
      <c r="B891" s="59"/>
      <c r="C891" s="59" t="s">
        <v>84</v>
      </c>
      <c r="D891" s="60" t="s">
        <v>725</v>
      </c>
      <c r="E891" s="64">
        <v>0.64791666666666659</v>
      </c>
      <c r="F891" s="59">
        <v>3</v>
      </c>
      <c r="G891" s="59" t="s">
        <v>600</v>
      </c>
      <c r="H891" s="59">
        <v>3</v>
      </c>
      <c r="I891" s="59">
        <v>0</v>
      </c>
      <c r="J891" s="59">
        <v>0</v>
      </c>
      <c r="K891" s="59">
        <v>0</v>
      </c>
      <c r="L891" s="59">
        <v>3</v>
      </c>
      <c r="M891" s="59"/>
      <c r="N891" s="59"/>
      <c r="O891" s="59">
        <v>3</v>
      </c>
      <c r="P891" s="59"/>
      <c r="Q891" s="59"/>
      <c r="R891" s="59"/>
    </row>
    <row r="892" spans="1:18" x14ac:dyDescent="0.25">
      <c r="A892" s="63">
        <v>39384</v>
      </c>
      <c r="B892" s="59"/>
      <c r="C892" s="59" t="s">
        <v>67</v>
      </c>
      <c r="D892" s="60" t="s">
        <v>725</v>
      </c>
      <c r="E892" s="64">
        <v>0.65208333333333335</v>
      </c>
      <c r="F892" s="59">
        <v>1</v>
      </c>
      <c r="G892" s="59" t="s">
        <v>600</v>
      </c>
      <c r="H892" s="59">
        <v>1</v>
      </c>
      <c r="I892" s="59">
        <v>0</v>
      </c>
      <c r="J892" s="59">
        <v>0</v>
      </c>
      <c r="K892" s="59">
        <v>0</v>
      </c>
      <c r="L892" s="59">
        <v>1</v>
      </c>
      <c r="M892" s="59"/>
      <c r="N892" s="59"/>
      <c r="O892" s="59">
        <v>1</v>
      </c>
      <c r="P892" s="59"/>
      <c r="Q892" s="59"/>
      <c r="R892" s="59"/>
    </row>
    <row r="893" spans="1:18" x14ac:dyDescent="0.25">
      <c r="A893" s="63">
        <v>39384</v>
      </c>
      <c r="B893" s="59"/>
      <c r="C893" s="59" t="s">
        <v>50</v>
      </c>
      <c r="D893" s="60" t="s">
        <v>725</v>
      </c>
      <c r="E893" s="64">
        <v>0.65694444444444444</v>
      </c>
      <c r="F893" s="59">
        <v>1</v>
      </c>
      <c r="G893" s="59" t="s">
        <v>600</v>
      </c>
      <c r="H893" s="59">
        <v>1</v>
      </c>
      <c r="I893" s="59">
        <v>0</v>
      </c>
      <c r="J893" s="59">
        <v>0</v>
      </c>
      <c r="K893" s="59">
        <v>0</v>
      </c>
      <c r="L893" s="59">
        <v>1</v>
      </c>
      <c r="M893" s="59"/>
      <c r="N893" s="59"/>
      <c r="O893" s="59">
        <v>1</v>
      </c>
      <c r="P893" s="59"/>
      <c r="Q893" s="59"/>
      <c r="R893" s="59"/>
    </row>
    <row r="894" spans="1:18" x14ac:dyDescent="0.25">
      <c r="A894" s="63">
        <v>39384</v>
      </c>
      <c r="B894" s="59"/>
      <c r="C894" s="59" t="s">
        <v>616</v>
      </c>
      <c r="D894" s="60" t="s">
        <v>725</v>
      </c>
      <c r="E894" s="64">
        <v>0.65694444444444444</v>
      </c>
      <c r="F894" s="59">
        <v>1</v>
      </c>
      <c r="G894" s="59" t="s">
        <v>600</v>
      </c>
      <c r="H894" s="59">
        <v>0</v>
      </c>
      <c r="I894" s="59">
        <v>0</v>
      </c>
      <c r="J894" s="59">
        <v>0</v>
      </c>
      <c r="K894" s="59">
        <v>0</v>
      </c>
      <c r="L894" s="59">
        <v>1</v>
      </c>
      <c r="M894" s="59"/>
      <c r="N894" s="59"/>
      <c r="O894" s="59"/>
      <c r="P894" s="59">
        <v>1</v>
      </c>
      <c r="Q894" s="59"/>
      <c r="R894" s="59"/>
    </row>
    <row r="895" spans="1:18" x14ac:dyDescent="0.25">
      <c r="A895" s="63">
        <v>39385</v>
      </c>
      <c r="B895" s="59"/>
      <c r="C895" s="59" t="s">
        <v>50</v>
      </c>
      <c r="D895" s="60" t="s">
        <v>725</v>
      </c>
      <c r="E895" s="64">
        <v>0.6152777777777777</v>
      </c>
      <c r="F895" s="59">
        <v>2</v>
      </c>
      <c r="G895" s="59" t="s">
        <v>600</v>
      </c>
      <c r="H895" s="59">
        <v>2</v>
      </c>
      <c r="I895" s="59">
        <v>0</v>
      </c>
      <c r="J895" s="59">
        <v>0</v>
      </c>
      <c r="K895" s="59">
        <v>0</v>
      </c>
      <c r="L895" s="59">
        <v>2</v>
      </c>
      <c r="M895" s="59"/>
      <c r="N895" s="59"/>
      <c r="O895" s="59">
        <v>2</v>
      </c>
      <c r="P895" s="59"/>
      <c r="Q895" s="59"/>
      <c r="R895" s="59"/>
    </row>
    <row r="896" spans="1:18" x14ac:dyDescent="0.25">
      <c r="A896" s="63">
        <v>39385</v>
      </c>
      <c r="B896" s="59"/>
      <c r="C896" s="59" t="s">
        <v>616</v>
      </c>
      <c r="D896" s="60" t="s">
        <v>725</v>
      </c>
      <c r="E896" s="64">
        <v>0.61805555555555558</v>
      </c>
      <c r="F896" s="59">
        <v>1</v>
      </c>
      <c r="G896" s="59" t="s">
        <v>600</v>
      </c>
      <c r="H896" s="59">
        <v>1</v>
      </c>
      <c r="I896" s="59">
        <v>0</v>
      </c>
      <c r="J896" s="59">
        <v>0</v>
      </c>
      <c r="K896" s="59">
        <v>0</v>
      </c>
      <c r="L896" s="59">
        <v>1</v>
      </c>
      <c r="M896" s="59"/>
      <c r="N896" s="59">
        <v>1</v>
      </c>
      <c r="O896" s="59"/>
      <c r="P896" s="59"/>
      <c r="Q896" s="59"/>
      <c r="R896" s="59"/>
    </row>
    <row r="897" spans="1:18" x14ac:dyDescent="0.25">
      <c r="A897" s="63">
        <v>39385</v>
      </c>
      <c r="B897" s="59"/>
      <c r="C897" s="59" t="s">
        <v>47</v>
      </c>
      <c r="D897" s="60" t="s">
        <v>725</v>
      </c>
      <c r="E897" s="64">
        <v>0.61875000000000002</v>
      </c>
      <c r="F897" s="59">
        <v>3</v>
      </c>
      <c r="G897" s="59" t="s">
        <v>600</v>
      </c>
      <c r="H897" s="59">
        <v>3</v>
      </c>
      <c r="I897" s="59">
        <v>0</v>
      </c>
      <c r="J897" s="59">
        <v>0</v>
      </c>
      <c r="K897" s="59">
        <v>0</v>
      </c>
      <c r="L897" s="59">
        <v>3</v>
      </c>
      <c r="M897" s="59"/>
      <c r="N897" s="59"/>
      <c r="O897" s="59">
        <v>3</v>
      </c>
      <c r="P897" s="59"/>
      <c r="Q897" s="59"/>
      <c r="R897" s="59"/>
    </row>
    <row r="898" spans="1:18" x14ac:dyDescent="0.25">
      <c r="A898" s="63">
        <v>39385</v>
      </c>
      <c r="B898" s="59"/>
      <c r="C898" s="59" t="s">
        <v>44</v>
      </c>
      <c r="D898" s="60" t="s">
        <v>725</v>
      </c>
      <c r="E898" s="64">
        <v>0.62291666666666667</v>
      </c>
      <c r="F898" s="59">
        <v>5</v>
      </c>
      <c r="G898" s="59" t="s">
        <v>600</v>
      </c>
      <c r="H898" s="59">
        <v>5</v>
      </c>
      <c r="I898" s="59">
        <v>0</v>
      </c>
      <c r="J898" s="59">
        <v>0</v>
      </c>
      <c r="K898" s="59">
        <v>0</v>
      </c>
      <c r="L898" s="59">
        <v>5</v>
      </c>
      <c r="M898" s="59"/>
      <c r="N898" s="59"/>
      <c r="O898" s="59">
        <v>2</v>
      </c>
      <c r="P898" s="59"/>
      <c r="Q898" s="59"/>
      <c r="R898" s="59"/>
    </row>
    <row r="899" spans="1:18" x14ac:dyDescent="0.25">
      <c r="A899" s="63">
        <v>39385</v>
      </c>
      <c r="B899" s="59"/>
      <c r="C899" s="59" t="s">
        <v>35</v>
      </c>
      <c r="D899" s="60" t="s">
        <v>725</v>
      </c>
      <c r="E899" s="71">
        <v>0.62986111111111109</v>
      </c>
      <c r="F899" s="59">
        <v>3</v>
      </c>
      <c r="G899" s="59" t="s">
        <v>600</v>
      </c>
      <c r="H899" s="59">
        <v>3</v>
      </c>
      <c r="I899" s="59">
        <v>0</v>
      </c>
      <c r="J899" s="59">
        <v>0</v>
      </c>
      <c r="K899" s="59">
        <v>0</v>
      </c>
      <c r="L899" s="59">
        <v>3</v>
      </c>
      <c r="M899" s="59"/>
      <c r="N899" s="59"/>
      <c r="O899" s="59">
        <v>3</v>
      </c>
      <c r="P899" s="59"/>
      <c r="Q899" s="59"/>
      <c r="R899" s="59"/>
    </row>
    <row r="900" spans="1:18" x14ac:dyDescent="0.25">
      <c r="A900" s="63">
        <v>39385</v>
      </c>
      <c r="B900" s="59"/>
      <c r="C900" s="59" t="s">
        <v>32</v>
      </c>
      <c r="D900" s="60" t="s">
        <v>725</v>
      </c>
      <c r="E900" s="64">
        <v>0.6333333333333333</v>
      </c>
      <c r="F900" s="59">
        <v>3</v>
      </c>
      <c r="G900" s="59" t="s">
        <v>600</v>
      </c>
      <c r="H900" s="59">
        <v>3</v>
      </c>
      <c r="I900" s="59">
        <v>0</v>
      </c>
      <c r="J900" s="59">
        <v>0</v>
      </c>
      <c r="K900" s="59">
        <v>0</v>
      </c>
      <c r="L900" s="59">
        <v>3</v>
      </c>
      <c r="M900" s="59"/>
      <c r="N900" s="59"/>
      <c r="O900" s="59">
        <v>3</v>
      </c>
      <c r="P900" s="59"/>
      <c r="Q900" s="59"/>
      <c r="R900" s="59"/>
    </row>
    <row r="901" spans="1:18" x14ac:dyDescent="0.25">
      <c r="A901" s="63">
        <v>39385</v>
      </c>
      <c r="B901" s="59"/>
      <c r="C901" s="59" t="s">
        <v>29</v>
      </c>
      <c r="D901" s="60" t="s">
        <v>725</v>
      </c>
      <c r="E901" s="64">
        <v>0.6381944444444444</v>
      </c>
      <c r="F901" s="59">
        <v>3</v>
      </c>
      <c r="G901" s="59" t="s">
        <v>600</v>
      </c>
      <c r="H901" s="59">
        <v>3</v>
      </c>
      <c r="I901" s="59">
        <v>0</v>
      </c>
      <c r="J901" s="59">
        <v>0</v>
      </c>
      <c r="K901" s="59">
        <v>0</v>
      </c>
      <c r="L901" s="59">
        <v>3</v>
      </c>
      <c r="M901" s="59"/>
      <c r="N901" s="59"/>
      <c r="O901" s="59">
        <v>3</v>
      </c>
      <c r="P901" s="59"/>
      <c r="Q901" s="59"/>
      <c r="R901" s="59"/>
    </row>
    <row r="902" spans="1:18" x14ac:dyDescent="0.25">
      <c r="A902" s="63">
        <v>39385</v>
      </c>
      <c r="B902" s="59"/>
      <c r="C902" s="59" t="s">
        <v>26</v>
      </c>
      <c r="D902" s="60" t="s">
        <v>725</v>
      </c>
      <c r="E902" s="64">
        <v>0.64236111111111105</v>
      </c>
      <c r="F902" s="59">
        <v>5</v>
      </c>
      <c r="G902" s="59" t="s">
        <v>600</v>
      </c>
      <c r="H902" s="59">
        <v>5</v>
      </c>
      <c r="I902" s="59">
        <v>0</v>
      </c>
      <c r="J902" s="59">
        <v>0</v>
      </c>
      <c r="K902" s="59">
        <v>0</v>
      </c>
      <c r="L902" s="59">
        <v>5</v>
      </c>
      <c r="M902" s="59"/>
      <c r="N902" s="59"/>
      <c r="O902" s="59">
        <v>5</v>
      </c>
      <c r="P902" s="59"/>
      <c r="Q902" s="59"/>
      <c r="R902" s="59"/>
    </row>
    <row r="903" spans="1:18" x14ac:dyDescent="0.25">
      <c r="A903" s="63">
        <v>39385</v>
      </c>
      <c r="B903" s="59"/>
      <c r="C903" s="59" t="s">
        <v>20</v>
      </c>
      <c r="D903" s="60" t="s">
        <v>725</v>
      </c>
      <c r="E903" s="64">
        <v>0.64583333333333326</v>
      </c>
      <c r="F903" s="59">
        <v>5</v>
      </c>
      <c r="G903" s="59" t="s">
        <v>600</v>
      </c>
      <c r="H903" s="59">
        <v>5</v>
      </c>
      <c r="I903" s="59">
        <v>1</v>
      </c>
      <c r="J903" s="59">
        <v>0</v>
      </c>
      <c r="K903" s="59">
        <v>1</v>
      </c>
      <c r="L903" s="59">
        <v>4</v>
      </c>
      <c r="M903" s="59" t="s">
        <v>615</v>
      </c>
      <c r="N903" s="59"/>
      <c r="O903" s="59">
        <v>3</v>
      </c>
      <c r="P903" s="59">
        <v>2</v>
      </c>
      <c r="Q903" s="59"/>
      <c r="R903" s="59"/>
    </row>
    <row r="904" spans="1:18" x14ac:dyDescent="0.25">
      <c r="A904" s="63">
        <v>39385</v>
      </c>
      <c r="B904" s="59"/>
      <c r="C904" s="59" t="s">
        <v>18</v>
      </c>
      <c r="D904" s="60" t="s">
        <v>725</v>
      </c>
      <c r="E904" s="64">
        <v>0.64930555555555547</v>
      </c>
      <c r="F904" s="59">
        <v>3</v>
      </c>
      <c r="G904" s="59" t="s">
        <v>600</v>
      </c>
      <c r="H904" s="59">
        <v>3</v>
      </c>
      <c r="I904" s="59">
        <v>0</v>
      </c>
      <c r="J904" s="59">
        <v>0</v>
      </c>
      <c r="K904" s="59">
        <v>0</v>
      </c>
      <c r="L904" s="59">
        <v>3</v>
      </c>
      <c r="M904" s="59"/>
      <c r="N904" s="59"/>
      <c r="O904" s="59">
        <v>3</v>
      </c>
      <c r="P904" s="59"/>
      <c r="Q904" s="59"/>
      <c r="R904" s="59"/>
    </row>
    <row r="905" spans="1:18" x14ac:dyDescent="0.25">
      <c r="A905" s="63">
        <v>39385</v>
      </c>
      <c r="B905" s="59"/>
      <c r="C905" s="59" t="s">
        <v>71</v>
      </c>
      <c r="D905" s="60" t="s">
        <v>725</v>
      </c>
      <c r="E905" s="64">
        <v>0.65208333333333335</v>
      </c>
      <c r="F905" s="59">
        <v>1</v>
      </c>
      <c r="G905" s="59" t="s">
        <v>600</v>
      </c>
      <c r="H905" s="59">
        <v>1</v>
      </c>
      <c r="I905" s="59">
        <v>0</v>
      </c>
      <c r="J905" s="59">
        <v>0</v>
      </c>
      <c r="K905" s="59">
        <v>0</v>
      </c>
      <c r="L905" s="59">
        <v>1</v>
      </c>
      <c r="M905" s="59"/>
      <c r="N905" s="59"/>
      <c r="O905" s="59">
        <v>1</v>
      </c>
      <c r="P905" s="59"/>
      <c r="Q905" s="59"/>
      <c r="R905" s="5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7"/>
  <sheetViews>
    <sheetView tabSelected="1" workbookViewId="0">
      <selection activeCell="D423" sqref="D423"/>
    </sheetView>
  </sheetViews>
  <sheetFormatPr defaultRowHeight="15" x14ac:dyDescent="0.25"/>
  <cols>
    <col min="1" max="16384" width="9.140625" style="73"/>
  </cols>
  <sheetData>
    <row r="1" spans="1:19" x14ac:dyDescent="0.25">
      <c r="A1" s="16" t="s">
        <v>0</v>
      </c>
      <c r="B1" s="16" t="s">
        <v>582</v>
      </c>
      <c r="C1" s="16" t="s">
        <v>735</v>
      </c>
      <c r="D1" s="16" t="s">
        <v>3</v>
      </c>
      <c r="E1" s="16" t="s">
        <v>2</v>
      </c>
      <c r="F1" s="16" t="s">
        <v>736</v>
      </c>
      <c r="G1" s="16" t="s">
        <v>737</v>
      </c>
      <c r="H1" s="16" t="s">
        <v>738</v>
      </c>
      <c r="I1" s="16" t="s">
        <v>739</v>
      </c>
      <c r="J1" s="16" t="s">
        <v>588</v>
      </c>
      <c r="K1" s="16" t="s">
        <v>589</v>
      </c>
      <c r="L1" s="16" t="s">
        <v>590</v>
      </c>
      <c r="M1" s="16" t="s">
        <v>591</v>
      </c>
      <c r="N1" s="16" t="s">
        <v>740</v>
      </c>
      <c r="O1" s="16" t="s">
        <v>741</v>
      </c>
      <c r="P1" s="16" t="s">
        <v>593</v>
      </c>
      <c r="Q1" s="16" t="s">
        <v>594</v>
      </c>
      <c r="R1" s="16" t="s">
        <v>742</v>
      </c>
      <c r="S1" s="16" t="s">
        <v>596</v>
      </c>
    </row>
    <row r="2" spans="1:19" x14ac:dyDescent="0.25">
      <c r="A2" s="74">
        <v>39464</v>
      </c>
      <c r="B2" s="1" t="s">
        <v>743</v>
      </c>
      <c r="C2" s="1"/>
      <c r="D2" s="1">
        <v>-6</v>
      </c>
      <c r="E2" s="75">
        <v>0.49791666666666662</v>
      </c>
      <c r="F2" s="1">
        <v>350</v>
      </c>
      <c r="G2" s="1" t="s">
        <v>614</v>
      </c>
      <c r="H2" s="1">
        <v>0</v>
      </c>
      <c r="I2" s="1">
        <v>0</v>
      </c>
      <c r="J2" s="1">
        <v>0</v>
      </c>
      <c r="K2" s="1">
        <v>0</v>
      </c>
      <c r="L2" s="1">
        <v>350</v>
      </c>
      <c r="M2" s="1"/>
      <c r="N2" s="1">
        <v>0</v>
      </c>
      <c r="O2" s="1">
        <v>0</v>
      </c>
      <c r="P2" s="1">
        <v>0</v>
      </c>
      <c r="Q2" s="1">
        <v>0</v>
      </c>
      <c r="R2" s="1">
        <v>0</v>
      </c>
      <c r="S2" s="1">
        <v>350</v>
      </c>
    </row>
    <row r="3" spans="1:19" x14ac:dyDescent="0.25">
      <c r="A3" s="74">
        <v>39464</v>
      </c>
      <c r="B3" s="1" t="s">
        <v>743</v>
      </c>
      <c r="C3" s="1"/>
      <c r="D3" s="1">
        <v>-6</v>
      </c>
      <c r="E3" s="75">
        <v>0.5</v>
      </c>
      <c r="F3" s="1">
        <v>100</v>
      </c>
      <c r="G3" s="1" t="s">
        <v>614</v>
      </c>
      <c r="H3" s="1">
        <v>0</v>
      </c>
      <c r="I3" s="1">
        <v>0</v>
      </c>
      <c r="J3" s="1">
        <v>0</v>
      </c>
      <c r="K3" s="1">
        <v>0</v>
      </c>
      <c r="L3" s="1">
        <v>100</v>
      </c>
      <c r="M3" s="1"/>
      <c r="N3" s="1">
        <v>0</v>
      </c>
      <c r="O3" s="1">
        <v>0</v>
      </c>
      <c r="P3" s="1">
        <v>0</v>
      </c>
      <c r="Q3" s="1">
        <v>0</v>
      </c>
      <c r="R3" s="1">
        <v>0</v>
      </c>
      <c r="S3" s="1">
        <v>100</v>
      </c>
    </row>
    <row r="4" spans="1:19" x14ac:dyDescent="0.25">
      <c r="A4" s="74">
        <v>39465</v>
      </c>
      <c r="B4" s="31" t="s">
        <v>744</v>
      </c>
      <c r="C4" s="31"/>
      <c r="D4" s="31">
        <v>-6</v>
      </c>
      <c r="E4" s="76">
        <v>0.54097222222222219</v>
      </c>
      <c r="F4" s="77">
        <v>1118</v>
      </c>
      <c r="G4" s="31" t="s">
        <v>600</v>
      </c>
      <c r="H4" s="31" t="s">
        <v>484</v>
      </c>
      <c r="I4" s="31">
        <v>11</v>
      </c>
      <c r="J4" s="31">
        <v>0</v>
      </c>
      <c r="K4" s="31">
        <v>0</v>
      </c>
      <c r="L4" s="31">
        <v>1118</v>
      </c>
      <c r="M4" s="31" t="s">
        <v>745</v>
      </c>
      <c r="N4" s="31">
        <v>0</v>
      </c>
      <c r="O4" s="31">
        <v>0</v>
      </c>
      <c r="P4" s="31">
        <v>0</v>
      </c>
      <c r="Q4" s="31">
        <v>0</v>
      </c>
      <c r="R4" s="31">
        <v>0</v>
      </c>
      <c r="S4" s="31">
        <v>118</v>
      </c>
    </row>
    <row r="5" spans="1:19" x14ac:dyDescent="0.25">
      <c r="A5" s="78">
        <v>39468</v>
      </c>
      <c r="B5" s="79" t="s">
        <v>746</v>
      </c>
      <c r="C5" s="79"/>
      <c r="D5" s="31">
        <v>-6</v>
      </c>
      <c r="E5" s="80">
        <v>0.65208333333333335</v>
      </c>
      <c r="F5" s="79">
        <v>200</v>
      </c>
      <c r="G5" s="79" t="s">
        <v>614</v>
      </c>
      <c r="H5" s="79" t="s">
        <v>484</v>
      </c>
      <c r="I5" s="79" t="s">
        <v>484</v>
      </c>
      <c r="J5" s="79">
        <v>0</v>
      </c>
      <c r="K5" s="79">
        <v>0</v>
      </c>
      <c r="L5" s="79">
        <v>200</v>
      </c>
      <c r="M5" s="79"/>
      <c r="N5" s="79">
        <v>0</v>
      </c>
      <c r="O5" s="79">
        <v>200</v>
      </c>
      <c r="P5" s="79">
        <v>0</v>
      </c>
      <c r="Q5" s="79">
        <v>0</v>
      </c>
      <c r="R5" s="79">
        <v>0</v>
      </c>
      <c r="S5" s="79">
        <v>0</v>
      </c>
    </row>
    <row r="6" spans="1:19" x14ac:dyDescent="0.25">
      <c r="A6" s="74">
        <v>39469</v>
      </c>
      <c r="B6" s="73" t="s">
        <v>747</v>
      </c>
      <c r="D6" s="1">
        <v>-6</v>
      </c>
      <c r="E6" s="81">
        <v>0.64930555555555547</v>
      </c>
      <c r="F6" s="73">
        <v>28</v>
      </c>
      <c r="G6" s="73" t="s">
        <v>600</v>
      </c>
      <c r="H6" s="73">
        <v>28</v>
      </c>
      <c r="I6" s="73">
        <v>5</v>
      </c>
      <c r="J6" s="73">
        <v>0</v>
      </c>
      <c r="K6" s="73">
        <v>0</v>
      </c>
      <c r="L6" s="73">
        <v>28</v>
      </c>
      <c r="M6" s="73" t="s">
        <v>748</v>
      </c>
      <c r="N6" s="73">
        <v>0</v>
      </c>
      <c r="O6" s="73">
        <v>0</v>
      </c>
      <c r="P6" s="73">
        <v>28</v>
      </c>
      <c r="Q6" s="73">
        <v>0</v>
      </c>
      <c r="R6" s="73">
        <v>0</v>
      </c>
      <c r="S6" s="73">
        <v>0</v>
      </c>
    </row>
    <row r="7" spans="1:19" x14ac:dyDescent="0.25">
      <c r="A7" s="74">
        <v>39469</v>
      </c>
      <c r="B7" s="1" t="s">
        <v>747</v>
      </c>
      <c r="C7" s="1"/>
      <c r="D7" s="1">
        <v>-6</v>
      </c>
      <c r="E7" s="75">
        <v>0.67013888888888884</v>
      </c>
      <c r="F7" s="1">
        <v>800</v>
      </c>
      <c r="G7" s="1" t="s">
        <v>614</v>
      </c>
      <c r="H7" s="1" t="s">
        <v>484</v>
      </c>
      <c r="I7" s="1" t="s">
        <v>484</v>
      </c>
      <c r="J7" s="1">
        <v>0</v>
      </c>
      <c r="K7" s="1">
        <v>0</v>
      </c>
      <c r="L7" s="1">
        <v>800</v>
      </c>
      <c r="M7" s="1"/>
      <c r="N7" s="1">
        <v>0</v>
      </c>
      <c r="O7" s="1">
        <v>400</v>
      </c>
      <c r="P7" s="1">
        <v>400</v>
      </c>
      <c r="Q7" s="1">
        <v>0</v>
      </c>
      <c r="R7" s="1">
        <v>0</v>
      </c>
      <c r="S7" s="1">
        <v>0</v>
      </c>
    </row>
    <row r="8" spans="1:19" x14ac:dyDescent="0.25">
      <c r="A8" s="74">
        <v>39476</v>
      </c>
      <c r="B8" s="79" t="s">
        <v>749</v>
      </c>
      <c r="C8" s="79"/>
      <c r="D8" s="79">
        <v>-6</v>
      </c>
      <c r="E8" s="80">
        <v>0.35416666666666663</v>
      </c>
      <c r="F8" s="79">
        <v>10</v>
      </c>
      <c r="G8" s="79" t="s">
        <v>600</v>
      </c>
      <c r="H8" s="79">
        <v>10</v>
      </c>
      <c r="I8" s="79">
        <v>0</v>
      </c>
      <c r="J8" s="79">
        <v>0</v>
      </c>
      <c r="K8" s="79">
        <v>0</v>
      </c>
      <c r="L8" s="79">
        <v>10</v>
      </c>
      <c r="M8" s="79"/>
      <c r="N8" s="79">
        <v>0</v>
      </c>
      <c r="O8" s="79">
        <v>0</v>
      </c>
      <c r="P8" s="79">
        <v>10</v>
      </c>
      <c r="Q8" s="79">
        <v>0</v>
      </c>
      <c r="R8" s="79">
        <v>0</v>
      </c>
      <c r="S8" s="79">
        <v>0</v>
      </c>
    </row>
    <row r="9" spans="1:19" x14ac:dyDescent="0.25">
      <c r="A9" s="74">
        <v>39476</v>
      </c>
      <c r="B9" s="79" t="s">
        <v>749</v>
      </c>
      <c r="C9" s="79"/>
      <c r="D9" s="79">
        <v>-6</v>
      </c>
      <c r="E9" s="80">
        <v>0.36180555555555555</v>
      </c>
      <c r="F9" s="79">
        <v>4</v>
      </c>
      <c r="G9" s="79" t="s">
        <v>600</v>
      </c>
      <c r="H9" s="79">
        <v>4</v>
      </c>
      <c r="I9" s="79">
        <v>0</v>
      </c>
      <c r="J9" s="79">
        <v>0</v>
      </c>
      <c r="K9" s="79">
        <v>0</v>
      </c>
      <c r="L9" s="79">
        <v>4</v>
      </c>
      <c r="M9" s="79"/>
      <c r="N9" s="79">
        <v>0</v>
      </c>
      <c r="O9" s="79">
        <v>0</v>
      </c>
      <c r="P9" s="79">
        <v>4</v>
      </c>
      <c r="Q9" s="79">
        <v>0</v>
      </c>
      <c r="R9" s="79">
        <v>0</v>
      </c>
      <c r="S9" s="79">
        <v>0</v>
      </c>
    </row>
    <row r="10" spans="1:19" x14ac:dyDescent="0.25">
      <c r="A10" s="78">
        <v>39491</v>
      </c>
      <c r="B10" s="79" t="s">
        <v>749</v>
      </c>
      <c r="C10" s="79"/>
      <c r="D10" s="79">
        <v>-6</v>
      </c>
      <c r="E10" s="80">
        <v>0.3611111111111111</v>
      </c>
      <c r="F10" s="79">
        <v>2</v>
      </c>
      <c r="G10" s="79" t="s">
        <v>600</v>
      </c>
      <c r="H10" s="79">
        <v>2</v>
      </c>
      <c r="I10" s="79">
        <v>0</v>
      </c>
      <c r="J10" s="79">
        <v>0</v>
      </c>
      <c r="K10" s="79">
        <v>0</v>
      </c>
      <c r="L10" s="79">
        <v>2</v>
      </c>
      <c r="M10" s="79"/>
      <c r="N10" s="79">
        <v>0</v>
      </c>
      <c r="O10" s="79">
        <v>0</v>
      </c>
      <c r="P10" s="79">
        <v>2</v>
      </c>
      <c r="Q10" s="79">
        <v>0</v>
      </c>
      <c r="R10" s="79">
        <v>0</v>
      </c>
      <c r="S10" s="79">
        <v>0</v>
      </c>
    </row>
    <row r="11" spans="1:19" x14ac:dyDescent="0.25">
      <c r="A11" s="78">
        <v>39493</v>
      </c>
      <c r="B11" s="79" t="s">
        <v>750</v>
      </c>
      <c r="C11" s="79"/>
      <c r="D11" s="79">
        <v>-6</v>
      </c>
      <c r="E11" s="80">
        <v>0.48263888888888884</v>
      </c>
      <c r="F11" s="79">
        <v>6</v>
      </c>
      <c r="G11" s="79" t="s">
        <v>600</v>
      </c>
      <c r="H11" s="79">
        <v>6</v>
      </c>
      <c r="I11" s="79">
        <v>1</v>
      </c>
      <c r="J11" s="79">
        <v>0</v>
      </c>
      <c r="K11" s="79">
        <v>0</v>
      </c>
      <c r="L11" s="79">
        <v>6</v>
      </c>
      <c r="M11" s="79" t="s">
        <v>751</v>
      </c>
      <c r="N11" s="79">
        <v>0</v>
      </c>
      <c r="O11" s="79">
        <v>0</v>
      </c>
      <c r="P11" s="79">
        <v>6</v>
      </c>
      <c r="Q11" s="79">
        <v>0</v>
      </c>
      <c r="R11" s="79">
        <v>0</v>
      </c>
      <c r="S11" s="79">
        <v>0</v>
      </c>
    </row>
    <row r="12" spans="1:19" x14ac:dyDescent="0.25">
      <c r="A12" s="78">
        <v>39493</v>
      </c>
      <c r="B12" s="79" t="s">
        <v>749</v>
      </c>
      <c r="C12" s="79"/>
      <c r="D12" s="79">
        <v>-6</v>
      </c>
      <c r="E12" s="80">
        <v>0.48958333333333331</v>
      </c>
      <c r="F12" s="79">
        <v>29</v>
      </c>
      <c r="G12" s="79" t="s">
        <v>600</v>
      </c>
      <c r="H12" s="79" t="s">
        <v>484</v>
      </c>
      <c r="I12" s="79">
        <v>6</v>
      </c>
      <c r="J12" s="79">
        <v>0</v>
      </c>
      <c r="K12" s="79">
        <v>0</v>
      </c>
      <c r="L12" s="79">
        <v>29</v>
      </c>
      <c r="M12" s="79" t="s">
        <v>752</v>
      </c>
      <c r="N12" s="79">
        <v>0</v>
      </c>
      <c r="O12" s="79">
        <v>0</v>
      </c>
      <c r="P12" s="79">
        <v>29</v>
      </c>
      <c r="Q12" s="79">
        <v>0</v>
      </c>
      <c r="R12" s="79">
        <v>0</v>
      </c>
      <c r="S12" s="79">
        <v>0</v>
      </c>
    </row>
    <row r="13" spans="1:19" x14ac:dyDescent="0.25">
      <c r="A13" s="78">
        <v>39497</v>
      </c>
      <c r="B13" s="31" t="s">
        <v>753</v>
      </c>
      <c r="C13" s="31"/>
      <c r="D13" s="31">
        <v>-6</v>
      </c>
      <c r="E13" s="76">
        <v>0.61458333333333326</v>
      </c>
      <c r="F13" s="31">
        <v>70</v>
      </c>
      <c r="G13" s="31" t="s">
        <v>600</v>
      </c>
      <c r="H13" s="31">
        <v>0</v>
      </c>
      <c r="I13" s="31">
        <v>0</v>
      </c>
      <c r="J13" s="31">
        <v>0</v>
      </c>
      <c r="K13" s="31">
        <v>0</v>
      </c>
      <c r="L13" s="31">
        <v>70</v>
      </c>
      <c r="M13" s="31"/>
      <c r="N13" s="31">
        <v>0</v>
      </c>
      <c r="O13" s="31">
        <v>0</v>
      </c>
      <c r="P13" s="31">
        <v>70</v>
      </c>
      <c r="Q13" s="31">
        <v>0</v>
      </c>
      <c r="R13" s="31">
        <v>0</v>
      </c>
      <c r="S13" s="31">
        <v>0</v>
      </c>
    </row>
    <row r="14" spans="1:19" x14ac:dyDescent="0.25">
      <c r="A14" s="78">
        <v>39497</v>
      </c>
      <c r="B14" s="31" t="s">
        <v>753</v>
      </c>
      <c r="C14" s="31"/>
      <c r="D14" s="31">
        <v>-6</v>
      </c>
      <c r="E14" s="76">
        <v>0.62638888888888888</v>
      </c>
      <c r="F14" s="31">
        <v>75</v>
      </c>
      <c r="G14" s="31" t="s">
        <v>600</v>
      </c>
      <c r="H14" s="31">
        <v>0</v>
      </c>
      <c r="I14" s="31">
        <v>0</v>
      </c>
      <c r="J14" s="31">
        <v>0</v>
      </c>
      <c r="K14" s="31">
        <v>0</v>
      </c>
      <c r="L14" s="31">
        <v>75</v>
      </c>
      <c r="M14" s="31"/>
      <c r="N14" s="31">
        <v>0</v>
      </c>
      <c r="O14" s="31">
        <v>0</v>
      </c>
      <c r="P14" s="31">
        <v>75</v>
      </c>
      <c r="Q14" s="31">
        <v>0</v>
      </c>
      <c r="R14" s="31">
        <v>0</v>
      </c>
      <c r="S14" s="31">
        <v>0</v>
      </c>
    </row>
    <row r="15" spans="1:19" x14ac:dyDescent="0.25">
      <c r="A15" s="78">
        <v>39497</v>
      </c>
      <c r="B15" s="31" t="s">
        <v>753</v>
      </c>
      <c r="C15" s="31"/>
      <c r="D15" s="31">
        <v>-6</v>
      </c>
      <c r="E15" s="76">
        <v>0.6381944444444444</v>
      </c>
      <c r="F15" s="31">
        <v>104</v>
      </c>
      <c r="G15" s="31" t="s">
        <v>600</v>
      </c>
      <c r="H15" s="31" t="s">
        <v>484</v>
      </c>
      <c r="I15" s="31" t="s">
        <v>484</v>
      </c>
      <c r="J15" s="31">
        <v>0</v>
      </c>
      <c r="K15" s="31">
        <v>0</v>
      </c>
      <c r="L15" s="31">
        <v>104</v>
      </c>
      <c r="M15" s="31"/>
      <c r="N15" s="31">
        <v>0</v>
      </c>
      <c r="O15" s="31">
        <v>0</v>
      </c>
      <c r="P15" s="31">
        <v>104</v>
      </c>
      <c r="Q15" s="31">
        <v>0</v>
      </c>
      <c r="R15" s="31">
        <v>0</v>
      </c>
      <c r="S15" s="31">
        <v>0</v>
      </c>
    </row>
    <row r="16" spans="1:19" x14ac:dyDescent="0.25">
      <c r="A16" s="78">
        <v>39497</v>
      </c>
      <c r="B16" s="79" t="s">
        <v>753</v>
      </c>
      <c r="C16" s="79"/>
      <c r="D16" s="31">
        <v>-6</v>
      </c>
      <c r="E16" s="80">
        <v>0.6381944444444444</v>
      </c>
      <c r="F16" s="79">
        <v>12</v>
      </c>
      <c r="G16" s="79" t="s">
        <v>600</v>
      </c>
      <c r="H16" s="79" t="s">
        <v>484</v>
      </c>
      <c r="I16" s="79" t="s">
        <v>484</v>
      </c>
      <c r="J16" s="79">
        <v>0</v>
      </c>
      <c r="K16" s="79">
        <v>0</v>
      </c>
      <c r="L16" s="79">
        <v>12</v>
      </c>
      <c r="M16" s="79"/>
      <c r="N16" s="79">
        <v>0</v>
      </c>
      <c r="O16" s="79">
        <v>0</v>
      </c>
      <c r="P16" s="79">
        <v>0</v>
      </c>
      <c r="Q16" s="79">
        <v>0</v>
      </c>
      <c r="R16" s="79">
        <v>0</v>
      </c>
      <c r="S16" s="79">
        <v>12</v>
      </c>
    </row>
    <row r="17" spans="1:19" x14ac:dyDescent="0.25">
      <c r="A17" s="74">
        <v>39464</v>
      </c>
      <c r="B17" s="73" t="s">
        <v>754</v>
      </c>
      <c r="C17" s="73" t="s">
        <v>755</v>
      </c>
      <c r="D17" s="1">
        <v>-5</v>
      </c>
      <c r="E17" s="81">
        <v>0.53749999999999998</v>
      </c>
      <c r="F17" s="73">
        <v>1</v>
      </c>
      <c r="G17" s="73" t="s">
        <v>600</v>
      </c>
      <c r="H17" s="73">
        <v>1</v>
      </c>
      <c r="I17" s="73">
        <v>1</v>
      </c>
      <c r="J17" s="73">
        <v>0</v>
      </c>
      <c r="K17" s="73">
        <v>0</v>
      </c>
      <c r="L17" s="73">
        <v>1</v>
      </c>
      <c r="M17" s="73" t="s">
        <v>756</v>
      </c>
      <c r="N17" s="73">
        <v>0</v>
      </c>
      <c r="O17" s="73">
        <v>0</v>
      </c>
      <c r="P17" s="73">
        <v>1</v>
      </c>
      <c r="Q17" s="73">
        <v>0</v>
      </c>
      <c r="R17" s="73">
        <v>0</v>
      </c>
      <c r="S17" s="73">
        <v>0</v>
      </c>
    </row>
    <row r="18" spans="1:19" x14ac:dyDescent="0.25">
      <c r="A18" s="74">
        <v>39464</v>
      </c>
      <c r="B18" s="31" t="s">
        <v>753</v>
      </c>
      <c r="C18" s="31"/>
      <c r="D18" s="31">
        <v>-5</v>
      </c>
      <c r="E18" s="76">
        <v>0.5215277777777777</v>
      </c>
      <c r="F18" s="31">
        <v>21</v>
      </c>
      <c r="G18" s="31" t="s">
        <v>600</v>
      </c>
      <c r="H18" s="31">
        <v>21</v>
      </c>
      <c r="I18" s="31">
        <v>2</v>
      </c>
      <c r="J18" s="31">
        <v>0</v>
      </c>
      <c r="K18" s="31">
        <v>0</v>
      </c>
      <c r="L18" s="31">
        <v>21</v>
      </c>
      <c r="M18" s="31" t="s">
        <v>757</v>
      </c>
      <c r="N18" s="31">
        <v>0</v>
      </c>
      <c r="O18" s="31">
        <v>0</v>
      </c>
      <c r="P18" s="31">
        <v>21</v>
      </c>
      <c r="Q18" s="31">
        <v>0</v>
      </c>
      <c r="R18" s="31">
        <v>0</v>
      </c>
      <c r="S18" s="31">
        <v>0</v>
      </c>
    </row>
    <row r="19" spans="1:19" x14ac:dyDescent="0.25">
      <c r="A19" s="74">
        <v>39465</v>
      </c>
      <c r="B19" s="73" t="s">
        <v>758</v>
      </c>
      <c r="D19" s="1">
        <v>-5</v>
      </c>
      <c r="E19" s="81">
        <v>0.60416666666666663</v>
      </c>
      <c r="F19" s="73">
        <v>105</v>
      </c>
      <c r="G19" s="73" t="s">
        <v>600</v>
      </c>
      <c r="H19" s="73" t="s">
        <v>484</v>
      </c>
      <c r="I19" s="73">
        <v>0</v>
      </c>
      <c r="J19" s="73">
        <v>0</v>
      </c>
      <c r="K19" s="73">
        <v>0</v>
      </c>
      <c r="L19" s="73">
        <v>105</v>
      </c>
      <c r="N19" s="73">
        <v>0</v>
      </c>
      <c r="O19" s="73">
        <v>71</v>
      </c>
      <c r="P19" s="73">
        <v>0</v>
      </c>
      <c r="Q19" s="73">
        <v>34</v>
      </c>
      <c r="R19" s="73">
        <v>0</v>
      </c>
      <c r="S19" s="73">
        <v>0</v>
      </c>
    </row>
    <row r="20" spans="1:19" x14ac:dyDescent="0.25">
      <c r="A20" s="74">
        <v>39465</v>
      </c>
      <c r="B20" s="1" t="s">
        <v>758</v>
      </c>
      <c r="C20" s="1"/>
      <c r="D20" s="1">
        <v>-5</v>
      </c>
      <c r="E20" s="75">
        <v>0.61111111111111105</v>
      </c>
      <c r="F20" s="1">
        <v>352</v>
      </c>
      <c r="G20" s="1" t="s">
        <v>600</v>
      </c>
      <c r="H20" s="1" t="s">
        <v>484</v>
      </c>
      <c r="I20" s="1">
        <v>0</v>
      </c>
      <c r="J20" s="1">
        <v>0</v>
      </c>
      <c r="K20" s="1">
        <v>0</v>
      </c>
      <c r="L20" s="1">
        <v>352</v>
      </c>
      <c r="M20" s="1"/>
      <c r="N20" s="1">
        <v>0</v>
      </c>
      <c r="O20" s="1">
        <v>264</v>
      </c>
      <c r="P20" s="1">
        <v>0</v>
      </c>
      <c r="Q20" s="1">
        <v>88</v>
      </c>
      <c r="R20" s="1">
        <v>0</v>
      </c>
      <c r="S20" s="1">
        <v>0</v>
      </c>
    </row>
    <row r="21" spans="1:19" x14ac:dyDescent="0.25">
      <c r="A21" s="74">
        <v>39465</v>
      </c>
      <c r="B21" s="79" t="s">
        <v>759</v>
      </c>
      <c r="C21" s="79"/>
      <c r="D21" s="31">
        <v>-5</v>
      </c>
      <c r="E21" s="80">
        <v>0.59513888888888888</v>
      </c>
      <c r="F21" s="79">
        <v>220</v>
      </c>
      <c r="G21" s="79" t="s">
        <v>614</v>
      </c>
      <c r="H21" s="79">
        <v>220</v>
      </c>
      <c r="I21" s="79">
        <v>3</v>
      </c>
      <c r="J21" s="79">
        <v>0</v>
      </c>
      <c r="K21" s="79">
        <v>0</v>
      </c>
      <c r="L21" s="79">
        <v>220</v>
      </c>
      <c r="M21" s="79" t="s">
        <v>760</v>
      </c>
      <c r="N21" s="79">
        <v>0</v>
      </c>
      <c r="O21" s="79">
        <v>210</v>
      </c>
      <c r="P21" s="79">
        <v>0</v>
      </c>
      <c r="Q21" s="79">
        <v>10</v>
      </c>
      <c r="R21" s="79">
        <v>0</v>
      </c>
      <c r="S21" s="79">
        <v>0</v>
      </c>
    </row>
    <row r="22" spans="1:19" x14ac:dyDescent="0.25">
      <c r="A22" s="78">
        <v>39503</v>
      </c>
      <c r="B22" s="31" t="s">
        <v>761</v>
      </c>
      <c r="C22" s="31"/>
      <c r="D22" s="31">
        <v>-5</v>
      </c>
      <c r="E22" s="76">
        <v>0.34236111111111112</v>
      </c>
      <c r="F22" s="31">
        <v>37</v>
      </c>
      <c r="G22" s="31" t="s">
        <v>600</v>
      </c>
      <c r="H22" s="31">
        <v>37</v>
      </c>
      <c r="I22" s="31">
        <v>6</v>
      </c>
      <c r="J22" s="31">
        <v>0</v>
      </c>
      <c r="K22" s="31">
        <v>0</v>
      </c>
      <c r="L22" s="31">
        <v>37</v>
      </c>
      <c r="M22" s="31" t="s">
        <v>762</v>
      </c>
      <c r="N22" s="31">
        <v>0</v>
      </c>
      <c r="O22" s="31">
        <v>0</v>
      </c>
      <c r="P22" s="31">
        <v>37</v>
      </c>
      <c r="Q22" s="31">
        <v>0</v>
      </c>
      <c r="R22" s="31">
        <v>0</v>
      </c>
      <c r="S22" s="31">
        <v>0</v>
      </c>
    </row>
    <row r="23" spans="1:19" x14ac:dyDescent="0.25">
      <c r="A23" s="78">
        <v>39503</v>
      </c>
      <c r="B23" s="31" t="s">
        <v>761</v>
      </c>
      <c r="C23" s="31"/>
      <c r="D23" s="31">
        <v>-5</v>
      </c>
      <c r="E23" s="76">
        <v>0.34583333333333333</v>
      </c>
      <c r="F23" s="31">
        <v>95</v>
      </c>
      <c r="G23" s="31" t="s">
        <v>600</v>
      </c>
      <c r="H23" s="31">
        <v>37</v>
      </c>
      <c r="I23" s="31">
        <v>6</v>
      </c>
      <c r="J23" s="31">
        <v>0</v>
      </c>
      <c r="K23" s="31">
        <v>0</v>
      </c>
      <c r="L23" s="31">
        <v>95</v>
      </c>
      <c r="M23" s="31" t="s">
        <v>762</v>
      </c>
      <c r="N23" s="31">
        <v>0</v>
      </c>
      <c r="O23" s="31">
        <v>0</v>
      </c>
      <c r="P23" s="31">
        <v>92</v>
      </c>
      <c r="Q23" s="31">
        <v>3</v>
      </c>
      <c r="R23" s="31">
        <v>0</v>
      </c>
      <c r="S23" s="31">
        <v>0</v>
      </c>
    </row>
    <row r="24" spans="1:19" x14ac:dyDescent="0.25">
      <c r="A24" s="78">
        <v>39503</v>
      </c>
      <c r="B24" s="31" t="s">
        <v>761</v>
      </c>
      <c r="C24" s="31"/>
      <c r="D24" s="31">
        <v>-5</v>
      </c>
      <c r="E24" s="76">
        <v>0.34583333333333333</v>
      </c>
      <c r="F24" s="31">
        <v>37</v>
      </c>
      <c r="G24" s="31" t="s">
        <v>600</v>
      </c>
      <c r="H24" s="31" t="s">
        <v>484</v>
      </c>
      <c r="I24" s="31" t="s">
        <v>484</v>
      </c>
      <c r="J24" s="31">
        <v>0</v>
      </c>
      <c r="K24" s="31">
        <v>0</v>
      </c>
      <c r="L24" s="31">
        <v>37</v>
      </c>
      <c r="M24" s="31"/>
      <c r="N24" s="31">
        <v>0</v>
      </c>
      <c r="O24" s="31">
        <v>0</v>
      </c>
      <c r="P24" s="31">
        <v>0</v>
      </c>
      <c r="Q24" s="31">
        <v>0</v>
      </c>
      <c r="R24" s="31">
        <v>0</v>
      </c>
      <c r="S24" s="31">
        <v>37</v>
      </c>
    </row>
    <row r="25" spans="1:19" x14ac:dyDescent="0.25">
      <c r="A25" s="78">
        <v>39503</v>
      </c>
      <c r="B25" s="31" t="s">
        <v>761</v>
      </c>
      <c r="C25" s="31"/>
      <c r="D25" s="31">
        <v>-5</v>
      </c>
      <c r="E25" s="76">
        <v>0.35486111111111107</v>
      </c>
      <c r="F25" s="31">
        <v>24</v>
      </c>
      <c r="G25" s="31" t="s">
        <v>600</v>
      </c>
      <c r="H25" s="31" t="s">
        <v>484</v>
      </c>
      <c r="I25" s="31" t="s">
        <v>484</v>
      </c>
      <c r="J25" s="31">
        <v>0</v>
      </c>
      <c r="K25" s="31">
        <v>0</v>
      </c>
      <c r="L25" s="31">
        <v>24</v>
      </c>
      <c r="M25" s="31"/>
      <c r="N25" s="31">
        <v>0</v>
      </c>
      <c r="O25" s="31">
        <v>0</v>
      </c>
      <c r="P25" s="31">
        <v>0</v>
      </c>
      <c r="Q25" s="31">
        <v>0</v>
      </c>
      <c r="R25" s="31">
        <v>0</v>
      </c>
      <c r="S25" s="31">
        <v>24</v>
      </c>
    </row>
    <row r="26" spans="1:19" x14ac:dyDescent="0.25">
      <c r="A26" s="78">
        <v>39503</v>
      </c>
      <c r="B26" s="31" t="s">
        <v>761</v>
      </c>
      <c r="C26" s="31"/>
      <c r="D26" s="31">
        <v>-5</v>
      </c>
      <c r="E26" s="76">
        <v>0.35833333333333334</v>
      </c>
      <c r="F26" s="31">
        <v>86</v>
      </c>
      <c r="G26" s="31" t="s">
        <v>600</v>
      </c>
      <c r="H26" s="31">
        <v>57</v>
      </c>
      <c r="I26" s="31">
        <v>2</v>
      </c>
      <c r="J26" s="31">
        <v>0</v>
      </c>
      <c r="K26" s="31">
        <v>0</v>
      </c>
      <c r="L26" s="31">
        <v>86</v>
      </c>
      <c r="M26" s="31" t="s">
        <v>763</v>
      </c>
      <c r="N26" s="31">
        <v>1</v>
      </c>
      <c r="O26" s="31">
        <v>2</v>
      </c>
      <c r="P26" s="31">
        <v>83</v>
      </c>
      <c r="Q26" s="31">
        <v>1</v>
      </c>
      <c r="R26" s="31">
        <v>0</v>
      </c>
      <c r="S26" s="31">
        <v>0</v>
      </c>
    </row>
    <row r="27" spans="1:19" x14ac:dyDescent="0.25">
      <c r="A27" s="78">
        <v>39503</v>
      </c>
      <c r="B27" s="31" t="s">
        <v>761</v>
      </c>
      <c r="C27" s="31"/>
      <c r="D27" s="31">
        <v>-5</v>
      </c>
      <c r="E27" s="76">
        <v>0.36041666666666666</v>
      </c>
      <c r="F27" s="31">
        <v>40</v>
      </c>
      <c r="G27" s="31" t="s">
        <v>600</v>
      </c>
      <c r="H27" s="31" t="s">
        <v>484</v>
      </c>
      <c r="I27" s="31" t="s">
        <v>484</v>
      </c>
      <c r="J27" s="31">
        <v>0</v>
      </c>
      <c r="K27" s="31">
        <v>0</v>
      </c>
      <c r="L27" s="31">
        <v>40</v>
      </c>
      <c r="M27" s="31"/>
      <c r="N27" s="31">
        <v>0</v>
      </c>
      <c r="O27" s="31">
        <v>0</v>
      </c>
      <c r="P27" s="31">
        <v>0</v>
      </c>
      <c r="Q27" s="31">
        <v>0</v>
      </c>
      <c r="R27" s="31">
        <v>0</v>
      </c>
      <c r="S27" s="31">
        <v>40</v>
      </c>
    </row>
    <row r="28" spans="1:19" x14ac:dyDescent="0.25">
      <c r="A28" s="78">
        <v>39503</v>
      </c>
      <c r="B28" s="31" t="s">
        <v>761</v>
      </c>
      <c r="C28" s="31"/>
      <c r="D28" s="31">
        <v>-5</v>
      </c>
      <c r="E28" s="76">
        <v>0.36041666666666666</v>
      </c>
      <c r="F28" s="31">
        <v>46</v>
      </c>
      <c r="G28" s="31" t="s">
        <v>600</v>
      </c>
      <c r="H28" s="31" t="s">
        <v>484</v>
      </c>
      <c r="I28" s="31" t="s">
        <v>484</v>
      </c>
      <c r="J28" s="31">
        <v>0</v>
      </c>
      <c r="K28" s="31">
        <v>0</v>
      </c>
      <c r="L28" s="31">
        <v>46</v>
      </c>
      <c r="M28" s="31"/>
      <c r="N28" s="31">
        <v>0</v>
      </c>
      <c r="O28" s="31">
        <v>0</v>
      </c>
      <c r="P28" s="31">
        <v>0</v>
      </c>
      <c r="Q28" s="31">
        <v>0</v>
      </c>
      <c r="R28" s="31">
        <v>0</v>
      </c>
      <c r="S28" s="31">
        <v>0</v>
      </c>
    </row>
    <row r="29" spans="1:19" x14ac:dyDescent="0.25">
      <c r="A29" s="78">
        <v>39504</v>
      </c>
      <c r="B29" s="79" t="s">
        <v>749</v>
      </c>
      <c r="C29" s="79"/>
      <c r="D29" s="31">
        <v>-5</v>
      </c>
      <c r="E29" s="80">
        <v>0.35069444444444442</v>
      </c>
      <c r="F29" s="79">
        <v>49</v>
      </c>
      <c r="G29" s="79" t="s">
        <v>600</v>
      </c>
      <c r="H29" s="79">
        <v>49</v>
      </c>
      <c r="I29" s="79">
        <v>0</v>
      </c>
      <c r="J29" s="79">
        <v>0</v>
      </c>
      <c r="K29" s="79">
        <v>0</v>
      </c>
      <c r="L29" s="79">
        <v>49</v>
      </c>
      <c r="M29" s="79"/>
      <c r="N29" s="79">
        <v>0</v>
      </c>
      <c r="O29" s="79">
        <v>11</v>
      </c>
      <c r="P29" s="79">
        <v>33</v>
      </c>
      <c r="Q29" s="79">
        <v>5</v>
      </c>
      <c r="R29" s="79">
        <v>0</v>
      </c>
      <c r="S29" s="79">
        <v>0</v>
      </c>
    </row>
    <row r="30" spans="1:19" x14ac:dyDescent="0.25">
      <c r="A30" s="78">
        <v>39504</v>
      </c>
      <c r="B30" s="31" t="s">
        <v>749</v>
      </c>
      <c r="C30" s="31"/>
      <c r="D30" s="31">
        <v>-5</v>
      </c>
      <c r="E30" s="76">
        <v>0.35694444444444445</v>
      </c>
      <c r="F30" s="31">
        <v>200</v>
      </c>
      <c r="G30" s="31" t="s">
        <v>614</v>
      </c>
      <c r="H30" s="31" t="s">
        <v>484</v>
      </c>
      <c r="I30" s="31">
        <v>2</v>
      </c>
      <c r="J30" s="31">
        <v>0</v>
      </c>
      <c r="K30" s="31">
        <v>0</v>
      </c>
      <c r="L30" s="31">
        <v>200</v>
      </c>
      <c r="M30" s="31" t="s">
        <v>764</v>
      </c>
      <c r="N30" s="31">
        <v>1</v>
      </c>
      <c r="O30" s="31">
        <v>50</v>
      </c>
      <c r="P30" s="31">
        <v>139</v>
      </c>
      <c r="Q30" s="31">
        <v>10</v>
      </c>
      <c r="R30" s="31">
        <v>0</v>
      </c>
      <c r="S30" s="31">
        <v>0</v>
      </c>
    </row>
    <row r="31" spans="1:19" x14ac:dyDescent="0.25">
      <c r="A31" s="78">
        <v>39504</v>
      </c>
      <c r="B31" s="79" t="s">
        <v>765</v>
      </c>
      <c r="C31" s="79"/>
      <c r="D31" s="31">
        <v>-5</v>
      </c>
      <c r="E31" s="80">
        <v>0.37013888888888885</v>
      </c>
      <c r="F31" s="79">
        <v>73</v>
      </c>
      <c r="G31" s="79" t="s">
        <v>600</v>
      </c>
      <c r="H31" s="79">
        <v>73</v>
      </c>
      <c r="I31" s="79">
        <v>1</v>
      </c>
      <c r="J31" s="79">
        <v>0</v>
      </c>
      <c r="K31" s="79">
        <v>0</v>
      </c>
      <c r="L31" s="79">
        <v>73</v>
      </c>
      <c r="M31" s="79" t="s">
        <v>766</v>
      </c>
      <c r="N31" s="79">
        <v>0</v>
      </c>
      <c r="O31" s="79">
        <v>0</v>
      </c>
      <c r="P31" s="79">
        <v>73</v>
      </c>
      <c r="Q31" s="79">
        <v>0</v>
      </c>
      <c r="R31" s="79">
        <v>0</v>
      </c>
      <c r="S31" s="79">
        <v>0</v>
      </c>
    </row>
    <row r="32" spans="1:19" x14ac:dyDescent="0.25">
      <c r="A32" s="78">
        <v>39504</v>
      </c>
      <c r="B32" s="31" t="s">
        <v>749</v>
      </c>
      <c r="C32" s="31"/>
      <c r="D32" s="31">
        <v>-5</v>
      </c>
      <c r="E32" s="76">
        <v>0.37916666666666665</v>
      </c>
      <c r="F32" s="31">
        <v>44</v>
      </c>
      <c r="G32" s="31" t="s">
        <v>600</v>
      </c>
      <c r="H32" s="31" t="s">
        <v>484</v>
      </c>
      <c r="I32" s="31" t="s">
        <v>484</v>
      </c>
      <c r="J32" s="31">
        <v>0</v>
      </c>
      <c r="K32" s="31">
        <v>0</v>
      </c>
      <c r="L32" s="31">
        <v>44</v>
      </c>
      <c r="M32" s="31"/>
      <c r="N32" s="31">
        <v>0</v>
      </c>
      <c r="O32" s="31">
        <v>0</v>
      </c>
      <c r="P32" s="31">
        <v>49</v>
      </c>
      <c r="Q32" s="31">
        <v>5</v>
      </c>
      <c r="R32" s="31">
        <v>0</v>
      </c>
      <c r="S32" s="31">
        <v>0</v>
      </c>
    </row>
    <row r="33" spans="1:19" x14ac:dyDescent="0.25">
      <c r="A33" s="74">
        <v>39476</v>
      </c>
      <c r="B33" s="79" t="s">
        <v>767</v>
      </c>
      <c r="C33" s="79"/>
      <c r="D33" s="79">
        <v>-5</v>
      </c>
      <c r="E33" s="80">
        <v>0.4</v>
      </c>
      <c r="F33" s="79">
        <v>21</v>
      </c>
      <c r="G33" s="79" t="s">
        <v>600</v>
      </c>
      <c r="H33" s="79">
        <v>21</v>
      </c>
      <c r="I33" s="79">
        <v>1</v>
      </c>
      <c r="J33" s="79">
        <v>0</v>
      </c>
      <c r="K33" s="79">
        <v>0</v>
      </c>
      <c r="L33" s="79">
        <v>21</v>
      </c>
      <c r="M33" s="79" t="s">
        <v>751</v>
      </c>
      <c r="N33" s="79">
        <v>0</v>
      </c>
      <c r="O33" s="79">
        <v>0</v>
      </c>
      <c r="P33" s="79">
        <v>21</v>
      </c>
      <c r="Q33" s="79">
        <v>0</v>
      </c>
      <c r="R33" s="79">
        <v>0</v>
      </c>
      <c r="S33" s="79">
        <v>0</v>
      </c>
    </row>
    <row r="34" spans="1:19" x14ac:dyDescent="0.25">
      <c r="A34" s="74">
        <v>39476</v>
      </c>
      <c r="B34" s="79" t="s">
        <v>767</v>
      </c>
      <c r="C34" s="79"/>
      <c r="D34" s="79">
        <v>-5</v>
      </c>
      <c r="E34" s="80">
        <v>0.40555555555555556</v>
      </c>
      <c r="F34" s="79">
        <v>7</v>
      </c>
      <c r="G34" s="79" t="s">
        <v>600</v>
      </c>
      <c r="H34" s="79">
        <v>7</v>
      </c>
      <c r="I34" s="79">
        <v>2</v>
      </c>
      <c r="J34" s="79">
        <v>0</v>
      </c>
      <c r="K34" s="79">
        <v>0</v>
      </c>
      <c r="L34" s="79">
        <v>7</v>
      </c>
      <c r="M34" s="79" t="s">
        <v>768</v>
      </c>
      <c r="N34" s="79">
        <v>0</v>
      </c>
      <c r="O34" s="79">
        <v>0</v>
      </c>
      <c r="P34" s="79">
        <v>7</v>
      </c>
      <c r="Q34" s="79">
        <v>0</v>
      </c>
      <c r="R34" s="79">
        <v>0</v>
      </c>
      <c r="S34" s="79">
        <v>0</v>
      </c>
    </row>
    <row r="35" spans="1:19" x14ac:dyDescent="0.25">
      <c r="A35" s="74">
        <v>39476</v>
      </c>
      <c r="B35" s="79" t="s">
        <v>767</v>
      </c>
      <c r="C35" s="79"/>
      <c r="D35" s="79">
        <v>-5</v>
      </c>
      <c r="E35" s="80">
        <v>0.41249999999999998</v>
      </c>
      <c r="F35" s="79">
        <v>11</v>
      </c>
      <c r="G35" s="79" t="s">
        <v>600</v>
      </c>
      <c r="H35" s="79" t="s">
        <v>484</v>
      </c>
      <c r="I35" s="79" t="s">
        <v>484</v>
      </c>
      <c r="J35" s="79">
        <v>0</v>
      </c>
      <c r="K35" s="79">
        <v>0</v>
      </c>
      <c r="L35" s="79">
        <v>11</v>
      </c>
      <c r="M35" s="79"/>
      <c r="N35" s="79">
        <v>0</v>
      </c>
      <c r="O35" s="79">
        <v>1</v>
      </c>
      <c r="P35" s="79">
        <v>10</v>
      </c>
      <c r="Q35" s="79">
        <v>0</v>
      </c>
      <c r="R35" s="79">
        <v>0</v>
      </c>
      <c r="S35" s="79">
        <v>0</v>
      </c>
    </row>
    <row r="36" spans="1:19" x14ac:dyDescent="0.25">
      <c r="A36" s="74">
        <v>39473</v>
      </c>
      <c r="B36" s="31" t="s">
        <v>985</v>
      </c>
      <c r="C36" s="31"/>
      <c r="D36" s="31">
        <v>-5</v>
      </c>
      <c r="E36" s="76">
        <v>0.34652777777777777</v>
      </c>
      <c r="F36" s="31">
        <v>4</v>
      </c>
      <c r="G36" s="31" t="s">
        <v>600</v>
      </c>
      <c r="H36" s="31">
        <v>4</v>
      </c>
      <c r="I36" s="31">
        <v>1</v>
      </c>
      <c r="J36" s="31">
        <v>0</v>
      </c>
      <c r="K36" s="31">
        <v>0</v>
      </c>
      <c r="L36" s="31">
        <v>4</v>
      </c>
      <c r="M36" s="31"/>
      <c r="N36" s="31">
        <v>0</v>
      </c>
      <c r="O36" s="31">
        <v>0</v>
      </c>
      <c r="P36" s="31">
        <v>4</v>
      </c>
      <c r="Q36" s="31">
        <v>0</v>
      </c>
      <c r="R36" s="31">
        <v>0</v>
      </c>
      <c r="S36" s="31">
        <v>0</v>
      </c>
    </row>
    <row r="37" spans="1:19" x14ac:dyDescent="0.25">
      <c r="A37" s="74">
        <v>39475</v>
      </c>
      <c r="B37" s="31" t="s">
        <v>749</v>
      </c>
      <c r="C37" s="31"/>
      <c r="D37" s="31">
        <v>-5</v>
      </c>
      <c r="E37" s="76">
        <v>0.37569444444444444</v>
      </c>
      <c r="F37" s="31">
        <v>26</v>
      </c>
      <c r="G37" s="31" t="s">
        <v>600</v>
      </c>
      <c r="H37" s="31">
        <v>26</v>
      </c>
      <c r="I37" s="31">
        <v>3</v>
      </c>
      <c r="J37" s="31">
        <v>0</v>
      </c>
      <c r="K37" s="31">
        <v>0</v>
      </c>
      <c r="L37" s="31">
        <v>26</v>
      </c>
      <c r="M37" s="31" t="s">
        <v>769</v>
      </c>
      <c r="N37" s="31">
        <v>0</v>
      </c>
      <c r="O37" s="31">
        <v>0</v>
      </c>
      <c r="P37" s="31">
        <v>26</v>
      </c>
      <c r="Q37" s="31">
        <v>0</v>
      </c>
      <c r="R37" s="31">
        <v>0</v>
      </c>
      <c r="S37" s="31">
        <v>0</v>
      </c>
    </row>
    <row r="38" spans="1:19" x14ac:dyDescent="0.25">
      <c r="A38" s="74">
        <v>39475</v>
      </c>
      <c r="B38" s="31" t="s">
        <v>749</v>
      </c>
      <c r="C38" s="31"/>
      <c r="D38" s="31">
        <v>-5</v>
      </c>
      <c r="E38" s="76">
        <v>0.39444444444444443</v>
      </c>
      <c r="F38" s="31">
        <v>28</v>
      </c>
      <c r="G38" s="31" t="s">
        <v>600</v>
      </c>
      <c r="H38" s="31">
        <v>26</v>
      </c>
      <c r="I38" s="31">
        <v>3</v>
      </c>
      <c r="J38" s="31">
        <v>0</v>
      </c>
      <c r="K38" s="31">
        <v>0</v>
      </c>
      <c r="L38" s="31">
        <v>28</v>
      </c>
      <c r="M38" s="31" t="s">
        <v>769</v>
      </c>
      <c r="N38" s="31">
        <v>0</v>
      </c>
      <c r="O38" s="31">
        <v>9</v>
      </c>
      <c r="P38" s="31">
        <v>19</v>
      </c>
      <c r="Q38" s="31">
        <v>0</v>
      </c>
      <c r="R38" s="31">
        <v>0</v>
      </c>
      <c r="S38" s="31">
        <v>0</v>
      </c>
    </row>
    <row r="39" spans="1:19" x14ac:dyDescent="0.25">
      <c r="A39" s="74">
        <v>39475</v>
      </c>
      <c r="B39" s="79" t="s">
        <v>749</v>
      </c>
      <c r="C39" s="79"/>
      <c r="D39" s="31">
        <v>-5</v>
      </c>
      <c r="E39" s="80">
        <v>0.39930555555555552</v>
      </c>
      <c r="F39" s="79">
        <v>50</v>
      </c>
      <c r="G39" s="79" t="s">
        <v>614</v>
      </c>
      <c r="H39" s="79">
        <v>0</v>
      </c>
      <c r="I39" s="79">
        <v>0</v>
      </c>
      <c r="J39" s="79">
        <v>0</v>
      </c>
      <c r="K39" s="79">
        <v>0</v>
      </c>
      <c r="L39" s="79">
        <v>50</v>
      </c>
      <c r="M39" s="79"/>
      <c r="N39" s="79">
        <v>0</v>
      </c>
      <c r="O39" s="79">
        <v>0</v>
      </c>
      <c r="P39" s="79">
        <v>0</v>
      </c>
      <c r="Q39" s="79">
        <v>0</v>
      </c>
      <c r="R39" s="79">
        <v>0</v>
      </c>
      <c r="S39" s="79">
        <v>50</v>
      </c>
    </row>
    <row r="40" spans="1:19" x14ac:dyDescent="0.25">
      <c r="A40" s="74">
        <v>39475</v>
      </c>
      <c r="B40" s="79" t="s">
        <v>770</v>
      </c>
      <c r="C40" s="79"/>
      <c r="D40" s="31">
        <v>-5</v>
      </c>
      <c r="E40" s="80">
        <v>0.40833333333333333</v>
      </c>
      <c r="F40" s="79">
        <v>1</v>
      </c>
      <c r="G40" s="79" t="s">
        <v>600</v>
      </c>
      <c r="H40" s="79">
        <v>1</v>
      </c>
      <c r="I40" s="79">
        <v>0</v>
      </c>
      <c r="J40" s="79">
        <v>0</v>
      </c>
      <c r="K40" s="79">
        <v>0</v>
      </c>
      <c r="L40" s="79">
        <v>1</v>
      </c>
      <c r="M40" s="79"/>
      <c r="N40" s="79">
        <v>0</v>
      </c>
      <c r="O40" s="79">
        <v>1</v>
      </c>
      <c r="P40" s="79">
        <v>0</v>
      </c>
      <c r="Q40" s="79">
        <v>0</v>
      </c>
      <c r="R40" s="79">
        <v>0</v>
      </c>
      <c r="S40" s="79">
        <v>0</v>
      </c>
    </row>
    <row r="41" spans="1:19" x14ac:dyDescent="0.25">
      <c r="A41" s="78">
        <v>39493</v>
      </c>
      <c r="B41" s="79" t="s">
        <v>749</v>
      </c>
      <c r="C41" s="79"/>
      <c r="D41" s="79">
        <v>-5</v>
      </c>
      <c r="E41" s="80">
        <v>0.53125</v>
      </c>
      <c r="F41" s="79">
        <v>6</v>
      </c>
      <c r="G41" s="79" t="s">
        <v>600</v>
      </c>
      <c r="H41" s="79">
        <v>6</v>
      </c>
      <c r="I41" s="79">
        <v>0</v>
      </c>
      <c r="J41" s="79">
        <v>0</v>
      </c>
      <c r="K41" s="79">
        <v>0</v>
      </c>
      <c r="L41" s="79">
        <v>6</v>
      </c>
      <c r="M41" s="79"/>
      <c r="N41" s="79">
        <v>0</v>
      </c>
      <c r="O41" s="79">
        <v>0</v>
      </c>
      <c r="P41" s="79">
        <v>6</v>
      </c>
      <c r="Q41" s="79">
        <v>0</v>
      </c>
      <c r="R41" s="79">
        <v>0</v>
      </c>
      <c r="S41" s="79">
        <v>0</v>
      </c>
    </row>
    <row r="42" spans="1:19" x14ac:dyDescent="0.25">
      <c r="A42" s="78">
        <v>39493</v>
      </c>
      <c r="B42" s="31" t="s">
        <v>749</v>
      </c>
      <c r="C42" s="31"/>
      <c r="D42" s="31">
        <v>-5</v>
      </c>
      <c r="E42" s="76">
        <v>0.53819444444444442</v>
      </c>
      <c r="F42" s="31">
        <v>25</v>
      </c>
      <c r="G42" s="31" t="s">
        <v>600</v>
      </c>
      <c r="H42" s="31" t="s">
        <v>484</v>
      </c>
      <c r="I42" s="31" t="s">
        <v>484</v>
      </c>
      <c r="J42" s="31">
        <v>0</v>
      </c>
      <c r="K42" s="31">
        <v>0</v>
      </c>
      <c r="L42" s="31">
        <v>25</v>
      </c>
      <c r="M42" s="31"/>
      <c r="N42" s="31">
        <v>0</v>
      </c>
      <c r="O42" s="31">
        <v>10</v>
      </c>
      <c r="P42" s="31">
        <v>15</v>
      </c>
      <c r="Q42" s="31">
        <v>0</v>
      </c>
      <c r="R42" s="31">
        <v>0</v>
      </c>
      <c r="S42" s="31">
        <v>0</v>
      </c>
    </row>
    <row r="43" spans="1:19" x14ac:dyDescent="0.25">
      <c r="A43" s="78">
        <v>39493</v>
      </c>
      <c r="B43" s="31" t="s">
        <v>749</v>
      </c>
      <c r="C43" s="31"/>
      <c r="D43" s="31">
        <v>-5</v>
      </c>
      <c r="E43" s="76">
        <v>0.5395833333333333</v>
      </c>
      <c r="F43" s="31">
        <v>25</v>
      </c>
      <c r="G43" s="31" t="s">
        <v>600</v>
      </c>
      <c r="H43" s="31" t="s">
        <v>484</v>
      </c>
      <c r="I43" s="31" t="s">
        <v>484</v>
      </c>
      <c r="J43" s="31">
        <v>0</v>
      </c>
      <c r="K43" s="31">
        <v>0</v>
      </c>
      <c r="L43" s="31">
        <v>25</v>
      </c>
      <c r="M43" s="31"/>
      <c r="N43" s="31">
        <v>2</v>
      </c>
      <c r="O43" s="31">
        <v>10</v>
      </c>
      <c r="P43" s="31">
        <v>6</v>
      </c>
      <c r="Q43" s="31">
        <v>7</v>
      </c>
      <c r="R43" s="31">
        <v>0</v>
      </c>
      <c r="S43" s="31">
        <v>0</v>
      </c>
    </row>
    <row r="44" spans="1:19" x14ac:dyDescent="0.25">
      <c r="A44" s="74">
        <v>39458</v>
      </c>
      <c r="B44" s="73" t="s">
        <v>771</v>
      </c>
      <c r="D44" s="73">
        <v>-4</v>
      </c>
      <c r="E44" s="81">
        <v>0.35138888888888886</v>
      </c>
      <c r="F44" s="73">
        <v>30</v>
      </c>
      <c r="G44" s="73" t="s">
        <v>614</v>
      </c>
      <c r="H44" s="73">
        <v>0</v>
      </c>
      <c r="I44" s="73">
        <v>0</v>
      </c>
      <c r="J44" s="73">
        <v>0</v>
      </c>
      <c r="K44" s="73">
        <v>0</v>
      </c>
      <c r="L44" s="73">
        <v>30</v>
      </c>
      <c r="N44" s="73">
        <v>0</v>
      </c>
      <c r="O44" s="73">
        <v>0</v>
      </c>
      <c r="P44" s="73">
        <v>0</v>
      </c>
      <c r="Q44" s="73">
        <v>0</v>
      </c>
      <c r="R44" s="73">
        <v>0</v>
      </c>
      <c r="S44" s="73">
        <v>30</v>
      </c>
    </row>
    <row r="45" spans="1:19" x14ac:dyDescent="0.25">
      <c r="A45" s="74">
        <v>39458</v>
      </c>
      <c r="B45" s="82" t="s">
        <v>500</v>
      </c>
      <c r="C45" s="82"/>
      <c r="D45" s="82">
        <v>-4</v>
      </c>
      <c r="E45" s="83">
        <v>0.3576388888888889</v>
      </c>
      <c r="F45" s="82">
        <v>14</v>
      </c>
      <c r="G45" s="82" t="s">
        <v>600</v>
      </c>
      <c r="H45" s="82">
        <v>14</v>
      </c>
      <c r="I45" s="82">
        <v>1</v>
      </c>
      <c r="J45" s="82">
        <v>0</v>
      </c>
      <c r="K45" s="82">
        <v>0</v>
      </c>
      <c r="L45" s="82">
        <v>14</v>
      </c>
      <c r="M45" s="82" t="s">
        <v>772</v>
      </c>
      <c r="N45" s="82">
        <v>0</v>
      </c>
      <c r="O45" s="82">
        <v>0</v>
      </c>
      <c r="P45" s="82">
        <v>14</v>
      </c>
      <c r="Q45" s="82">
        <v>0</v>
      </c>
      <c r="R45" s="82">
        <v>0</v>
      </c>
      <c r="S45" s="82">
        <v>0</v>
      </c>
    </row>
    <row r="46" spans="1:19" x14ac:dyDescent="0.25">
      <c r="A46" s="74">
        <v>39463</v>
      </c>
      <c r="B46" s="73" t="s">
        <v>773</v>
      </c>
      <c r="D46" s="1">
        <v>-4</v>
      </c>
      <c r="E46" s="81">
        <v>0.53472222222222221</v>
      </c>
      <c r="F46" s="73">
        <v>10</v>
      </c>
      <c r="G46" s="73" t="s">
        <v>600</v>
      </c>
      <c r="H46" s="73">
        <v>10</v>
      </c>
      <c r="I46" s="73">
        <v>2</v>
      </c>
      <c r="J46" s="73">
        <v>0</v>
      </c>
      <c r="K46" s="73">
        <v>0</v>
      </c>
      <c r="L46" s="73">
        <v>10</v>
      </c>
      <c r="M46" s="73" t="s">
        <v>774</v>
      </c>
      <c r="N46" s="73">
        <v>0</v>
      </c>
      <c r="O46" s="73">
        <v>0</v>
      </c>
      <c r="P46" s="73">
        <v>10</v>
      </c>
      <c r="Q46" s="73">
        <v>0</v>
      </c>
      <c r="R46" s="73">
        <v>0</v>
      </c>
      <c r="S46" s="73">
        <v>0</v>
      </c>
    </row>
    <row r="47" spans="1:19" x14ac:dyDescent="0.25">
      <c r="A47" s="74">
        <v>39464</v>
      </c>
      <c r="B47" s="73" t="s">
        <v>754</v>
      </c>
      <c r="C47" s="73" t="s">
        <v>775</v>
      </c>
      <c r="D47" s="1">
        <v>-4</v>
      </c>
      <c r="E47" s="81">
        <v>0.56597222222222221</v>
      </c>
      <c r="F47" s="73">
        <v>2</v>
      </c>
      <c r="G47" s="73" t="s">
        <v>600</v>
      </c>
      <c r="H47" s="73">
        <v>2</v>
      </c>
      <c r="I47" s="73">
        <v>2</v>
      </c>
      <c r="J47" s="73">
        <v>0</v>
      </c>
      <c r="K47" s="73">
        <v>0</v>
      </c>
      <c r="L47" s="73">
        <v>2</v>
      </c>
      <c r="M47" s="73" t="s">
        <v>776</v>
      </c>
      <c r="N47" s="73">
        <v>0</v>
      </c>
      <c r="O47" s="73">
        <v>2</v>
      </c>
      <c r="P47" s="73">
        <v>0</v>
      </c>
      <c r="Q47" s="73">
        <v>0</v>
      </c>
      <c r="R47" s="73">
        <v>0</v>
      </c>
      <c r="S47" s="73">
        <v>0</v>
      </c>
    </row>
    <row r="48" spans="1:19" x14ac:dyDescent="0.25">
      <c r="A48" s="74">
        <v>39464</v>
      </c>
      <c r="B48" s="1" t="s">
        <v>777</v>
      </c>
      <c r="C48" s="1"/>
      <c r="D48" s="1">
        <v>-4</v>
      </c>
      <c r="E48" s="75">
        <v>0.57638888888888884</v>
      </c>
      <c r="F48" s="1">
        <v>2</v>
      </c>
      <c r="G48" s="1" t="s">
        <v>600</v>
      </c>
      <c r="H48" s="1">
        <v>2</v>
      </c>
      <c r="I48" s="1">
        <v>1</v>
      </c>
      <c r="J48" s="1">
        <v>0</v>
      </c>
      <c r="K48" s="1">
        <v>0</v>
      </c>
      <c r="L48" s="1">
        <v>2</v>
      </c>
      <c r="M48" s="1" t="s">
        <v>778</v>
      </c>
      <c r="N48" s="1">
        <v>0</v>
      </c>
      <c r="O48" s="1">
        <v>2</v>
      </c>
      <c r="P48" s="1">
        <v>0</v>
      </c>
      <c r="Q48" s="1">
        <v>0</v>
      </c>
      <c r="R48" s="1">
        <v>0</v>
      </c>
      <c r="S48" s="1">
        <v>0</v>
      </c>
    </row>
    <row r="49" spans="1:19" x14ac:dyDescent="0.25">
      <c r="A49" s="74">
        <v>39464</v>
      </c>
      <c r="B49" s="73" t="s">
        <v>759</v>
      </c>
      <c r="D49" s="1">
        <v>-4</v>
      </c>
      <c r="E49" s="81">
        <v>0.58263888888888882</v>
      </c>
      <c r="F49" s="73">
        <v>2</v>
      </c>
      <c r="G49" s="73" t="s">
        <v>600</v>
      </c>
      <c r="H49" s="73">
        <v>2</v>
      </c>
      <c r="I49" s="73">
        <v>2</v>
      </c>
      <c r="J49" s="73">
        <v>0</v>
      </c>
      <c r="K49" s="73">
        <v>0</v>
      </c>
      <c r="L49" s="73">
        <v>2</v>
      </c>
      <c r="M49" s="73" t="s">
        <v>779</v>
      </c>
      <c r="N49" s="73">
        <v>0</v>
      </c>
      <c r="O49" s="73">
        <v>0</v>
      </c>
      <c r="P49" s="73">
        <v>2</v>
      </c>
      <c r="Q49" s="73">
        <v>0</v>
      </c>
      <c r="R49" s="73">
        <v>0</v>
      </c>
      <c r="S49" s="73">
        <v>0</v>
      </c>
    </row>
    <row r="50" spans="1:19" x14ac:dyDescent="0.25">
      <c r="A50" s="74">
        <v>39464</v>
      </c>
      <c r="B50" s="1" t="s">
        <v>759</v>
      </c>
      <c r="C50" s="1"/>
      <c r="D50" s="1">
        <v>-4</v>
      </c>
      <c r="E50" s="75">
        <v>0.58680555555555558</v>
      </c>
      <c r="F50" s="1">
        <v>1000</v>
      </c>
      <c r="G50" s="1" t="s">
        <v>614</v>
      </c>
      <c r="H50" s="1" t="s">
        <v>484</v>
      </c>
      <c r="I50" s="1">
        <v>4</v>
      </c>
      <c r="J50" s="1">
        <v>0</v>
      </c>
      <c r="K50" s="1">
        <v>0</v>
      </c>
      <c r="L50" s="1">
        <v>1000</v>
      </c>
      <c r="M50" s="1" t="s">
        <v>780</v>
      </c>
      <c r="N50" s="1">
        <v>0</v>
      </c>
      <c r="O50" s="1">
        <v>900</v>
      </c>
      <c r="P50" s="1">
        <v>100</v>
      </c>
      <c r="Q50" s="1">
        <v>0</v>
      </c>
      <c r="R50" s="1">
        <v>0</v>
      </c>
      <c r="S50" s="1">
        <v>0</v>
      </c>
    </row>
    <row r="51" spans="1:19" x14ac:dyDescent="0.25">
      <c r="A51" s="74">
        <v>39465</v>
      </c>
      <c r="B51" s="79" t="s">
        <v>746</v>
      </c>
      <c r="C51" s="79"/>
      <c r="D51" s="31">
        <v>-4</v>
      </c>
      <c r="E51" s="80">
        <v>0.61805555555555558</v>
      </c>
      <c r="F51" s="79">
        <v>60</v>
      </c>
      <c r="G51" s="79" t="s">
        <v>614</v>
      </c>
      <c r="H51" s="79" t="s">
        <v>484</v>
      </c>
      <c r="I51" s="79">
        <v>1</v>
      </c>
      <c r="J51" s="79">
        <v>0</v>
      </c>
      <c r="K51" s="79">
        <v>0</v>
      </c>
      <c r="L51" s="79">
        <v>60</v>
      </c>
      <c r="M51" s="79" t="s">
        <v>781</v>
      </c>
      <c r="N51" s="79">
        <v>0</v>
      </c>
      <c r="O51" s="79">
        <v>55</v>
      </c>
      <c r="P51" s="79">
        <v>0</v>
      </c>
      <c r="Q51" s="79">
        <v>0</v>
      </c>
      <c r="R51" s="79">
        <v>5</v>
      </c>
      <c r="S51" s="79">
        <v>0</v>
      </c>
    </row>
    <row r="52" spans="1:19" x14ac:dyDescent="0.25">
      <c r="A52" s="74">
        <v>39465</v>
      </c>
      <c r="B52" s="79" t="s">
        <v>746</v>
      </c>
      <c r="C52" s="79"/>
      <c r="D52" s="31">
        <v>-4</v>
      </c>
      <c r="E52" s="80">
        <v>0.625</v>
      </c>
      <c r="F52" s="79">
        <v>670</v>
      </c>
      <c r="G52" s="79" t="s">
        <v>614</v>
      </c>
      <c r="H52" s="79" t="s">
        <v>484</v>
      </c>
      <c r="I52" s="79">
        <v>1</v>
      </c>
      <c r="J52" s="79">
        <v>0</v>
      </c>
      <c r="K52" s="79">
        <v>0</v>
      </c>
      <c r="L52" s="79">
        <v>670</v>
      </c>
      <c r="M52" s="79" t="s">
        <v>782</v>
      </c>
      <c r="N52" s="79">
        <v>0</v>
      </c>
      <c r="O52" s="79">
        <v>600</v>
      </c>
      <c r="P52" s="79">
        <v>35</v>
      </c>
      <c r="Q52" s="79">
        <v>35</v>
      </c>
      <c r="R52" s="79">
        <v>0</v>
      </c>
      <c r="S52" s="79">
        <v>0</v>
      </c>
    </row>
    <row r="53" spans="1:19" x14ac:dyDescent="0.25">
      <c r="A53" s="74">
        <v>39473</v>
      </c>
      <c r="B53" s="31" t="s">
        <v>783</v>
      </c>
      <c r="C53" s="31" t="s">
        <v>784</v>
      </c>
      <c r="D53" s="31">
        <v>-4</v>
      </c>
      <c r="E53" s="76">
        <v>0.36527777777777776</v>
      </c>
      <c r="F53" s="31">
        <v>31</v>
      </c>
      <c r="G53" s="31" t="s">
        <v>600</v>
      </c>
      <c r="H53" s="31">
        <v>31</v>
      </c>
      <c r="I53" s="31">
        <v>2</v>
      </c>
      <c r="J53" s="31">
        <v>0</v>
      </c>
      <c r="K53" s="31">
        <v>0</v>
      </c>
      <c r="L53" s="31">
        <v>31</v>
      </c>
      <c r="M53" s="31" t="s">
        <v>785</v>
      </c>
      <c r="N53" s="31">
        <v>0</v>
      </c>
      <c r="O53" s="31">
        <v>0</v>
      </c>
      <c r="P53" s="31">
        <v>31</v>
      </c>
      <c r="Q53" s="31">
        <v>0</v>
      </c>
      <c r="R53" s="31">
        <v>0</v>
      </c>
      <c r="S53" s="31">
        <v>0</v>
      </c>
    </row>
    <row r="54" spans="1:19" x14ac:dyDescent="0.25">
      <c r="A54" s="74">
        <v>39473</v>
      </c>
      <c r="B54" s="79" t="s">
        <v>786</v>
      </c>
      <c r="C54" s="79"/>
      <c r="D54" s="31">
        <v>-4</v>
      </c>
      <c r="E54" s="80">
        <v>0.38055555555555554</v>
      </c>
      <c r="F54" s="79">
        <v>15</v>
      </c>
      <c r="G54" s="79" t="s">
        <v>600</v>
      </c>
      <c r="H54" s="79">
        <v>15</v>
      </c>
      <c r="I54" s="79">
        <v>3</v>
      </c>
      <c r="J54" s="79">
        <v>0</v>
      </c>
      <c r="K54" s="79">
        <v>0</v>
      </c>
      <c r="L54" s="79">
        <v>15</v>
      </c>
      <c r="M54" s="79" t="s">
        <v>787</v>
      </c>
      <c r="N54" s="79">
        <v>0</v>
      </c>
      <c r="O54" s="79">
        <v>0</v>
      </c>
      <c r="P54" s="79">
        <v>15</v>
      </c>
      <c r="Q54" s="79">
        <v>0</v>
      </c>
      <c r="R54" s="79">
        <v>0</v>
      </c>
      <c r="S54" s="79">
        <v>0</v>
      </c>
    </row>
    <row r="55" spans="1:19" x14ac:dyDescent="0.25">
      <c r="A55" s="74">
        <v>39473</v>
      </c>
      <c r="B55" s="79" t="s">
        <v>786</v>
      </c>
      <c r="C55" s="79"/>
      <c r="D55" s="31">
        <v>-4</v>
      </c>
      <c r="E55" s="80">
        <v>0.38680555555555551</v>
      </c>
      <c r="F55" s="79">
        <v>23</v>
      </c>
      <c r="G55" s="79" t="s">
        <v>600</v>
      </c>
      <c r="H55" s="79">
        <v>23</v>
      </c>
      <c r="I55" s="79">
        <v>1</v>
      </c>
      <c r="J55" s="79">
        <v>0</v>
      </c>
      <c r="K55" s="79">
        <v>0</v>
      </c>
      <c r="L55" s="79">
        <v>23</v>
      </c>
      <c r="M55" s="79" t="s">
        <v>788</v>
      </c>
      <c r="N55" s="79">
        <v>0</v>
      </c>
      <c r="O55" s="79">
        <v>2</v>
      </c>
      <c r="P55" s="79">
        <v>14</v>
      </c>
      <c r="Q55" s="79">
        <v>7</v>
      </c>
      <c r="R55" s="79">
        <v>0</v>
      </c>
      <c r="S55" s="79">
        <v>0</v>
      </c>
    </row>
    <row r="56" spans="1:19" x14ac:dyDescent="0.25">
      <c r="A56" s="74">
        <v>39473</v>
      </c>
      <c r="B56" s="79" t="s">
        <v>786</v>
      </c>
      <c r="C56" s="79"/>
      <c r="D56" s="31">
        <v>-4</v>
      </c>
      <c r="E56" s="80">
        <v>0.39027777777777778</v>
      </c>
      <c r="F56" s="79">
        <v>12</v>
      </c>
      <c r="G56" s="79" t="s">
        <v>600</v>
      </c>
      <c r="H56" s="79">
        <v>12</v>
      </c>
      <c r="I56" s="79">
        <v>0</v>
      </c>
      <c r="J56" s="79">
        <v>0</v>
      </c>
      <c r="K56" s="79">
        <v>0</v>
      </c>
      <c r="L56" s="79">
        <v>12</v>
      </c>
      <c r="M56" s="79"/>
      <c r="N56" s="79">
        <v>0</v>
      </c>
      <c r="O56" s="79">
        <v>4</v>
      </c>
      <c r="P56" s="79">
        <v>4</v>
      </c>
      <c r="Q56" s="79">
        <v>4</v>
      </c>
      <c r="R56" s="79">
        <v>0</v>
      </c>
      <c r="S56" s="79">
        <v>0</v>
      </c>
    </row>
    <row r="57" spans="1:19" x14ac:dyDescent="0.25">
      <c r="A57" s="74">
        <v>39473</v>
      </c>
      <c r="B57" s="31" t="s">
        <v>789</v>
      </c>
      <c r="C57" s="31"/>
      <c r="D57" s="31">
        <v>-4</v>
      </c>
      <c r="E57" s="76">
        <v>0.3923611111111111</v>
      </c>
      <c r="F57" s="31">
        <v>5</v>
      </c>
      <c r="G57" s="31" t="s">
        <v>600</v>
      </c>
      <c r="H57" s="31">
        <v>5</v>
      </c>
      <c r="I57" s="31">
        <v>0</v>
      </c>
      <c r="J57" s="31">
        <v>0</v>
      </c>
      <c r="K57" s="31">
        <v>0</v>
      </c>
      <c r="L57" s="31">
        <v>5</v>
      </c>
      <c r="M57" s="31"/>
      <c r="N57" s="31">
        <v>0</v>
      </c>
      <c r="O57" s="31">
        <v>0</v>
      </c>
      <c r="P57" s="31">
        <v>5</v>
      </c>
      <c r="Q57" s="31">
        <v>0</v>
      </c>
      <c r="R57" s="31">
        <v>0</v>
      </c>
      <c r="S57" s="31">
        <v>0</v>
      </c>
    </row>
    <row r="58" spans="1:19" x14ac:dyDescent="0.25">
      <c r="A58" s="74">
        <v>39473</v>
      </c>
      <c r="B58" s="79" t="s">
        <v>789</v>
      </c>
      <c r="C58" s="79"/>
      <c r="D58" s="31">
        <v>-4</v>
      </c>
      <c r="E58" s="80">
        <v>0.39583333333333331</v>
      </c>
      <c r="F58" s="79">
        <v>34</v>
      </c>
      <c r="G58" s="79" t="s">
        <v>600</v>
      </c>
      <c r="H58" s="79">
        <v>34</v>
      </c>
      <c r="I58" s="79">
        <v>2</v>
      </c>
      <c r="J58" s="79">
        <v>0</v>
      </c>
      <c r="K58" s="79">
        <v>0</v>
      </c>
      <c r="L58" s="79">
        <v>34</v>
      </c>
      <c r="M58" s="79" t="s">
        <v>790</v>
      </c>
      <c r="N58" s="79">
        <v>0</v>
      </c>
      <c r="O58" s="79">
        <v>4</v>
      </c>
      <c r="P58" s="79">
        <v>29</v>
      </c>
      <c r="Q58" s="79">
        <v>1</v>
      </c>
      <c r="R58" s="79">
        <v>0</v>
      </c>
      <c r="S58" s="79">
        <v>0</v>
      </c>
    </row>
    <row r="59" spans="1:19" x14ac:dyDescent="0.25">
      <c r="A59" s="74">
        <v>39475</v>
      </c>
      <c r="B59" s="79" t="s">
        <v>791</v>
      </c>
      <c r="C59" s="79"/>
      <c r="D59" s="31">
        <v>-4</v>
      </c>
      <c r="E59" s="80">
        <v>0.43472222222222218</v>
      </c>
      <c r="F59" s="79">
        <v>41</v>
      </c>
      <c r="G59" s="79" t="s">
        <v>600</v>
      </c>
      <c r="H59" s="79" t="s">
        <v>484</v>
      </c>
      <c r="I59" s="79" t="s">
        <v>484</v>
      </c>
      <c r="J59" s="79">
        <v>0</v>
      </c>
      <c r="K59" s="79">
        <v>0</v>
      </c>
      <c r="L59" s="79">
        <v>41</v>
      </c>
      <c r="M59" s="79"/>
      <c r="N59" s="79">
        <v>0</v>
      </c>
      <c r="O59" s="79">
        <v>40</v>
      </c>
      <c r="P59" s="79">
        <v>1</v>
      </c>
      <c r="Q59" s="79">
        <v>0</v>
      </c>
      <c r="R59" s="79">
        <v>0</v>
      </c>
      <c r="S59" s="79">
        <v>0</v>
      </c>
    </row>
    <row r="60" spans="1:19" x14ac:dyDescent="0.25">
      <c r="A60" s="74">
        <v>39476</v>
      </c>
      <c r="B60" s="31" t="s">
        <v>792</v>
      </c>
      <c r="C60" s="31" t="s">
        <v>775</v>
      </c>
      <c r="D60" s="31">
        <v>-4</v>
      </c>
      <c r="E60" s="76">
        <v>0.46944444444444444</v>
      </c>
      <c r="F60" s="31">
        <v>382</v>
      </c>
      <c r="G60" s="31" t="s">
        <v>600</v>
      </c>
      <c r="H60" s="31" t="s">
        <v>484</v>
      </c>
      <c r="I60" s="31">
        <v>7</v>
      </c>
      <c r="J60" s="31">
        <v>0</v>
      </c>
      <c r="K60" s="31">
        <v>0</v>
      </c>
      <c r="L60" s="31">
        <v>382</v>
      </c>
      <c r="M60" s="31" t="s">
        <v>793</v>
      </c>
      <c r="N60" s="31">
        <v>0</v>
      </c>
      <c r="O60" s="31">
        <v>358</v>
      </c>
      <c r="P60" s="31">
        <v>20</v>
      </c>
      <c r="Q60" s="31">
        <v>4</v>
      </c>
      <c r="R60" s="31">
        <v>0</v>
      </c>
      <c r="S60" s="31">
        <v>0</v>
      </c>
    </row>
    <row r="61" spans="1:19" x14ac:dyDescent="0.25">
      <c r="A61" s="74">
        <v>39476</v>
      </c>
      <c r="B61" s="31" t="s">
        <v>792</v>
      </c>
      <c r="C61" s="31" t="s">
        <v>775</v>
      </c>
      <c r="D61" s="31">
        <v>-4</v>
      </c>
      <c r="E61" s="76">
        <v>0.49027777777777776</v>
      </c>
      <c r="F61" s="31">
        <v>382</v>
      </c>
      <c r="G61" s="31" t="s">
        <v>600</v>
      </c>
      <c r="H61" s="31" t="s">
        <v>484</v>
      </c>
      <c r="I61" s="31">
        <v>7</v>
      </c>
      <c r="J61" s="31">
        <v>0</v>
      </c>
      <c r="K61" s="31">
        <v>0</v>
      </c>
      <c r="L61" s="31">
        <v>382</v>
      </c>
      <c r="M61" s="31" t="s">
        <v>793</v>
      </c>
      <c r="N61" s="31">
        <v>0</v>
      </c>
      <c r="O61" s="31">
        <v>348</v>
      </c>
      <c r="P61" s="31">
        <v>24</v>
      </c>
      <c r="Q61" s="31">
        <v>11</v>
      </c>
      <c r="R61" s="31">
        <v>0</v>
      </c>
      <c r="S61" s="31">
        <v>0</v>
      </c>
    </row>
    <row r="62" spans="1:19" x14ac:dyDescent="0.25">
      <c r="A62" s="74">
        <v>39476</v>
      </c>
      <c r="B62" s="31" t="s">
        <v>792</v>
      </c>
      <c r="C62" s="31" t="s">
        <v>775</v>
      </c>
      <c r="D62" s="31">
        <v>-4</v>
      </c>
      <c r="E62" s="76">
        <v>0.49166666666666664</v>
      </c>
      <c r="F62" s="31">
        <v>382</v>
      </c>
      <c r="G62" s="31" t="s">
        <v>600</v>
      </c>
      <c r="H62" s="31" t="s">
        <v>484</v>
      </c>
      <c r="I62" s="31">
        <v>7</v>
      </c>
      <c r="J62" s="31">
        <v>0</v>
      </c>
      <c r="K62" s="31">
        <v>0</v>
      </c>
      <c r="L62" s="31">
        <v>382</v>
      </c>
      <c r="M62" s="31" t="s">
        <v>793</v>
      </c>
      <c r="N62" s="31">
        <v>0</v>
      </c>
      <c r="O62" s="31">
        <v>0</v>
      </c>
      <c r="P62" s="31">
        <v>0</v>
      </c>
      <c r="Q62" s="31">
        <v>0</v>
      </c>
      <c r="R62" s="31">
        <v>0</v>
      </c>
      <c r="S62" s="31">
        <v>382</v>
      </c>
    </row>
    <row r="63" spans="1:19" x14ac:dyDescent="0.25">
      <c r="A63" s="78">
        <v>39491</v>
      </c>
      <c r="B63" s="31" t="s">
        <v>794</v>
      </c>
      <c r="C63" s="31"/>
      <c r="D63" s="31">
        <v>-4</v>
      </c>
      <c r="E63" s="76">
        <v>0.46527777777777773</v>
      </c>
      <c r="F63" s="31">
        <v>180</v>
      </c>
      <c r="G63" s="31" t="s">
        <v>600</v>
      </c>
      <c r="H63" s="31" t="s">
        <v>484</v>
      </c>
      <c r="I63" s="31">
        <v>6</v>
      </c>
      <c r="J63" s="31">
        <v>0</v>
      </c>
      <c r="K63" s="31">
        <v>0</v>
      </c>
      <c r="L63" s="31">
        <v>180</v>
      </c>
      <c r="M63" s="31" t="s">
        <v>795</v>
      </c>
      <c r="N63" s="31">
        <v>0</v>
      </c>
      <c r="O63" s="31">
        <v>0</v>
      </c>
      <c r="P63" s="31">
        <v>180</v>
      </c>
      <c r="Q63" s="31">
        <v>0</v>
      </c>
      <c r="R63" s="31">
        <v>0</v>
      </c>
      <c r="S63" s="31">
        <v>0</v>
      </c>
    </row>
    <row r="64" spans="1:19" x14ac:dyDescent="0.25">
      <c r="A64" s="78">
        <v>39493</v>
      </c>
      <c r="B64" s="31" t="s">
        <v>749</v>
      </c>
      <c r="C64" s="31"/>
      <c r="D64" s="31">
        <v>-4</v>
      </c>
      <c r="E64" s="76">
        <v>0.54652777777777772</v>
      </c>
      <c r="F64" s="31">
        <v>27</v>
      </c>
      <c r="G64" s="31" t="s">
        <v>600</v>
      </c>
      <c r="H64" s="31" t="s">
        <v>484</v>
      </c>
      <c r="I64" s="31" t="s">
        <v>484</v>
      </c>
      <c r="J64" s="31">
        <v>0</v>
      </c>
      <c r="K64" s="31">
        <v>0</v>
      </c>
      <c r="L64" s="31">
        <v>27</v>
      </c>
      <c r="M64" s="31"/>
      <c r="N64" s="31">
        <v>0</v>
      </c>
      <c r="O64" s="31">
        <v>0</v>
      </c>
      <c r="P64" s="31">
        <v>27</v>
      </c>
      <c r="Q64" s="31">
        <v>0</v>
      </c>
      <c r="R64" s="31">
        <v>0</v>
      </c>
      <c r="S64" s="31">
        <v>0</v>
      </c>
    </row>
    <row r="65" spans="1:19" x14ac:dyDescent="0.25">
      <c r="A65" s="78">
        <v>39493</v>
      </c>
      <c r="B65" s="79" t="s">
        <v>749</v>
      </c>
      <c r="C65" s="79"/>
      <c r="D65" s="31">
        <v>-4</v>
      </c>
      <c r="E65" s="80">
        <v>0.5625</v>
      </c>
      <c r="F65" s="79">
        <v>14</v>
      </c>
      <c r="G65" s="79"/>
      <c r="H65" s="79" t="s">
        <v>484</v>
      </c>
      <c r="I65" s="79" t="s">
        <v>484</v>
      </c>
      <c r="J65" s="79">
        <v>0</v>
      </c>
      <c r="K65" s="79">
        <v>0</v>
      </c>
      <c r="L65" s="79">
        <v>14</v>
      </c>
      <c r="M65" s="79"/>
      <c r="N65" s="79">
        <v>0</v>
      </c>
      <c r="O65" s="79">
        <v>2</v>
      </c>
      <c r="P65" s="79">
        <v>12</v>
      </c>
      <c r="Q65" s="79">
        <v>0</v>
      </c>
      <c r="R65" s="79">
        <v>0</v>
      </c>
      <c r="S65" s="79">
        <v>0</v>
      </c>
    </row>
    <row r="66" spans="1:19" x14ac:dyDescent="0.25">
      <c r="A66" s="78">
        <v>39493</v>
      </c>
      <c r="B66" s="31" t="s">
        <v>749</v>
      </c>
      <c r="C66" s="31"/>
      <c r="D66" s="31">
        <v>-4</v>
      </c>
      <c r="E66" s="76">
        <v>0.56666666666666665</v>
      </c>
      <c r="F66" s="31">
        <v>60</v>
      </c>
      <c r="G66" s="31"/>
      <c r="H66" s="31" t="s">
        <v>484</v>
      </c>
      <c r="I66" s="31" t="s">
        <v>484</v>
      </c>
      <c r="J66" s="31">
        <v>0</v>
      </c>
      <c r="K66" s="31">
        <v>0</v>
      </c>
      <c r="L66" s="31">
        <v>60</v>
      </c>
      <c r="M66" s="31"/>
      <c r="N66" s="31">
        <v>0</v>
      </c>
      <c r="O66" s="31">
        <v>6</v>
      </c>
      <c r="P66" s="31">
        <v>54</v>
      </c>
      <c r="Q66" s="31">
        <v>0</v>
      </c>
      <c r="R66" s="31">
        <v>0</v>
      </c>
      <c r="S66" s="31">
        <v>0</v>
      </c>
    </row>
    <row r="67" spans="1:19" x14ac:dyDescent="0.25">
      <c r="A67" s="78">
        <v>39493</v>
      </c>
      <c r="B67" s="31" t="s">
        <v>749</v>
      </c>
      <c r="C67" s="31"/>
      <c r="D67" s="31">
        <v>-4</v>
      </c>
      <c r="E67" s="76">
        <v>0.56944444444444442</v>
      </c>
      <c r="F67" s="31">
        <v>60</v>
      </c>
      <c r="G67" s="31"/>
      <c r="H67" s="31" t="s">
        <v>484</v>
      </c>
      <c r="I67" s="31" t="s">
        <v>484</v>
      </c>
      <c r="J67" s="31">
        <v>0</v>
      </c>
      <c r="K67" s="31">
        <v>0</v>
      </c>
      <c r="L67" s="31">
        <v>60</v>
      </c>
      <c r="M67" s="31"/>
      <c r="N67" s="31">
        <v>0</v>
      </c>
      <c r="O67" s="31">
        <v>0</v>
      </c>
      <c r="P67" s="31">
        <v>60</v>
      </c>
      <c r="Q67" s="31">
        <v>0</v>
      </c>
      <c r="R67" s="31">
        <v>0</v>
      </c>
      <c r="S67" s="31">
        <v>0</v>
      </c>
    </row>
    <row r="68" spans="1:19" x14ac:dyDescent="0.25">
      <c r="A68" s="78">
        <v>39503</v>
      </c>
      <c r="B68" s="31" t="s">
        <v>986</v>
      </c>
      <c r="C68" s="31"/>
      <c r="D68" s="31">
        <v>-4</v>
      </c>
      <c r="E68" s="76">
        <v>0.37777777777777777</v>
      </c>
      <c r="F68" s="31">
        <v>50</v>
      </c>
      <c r="G68" s="31" t="s">
        <v>614</v>
      </c>
      <c r="H68" s="31" t="s">
        <v>484</v>
      </c>
      <c r="I68" s="31" t="s">
        <v>484</v>
      </c>
      <c r="J68" s="31">
        <v>0</v>
      </c>
      <c r="K68" s="31">
        <v>0</v>
      </c>
      <c r="L68" s="31">
        <v>50</v>
      </c>
      <c r="M68" s="31"/>
      <c r="N68" s="31">
        <v>0</v>
      </c>
      <c r="O68" s="31">
        <v>0</v>
      </c>
      <c r="P68" s="31">
        <v>50</v>
      </c>
      <c r="Q68" s="31">
        <v>0</v>
      </c>
      <c r="R68" s="31">
        <v>0</v>
      </c>
      <c r="S68" s="31">
        <v>0</v>
      </c>
    </row>
    <row r="69" spans="1:19" x14ac:dyDescent="0.25">
      <c r="A69" s="78">
        <v>39503</v>
      </c>
      <c r="B69" s="79" t="s">
        <v>786</v>
      </c>
      <c r="C69" s="79"/>
      <c r="D69" s="31">
        <v>-4</v>
      </c>
      <c r="E69" s="80">
        <v>0.38750000000000001</v>
      </c>
      <c r="F69" s="79">
        <v>19</v>
      </c>
      <c r="G69" s="79" t="s">
        <v>600</v>
      </c>
      <c r="H69" s="79">
        <v>19</v>
      </c>
      <c r="I69" s="79">
        <v>1</v>
      </c>
      <c r="J69" s="79">
        <v>0</v>
      </c>
      <c r="K69" s="79">
        <v>0</v>
      </c>
      <c r="L69" s="79">
        <v>19</v>
      </c>
      <c r="M69" s="79" t="s">
        <v>796</v>
      </c>
      <c r="N69" s="79">
        <v>0</v>
      </c>
      <c r="O69" s="79">
        <v>0</v>
      </c>
      <c r="P69" s="79">
        <v>19</v>
      </c>
      <c r="Q69" s="79">
        <v>0</v>
      </c>
      <c r="R69" s="79">
        <v>0</v>
      </c>
      <c r="S69" s="79">
        <v>0</v>
      </c>
    </row>
    <row r="70" spans="1:19" x14ac:dyDescent="0.25">
      <c r="A70" s="78">
        <v>39504</v>
      </c>
      <c r="B70" s="31" t="s">
        <v>765</v>
      </c>
      <c r="C70" s="31"/>
      <c r="D70" s="31">
        <v>-4</v>
      </c>
      <c r="E70" s="76">
        <v>0.38541666666666663</v>
      </c>
      <c r="F70" s="31">
        <v>33</v>
      </c>
      <c r="G70" s="31" t="s">
        <v>600</v>
      </c>
      <c r="H70" s="31">
        <v>33</v>
      </c>
      <c r="I70" s="31">
        <v>1</v>
      </c>
      <c r="J70" s="31">
        <v>0</v>
      </c>
      <c r="K70" s="31">
        <v>0</v>
      </c>
      <c r="L70" s="31">
        <v>33</v>
      </c>
      <c r="M70" s="31" t="s">
        <v>797</v>
      </c>
      <c r="N70" s="31">
        <v>0</v>
      </c>
      <c r="O70" s="31">
        <v>4</v>
      </c>
      <c r="P70" s="31">
        <v>28</v>
      </c>
      <c r="Q70" s="31">
        <v>1</v>
      </c>
      <c r="R70" s="31">
        <v>0</v>
      </c>
      <c r="S70" s="31">
        <v>0</v>
      </c>
    </row>
    <row r="71" spans="1:19" x14ac:dyDescent="0.25">
      <c r="A71" s="78">
        <v>39504</v>
      </c>
      <c r="B71" s="79" t="s">
        <v>749</v>
      </c>
      <c r="C71" s="79"/>
      <c r="D71" s="31">
        <v>-4</v>
      </c>
      <c r="E71" s="80">
        <v>0.3923611111111111</v>
      </c>
      <c r="F71" s="79">
        <v>21</v>
      </c>
      <c r="G71" s="79" t="s">
        <v>600</v>
      </c>
      <c r="H71" s="79" t="s">
        <v>484</v>
      </c>
      <c r="I71" s="79" t="s">
        <v>484</v>
      </c>
      <c r="J71" s="79">
        <v>0</v>
      </c>
      <c r="K71" s="79">
        <v>0</v>
      </c>
      <c r="L71" s="79">
        <v>21</v>
      </c>
      <c r="M71" s="79"/>
      <c r="N71" s="79">
        <v>0</v>
      </c>
      <c r="O71" s="79">
        <v>0</v>
      </c>
      <c r="P71" s="79">
        <v>21</v>
      </c>
      <c r="Q71" s="79">
        <v>0</v>
      </c>
      <c r="R71" s="79">
        <v>0</v>
      </c>
      <c r="S71" s="79">
        <v>0</v>
      </c>
    </row>
    <row r="72" spans="1:19" x14ac:dyDescent="0.25">
      <c r="A72" s="74">
        <v>39458</v>
      </c>
      <c r="B72" s="73" t="s">
        <v>798</v>
      </c>
      <c r="D72" s="73">
        <v>-3</v>
      </c>
      <c r="E72" s="81">
        <v>0.39027777777777778</v>
      </c>
      <c r="F72" s="73">
        <v>13</v>
      </c>
      <c r="G72" s="73" t="s">
        <v>600</v>
      </c>
      <c r="H72" s="73">
        <v>13</v>
      </c>
      <c r="I72" s="73">
        <v>0</v>
      </c>
      <c r="J72" s="73">
        <v>0</v>
      </c>
      <c r="K72" s="73">
        <v>0</v>
      </c>
      <c r="L72" s="73">
        <v>13</v>
      </c>
      <c r="N72" s="73">
        <v>0</v>
      </c>
      <c r="O72" s="73">
        <v>0</v>
      </c>
      <c r="P72" s="73">
        <v>13</v>
      </c>
      <c r="Q72" s="73">
        <v>0</v>
      </c>
      <c r="R72" s="73">
        <v>0</v>
      </c>
      <c r="S72" s="73">
        <v>0</v>
      </c>
    </row>
    <row r="73" spans="1:19" x14ac:dyDescent="0.25">
      <c r="A73" s="74">
        <v>39458</v>
      </c>
      <c r="B73" s="73" t="s">
        <v>798</v>
      </c>
      <c r="D73" s="73">
        <v>-3</v>
      </c>
      <c r="E73" s="81">
        <v>0.39027777777777778</v>
      </c>
      <c r="F73" s="73">
        <v>12</v>
      </c>
      <c r="G73" s="73" t="s">
        <v>600</v>
      </c>
      <c r="H73" s="73">
        <v>0</v>
      </c>
      <c r="I73" s="73">
        <v>0</v>
      </c>
      <c r="J73" s="73">
        <v>0</v>
      </c>
      <c r="K73" s="73">
        <v>0</v>
      </c>
      <c r="L73" s="73">
        <v>12</v>
      </c>
      <c r="N73" s="73">
        <v>0</v>
      </c>
      <c r="O73" s="73">
        <v>0</v>
      </c>
      <c r="P73" s="73">
        <v>12</v>
      </c>
      <c r="Q73" s="73">
        <v>0</v>
      </c>
      <c r="R73" s="73">
        <v>0</v>
      </c>
      <c r="S73" s="73">
        <v>0</v>
      </c>
    </row>
    <row r="74" spans="1:19" x14ac:dyDescent="0.25">
      <c r="A74" s="74">
        <v>39458</v>
      </c>
      <c r="B74" s="73" t="s">
        <v>798</v>
      </c>
      <c r="D74" s="73">
        <v>-3</v>
      </c>
      <c r="E74" s="81">
        <v>0.39513888888888887</v>
      </c>
      <c r="F74" s="73">
        <v>1</v>
      </c>
      <c r="G74" s="73" t="s">
        <v>600</v>
      </c>
      <c r="H74" s="73">
        <v>1</v>
      </c>
      <c r="I74" s="73">
        <v>1</v>
      </c>
      <c r="J74" s="73">
        <v>0</v>
      </c>
      <c r="K74" s="73">
        <v>0</v>
      </c>
      <c r="L74" s="73">
        <v>1</v>
      </c>
      <c r="M74" s="73" t="s">
        <v>799</v>
      </c>
      <c r="N74" s="73">
        <v>0</v>
      </c>
      <c r="O74" s="73">
        <v>0</v>
      </c>
      <c r="P74" s="73">
        <v>1</v>
      </c>
      <c r="Q74" s="73">
        <v>0</v>
      </c>
      <c r="R74" s="73">
        <v>0</v>
      </c>
      <c r="S74" s="73">
        <v>0</v>
      </c>
    </row>
    <row r="75" spans="1:19" x14ac:dyDescent="0.25">
      <c r="A75" s="74">
        <v>39463</v>
      </c>
      <c r="B75" s="73" t="s">
        <v>771</v>
      </c>
      <c r="C75" s="73" t="s">
        <v>800</v>
      </c>
      <c r="D75" s="1">
        <v>-3</v>
      </c>
      <c r="E75" s="81">
        <v>0.55972222222222223</v>
      </c>
      <c r="F75" s="73">
        <v>8</v>
      </c>
      <c r="G75" s="73" t="s">
        <v>600</v>
      </c>
      <c r="H75" s="73">
        <v>8</v>
      </c>
      <c r="I75" s="73">
        <v>1</v>
      </c>
      <c r="J75" s="73">
        <v>0</v>
      </c>
      <c r="K75" s="73">
        <v>0</v>
      </c>
      <c r="L75" s="73">
        <v>8</v>
      </c>
      <c r="M75" s="73" t="s">
        <v>801</v>
      </c>
      <c r="N75" s="73">
        <v>0</v>
      </c>
      <c r="O75" s="73">
        <v>0</v>
      </c>
      <c r="P75" s="73">
        <v>8</v>
      </c>
      <c r="Q75" s="73">
        <v>0</v>
      </c>
      <c r="R75" s="73">
        <v>0</v>
      </c>
      <c r="S75" s="73">
        <v>0</v>
      </c>
    </row>
    <row r="76" spans="1:19" x14ac:dyDescent="0.25">
      <c r="A76" s="74">
        <v>39464</v>
      </c>
      <c r="B76" s="1" t="s">
        <v>791</v>
      </c>
      <c r="C76" s="1"/>
      <c r="D76" s="1">
        <v>-3</v>
      </c>
      <c r="E76" s="75">
        <v>0.61111111111111105</v>
      </c>
      <c r="F76" s="1">
        <v>73</v>
      </c>
      <c r="G76" s="1" t="s">
        <v>600</v>
      </c>
      <c r="H76" s="1" t="s">
        <v>484</v>
      </c>
      <c r="I76" s="1">
        <v>6</v>
      </c>
      <c r="J76" s="1">
        <v>0</v>
      </c>
      <c r="K76" s="1">
        <v>0</v>
      </c>
      <c r="L76" s="1">
        <v>73</v>
      </c>
      <c r="M76" s="1" t="s">
        <v>802</v>
      </c>
      <c r="N76" s="1">
        <v>0</v>
      </c>
      <c r="O76" s="1">
        <v>63</v>
      </c>
      <c r="P76" s="1">
        <v>5</v>
      </c>
      <c r="Q76" s="1">
        <v>5</v>
      </c>
      <c r="R76" s="1">
        <v>0</v>
      </c>
      <c r="S76" s="1">
        <v>0</v>
      </c>
    </row>
    <row r="77" spans="1:19" x14ac:dyDescent="0.25">
      <c r="A77" s="74">
        <v>39464</v>
      </c>
      <c r="B77" s="1" t="s">
        <v>791</v>
      </c>
      <c r="C77" s="1"/>
      <c r="D77" s="1">
        <v>-3</v>
      </c>
      <c r="E77" s="75">
        <v>0.62222222222222223</v>
      </c>
      <c r="F77" s="1">
        <v>73</v>
      </c>
      <c r="G77" s="1" t="s">
        <v>600</v>
      </c>
      <c r="H77" s="1" t="s">
        <v>484</v>
      </c>
      <c r="I77" s="1">
        <v>6</v>
      </c>
      <c r="J77" s="1">
        <v>0</v>
      </c>
      <c r="K77" s="1">
        <v>0</v>
      </c>
      <c r="L77" s="1">
        <v>73</v>
      </c>
      <c r="M77" s="1" t="s">
        <v>802</v>
      </c>
      <c r="N77" s="1">
        <v>0</v>
      </c>
      <c r="O77" s="1">
        <v>0</v>
      </c>
      <c r="P77" s="1">
        <v>0</v>
      </c>
      <c r="Q77" s="1">
        <v>0</v>
      </c>
      <c r="R77" s="1">
        <v>0</v>
      </c>
      <c r="S77" s="1">
        <v>73</v>
      </c>
    </row>
    <row r="78" spans="1:19" x14ac:dyDescent="0.25">
      <c r="A78" s="74">
        <v>39464</v>
      </c>
      <c r="B78" s="73" t="s">
        <v>791</v>
      </c>
      <c r="D78" s="1">
        <v>-3</v>
      </c>
      <c r="E78" s="81">
        <v>0.63194444444444442</v>
      </c>
      <c r="F78" s="73">
        <v>1</v>
      </c>
      <c r="G78" s="73" t="s">
        <v>600</v>
      </c>
      <c r="H78" s="73">
        <v>1</v>
      </c>
      <c r="I78" s="73">
        <v>1</v>
      </c>
      <c r="J78" s="73">
        <v>0</v>
      </c>
      <c r="K78" s="73">
        <v>0</v>
      </c>
      <c r="L78" s="73">
        <v>1</v>
      </c>
      <c r="M78" s="73" t="s">
        <v>797</v>
      </c>
      <c r="N78" s="73">
        <v>0</v>
      </c>
      <c r="O78" s="73">
        <v>0</v>
      </c>
      <c r="P78" s="73">
        <v>1</v>
      </c>
      <c r="Q78" s="73">
        <v>0</v>
      </c>
      <c r="R78" s="73">
        <v>0</v>
      </c>
      <c r="S78" s="73">
        <v>0</v>
      </c>
    </row>
    <row r="79" spans="1:19" x14ac:dyDescent="0.25">
      <c r="A79" s="74">
        <v>39464</v>
      </c>
      <c r="B79" s="1" t="s">
        <v>803</v>
      </c>
      <c r="C79" s="1"/>
      <c r="D79" s="1">
        <v>-3</v>
      </c>
      <c r="E79" s="75">
        <v>0.63402777777777775</v>
      </c>
      <c r="F79" s="1">
        <v>25</v>
      </c>
      <c r="G79" s="1" t="s">
        <v>614</v>
      </c>
      <c r="H79" s="1" t="s">
        <v>484</v>
      </c>
      <c r="I79" s="1">
        <v>1</v>
      </c>
      <c r="J79" s="1">
        <v>0</v>
      </c>
      <c r="K79" s="1">
        <v>0</v>
      </c>
      <c r="L79" s="1">
        <v>25</v>
      </c>
      <c r="M79" s="1" t="s">
        <v>804</v>
      </c>
      <c r="N79" s="1">
        <v>0</v>
      </c>
      <c r="O79" s="1">
        <v>0</v>
      </c>
      <c r="P79" s="1">
        <v>25</v>
      </c>
      <c r="Q79" s="1">
        <v>0</v>
      </c>
      <c r="R79" s="1">
        <v>0</v>
      </c>
      <c r="S79" s="1">
        <v>0</v>
      </c>
    </row>
    <row r="80" spans="1:19" x14ac:dyDescent="0.25">
      <c r="A80" s="74">
        <v>39469</v>
      </c>
      <c r="B80" s="73" t="s">
        <v>749</v>
      </c>
      <c r="D80" s="1">
        <v>-3</v>
      </c>
      <c r="E80" s="81">
        <v>0.33333333333333331</v>
      </c>
      <c r="F80" s="73">
        <v>180</v>
      </c>
      <c r="G80" s="73" t="s">
        <v>600</v>
      </c>
      <c r="H80" s="73" t="s">
        <v>484</v>
      </c>
      <c r="I80" s="73">
        <v>4</v>
      </c>
      <c r="J80" s="73">
        <v>0</v>
      </c>
      <c r="K80" s="73">
        <v>0</v>
      </c>
      <c r="L80" s="73">
        <v>180</v>
      </c>
      <c r="M80" s="73" t="s">
        <v>805</v>
      </c>
      <c r="N80" s="73">
        <v>0</v>
      </c>
      <c r="O80" s="73">
        <v>0</v>
      </c>
      <c r="P80" s="73">
        <v>180</v>
      </c>
      <c r="Q80" s="73">
        <v>0</v>
      </c>
      <c r="R80" s="73">
        <v>0</v>
      </c>
      <c r="S80" s="73">
        <v>0</v>
      </c>
    </row>
    <row r="81" spans="1:19" x14ac:dyDescent="0.25">
      <c r="A81" s="74">
        <v>39471</v>
      </c>
      <c r="B81" s="73" t="s">
        <v>806</v>
      </c>
      <c r="D81" s="1">
        <v>-3</v>
      </c>
      <c r="E81" s="81">
        <v>0.35833333333333334</v>
      </c>
      <c r="F81" s="73">
        <v>15</v>
      </c>
      <c r="G81" s="73" t="s">
        <v>600</v>
      </c>
      <c r="H81" s="73">
        <v>15</v>
      </c>
      <c r="I81" s="73">
        <v>0</v>
      </c>
      <c r="J81" s="73">
        <v>0</v>
      </c>
      <c r="K81" s="73">
        <v>0</v>
      </c>
      <c r="L81" s="73">
        <v>15</v>
      </c>
      <c r="N81" s="73">
        <v>0</v>
      </c>
      <c r="O81" s="73">
        <v>0</v>
      </c>
      <c r="P81" s="73">
        <v>15</v>
      </c>
      <c r="Q81" s="73">
        <v>0</v>
      </c>
      <c r="R81" s="73">
        <v>0</v>
      </c>
      <c r="S81" s="73">
        <v>0</v>
      </c>
    </row>
    <row r="82" spans="1:19" x14ac:dyDescent="0.25">
      <c r="A82" s="74">
        <v>39471</v>
      </c>
      <c r="B82" s="73" t="s">
        <v>807</v>
      </c>
      <c r="D82" s="1">
        <v>-3</v>
      </c>
      <c r="E82" s="81">
        <v>0.39444444444444443</v>
      </c>
      <c r="F82" s="73">
        <v>56</v>
      </c>
      <c r="G82" s="73" t="s">
        <v>600</v>
      </c>
      <c r="H82" s="73" t="s">
        <v>484</v>
      </c>
      <c r="I82" s="73" t="s">
        <v>484</v>
      </c>
      <c r="J82" s="73">
        <v>0</v>
      </c>
      <c r="K82" s="73">
        <v>0</v>
      </c>
      <c r="L82" s="73">
        <v>56</v>
      </c>
      <c r="N82" s="73">
        <v>0</v>
      </c>
      <c r="O82" s="73">
        <v>0</v>
      </c>
      <c r="P82" s="73">
        <v>56</v>
      </c>
      <c r="Q82" s="73">
        <v>0</v>
      </c>
      <c r="R82" s="73">
        <v>0</v>
      </c>
      <c r="S82" s="73">
        <v>0</v>
      </c>
    </row>
    <row r="83" spans="1:19" x14ac:dyDescent="0.25">
      <c r="A83" s="74">
        <v>39471</v>
      </c>
      <c r="B83" s="73" t="s">
        <v>808</v>
      </c>
      <c r="D83" s="1">
        <v>-3</v>
      </c>
      <c r="E83" s="81">
        <v>0.42152777777777778</v>
      </c>
      <c r="F83" s="73">
        <v>53</v>
      </c>
      <c r="G83" s="73" t="s">
        <v>600</v>
      </c>
      <c r="H83" s="73">
        <v>53</v>
      </c>
      <c r="I83" s="73">
        <v>1</v>
      </c>
      <c r="J83" s="73">
        <v>0</v>
      </c>
      <c r="K83" s="73">
        <v>0</v>
      </c>
      <c r="L83" s="73">
        <v>53</v>
      </c>
      <c r="N83" s="73">
        <v>0</v>
      </c>
      <c r="O83" s="73">
        <v>3</v>
      </c>
      <c r="P83" s="73">
        <v>50</v>
      </c>
      <c r="Q83" s="73">
        <v>0</v>
      </c>
      <c r="R83" s="73">
        <v>0</v>
      </c>
      <c r="S83" s="73">
        <v>0</v>
      </c>
    </row>
    <row r="84" spans="1:19" x14ac:dyDescent="0.25">
      <c r="A84" s="74">
        <v>39472</v>
      </c>
      <c r="B84" s="1" t="s">
        <v>809</v>
      </c>
      <c r="C84" s="1"/>
      <c r="D84" s="1">
        <v>-3</v>
      </c>
      <c r="E84" s="75">
        <v>0.39583333333333331</v>
      </c>
      <c r="F84" s="1">
        <v>115</v>
      </c>
      <c r="G84" s="1" t="s">
        <v>600</v>
      </c>
      <c r="H84" s="1" t="s">
        <v>484</v>
      </c>
      <c r="I84" s="1" t="s">
        <v>484</v>
      </c>
      <c r="J84" s="1">
        <v>0</v>
      </c>
      <c r="K84" s="1">
        <v>0</v>
      </c>
      <c r="L84" s="1">
        <v>115</v>
      </c>
      <c r="M84" s="1"/>
      <c r="N84" s="1">
        <v>0</v>
      </c>
      <c r="O84" s="1">
        <v>20</v>
      </c>
      <c r="P84" s="1">
        <v>89</v>
      </c>
      <c r="Q84" s="1">
        <v>6</v>
      </c>
      <c r="R84" s="1">
        <v>0</v>
      </c>
      <c r="S84" s="1">
        <v>0</v>
      </c>
    </row>
    <row r="85" spans="1:19" x14ac:dyDescent="0.25">
      <c r="A85" s="74">
        <v>39472</v>
      </c>
      <c r="B85" s="1" t="s">
        <v>809</v>
      </c>
      <c r="C85" s="1"/>
      <c r="D85" s="1">
        <v>-3</v>
      </c>
      <c r="E85" s="75">
        <v>0.40625</v>
      </c>
      <c r="F85" s="1">
        <v>212</v>
      </c>
      <c r="G85" s="1" t="s">
        <v>600</v>
      </c>
      <c r="H85" s="1" t="s">
        <v>484</v>
      </c>
      <c r="I85" s="1" t="s">
        <v>484</v>
      </c>
      <c r="J85" s="1">
        <v>0</v>
      </c>
      <c r="K85" s="1">
        <v>0</v>
      </c>
      <c r="L85" s="1">
        <v>212</v>
      </c>
      <c r="M85" s="1"/>
      <c r="N85" s="1">
        <v>0</v>
      </c>
      <c r="O85" s="1">
        <v>38</v>
      </c>
      <c r="P85" s="1">
        <v>175</v>
      </c>
      <c r="Q85" s="1">
        <v>8</v>
      </c>
      <c r="R85" s="1">
        <v>0</v>
      </c>
      <c r="S85" s="1">
        <v>0</v>
      </c>
    </row>
    <row r="86" spans="1:19" x14ac:dyDescent="0.25">
      <c r="A86" s="74">
        <v>39472</v>
      </c>
      <c r="B86" s="1" t="s">
        <v>809</v>
      </c>
      <c r="C86" s="1"/>
      <c r="D86" s="1">
        <v>-3</v>
      </c>
      <c r="E86" s="75">
        <v>0.41666666666666663</v>
      </c>
      <c r="F86" s="1">
        <v>145</v>
      </c>
      <c r="G86" s="1" t="s">
        <v>600</v>
      </c>
      <c r="H86" s="1" t="s">
        <v>484</v>
      </c>
      <c r="I86" s="1" t="s">
        <v>484</v>
      </c>
      <c r="J86" s="1">
        <v>0</v>
      </c>
      <c r="K86" s="1"/>
      <c r="L86" s="1">
        <v>145</v>
      </c>
      <c r="M86" s="1"/>
      <c r="N86" s="1">
        <v>0</v>
      </c>
      <c r="O86" s="1">
        <v>10</v>
      </c>
      <c r="P86" s="1">
        <v>135</v>
      </c>
      <c r="Q86" s="1">
        <v>0</v>
      </c>
      <c r="R86" s="1">
        <v>0</v>
      </c>
      <c r="S86" s="1">
        <v>0</v>
      </c>
    </row>
    <row r="87" spans="1:19" x14ac:dyDescent="0.25">
      <c r="A87" s="74">
        <v>39472</v>
      </c>
      <c r="B87" s="73" t="s">
        <v>810</v>
      </c>
      <c r="D87" s="1">
        <v>-3</v>
      </c>
      <c r="E87" s="81">
        <v>0.39583333333333331</v>
      </c>
      <c r="F87" s="73">
        <v>109</v>
      </c>
      <c r="G87" s="73" t="s">
        <v>600</v>
      </c>
      <c r="H87" s="73" t="s">
        <v>484</v>
      </c>
      <c r="I87" s="73">
        <v>4</v>
      </c>
      <c r="J87" s="73">
        <v>0</v>
      </c>
      <c r="K87" s="73">
        <v>0</v>
      </c>
      <c r="L87" s="73">
        <v>109</v>
      </c>
      <c r="M87" s="73" t="s">
        <v>811</v>
      </c>
      <c r="N87" s="73">
        <v>0</v>
      </c>
      <c r="O87" s="73">
        <v>35</v>
      </c>
      <c r="P87" s="73">
        <v>64</v>
      </c>
      <c r="Q87" s="73">
        <v>10</v>
      </c>
      <c r="R87" s="73">
        <v>0</v>
      </c>
      <c r="S87" s="73">
        <v>0</v>
      </c>
    </row>
    <row r="88" spans="1:19" x14ac:dyDescent="0.25">
      <c r="A88" s="74">
        <v>39473</v>
      </c>
      <c r="B88" s="79" t="s">
        <v>812</v>
      </c>
      <c r="C88" s="79"/>
      <c r="D88" s="31">
        <v>-3</v>
      </c>
      <c r="E88" s="80">
        <v>0.40902777777777777</v>
      </c>
      <c r="F88" s="79">
        <v>32</v>
      </c>
      <c r="G88" s="79" t="s">
        <v>600</v>
      </c>
      <c r="H88" s="79">
        <v>26</v>
      </c>
      <c r="I88" s="79">
        <v>5</v>
      </c>
      <c r="J88" s="79">
        <v>0</v>
      </c>
      <c r="K88" s="79">
        <v>0</v>
      </c>
      <c r="L88" s="79">
        <v>32</v>
      </c>
      <c r="M88" s="79"/>
      <c r="N88" s="79">
        <v>0</v>
      </c>
      <c r="O88" s="79">
        <v>0</v>
      </c>
      <c r="P88" s="79">
        <v>32</v>
      </c>
      <c r="Q88" s="79">
        <v>0</v>
      </c>
      <c r="R88" s="79">
        <v>0</v>
      </c>
      <c r="S88" s="79">
        <v>0</v>
      </c>
    </row>
    <row r="89" spans="1:19" x14ac:dyDescent="0.25">
      <c r="A89" s="74">
        <v>39473</v>
      </c>
      <c r="B89" s="79" t="s">
        <v>758</v>
      </c>
      <c r="C89" s="79"/>
      <c r="D89" s="31">
        <v>-3</v>
      </c>
      <c r="E89" s="80">
        <v>0.41388888888888886</v>
      </c>
      <c r="F89" s="79">
        <v>6</v>
      </c>
      <c r="G89" s="79" t="s">
        <v>600</v>
      </c>
      <c r="H89" s="79">
        <v>6</v>
      </c>
      <c r="I89" s="79">
        <v>2</v>
      </c>
      <c r="J89" s="79">
        <v>0</v>
      </c>
      <c r="K89" s="79">
        <v>0</v>
      </c>
      <c r="L89" s="79">
        <v>6</v>
      </c>
      <c r="M89" s="79" t="s">
        <v>813</v>
      </c>
      <c r="N89" s="79">
        <v>0</v>
      </c>
      <c r="O89" s="79">
        <v>0</v>
      </c>
      <c r="P89" s="79">
        <v>6</v>
      </c>
      <c r="Q89" s="79">
        <v>0</v>
      </c>
      <c r="R89" s="79">
        <v>0</v>
      </c>
      <c r="S89" s="79">
        <v>0</v>
      </c>
    </row>
    <row r="90" spans="1:19" x14ac:dyDescent="0.25">
      <c r="A90" s="74">
        <v>39473</v>
      </c>
      <c r="B90" s="79" t="s">
        <v>758</v>
      </c>
      <c r="C90" s="79"/>
      <c r="D90" s="31">
        <v>-3</v>
      </c>
      <c r="E90" s="80">
        <v>0.41597222222222219</v>
      </c>
      <c r="F90" s="79">
        <v>26</v>
      </c>
      <c r="G90" s="79" t="s">
        <v>600</v>
      </c>
      <c r="H90" s="79" t="s">
        <v>484</v>
      </c>
      <c r="I90" s="79">
        <v>2</v>
      </c>
      <c r="J90" s="79">
        <v>0</v>
      </c>
      <c r="K90" s="79">
        <v>0</v>
      </c>
      <c r="L90" s="79">
        <v>26</v>
      </c>
      <c r="M90" s="79" t="s">
        <v>814</v>
      </c>
      <c r="N90" s="79">
        <v>0</v>
      </c>
      <c r="O90" s="79">
        <v>15</v>
      </c>
      <c r="P90" s="79">
        <v>11</v>
      </c>
      <c r="Q90" s="79">
        <v>0</v>
      </c>
      <c r="R90" s="79">
        <v>0</v>
      </c>
      <c r="S90" s="79">
        <v>0</v>
      </c>
    </row>
    <row r="91" spans="1:19" x14ac:dyDescent="0.25">
      <c r="A91" s="74">
        <v>39473</v>
      </c>
      <c r="B91" s="79" t="s">
        <v>758</v>
      </c>
      <c r="C91" s="79"/>
      <c r="D91" s="31">
        <v>-3</v>
      </c>
      <c r="E91" s="80">
        <v>0.4194444444444444</v>
      </c>
      <c r="F91" s="79">
        <v>31</v>
      </c>
      <c r="G91" s="79" t="s">
        <v>600</v>
      </c>
      <c r="H91" s="79" t="s">
        <v>484</v>
      </c>
      <c r="I91" s="79">
        <v>2</v>
      </c>
      <c r="J91" s="79">
        <v>0</v>
      </c>
      <c r="K91" s="79">
        <v>0</v>
      </c>
      <c r="L91" s="79">
        <v>31</v>
      </c>
      <c r="M91" s="79" t="s">
        <v>814</v>
      </c>
      <c r="N91" s="79">
        <v>0</v>
      </c>
      <c r="O91" s="79">
        <v>16</v>
      </c>
      <c r="P91" s="79">
        <v>3</v>
      </c>
      <c r="Q91" s="79">
        <v>13</v>
      </c>
      <c r="R91" s="79">
        <v>0</v>
      </c>
      <c r="S91" s="79">
        <v>0</v>
      </c>
    </row>
    <row r="92" spans="1:19" x14ac:dyDescent="0.25">
      <c r="A92" s="74">
        <v>39473</v>
      </c>
      <c r="B92" s="79" t="s">
        <v>815</v>
      </c>
      <c r="C92" s="79"/>
      <c r="D92" s="31">
        <v>-3</v>
      </c>
      <c r="E92" s="80">
        <v>0.43541666666666662</v>
      </c>
      <c r="F92" s="79">
        <v>5</v>
      </c>
      <c r="G92" s="79" t="s">
        <v>600</v>
      </c>
      <c r="H92" s="79">
        <v>5</v>
      </c>
      <c r="I92" s="79">
        <v>1</v>
      </c>
      <c r="J92" s="79">
        <v>0</v>
      </c>
      <c r="K92" s="79">
        <v>0</v>
      </c>
      <c r="L92" s="79">
        <v>5</v>
      </c>
      <c r="M92" s="79" t="s">
        <v>816</v>
      </c>
      <c r="N92" s="79">
        <v>0</v>
      </c>
      <c r="O92" s="79">
        <v>0</v>
      </c>
      <c r="P92" s="79">
        <v>5</v>
      </c>
      <c r="Q92" s="79">
        <v>0</v>
      </c>
      <c r="R92" s="79">
        <v>0</v>
      </c>
      <c r="S92" s="79">
        <v>0</v>
      </c>
    </row>
    <row r="93" spans="1:19" x14ac:dyDescent="0.25">
      <c r="A93" s="74">
        <v>39473</v>
      </c>
      <c r="B93" s="31" t="s">
        <v>815</v>
      </c>
      <c r="C93" s="31"/>
      <c r="D93" s="31">
        <v>-3</v>
      </c>
      <c r="E93" s="76">
        <v>0.4375</v>
      </c>
      <c r="F93" s="31">
        <v>70</v>
      </c>
      <c r="G93" s="31" t="s">
        <v>600</v>
      </c>
      <c r="H93" s="31">
        <v>66</v>
      </c>
      <c r="I93" s="31">
        <v>5</v>
      </c>
      <c r="J93" s="31">
        <v>0</v>
      </c>
      <c r="K93" s="31">
        <v>0</v>
      </c>
      <c r="L93" s="31">
        <v>70</v>
      </c>
      <c r="M93" s="31" t="s">
        <v>817</v>
      </c>
      <c r="N93" s="31">
        <v>0</v>
      </c>
      <c r="O93" s="31">
        <v>70</v>
      </c>
      <c r="P93" s="31">
        <v>0</v>
      </c>
      <c r="Q93" s="31">
        <v>0</v>
      </c>
      <c r="R93" s="31">
        <v>0</v>
      </c>
      <c r="S93" s="31">
        <v>0</v>
      </c>
    </row>
    <row r="94" spans="1:19" x14ac:dyDescent="0.25">
      <c r="A94" s="74">
        <v>39473</v>
      </c>
      <c r="B94" s="31" t="s">
        <v>815</v>
      </c>
      <c r="C94" s="31"/>
      <c r="D94" s="31">
        <v>-3</v>
      </c>
      <c r="E94" s="76">
        <v>0.4458333333333333</v>
      </c>
      <c r="F94" s="31">
        <v>70</v>
      </c>
      <c r="G94" s="31" t="s">
        <v>600</v>
      </c>
      <c r="H94" s="31">
        <v>66</v>
      </c>
      <c r="I94" s="31">
        <v>5</v>
      </c>
      <c r="J94" s="31">
        <v>0</v>
      </c>
      <c r="K94" s="31">
        <v>0</v>
      </c>
      <c r="L94" s="31">
        <v>70</v>
      </c>
      <c r="M94" s="31" t="s">
        <v>817</v>
      </c>
      <c r="N94" s="31">
        <v>0</v>
      </c>
      <c r="O94" s="31">
        <v>41</v>
      </c>
      <c r="P94" s="31">
        <v>9</v>
      </c>
      <c r="Q94" s="31">
        <v>2</v>
      </c>
      <c r="R94" s="31">
        <v>0</v>
      </c>
      <c r="S94" s="31">
        <v>0</v>
      </c>
    </row>
    <row r="95" spans="1:19" x14ac:dyDescent="0.25">
      <c r="A95" s="74">
        <v>39473</v>
      </c>
      <c r="B95" s="31" t="s">
        <v>815</v>
      </c>
      <c r="C95" s="31"/>
      <c r="D95" s="31">
        <v>-3</v>
      </c>
      <c r="E95" s="76">
        <v>0.44652777777777775</v>
      </c>
      <c r="F95" s="31">
        <v>81</v>
      </c>
      <c r="G95" s="31" t="s">
        <v>600</v>
      </c>
      <c r="H95" s="31">
        <v>66</v>
      </c>
      <c r="I95" s="31">
        <v>5</v>
      </c>
      <c r="J95" s="31">
        <v>0</v>
      </c>
      <c r="K95" s="31">
        <v>0</v>
      </c>
      <c r="L95" s="31">
        <v>81</v>
      </c>
      <c r="M95" s="31" t="s">
        <v>817</v>
      </c>
      <c r="N95" s="31">
        <v>0</v>
      </c>
      <c r="O95" s="31">
        <v>0</v>
      </c>
      <c r="P95" s="31">
        <v>0</v>
      </c>
      <c r="Q95" s="31">
        <v>0</v>
      </c>
      <c r="R95" s="31">
        <v>0</v>
      </c>
      <c r="S95" s="31">
        <v>81</v>
      </c>
    </row>
    <row r="96" spans="1:19" x14ac:dyDescent="0.25">
      <c r="A96" s="74">
        <v>39473</v>
      </c>
      <c r="B96" s="31" t="s">
        <v>815</v>
      </c>
      <c r="C96" s="31"/>
      <c r="D96" s="31">
        <v>-3</v>
      </c>
      <c r="E96" s="76">
        <v>0.44652777777777775</v>
      </c>
      <c r="F96" s="31">
        <v>81</v>
      </c>
      <c r="G96" s="31" t="s">
        <v>600</v>
      </c>
      <c r="H96" s="31">
        <v>66</v>
      </c>
      <c r="I96" s="31">
        <v>5</v>
      </c>
      <c r="J96" s="31">
        <v>0</v>
      </c>
      <c r="K96" s="31">
        <v>0</v>
      </c>
      <c r="L96" s="31">
        <v>81</v>
      </c>
      <c r="M96" s="31" t="s">
        <v>817</v>
      </c>
      <c r="N96" s="31">
        <v>0</v>
      </c>
      <c r="O96" s="31">
        <v>25</v>
      </c>
      <c r="P96" s="31">
        <v>20</v>
      </c>
      <c r="Q96" s="31">
        <v>17</v>
      </c>
      <c r="R96" s="31">
        <v>0</v>
      </c>
      <c r="S96" s="31">
        <v>0</v>
      </c>
    </row>
    <row r="97" spans="1:19" x14ac:dyDescent="0.25">
      <c r="A97" s="74">
        <v>39473</v>
      </c>
      <c r="B97" s="31" t="s">
        <v>815</v>
      </c>
      <c r="C97" s="31"/>
      <c r="D97" s="31">
        <v>-3</v>
      </c>
      <c r="E97" s="76">
        <v>0.44652777777777775</v>
      </c>
      <c r="F97" s="31">
        <v>81</v>
      </c>
      <c r="G97" s="31" t="s">
        <v>600</v>
      </c>
      <c r="H97" s="31">
        <v>66</v>
      </c>
      <c r="I97" s="31">
        <v>5</v>
      </c>
      <c r="J97" s="31">
        <v>0</v>
      </c>
      <c r="K97" s="31">
        <v>0</v>
      </c>
      <c r="L97" s="31">
        <v>81</v>
      </c>
      <c r="M97" s="31" t="s">
        <v>817</v>
      </c>
      <c r="N97" s="31">
        <v>0</v>
      </c>
      <c r="O97" s="31">
        <v>32</v>
      </c>
      <c r="P97" s="31">
        <v>7</v>
      </c>
      <c r="Q97" s="31">
        <v>28</v>
      </c>
      <c r="R97" s="31">
        <v>0</v>
      </c>
      <c r="S97" s="31">
        <v>0</v>
      </c>
    </row>
    <row r="98" spans="1:19" x14ac:dyDescent="0.25">
      <c r="A98" s="74">
        <v>39475</v>
      </c>
      <c r="B98" s="31" t="s">
        <v>792</v>
      </c>
      <c r="C98" s="31" t="s">
        <v>775</v>
      </c>
      <c r="D98" s="31">
        <v>-3</v>
      </c>
      <c r="E98" s="76">
        <v>0.47499999999999998</v>
      </c>
      <c r="F98" s="31">
        <v>571</v>
      </c>
      <c r="G98" s="31" t="s">
        <v>600</v>
      </c>
      <c r="H98" s="31" t="s">
        <v>484</v>
      </c>
      <c r="I98" s="31" t="s">
        <v>484</v>
      </c>
      <c r="J98" s="31">
        <v>0</v>
      </c>
      <c r="K98" s="31">
        <v>0</v>
      </c>
      <c r="L98" s="31">
        <v>571</v>
      </c>
      <c r="M98" s="31"/>
      <c r="N98" s="31">
        <v>0</v>
      </c>
      <c r="O98" s="31">
        <v>506</v>
      </c>
      <c r="P98" s="31">
        <v>40</v>
      </c>
      <c r="Q98" s="31">
        <v>25</v>
      </c>
      <c r="R98" s="31">
        <v>0</v>
      </c>
      <c r="S98" s="31">
        <v>0</v>
      </c>
    </row>
    <row r="99" spans="1:19" x14ac:dyDescent="0.25">
      <c r="A99" s="74">
        <v>39475</v>
      </c>
      <c r="B99" s="31" t="s">
        <v>792</v>
      </c>
      <c r="C99" s="31" t="s">
        <v>775</v>
      </c>
      <c r="D99" s="31">
        <v>-3</v>
      </c>
      <c r="E99" s="76">
        <v>0.48958333333333331</v>
      </c>
      <c r="F99" s="31">
        <v>586</v>
      </c>
      <c r="G99" s="31" t="s">
        <v>600</v>
      </c>
      <c r="H99" s="31" t="s">
        <v>484</v>
      </c>
      <c r="I99" s="31" t="s">
        <v>484</v>
      </c>
      <c r="J99" s="31">
        <v>0</v>
      </c>
      <c r="K99" s="31">
        <v>0</v>
      </c>
      <c r="L99" s="31">
        <v>586</v>
      </c>
      <c r="M99" s="31"/>
      <c r="N99" s="31">
        <v>0</v>
      </c>
      <c r="O99" s="31">
        <v>480</v>
      </c>
      <c r="P99" s="31">
        <v>86</v>
      </c>
      <c r="Q99" s="31">
        <v>20</v>
      </c>
      <c r="R99" s="31">
        <v>0</v>
      </c>
      <c r="S99" s="31">
        <v>0</v>
      </c>
    </row>
    <row r="100" spans="1:19" x14ac:dyDescent="0.25">
      <c r="A100" s="74">
        <v>39476</v>
      </c>
      <c r="B100" s="31" t="s">
        <v>818</v>
      </c>
      <c r="C100" s="31"/>
      <c r="D100" s="31">
        <v>-3</v>
      </c>
      <c r="E100" s="76">
        <v>0.52777777777777779</v>
      </c>
      <c r="F100" s="31">
        <v>1119</v>
      </c>
      <c r="G100" s="31" t="s">
        <v>600</v>
      </c>
      <c r="H100" s="31" t="s">
        <v>484</v>
      </c>
      <c r="I100" s="31">
        <v>10</v>
      </c>
      <c r="J100" s="31">
        <v>0</v>
      </c>
      <c r="K100" s="31">
        <v>0</v>
      </c>
      <c r="L100" s="31">
        <v>1119</v>
      </c>
      <c r="M100" s="31" t="s">
        <v>819</v>
      </c>
      <c r="N100" s="31">
        <v>32</v>
      </c>
      <c r="O100" s="31">
        <v>850</v>
      </c>
      <c r="P100" s="31">
        <v>122</v>
      </c>
      <c r="Q100" s="31">
        <v>105</v>
      </c>
      <c r="R100" s="31">
        <v>0</v>
      </c>
      <c r="S100" s="31">
        <v>0</v>
      </c>
    </row>
    <row r="101" spans="1:19" x14ac:dyDescent="0.25">
      <c r="A101" s="74">
        <v>39476</v>
      </c>
      <c r="B101" s="31" t="s">
        <v>818</v>
      </c>
      <c r="C101" s="31"/>
      <c r="D101" s="31">
        <v>-3</v>
      </c>
      <c r="E101" s="76">
        <v>0.54861111111111105</v>
      </c>
      <c r="F101" s="31">
        <v>1119</v>
      </c>
      <c r="G101" s="31" t="s">
        <v>600</v>
      </c>
      <c r="H101" s="31" t="s">
        <v>484</v>
      </c>
      <c r="I101" s="31">
        <v>10</v>
      </c>
      <c r="J101" s="31">
        <v>0</v>
      </c>
      <c r="K101" s="31">
        <v>0</v>
      </c>
      <c r="L101" s="31">
        <v>1119</v>
      </c>
      <c r="M101" s="31" t="s">
        <v>819</v>
      </c>
      <c r="N101" s="31">
        <v>12</v>
      </c>
      <c r="O101" s="31">
        <v>852</v>
      </c>
      <c r="P101" s="31">
        <v>200</v>
      </c>
      <c r="Q101" s="31">
        <v>55</v>
      </c>
      <c r="R101" s="31">
        <v>0</v>
      </c>
      <c r="S101" s="31">
        <v>0</v>
      </c>
    </row>
    <row r="102" spans="1:19" x14ac:dyDescent="0.25">
      <c r="A102" s="78">
        <v>39491</v>
      </c>
      <c r="B102" s="79" t="s">
        <v>820</v>
      </c>
      <c r="C102" s="79"/>
      <c r="D102" s="79">
        <v>-3</v>
      </c>
      <c r="E102" s="80">
        <v>0.49583333333333329</v>
      </c>
      <c r="F102" s="79">
        <v>120</v>
      </c>
      <c r="G102" s="79" t="s">
        <v>600</v>
      </c>
      <c r="H102" s="79" t="s">
        <v>484</v>
      </c>
      <c r="I102" s="79">
        <v>6</v>
      </c>
      <c r="J102" s="79">
        <v>0</v>
      </c>
      <c r="K102" s="79">
        <v>0</v>
      </c>
      <c r="L102" s="79">
        <v>120</v>
      </c>
      <c r="M102" s="79" t="s">
        <v>821</v>
      </c>
      <c r="N102" s="79">
        <v>0</v>
      </c>
      <c r="O102" s="79">
        <v>0</v>
      </c>
      <c r="P102" s="79">
        <v>120</v>
      </c>
      <c r="Q102" s="79">
        <v>0</v>
      </c>
      <c r="R102" s="79">
        <v>0</v>
      </c>
      <c r="S102" s="79">
        <v>0</v>
      </c>
    </row>
    <row r="103" spans="1:19" x14ac:dyDescent="0.25">
      <c r="A103" s="78">
        <v>39503</v>
      </c>
      <c r="B103" s="79" t="s">
        <v>786</v>
      </c>
      <c r="C103" s="79"/>
      <c r="D103" s="31">
        <v>-3</v>
      </c>
      <c r="E103" s="80">
        <v>0.40833333333333333</v>
      </c>
      <c r="F103" s="79">
        <v>100</v>
      </c>
      <c r="G103" s="79" t="s">
        <v>614</v>
      </c>
      <c r="H103" s="79">
        <v>59</v>
      </c>
      <c r="I103" s="79">
        <v>2</v>
      </c>
      <c r="J103" s="79">
        <v>0</v>
      </c>
      <c r="K103" s="79">
        <v>0</v>
      </c>
      <c r="L103" s="79">
        <v>100</v>
      </c>
      <c r="M103" s="79" t="s">
        <v>822</v>
      </c>
      <c r="N103" s="79">
        <v>0</v>
      </c>
      <c r="O103" s="79">
        <v>10</v>
      </c>
      <c r="P103" s="79">
        <v>80</v>
      </c>
      <c r="Q103" s="79">
        <v>10</v>
      </c>
      <c r="R103" s="79">
        <v>0</v>
      </c>
      <c r="S103" s="79">
        <v>0</v>
      </c>
    </row>
    <row r="104" spans="1:19" x14ac:dyDescent="0.25">
      <c r="A104" s="78">
        <v>39503</v>
      </c>
      <c r="B104" s="31" t="s">
        <v>823</v>
      </c>
      <c r="C104" s="31"/>
      <c r="D104" s="31">
        <v>-3</v>
      </c>
      <c r="E104" s="76">
        <v>0.41527777777777775</v>
      </c>
      <c r="F104" s="31">
        <v>107</v>
      </c>
      <c r="G104" s="31" t="s">
        <v>600</v>
      </c>
      <c r="H104" s="31" t="s">
        <v>484</v>
      </c>
      <c r="I104" s="31">
        <v>5</v>
      </c>
      <c r="J104" s="31">
        <v>0</v>
      </c>
      <c r="K104" s="31">
        <v>0</v>
      </c>
      <c r="L104" s="31">
        <v>107</v>
      </c>
      <c r="M104" s="31" t="s">
        <v>824</v>
      </c>
      <c r="N104" s="31">
        <v>0</v>
      </c>
      <c r="O104" s="31">
        <v>28</v>
      </c>
      <c r="P104" s="31">
        <v>65</v>
      </c>
      <c r="Q104" s="31">
        <v>14</v>
      </c>
      <c r="R104" s="31">
        <v>0</v>
      </c>
      <c r="S104" s="31">
        <v>0</v>
      </c>
    </row>
    <row r="105" spans="1:19" x14ac:dyDescent="0.25">
      <c r="A105" s="78">
        <v>39503</v>
      </c>
      <c r="B105" s="31" t="s">
        <v>823</v>
      </c>
      <c r="C105" s="31"/>
      <c r="D105" s="31">
        <v>-3</v>
      </c>
      <c r="E105" s="76">
        <v>0.42152777777777778</v>
      </c>
      <c r="F105" s="31">
        <v>123</v>
      </c>
      <c r="G105" s="31" t="s">
        <v>600</v>
      </c>
      <c r="H105" s="31" t="s">
        <v>484</v>
      </c>
      <c r="I105" s="31">
        <v>5</v>
      </c>
      <c r="J105" s="31">
        <v>0</v>
      </c>
      <c r="K105" s="31">
        <v>0</v>
      </c>
      <c r="L105" s="31">
        <v>123</v>
      </c>
      <c r="M105" s="31" t="s">
        <v>824</v>
      </c>
      <c r="N105" s="31">
        <v>0</v>
      </c>
      <c r="O105" s="31">
        <v>31</v>
      </c>
      <c r="P105" s="31">
        <v>89</v>
      </c>
      <c r="Q105" s="31">
        <v>3</v>
      </c>
      <c r="R105" s="31">
        <v>0</v>
      </c>
      <c r="S105" s="31">
        <v>0</v>
      </c>
    </row>
    <row r="106" spans="1:19" x14ac:dyDescent="0.25">
      <c r="A106" s="78">
        <v>39503</v>
      </c>
      <c r="B106" s="31" t="s">
        <v>823</v>
      </c>
      <c r="C106" s="31"/>
      <c r="D106" s="31">
        <v>-3</v>
      </c>
      <c r="E106" s="76">
        <v>0.43402777777777773</v>
      </c>
      <c r="F106" s="31">
        <v>103</v>
      </c>
      <c r="G106" s="31" t="s">
        <v>600</v>
      </c>
      <c r="H106" s="31" t="s">
        <v>484</v>
      </c>
      <c r="I106" s="31">
        <v>5</v>
      </c>
      <c r="J106" s="31">
        <v>0</v>
      </c>
      <c r="K106" s="31">
        <v>0</v>
      </c>
      <c r="L106" s="31">
        <v>103</v>
      </c>
      <c r="M106" s="31" t="s">
        <v>824</v>
      </c>
      <c r="N106" s="31">
        <v>0</v>
      </c>
      <c r="O106" s="31">
        <v>6</v>
      </c>
      <c r="P106" s="31">
        <v>97</v>
      </c>
      <c r="Q106" s="31">
        <v>0</v>
      </c>
      <c r="R106" s="31">
        <v>0</v>
      </c>
      <c r="S106" s="31">
        <v>0</v>
      </c>
    </row>
    <row r="107" spans="1:19" x14ac:dyDescent="0.25">
      <c r="A107" s="74">
        <v>39470</v>
      </c>
      <c r="B107" s="73" t="s">
        <v>791</v>
      </c>
      <c r="D107" s="1">
        <v>-3</v>
      </c>
      <c r="E107" s="81">
        <v>0.36458333333333331</v>
      </c>
      <c r="F107" s="73">
        <v>28</v>
      </c>
      <c r="G107" s="73" t="s">
        <v>600</v>
      </c>
      <c r="H107" s="73">
        <v>28</v>
      </c>
      <c r="I107" s="73">
        <v>2</v>
      </c>
      <c r="J107" s="73">
        <v>0</v>
      </c>
      <c r="K107" s="73">
        <v>0</v>
      </c>
      <c r="L107" s="73">
        <v>28</v>
      </c>
      <c r="M107" s="73" t="s">
        <v>825</v>
      </c>
      <c r="N107" s="73">
        <v>0</v>
      </c>
      <c r="O107" s="73">
        <v>0</v>
      </c>
      <c r="P107" s="73">
        <v>28</v>
      </c>
      <c r="Q107" s="73">
        <v>0</v>
      </c>
      <c r="R107" s="73">
        <v>0</v>
      </c>
      <c r="S107" s="73">
        <v>0</v>
      </c>
    </row>
    <row r="108" spans="1:19" x14ac:dyDescent="0.25">
      <c r="A108" s="74">
        <v>39513</v>
      </c>
      <c r="B108" s="73" t="s">
        <v>773</v>
      </c>
      <c r="D108" s="73">
        <v>-3</v>
      </c>
      <c r="E108" s="81">
        <v>0.31527777777777777</v>
      </c>
      <c r="F108" s="73">
        <v>1</v>
      </c>
      <c r="G108" s="73" t="s">
        <v>600</v>
      </c>
      <c r="H108" s="73">
        <v>1</v>
      </c>
      <c r="I108" s="73">
        <v>1</v>
      </c>
      <c r="J108" s="73">
        <v>0</v>
      </c>
      <c r="K108" s="73">
        <v>0</v>
      </c>
      <c r="L108" s="73">
        <v>1</v>
      </c>
      <c r="M108" s="73" t="s">
        <v>826</v>
      </c>
      <c r="N108" s="73">
        <v>0</v>
      </c>
      <c r="O108" s="73">
        <v>0</v>
      </c>
      <c r="P108" s="73">
        <v>1</v>
      </c>
      <c r="Q108" s="73">
        <v>0</v>
      </c>
      <c r="R108" s="73">
        <v>0</v>
      </c>
      <c r="S108" s="73">
        <v>0</v>
      </c>
    </row>
    <row r="109" spans="1:19" x14ac:dyDescent="0.25">
      <c r="A109" s="74">
        <v>39459</v>
      </c>
      <c r="B109" s="73" t="s">
        <v>770</v>
      </c>
      <c r="C109" s="73" t="s">
        <v>827</v>
      </c>
      <c r="D109" s="73">
        <v>-2</v>
      </c>
      <c r="E109" s="81">
        <v>0.47222222222222221</v>
      </c>
      <c r="F109" s="73">
        <v>9</v>
      </c>
      <c r="G109" s="73" t="s">
        <v>600</v>
      </c>
      <c r="H109" s="73">
        <v>9</v>
      </c>
      <c r="I109" s="73">
        <v>0</v>
      </c>
      <c r="J109" s="73">
        <v>0</v>
      </c>
      <c r="K109" s="73">
        <v>0</v>
      </c>
      <c r="L109" s="73">
        <v>9</v>
      </c>
      <c r="N109" s="73">
        <v>0</v>
      </c>
      <c r="O109" s="73">
        <v>0</v>
      </c>
      <c r="P109" s="73">
        <v>7</v>
      </c>
      <c r="Q109" s="73">
        <v>2</v>
      </c>
      <c r="R109" s="73">
        <v>0</v>
      </c>
      <c r="S109" s="73">
        <v>0</v>
      </c>
    </row>
    <row r="110" spans="1:19" x14ac:dyDescent="0.25">
      <c r="A110" s="74">
        <v>39459</v>
      </c>
      <c r="B110" s="73" t="s">
        <v>770</v>
      </c>
      <c r="D110" s="73">
        <v>-2</v>
      </c>
      <c r="E110" s="81">
        <v>0.48333333333333334</v>
      </c>
      <c r="F110" s="73">
        <v>9</v>
      </c>
      <c r="G110" s="73" t="s">
        <v>600</v>
      </c>
      <c r="H110" s="73">
        <v>9</v>
      </c>
      <c r="I110" s="73">
        <v>0</v>
      </c>
      <c r="J110" s="73">
        <v>0</v>
      </c>
      <c r="K110" s="73">
        <v>0</v>
      </c>
      <c r="L110" s="73">
        <v>9</v>
      </c>
      <c r="N110" s="73">
        <v>0</v>
      </c>
      <c r="O110" s="73">
        <v>0</v>
      </c>
      <c r="P110" s="73">
        <v>0</v>
      </c>
      <c r="Q110" s="73">
        <v>0</v>
      </c>
      <c r="R110" s="73">
        <v>0</v>
      </c>
      <c r="S110" s="73">
        <v>9</v>
      </c>
    </row>
    <row r="111" spans="1:19" x14ac:dyDescent="0.25">
      <c r="A111" s="74">
        <v>39460</v>
      </c>
      <c r="B111" s="73" t="s">
        <v>770</v>
      </c>
      <c r="D111" s="73">
        <v>-2</v>
      </c>
      <c r="E111" s="73" t="s">
        <v>828</v>
      </c>
      <c r="F111" s="73">
        <v>35</v>
      </c>
      <c r="G111" s="73" t="s">
        <v>600</v>
      </c>
      <c r="H111" s="73">
        <v>0</v>
      </c>
      <c r="I111" s="73">
        <v>0</v>
      </c>
      <c r="J111" s="73">
        <v>0</v>
      </c>
      <c r="K111" s="73">
        <v>0</v>
      </c>
      <c r="L111" s="73">
        <v>35</v>
      </c>
      <c r="N111" s="73">
        <v>0</v>
      </c>
      <c r="O111" s="73">
        <v>0</v>
      </c>
      <c r="P111" s="73">
        <v>35</v>
      </c>
      <c r="Q111" s="73">
        <v>0</v>
      </c>
      <c r="R111" s="73">
        <v>0</v>
      </c>
      <c r="S111" s="73">
        <v>0</v>
      </c>
    </row>
    <row r="112" spans="1:19" x14ac:dyDescent="0.25">
      <c r="A112" s="74">
        <v>39460</v>
      </c>
      <c r="B112" s="73" t="s">
        <v>829</v>
      </c>
      <c r="D112" s="73">
        <v>-2</v>
      </c>
      <c r="E112" s="81">
        <v>0.46666666666666662</v>
      </c>
      <c r="F112" s="73">
        <v>13</v>
      </c>
      <c r="G112" s="73" t="s">
        <v>600</v>
      </c>
      <c r="H112" s="73">
        <v>13</v>
      </c>
      <c r="I112" s="73">
        <v>0</v>
      </c>
      <c r="J112" s="73">
        <v>0</v>
      </c>
      <c r="K112" s="73">
        <v>0</v>
      </c>
      <c r="L112" s="73">
        <v>13</v>
      </c>
      <c r="N112" s="73">
        <v>0</v>
      </c>
      <c r="O112" s="73">
        <v>0</v>
      </c>
      <c r="P112" s="73">
        <v>13</v>
      </c>
      <c r="Q112" s="73">
        <v>0</v>
      </c>
      <c r="R112" s="73">
        <v>0</v>
      </c>
      <c r="S112" s="73">
        <v>0</v>
      </c>
    </row>
    <row r="113" spans="1:19" x14ac:dyDescent="0.25">
      <c r="A113" s="74">
        <v>39460</v>
      </c>
      <c r="B113" s="31" t="s">
        <v>791</v>
      </c>
      <c r="C113" s="31"/>
      <c r="D113" s="31">
        <v>-2</v>
      </c>
      <c r="E113" s="76">
        <v>0.47083333333333333</v>
      </c>
      <c r="F113" s="31">
        <v>297</v>
      </c>
      <c r="G113" s="31" t="s">
        <v>600</v>
      </c>
      <c r="H113" s="31">
        <v>156</v>
      </c>
      <c r="I113" s="31">
        <v>8</v>
      </c>
      <c r="J113" s="31">
        <v>0</v>
      </c>
      <c r="K113" s="31">
        <v>0</v>
      </c>
      <c r="L113" s="31">
        <v>297</v>
      </c>
      <c r="M113" s="31" t="s">
        <v>830</v>
      </c>
      <c r="N113" s="31">
        <v>1</v>
      </c>
      <c r="O113" s="31">
        <v>172</v>
      </c>
      <c r="P113" s="31">
        <v>119</v>
      </c>
      <c r="Q113" s="31">
        <v>5</v>
      </c>
      <c r="R113" s="31">
        <v>0</v>
      </c>
      <c r="S113" s="31">
        <v>0</v>
      </c>
    </row>
    <row r="114" spans="1:19" x14ac:dyDescent="0.25">
      <c r="A114" s="74">
        <v>39460</v>
      </c>
      <c r="B114" s="31" t="s">
        <v>791</v>
      </c>
      <c r="C114" s="31"/>
      <c r="D114" s="31">
        <v>-2</v>
      </c>
      <c r="E114" s="76">
        <v>0.47152777777777777</v>
      </c>
      <c r="F114" s="31">
        <v>72</v>
      </c>
      <c r="G114" s="31" t="s">
        <v>600</v>
      </c>
      <c r="H114" s="31" t="s">
        <v>484</v>
      </c>
      <c r="I114" s="31" t="s">
        <v>484</v>
      </c>
      <c r="J114" s="31">
        <v>0</v>
      </c>
      <c r="K114" s="31">
        <v>0</v>
      </c>
      <c r="L114" s="31">
        <v>72</v>
      </c>
      <c r="M114" s="31"/>
      <c r="N114" s="31">
        <v>0</v>
      </c>
      <c r="O114" s="31">
        <v>33</v>
      </c>
      <c r="P114" s="31">
        <v>35</v>
      </c>
      <c r="Q114" s="31">
        <v>4</v>
      </c>
      <c r="R114" s="31">
        <v>0</v>
      </c>
      <c r="S114" s="31">
        <v>0</v>
      </c>
    </row>
    <row r="115" spans="1:19" x14ac:dyDescent="0.25">
      <c r="A115" s="74">
        <v>39460</v>
      </c>
      <c r="B115" s="31" t="s">
        <v>831</v>
      </c>
      <c r="C115" s="31"/>
      <c r="D115" s="31">
        <v>-2</v>
      </c>
      <c r="E115" s="76">
        <v>0.47638888888888886</v>
      </c>
      <c r="F115" s="31">
        <v>294</v>
      </c>
      <c r="G115" s="31" t="s">
        <v>600</v>
      </c>
      <c r="H115" s="31">
        <v>218</v>
      </c>
      <c r="I115" s="31">
        <v>7</v>
      </c>
      <c r="J115" s="31">
        <v>0</v>
      </c>
      <c r="K115" s="31">
        <v>0</v>
      </c>
      <c r="L115" s="31">
        <v>294</v>
      </c>
      <c r="M115" s="31"/>
      <c r="N115" s="31">
        <v>0</v>
      </c>
      <c r="O115" s="31">
        <v>139</v>
      </c>
      <c r="P115" s="31">
        <v>0</v>
      </c>
      <c r="Q115" s="31">
        <v>27</v>
      </c>
      <c r="R115" s="31">
        <v>0</v>
      </c>
      <c r="S115" s="31">
        <v>0</v>
      </c>
    </row>
    <row r="116" spans="1:19" x14ac:dyDescent="0.25">
      <c r="A116" s="74">
        <v>39460</v>
      </c>
      <c r="B116" s="31" t="s">
        <v>791</v>
      </c>
      <c r="C116" s="31"/>
      <c r="D116" s="31">
        <v>-2</v>
      </c>
      <c r="E116" s="76">
        <v>0.47916666666666663</v>
      </c>
      <c r="F116" s="31">
        <v>54</v>
      </c>
      <c r="G116" s="31" t="s">
        <v>600</v>
      </c>
      <c r="H116" s="31" t="s">
        <v>484</v>
      </c>
      <c r="I116" s="31" t="s">
        <v>484</v>
      </c>
      <c r="J116" s="31">
        <v>0</v>
      </c>
      <c r="K116" s="31">
        <v>0</v>
      </c>
      <c r="L116" s="31">
        <v>54</v>
      </c>
      <c r="M116" s="31"/>
      <c r="N116" s="31">
        <v>0</v>
      </c>
      <c r="O116" s="31">
        <v>35</v>
      </c>
      <c r="P116" s="31">
        <v>14</v>
      </c>
      <c r="Q116" s="31">
        <v>5</v>
      </c>
      <c r="R116" s="31">
        <v>0</v>
      </c>
      <c r="S116" s="31">
        <v>0</v>
      </c>
    </row>
    <row r="117" spans="1:19" x14ac:dyDescent="0.25">
      <c r="A117" s="74">
        <v>39460</v>
      </c>
      <c r="B117" s="31" t="s">
        <v>791</v>
      </c>
      <c r="C117" s="31"/>
      <c r="D117" s="31">
        <v>-2</v>
      </c>
      <c r="E117" s="76">
        <v>0.4861111111111111</v>
      </c>
      <c r="F117" s="31">
        <v>263</v>
      </c>
      <c r="G117" s="31" t="s">
        <v>600</v>
      </c>
      <c r="H117" s="31" t="s">
        <v>484</v>
      </c>
      <c r="I117" s="31" t="s">
        <v>484</v>
      </c>
      <c r="J117" s="31">
        <v>0</v>
      </c>
      <c r="K117" s="31">
        <v>0</v>
      </c>
      <c r="L117" s="31">
        <v>263</v>
      </c>
      <c r="M117" s="31"/>
      <c r="N117" s="31">
        <v>9</v>
      </c>
      <c r="O117" s="31">
        <v>95</v>
      </c>
      <c r="P117" s="31">
        <v>143</v>
      </c>
      <c r="Q117" s="31">
        <v>16</v>
      </c>
      <c r="R117" s="31">
        <v>0</v>
      </c>
      <c r="S117" s="31">
        <v>0</v>
      </c>
    </row>
    <row r="118" spans="1:19" x14ac:dyDescent="0.25">
      <c r="A118" s="74">
        <v>39463</v>
      </c>
      <c r="B118" s="1" t="s">
        <v>758</v>
      </c>
      <c r="C118" s="1"/>
      <c r="D118" s="1">
        <v>-2</v>
      </c>
      <c r="E118" s="75">
        <v>0.58680555555555558</v>
      </c>
      <c r="F118" s="1">
        <v>41</v>
      </c>
      <c r="G118" s="1" t="s">
        <v>600</v>
      </c>
      <c r="H118" s="1">
        <v>41</v>
      </c>
      <c r="I118" s="1">
        <v>6</v>
      </c>
      <c r="J118" s="1">
        <v>0</v>
      </c>
      <c r="K118" s="1">
        <v>0</v>
      </c>
      <c r="L118" s="1">
        <v>41</v>
      </c>
      <c r="M118" s="1" t="s">
        <v>832</v>
      </c>
      <c r="N118" s="1">
        <v>0</v>
      </c>
      <c r="O118" s="1">
        <v>5</v>
      </c>
      <c r="P118" s="1">
        <v>30</v>
      </c>
      <c r="Q118" s="1">
        <v>6</v>
      </c>
      <c r="R118" s="1">
        <v>0</v>
      </c>
      <c r="S118" s="1">
        <v>0</v>
      </c>
    </row>
    <row r="119" spans="1:19" x14ac:dyDescent="0.25">
      <c r="A119" s="74">
        <v>39463</v>
      </c>
      <c r="B119" s="1" t="s">
        <v>758</v>
      </c>
      <c r="C119" s="1"/>
      <c r="D119" s="1">
        <v>-2</v>
      </c>
      <c r="E119" s="75">
        <v>0.60486111111111107</v>
      </c>
      <c r="F119" s="1">
        <v>98</v>
      </c>
      <c r="G119" s="1" t="s">
        <v>600</v>
      </c>
      <c r="H119" s="1" t="s">
        <v>484</v>
      </c>
      <c r="I119" s="1">
        <v>6</v>
      </c>
      <c r="J119" s="1">
        <v>0</v>
      </c>
      <c r="K119" s="1">
        <v>0</v>
      </c>
      <c r="L119" s="1">
        <v>98</v>
      </c>
      <c r="M119" s="1" t="s">
        <v>832</v>
      </c>
      <c r="N119" s="1">
        <v>0</v>
      </c>
      <c r="O119" s="1">
        <v>50</v>
      </c>
      <c r="P119" s="1">
        <v>14</v>
      </c>
      <c r="Q119" s="1">
        <v>34</v>
      </c>
      <c r="R119" s="1">
        <v>0</v>
      </c>
      <c r="S119" s="1">
        <v>0</v>
      </c>
    </row>
    <row r="120" spans="1:19" x14ac:dyDescent="0.25">
      <c r="A120" s="74">
        <v>39464</v>
      </c>
      <c r="B120" s="73" t="s">
        <v>791</v>
      </c>
      <c r="D120" s="1">
        <v>-2</v>
      </c>
      <c r="E120" s="81">
        <v>0.64027777777777772</v>
      </c>
      <c r="F120" s="73">
        <v>42</v>
      </c>
      <c r="G120" s="73" t="s">
        <v>600</v>
      </c>
      <c r="H120" s="73" t="s">
        <v>484</v>
      </c>
      <c r="I120" s="73">
        <v>0</v>
      </c>
      <c r="J120" s="73">
        <v>0</v>
      </c>
      <c r="K120" s="73">
        <v>0</v>
      </c>
      <c r="L120" s="73">
        <v>42</v>
      </c>
      <c r="N120" s="73">
        <v>2</v>
      </c>
      <c r="O120" s="73">
        <v>4</v>
      </c>
      <c r="P120" s="73">
        <v>31</v>
      </c>
      <c r="Q120" s="73">
        <v>5</v>
      </c>
      <c r="R120" s="73">
        <v>0</v>
      </c>
      <c r="S120" s="73">
        <v>0</v>
      </c>
    </row>
    <row r="121" spans="1:19" x14ac:dyDescent="0.25">
      <c r="A121" s="74">
        <v>39464</v>
      </c>
      <c r="B121" s="31" t="s">
        <v>500</v>
      </c>
      <c r="C121" s="31"/>
      <c r="D121" s="31">
        <v>-2</v>
      </c>
      <c r="E121" s="76">
        <v>0.64305555555555549</v>
      </c>
      <c r="F121" s="31">
        <v>15</v>
      </c>
      <c r="G121" s="31" t="s">
        <v>600</v>
      </c>
      <c r="H121" s="31">
        <v>15</v>
      </c>
      <c r="I121" s="31">
        <v>1</v>
      </c>
      <c r="J121" s="31">
        <v>0</v>
      </c>
      <c r="K121" s="31">
        <v>0</v>
      </c>
      <c r="L121" s="31">
        <v>15</v>
      </c>
      <c r="M121" s="31" t="s">
        <v>833</v>
      </c>
      <c r="N121" s="31">
        <v>0</v>
      </c>
      <c r="O121" s="31">
        <v>0</v>
      </c>
      <c r="P121" s="31">
        <v>15</v>
      </c>
      <c r="Q121" s="31">
        <v>0</v>
      </c>
      <c r="R121" s="31">
        <v>0</v>
      </c>
      <c r="S121" s="31">
        <v>0</v>
      </c>
    </row>
    <row r="122" spans="1:19" x14ac:dyDescent="0.25">
      <c r="A122" s="74">
        <v>39464</v>
      </c>
      <c r="B122" s="31" t="s">
        <v>834</v>
      </c>
      <c r="C122" s="31"/>
      <c r="D122" s="31">
        <v>-2</v>
      </c>
      <c r="E122" s="76">
        <v>0.66180555555555554</v>
      </c>
      <c r="F122" s="31">
        <v>55</v>
      </c>
      <c r="G122" s="31" t="s">
        <v>600</v>
      </c>
      <c r="H122" s="31">
        <v>55</v>
      </c>
      <c r="I122" s="31">
        <v>2</v>
      </c>
      <c r="J122" s="31">
        <v>0</v>
      </c>
      <c r="K122" s="31">
        <v>0</v>
      </c>
      <c r="L122" s="31">
        <v>55</v>
      </c>
      <c r="M122" s="31" t="s">
        <v>835</v>
      </c>
      <c r="N122" s="31">
        <v>0</v>
      </c>
      <c r="O122" s="31">
        <v>0</v>
      </c>
      <c r="P122" s="31">
        <v>55</v>
      </c>
      <c r="Q122" s="31">
        <v>0</v>
      </c>
      <c r="R122" s="31">
        <v>0</v>
      </c>
      <c r="S122" s="31">
        <v>0</v>
      </c>
    </row>
    <row r="123" spans="1:19" x14ac:dyDescent="0.25">
      <c r="A123" s="74">
        <v>39469</v>
      </c>
      <c r="B123" s="73" t="s">
        <v>791</v>
      </c>
      <c r="D123" s="31">
        <v>-2</v>
      </c>
      <c r="E123" s="81">
        <v>0.3611111111111111</v>
      </c>
      <c r="F123" s="73">
        <v>258</v>
      </c>
      <c r="G123" s="73" t="s">
        <v>600</v>
      </c>
      <c r="H123" s="73" t="s">
        <v>484</v>
      </c>
      <c r="I123" s="73">
        <v>9</v>
      </c>
      <c r="J123" s="73">
        <v>0</v>
      </c>
      <c r="K123" s="73">
        <v>0</v>
      </c>
      <c r="L123" s="73">
        <v>258</v>
      </c>
      <c r="M123" s="73" t="s">
        <v>836</v>
      </c>
      <c r="N123" s="73">
        <v>0</v>
      </c>
      <c r="O123" s="73">
        <v>4</v>
      </c>
      <c r="P123" s="73">
        <v>242</v>
      </c>
      <c r="Q123" s="73">
        <v>10</v>
      </c>
      <c r="R123" s="73">
        <v>0</v>
      </c>
      <c r="S123" s="73">
        <v>0</v>
      </c>
    </row>
    <row r="124" spans="1:19" x14ac:dyDescent="0.25">
      <c r="A124" s="74">
        <v>39471</v>
      </c>
      <c r="B124" s="73" t="s">
        <v>807</v>
      </c>
      <c r="D124" s="1">
        <v>-2</v>
      </c>
      <c r="E124" s="81">
        <v>0.40277777777777773</v>
      </c>
      <c r="F124" s="73">
        <v>41</v>
      </c>
      <c r="G124" s="73" t="s">
        <v>600</v>
      </c>
      <c r="H124" s="73">
        <v>41</v>
      </c>
      <c r="I124" s="73">
        <v>2</v>
      </c>
      <c r="J124" s="73">
        <v>0</v>
      </c>
      <c r="K124" s="73">
        <v>0</v>
      </c>
      <c r="L124" s="73">
        <v>41</v>
      </c>
      <c r="M124" s="73" t="s">
        <v>686</v>
      </c>
      <c r="N124" s="73">
        <v>0</v>
      </c>
      <c r="O124" s="73">
        <v>1</v>
      </c>
      <c r="P124" s="73">
        <v>28</v>
      </c>
      <c r="Q124" s="73">
        <v>12</v>
      </c>
      <c r="R124" s="73">
        <v>0</v>
      </c>
      <c r="S124" s="73">
        <v>0</v>
      </c>
    </row>
    <row r="125" spans="1:19" x14ac:dyDescent="0.25">
      <c r="A125" s="74">
        <v>39471</v>
      </c>
      <c r="B125" s="73" t="s">
        <v>807</v>
      </c>
      <c r="D125" s="1">
        <v>-2</v>
      </c>
      <c r="E125" s="81">
        <v>0.40625</v>
      </c>
      <c r="F125" s="73">
        <v>11</v>
      </c>
      <c r="G125" s="73" t="s">
        <v>600</v>
      </c>
      <c r="H125" s="73">
        <v>11</v>
      </c>
      <c r="I125" s="73">
        <v>2</v>
      </c>
      <c r="J125" s="73">
        <v>0</v>
      </c>
      <c r="K125" s="73">
        <v>0</v>
      </c>
      <c r="L125" s="73">
        <v>11</v>
      </c>
      <c r="M125" s="73" t="s">
        <v>837</v>
      </c>
      <c r="N125" s="73">
        <v>0</v>
      </c>
      <c r="O125" s="73">
        <v>0</v>
      </c>
      <c r="P125" s="73">
        <v>11</v>
      </c>
      <c r="Q125" s="73">
        <v>0</v>
      </c>
      <c r="R125" s="73">
        <v>0</v>
      </c>
      <c r="S125" s="73">
        <v>0</v>
      </c>
    </row>
    <row r="126" spans="1:19" x14ac:dyDescent="0.25">
      <c r="A126" s="74">
        <v>39471</v>
      </c>
      <c r="B126" s="73" t="s">
        <v>838</v>
      </c>
      <c r="D126" s="1">
        <v>-2</v>
      </c>
      <c r="E126" s="81">
        <v>0.42222222222222222</v>
      </c>
      <c r="F126" s="73">
        <v>21</v>
      </c>
      <c r="G126" s="73" t="s">
        <v>600</v>
      </c>
      <c r="H126" s="73">
        <v>14</v>
      </c>
      <c r="I126" s="73">
        <v>0</v>
      </c>
      <c r="J126" s="73">
        <v>0</v>
      </c>
      <c r="K126" s="73">
        <v>0</v>
      </c>
      <c r="L126" s="73">
        <v>21</v>
      </c>
      <c r="N126" s="73">
        <v>0</v>
      </c>
      <c r="O126" s="73">
        <v>0</v>
      </c>
      <c r="P126" s="73">
        <v>21</v>
      </c>
      <c r="Q126" s="73">
        <v>0</v>
      </c>
      <c r="R126" s="73">
        <v>0</v>
      </c>
      <c r="S126" s="73">
        <v>0</v>
      </c>
    </row>
    <row r="127" spans="1:19" x14ac:dyDescent="0.25">
      <c r="A127" s="74">
        <v>39471</v>
      </c>
      <c r="B127" s="73" t="s">
        <v>838</v>
      </c>
      <c r="D127" s="1">
        <v>-2</v>
      </c>
      <c r="E127" s="81">
        <v>0.4284722222222222</v>
      </c>
      <c r="F127" s="73">
        <v>41</v>
      </c>
      <c r="G127" s="73" t="s">
        <v>600</v>
      </c>
      <c r="H127" s="73" t="s">
        <v>484</v>
      </c>
      <c r="I127" s="73">
        <v>1</v>
      </c>
      <c r="J127" s="73">
        <v>0</v>
      </c>
      <c r="K127" s="73">
        <v>0</v>
      </c>
      <c r="L127" s="73">
        <v>41</v>
      </c>
      <c r="M127" s="73" t="s">
        <v>839</v>
      </c>
      <c r="N127" s="73">
        <v>0</v>
      </c>
      <c r="O127" s="73">
        <v>0</v>
      </c>
      <c r="P127" s="73">
        <v>41</v>
      </c>
      <c r="Q127" s="73">
        <v>0</v>
      </c>
      <c r="R127" s="73">
        <v>0</v>
      </c>
      <c r="S127" s="73">
        <v>0</v>
      </c>
    </row>
    <row r="128" spans="1:19" x14ac:dyDescent="0.25">
      <c r="A128" s="74">
        <v>39471</v>
      </c>
      <c r="B128" s="73" t="s">
        <v>840</v>
      </c>
      <c r="D128" s="1">
        <v>-2</v>
      </c>
      <c r="E128" s="81">
        <v>0.46319444444444441</v>
      </c>
      <c r="F128" s="73">
        <v>1100</v>
      </c>
      <c r="G128" s="73" t="s">
        <v>614</v>
      </c>
      <c r="H128" s="73" t="s">
        <v>484</v>
      </c>
      <c r="I128" s="73" t="s">
        <v>484</v>
      </c>
      <c r="J128" s="73">
        <v>0</v>
      </c>
      <c r="K128" s="73">
        <v>0</v>
      </c>
      <c r="L128" s="73">
        <v>1100</v>
      </c>
      <c r="M128" s="73" t="s">
        <v>819</v>
      </c>
      <c r="N128" s="73">
        <v>0</v>
      </c>
      <c r="O128" s="73">
        <v>22</v>
      </c>
      <c r="P128" s="73">
        <v>1078</v>
      </c>
      <c r="Q128" s="73">
        <v>0</v>
      </c>
      <c r="R128" s="73">
        <v>0</v>
      </c>
      <c r="S128" s="73">
        <v>0</v>
      </c>
    </row>
    <row r="129" spans="1:19" x14ac:dyDescent="0.25">
      <c r="A129" s="74">
        <v>39472</v>
      </c>
      <c r="B129" s="1" t="s">
        <v>809</v>
      </c>
      <c r="C129" s="1"/>
      <c r="D129" s="1">
        <v>-2</v>
      </c>
      <c r="E129" s="75">
        <v>0.44374999999999998</v>
      </c>
      <c r="F129" s="1">
        <v>168</v>
      </c>
      <c r="G129" s="1" t="s">
        <v>600</v>
      </c>
      <c r="H129" s="1">
        <v>168</v>
      </c>
      <c r="I129" s="1">
        <v>3</v>
      </c>
      <c r="J129" s="1">
        <v>0</v>
      </c>
      <c r="K129" s="1">
        <v>0</v>
      </c>
      <c r="L129" s="1">
        <v>168</v>
      </c>
      <c r="M129" s="1" t="s">
        <v>841</v>
      </c>
      <c r="N129" s="1">
        <v>0</v>
      </c>
      <c r="O129" s="1">
        <v>0</v>
      </c>
      <c r="P129" s="1">
        <v>168</v>
      </c>
      <c r="Q129" s="1">
        <v>0</v>
      </c>
      <c r="R129" s="1">
        <v>0</v>
      </c>
      <c r="S129" s="1">
        <v>0</v>
      </c>
    </row>
    <row r="130" spans="1:19" x14ac:dyDescent="0.25">
      <c r="A130" s="74">
        <v>39472</v>
      </c>
      <c r="B130" s="1" t="s">
        <v>809</v>
      </c>
      <c r="C130" s="1"/>
      <c r="D130" s="1">
        <v>-2</v>
      </c>
      <c r="E130" s="75">
        <v>0.4548611111111111</v>
      </c>
      <c r="F130" s="1">
        <v>227</v>
      </c>
      <c r="G130" s="1" t="s">
        <v>600</v>
      </c>
      <c r="H130" s="1" t="s">
        <v>484</v>
      </c>
      <c r="I130" s="1" t="s">
        <v>484</v>
      </c>
      <c r="J130" s="1">
        <v>0</v>
      </c>
      <c r="K130" s="1">
        <v>0</v>
      </c>
      <c r="L130" s="1">
        <v>227</v>
      </c>
      <c r="M130" s="1"/>
      <c r="N130" s="1">
        <v>1</v>
      </c>
      <c r="O130" s="1">
        <v>28</v>
      </c>
      <c r="P130" s="1">
        <v>198</v>
      </c>
      <c r="Q130" s="1">
        <v>0</v>
      </c>
      <c r="R130" s="1">
        <v>0</v>
      </c>
      <c r="S130" s="1">
        <v>0</v>
      </c>
    </row>
    <row r="131" spans="1:19" x14ac:dyDescent="0.25">
      <c r="A131" s="74">
        <v>39472</v>
      </c>
      <c r="B131" s="73" t="s">
        <v>810</v>
      </c>
      <c r="D131" s="1">
        <v>-2</v>
      </c>
      <c r="E131" s="81">
        <v>0.42569444444444443</v>
      </c>
      <c r="F131" s="73">
        <v>45</v>
      </c>
      <c r="G131" s="73" t="s">
        <v>600</v>
      </c>
      <c r="H131" s="73" t="s">
        <v>484</v>
      </c>
      <c r="I131" s="73">
        <v>5</v>
      </c>
      <c r="J131" s="73">
        <v>0</v>
      </c>
      <c r="K131" s="73">
        <v>0</v>
      </c>
      <c r="L131" s="73">
        <v>45</v>
      </c>
      <c r="M131" s="73" t="s">
        <v>842</v>
      </c>
      <c r="N131" s="73">
        <v>0</v>
      </c>
      <c r="O131" s="73">
        <v>0</v>
      </c>
      <c r="P131" s="73">
        <v>45</v>
      </c>
      <c r="Q131" s="73">
        <v>0</v>
      </c>
      <c r="R131" s="73">
        <v>0</v>
      </c>
      <c r="S131" s="73">
        <v>0</v>
      </c>
    </row>
    <row r="132" spans="1:19" x14ac:dyDescent="0.25">
      <c r="A132" s="74">
        <v>39473</v>
      </c>
      <c r="B132" s="31" t="s">
        <v>843</v>
      </c>
      <c r="C132" s="31"/>
      <c r="D132" s="31">
        <v>-2</v>
      </c>
      <c r="E132" s="76">
        <v>0.46458333333333329</v>
      </c>
      <c r="F132" s="31">
        <v>81</v>
      </c>
      <c r="G132" s="31" t="s">
        <v>600</v>
      </c>
      <c r="H132" s="31">
        <v>66</v>
      </c>
      <c r="I132" s="31">
        <v>5</v>
      </c>
      <c r="J132" s="31">
        <v>0</v>
      </c>
      <c r="K132" s="31">
        <v>0</v>
      </c>
      <c r="L132" s="31">
        <v>81</v>
      </c>
      <c r="M132" s="31" t="s">
        <v>817</v>
      </c>
      <c r="N132" s="31">
        <v>0</v>
      </c>
      <c r="O132" s="31">
        <v>48</v>
      </c>
      <c r="P132" s="31">
        <v>15</v>
      </c>
      <c r="Q132" s="31">
        <v>6</v>
      </c>
      <c r="R132" s="31">
        <v>0</v>
      </c>
      <c r="S132" s="31">
        <v>0</v>
      </c>
    </row>
    <row r="133" spans="1:19" x14ac:dyDescent="0.25">
      <c r="A133" s="74">
        <v>39473</v>
      </c>
      <c r="B133" s="79" t="s">
        <v>844</v>
      </c>
      <c r="C133" s="79"/>
      <c r="D133" s="31">
        <v>-2</v>
      </c>
      <c r="E133" s="80">
        <v>0.47291666666666665</v>
      </c>
      <c r="F133" s="79">
        <v>15</v>
      </c>
      <c r="G133" s="79" t="s">
        <v>600</v>
      </c>
      <c r="H133" s="79">
        <v>15</v>
      </c>
      <c r="I133" s="79">
        <v>3</v>
      </c>
      <c r="J133" s="79">
        <v>0</v>
      </c>
      <c r="K133" s="79">
        <v>0</v>
      </c>
      <c r="L133" s="79">
        <v>15</v>
      </c>
      <c r="M133" s="79" t="s">
        <v>845</v>
      </c>
      <c r="N133" s="79">
        <v>0</v>
      </c>
      <c r="O133" s="79">
        <v>0</v>
      </c>
      <c r="P133" s="79">
        <v>14</v>
      </c>
      <c r="Q133" s="79">
        <v>1</v>
      </c>
      <c r="R133" s="79">
        <v>0</v>
      </c>
      <c r="S133" s="79">
        <v>0</v>
      </c>
    </row>
    <row r="134" spans="1:19" x14ac:dyDescent="0.25">
      <c r="A134" s="74">
        <v>39473</v>
      </c>
      <c r="B134" s="79" t="s">
        <v>773</v>
      </c>
      <c r="C134" s="79"/>
      <c r="D134" s="31">
        <v>-2</v>
      </c>
      <c r="E134" s="80">
        <v>0.48333333333333334</v>
      </c>
      <c r="F134" s="79">
        <v>1</v>
      </c>
      <c r="G134" s="79" t="s">
        <v>600</v>
      </c>
      <c r="H134" s="79">
        <v>1</v>
      </c>
      <c r="I134" s="79">
        <v>1</v>
      </c>
      <c r="J134" s="79">
        <v>0</v>
      </c>
      <c r="K134" s="79">
        <v>0</v>
      </c>
      <c r="L134" s="79">
        <v>1</v>
      </c>
      <c r="M134" s="79" t="s">
        <v>801</v>
      </c>
      <c r="N134" s="79">
        <v>0</v>
      </c>
      <c r="O134" s="79">
        <v>0</v>
      </c>
      <c r="P134" s="79">
        <v>1</v>
      </c>
      <c r="Q134" s="79">
        <v>0</v>
      </c>
      <c r="R134" s="79">
        <v>0</v>
      </c>
      <c r="S134" s="79">
        <v>0</v>
      </c>
    </row>
    <row r="135" spans="1:19" x14ac:dyDescent="0.25">
      <c r="A135" s="74">
        <v>39473</v>
      </c>
      <c r="B135" s="79" t="s">
        <v>773</v>
      </c>
      <c r="C135" s="79"/>
      <c r="D135" s="31">
        <v>-2</v>
      </c>
      <c r="E135" s="80">
        <v>0.48819444444444443</v>
      </c>
      <c r="F135" s="79">
        <v>71</v>
      </c>
      <c r="G135" s="79" t="s">
        <v>600</v>
      </c>
      <c r="H135" s="79">
        <v>71</v>
      </c>
      <c r="I135" s="79">
        <v>5</v>
      </c>
      <c r="J135" s="79">
        <v>0</v>
      </c>
      <c r="K135" s="79">
        <v>0</v>
      </c>
      <c r="L135" s="79">
        <v>71</v>
      </c>
      <c r="M135" s="79" t="s">
        <v>846</v>
      </c>
      <c r="N135" s="79">
        <v>0</v>
      </c>
      <c r="O135" s="79">
        <v>2</v>
      </c>
      <c r="P135" s="79">
        <v>68</v>
      </c>
      <c r="Q135" s="79">
        <v>1</v>
      </c>
      <c r="R135" s="79">
        <v>0</v>
      </c>
      <c r="S135" s="79">
        <v>0</v>
      </c>
    </row>
    <row r="136" spans="1:19" x14ac:dyDescent="0.25">
      <c r="A136" s="74">
        <v>39475</v>
      </c>
      <c r="B136" s="31" t="s">
        <v>744</v>
      </c>
      <c r="C136" s="31"/>
      <c r="D136" s="31">
        <v>-2</v>
      </c>
      <c r="E136" s="76">
        <v>0.51527777777777772</v>
      </c>
      <c r="F136" s="31">
        <v>566</v>
      </c>
      <c r="G136" s="31" t="s">
        <v>600</v>
      </c>
      <c r="H136" s="31" t="s">
        <v>484</v>
      </c>
      <c r="I136" s="31">
        <v>7</v>
      </c>
      <c r="J136" s="31">
        <v>0</v>
      </c>
      <c r="K136" s="31">
        <v>0</v>
      </c>
      <c r="L136" s="31">
        <v>566</v>
      </c>
      <c r="M136" s="31" t="s">
        <v>847</v>
      </c>
      <c r="N136" s="31">
        <v>18</v>
      </c>
      <c r="O136" s="31">
        <v>240</v>
      </c>
      <c r="P136" s="31">
        <v>256</v>
      </c>
      <c r="Q136" s="31">
        <v>62</v>
      </c>
      <c r="R136" s="31">
        <v>0</v>
      </c>
      <c r="S136" s="31">
        <v>0</v>
      </c>
    </row>
    <row r="137" spans="1:19" x14ac:dyDescent="0.25">
      <c r="A137" s="74">
        <v>39476</v>
      </c>
      <c r="B137" s="31" t="s">
        <v>818</v>
      </c>
      <c r="C137" s="31"/>
      <c r="D137" s="31">
        <v>-2</v>
      </c>
      <c r="E137" s="76">
        <v>0.56944444444444442</v>
      </c>
      <c r="F137" s="31">
        <v>1119</v>
      </c>
      <c r="G137" s="31" t="s">
        <v>600</v>
      </c>
      <c r="H137" s="31" t="s">
        <v>484</v>
      </c>
      <c r="I137" s="31">
        <v>10</v>
      </c>
      <c r="J137" s="31">
        <v>0</v>
      </c>
      <c r="K137" s="31">
        <v>0</v>
      </c>
      <c r="L137" s="31">
        <v>1119</v>
      </c>
      <c r="M137" s="31" t="s">
        <v>819</v>
      </c>
      <c r="N137" s="31">
        <v>90</v>
      </c>
      <c r="O137" s="31">
        <v>805</v>
      </c>
      <c r="P137" s="31">
        <v>60</v>
      </c>
      <c r="Q137" s="31">
        <v>84</v>
      </c>
      <c r="R137" s="31">
        <v>0</v>
      </c>
      <c r="S137" s="31">
        <v>0</v>
      </c>
    </row>
    <row r="138" spans="1:19" x14ac:dyDescent="0.25">
      <c r="A138" s="74">
        <v>39476</v>
      </c>
      <c r="B138" s="31" t="s">
        <v>818</v>
      </c>
      <c r="C138" s="31"/>
      <c r="D138" s="31">
        <v>-2</v>
      </c>
      <c r="E138" s="76">
        <v>0.58333333333333326</v>
      </c>
      <c r="F138" s="31">
        <v>1119</v>
      </c>
      <c r="G138" s="31" t="s">
        <v>600</v>
      </c>
      <c r="H138" s="31" t="s">
        <v>484</v>
      </c>
      <c r="I138" s="31">
        <v>10</v>
      </c>
      <c r="J138" s="31">
        <v>0</v>
      </c>
      <c r="K138" s="31">
        <v>0</v>
      </c>
      <c r="L138" s="31">
        <v>1119</v>
      </c>
      <c r="M138" s="31" t="s">
        <v>819</v>
      </c>
      <c r="N138" s="31">
        <v>108</v>
      </c>
      <c r="O138" s="31">
        <v>807</v>
      </c>
      <c r="P138" s="31">
        <v>30</v>
      </c>
      <c r="Q138" s="31">
        <v>238</v>
      </c>
      <c r="R138" s="31">
        <v>0</v>
      </c>
      <c r="S138" s="31">
        <v>0</v>
      </c>
    </row>
    <row r="139" spans="1:19" x14ac:dyDescent="0.25">
      <c r="A139" s="74">
        <v>39476</v>
      </c>
      <c r="B139" s="31" t="s">
        <v>818</v>
      </c>
      <c r="C139" s="31"/>
      <c r="D139" s="31">
        <v>-2</v>
      </c>
      <c r="E139" s="76">
        <v>0.58680555555555558</v>
      </c>
      <c r="F139" s="31">
        <v>1119</v>
      </c>
      <c r="G139" s="31" t="s">
        <v>600</v>
      </c>
      <c r="H139" s="31" t="s">
        <v>484</v>
      </c>
      <c r="I139" s="31">
        <v>10</v>
      </c>
      <c r="J139" s="31">
        <v>0</v>
      </c>
      <c r="K139" s="31">
        <v>0</v>
      </c>
      <c r="L139" s="31">
        <v>1119</v>
      </c>
      <c r="M139" s="31" t="s">
        <v>819</v>
      </c>
      <c r="N139" s="31">
        <v>0</v>
      </c>
      <c r="O139" s="31">
        <v>0</v>
      </c>
      <c r="P139" s="31">
        <v>0</v>
      </c>
      <c r="Q139" s="31">
        <v>0</v>
      </c>
      <c r="R139" s="31">
        <v>0</v>
      </c>
      <c r="S139" s="31">
        <v>1119</v>
      </c>
    </row>
    <row r="140" spans="1:19" x14ac:dyDescent="0.25">
      <c r="A140" s="78">
        <v>39496</v>
      </c>
      <c r="B140" s="79" t="s">
        <v>987</v>
      </c>
      <c r="C140" s="79"/>
      <c r="D140" s="31">
        <v>-2</v>
      </c>
      <c r="E140" s="80">
        <v>0.31597222222222221</v>
      </c>
      <c r="F140" s="79">
        <v>1</v>
      </c>
      <c r="G140" s="79" t="s">
        <v>600</v>
      </c>
      <c r="H140" s="79">
        <v>1</v>
      </c>
      <c r="I140" s="79">
        <v>0</v>
      </c>
      <c r="J140" s="79">
        <v>0</v>
      </c>
      <c r="K140" s="79">
        <v>0</v>
      </c>
      <c r="L140" s="79">
        <v>1</v>
      </c>
      <c r="M140" s="79"/>
      <c r="N140" s="79">
        <v>0</v>
      </c>
      <c r="O140" s="79">
        <v>0</v>
      </c>
      <c r="P140" s="79">
        <v>1</v>
      </c>
      <c r="Q140" s="79">
        <v>0</v>
      </c>
      <c r="R140" s="79">
        <v>0</v>
      </c>
      <c r="S140" s="79">
        <v>0</v>
      </c>
    </row>
    <row r="141" spans="1:19" x14ac:dyDescent="0.25">
      <c r="A141" s="78">
        <v>39500</v>
      </c>
      <c r="B141" s="79" t="s">
        <v>773</v>
      </c>
      <c r="C141" s="79"/>
      <c r="D141" s="31">
        <v>-2</v>
      </c>
      <c r="E141" s="80">
        <v>0.38958333333333334</v>
      </c>
      <c r="F141" s="79">
        <v>32</v>
      </c>
      <c r="G141" s="79" t="s">
        <v>600</v>
      </c>
      <c r="H141" s="79" t="s">
        <v>484</v>
      </c>
      <c r="I141" s="79">
        <v>4</v>
      </c>
      <c r="J141" s="79">
        <v>0</v>
      </c>
      <c r="K141" s="79">
        <v>0</v>
      </c>
      <c r="L141" s="79">
        <v>32</v>
      </c>
      <c r="M141" s="79" t="s">
        <v>848</v>
      </c>
      <c r="N141" s="79">
        <v>0</v>
      </c>
      <c r="O141" s="79">
        <v>2</v>
      </c>
      <c r="P141" s="79">
        <v>30</v>
      </c>
      <c r="Q141" s="79">
        <v>0</v>
      </c>
      <c r="R141" s="79">
        <v>0</v>
      </c>
      <c r="S141" s="79">
        <v>0</v>
      </c>
    </row>
    <row r="142" spans="1:19" x14ac:dyDescent="0.25">
      <c r="A142" s="78">
        <v>39500</v>
      </c>
      <c r="B142" s="79" t="s">
        <v>773</v>
      </c>
      <c r="C142" s="79"/>
      <c r="D142" s="31">
        <v>-2</v>
      </c>
      <c r="E142" s="80">
        <v>0.39791666666666664</v>
      </c>
      <c r="F142" s="79">
        <v>83</v>
      </c>
      <c r="G142" s="79" t="s">
        <v>600</v>
      </c>
      <c r="H142" s="79" t="s">
        <v>484</v>
      </c>
      <c r="I142" s="79" t="s">
        <v>484</v>
      </c>
      <c r="J142" s="79">
        <v>0</v>
      </c>
      <c r="K142" s="79">
        <v>0</v>
      </c>
      <c r="L142" s="79">
        <v>83</v>
      </c>
      <c r="M142" s="79"/>
      <c r="N142" s="79">
        <v>0</v>
      </c>
      <c r="O142" s="79">
        <v>0</v>
      </c>
      <c r="P142" s="79">
        <v>83</v>
      </c>
      <c r="Q142" s="79">
        <v>0</v>
      </c>
      <c r="R142" s="79">
        <v>0</v>
      </c>
      <c r="S142" s="79">
        <v>0</v>
      </c>
    </row>
    <row r="143" spans="1:19" x14ac:dyDescent="0.25">
      <c r="A143" s="78">
        <v>39500</v>
      </c>
      <c r="B143" s="79" t="s">
        <v>773</v>
      </c>
      <c r="C143" s="79" t="s">
        <v>849</v>
      </c>
      <c r="D143" s="31">
        <v>-2</v>
      </c>
      <c r="E143" s="80">
        <v>0.40833333333333333</v>
      </c>
      <c r="F143" s="79">
        <v>63</v>
      </c>
      <c r="G143" s="79" t="s">
        <v>600</v>
      </c>
      <c r="H143" s="79">
        <v>53</v>
      </c>
      <c r="I143" s="79">
        <v>8</v>
      </c>
      <c r="J143" s="79">
        <v>0</v>
      </c>
      <c r="K143" s="79">
        <v>0</v>
      </c>
      <c r="L143" s="79">
        <v>63</v>
      </c>
      <c r="M143" s="79" t="s">
        <v>850</v>
      </c>
      <c r="N143" s="79">
        <v>0</v>
      </c>
      <c r="O143" s="79">
        <v>36</v>
      </c>
      <c r="P143" s="79">
        <v>27</v>
      </c>
      <c r="Q143" s="79">
        <v>0</v>
      </c>
      <c r="R143" s="79">
        <v>0</v>
      </c>
      <c r="S143" s="79">
        <v>0</v>
      </c>
    </row>
    <row r="144" spans="1:19" x14ac:dyDescent="0.25">
      <c r="A144" s="78">
        <v>39500</v>
      </c>
      <c r="B144" s="79" t="s">
        <v>851</v>
      </c>
      <c r="C144" s="79"/>
      <c r="D144" s="31">
        <v>-2</v>
      </c>
      <c r="E144" s="80">
        <v>0.4194444444444444</v>
      </c>
      <c r="F144" s="84">
        <v>57</v>
      </c>
      <c r="G144" s="79" t="s">
        <v>600</v>
      </c>
      <c r="H144" s="79" t="s">
        <v>484</v>
      </c>
      <c r="I144" s="79">
        <v>6</v>
      </c>
      <c r="J144" s="79">
        <v>0</v>
      </c>
      <c r="K144" s="79">
        <v>0</v>
      </c>
      <c r="L144" s="79">
        <v>57</v>
      </c>
      <c r="M144" s="79" t="s">
        <v>852</v>
      </c>
      <c r="N144" s="79">
        <v>0</v>
      </c>
      <c r="O144" s="79">
        <v>30</v>
      </c>
      <c r="P144" s="79">
        <v>12</v>
      </c>
      <c r="Q144" s="79">
        <v>15</v>
      </c>
      <c r="R144" s="79">
        <v>0</v>
      </c>
      <c r="S144" s="79">
        <v>0</v>
      </c>
    </row>
    <row r="145" spans="1:19" x14ac:dyDescent="0.25">
      <c r="A145" s="78">
        <v>39498</v>
      </c>
      <c r="B145" s="79" t="s">
        <v>749</v>
      </c>
      <c r="C145" s="79"/>
      <c r="D145" s="31">
        <v>-2</v>
      </c>
      <c r="E145" s="80">
        <v>0.37013888888888885</v>
      </c>
      <c r="F145" s="79">
        <v>11</v>
      </c>
      <c r="G145" s="79" t="s">
        <v>600</v>
      </c>
      <c r="H145" s="79">
        <v>5</v>
      </c>
      <c r="I145" s="79">
        <v>1</v>
      </c>
      <c r="J145" s="79">
        <v>0</v>
      </c>
      <c r="K145" s="79">
        <v>0</v>
      </c>
      <c r="L145" s="79">
        <v>11</v>
      </c>
      <c r="M145" s="79" t="s">
        <v>853</v>
      </c>
      <c r="N145" s="79">
        <v>0</v>
      </c>
      <c r="O145" s="79">
        <v>1</v>
      </c>
      <c r="P145" s="79">
        <v>10</v>
      </c>
      <c r="Q145" s="79">
        <v>0</v>
      </c>
      <c r="R145" s="79">
        <v>0</v>
      </c>
      <c r="S145" s="79">
        <v>0</v>
      </c>
    </row>
    <row r="146" spans="1:19" x14ac:dyDescent="0.25">
      <c r="A146" s="78">
        <v>39498</v>
      </c>
      <c r="B146" s="79" t="s">
        <v>749</v>
      </c>
      <c r="C146" s="79"/>
      <c r="D146" s="31">
        <v>-2</v>
      </c>
      <c r="E146" s="80">
        <v>0.37430555555555556</v>
      </c>
      <c r="F146" s="79">
        <v>7</v>
      </c>
      <c r="G146" s="79" t="s">
        <v>600</v>
      </c>
      <c r="H146" s="79">
        <v>7</v>
      </c>
      <c r="I146" s="79">
        <v>0</v>
      </c>
      <c r="J146" s="79">
        <v>0</v>
      </c>
      <c r="K146" s="79">
        <v>0</v>
      </c>
      <c r="L146" s="79">
        <v>7</v>
      </c>
      <c r="M146" s="79"/>
      <c r="N146" s="79">
        <v>0</v>
      </c>
      <c r="O146" s="79">
        <v>0</v>
      </c>
      <c r="P146" s="79">
        <v>7</v>
      </c>
      <c r="Q146" s="79">
        <v>0</v>
      </c>
      <c r="R146" s="79">
        <v>0</v>
      </c>
      <c r="S146" s="79">
        <v>0</v>
      </c>
    </row>
    <row r="147" spans="1:19" x14ac:dyDescent="0.25">
      <c r="A147" s="78">
        <v>39503</v>
      </c>
      <c r="B147" s="31" t="s">
        <v>823</v>
      </c>
      <c r="C147" s="31"/>
      <c r="D147" s="31">
        <v>-2</v>
      </c>
      <c r="E147" s="76">
        <v>0.44791666666666663</v>
      </c>
      <c r="F147" s="31">
        <v>123</v>
      </c>
      <c r="G147" s="31" t="s">
        <v>600</v>
      </c>
      <c r="H147" s="31" t="s">
        <v>484</v>
      </c>
      <c r="I147" s="31">
        <v>5</v>
      </c>
      <c r="J147" s="31">
        <v>0</v>
      </c>
      <c r="K147" s="31">
        <v>0</v>
      </c>
      <c r="L147" s="31">
        <v>103</v>
      </c>
      <c r="M147" s="31" t="s">
        <v>824</v>
      </c>
      <c r="N147" s="31">
        <v>1</v>
      </c>
      <c r="O147" s="31">
        <v>25</v>
      </c>
      <c r="P147" s="31">
        <v>96</v>
      </c>
      <c r="Q147" s="31">
        <v>10</v>
      </c>
      <c r="R147" s="31">
        <v>0</v>
      </c>
      <c r="S147" s="31">
        <v>0</v>
      </c>
    </row>
    <row r="148" spans="1:19" x14ac:dyDescent="0.25">
      <c r="A148" s="78">
        <v>39503</v>
      </c>
      <c r="B148" s="31" t="s">
        <v>758</v>
      </c>
      <c r="C148" s="31"/>
      <c r="D148" s="31">
        <v>-2</v>
      </c>
      <c r="E148" s="76">
        <v>0.4597222222222222</v>
      </c>
      <c r="F148" s="31">
        <v>112</v>
      </c>
      <c r="G148" s="31" t="s">
        <v>600</v>
      </c>
      <c r="H148" s="31" t="s">
        <v>484</v>
      </c>
      <c r="I148" s="31">
        <v>7</v>
      </c>
      <c r="J148" s="31">
        <v>0</v>
      </c>
      <c r="K148" s="31">
        <v>0</v>
      </c>
      <c r="L148" s="31">
        <v>112</v>
      </c>
      <c r="M148" s="31" t="s">
        <v>854</v>
      </c>
      <c r="N148" s="31">
        <v>0</v>
      </c>
      <c r="O148" s="31">
        <v>83</v>
      </c>
      <c r="P148" s="31">
        <v>19</v>
      </c>
      <c r="Q148" s="31">
        <v>10</v>
      </c>
      <c r="R148" s="31">
        <v>0</v>
      </c>
      <c r="S148" s="31">
        <v>0</v>
      </c>
    </row>
    <row r="149" spans="1:19" x14ac:dyDescent="0.25">
      <c r="A149" s="78">
        <v>39503</v>
      </c>
      <c r="B149" s="31" t="s">
        <v>758</v>
      </c>
      <c r="C149" s="31"/>
      <c r="D149" s="31">
        <v>-2</v>
      </c>
      <c r="E149" s="76">
        <v>0.47777777777777775</v>
      </c>
      <c r="F149" s="31">
        <v>123</v>
      </c>
      <c r="G149" s="31" t="s">
        <v>600</v>
      </c>
      <c r="H149" s="31" t="s">
        <v>484</v>
      </c>
      <c r="I149" s="31">
        <v>7</v>
      </c>
      <c r="J149" s="31">
        <v>0</v>
      </c>
      <c r="K149" s="31">
        <v>0</v>
      </c>
      <c r="L149" s="31">
        <v>123</v>
      </c>
      <c r="M149" s="31" t="s">
        <v>854</v>
      </c>
      <c r="N149" s="31">
        <v>0</v>
      </c>
      <c r="O149" s="31">
        <v>108</v>
      </c>
      <c r="P149" s="31">
        <v>11</v>
      </c>
      <c r="Q149" s="31">
        <v>4</v>
      </c>
      <c r="R149" s="31">
        <v>0</v>
      </c>
      <c r="S149" s="31">
        <v>0</v>
      </c>
    </row>
    <row r="150" spans="1:19" x14ac:dyDescent="0.25">
      <c r="A150" s="74">
        <v>39513</v>
      </c>
      <c r="B150" s="73" t="s">
        <v>855</v>
      </c>
      <c r="D150" s="73">
        <v>-2</v>
      </c>
      <c r="E150" s="81">
        <v>0.32013888888888886</v>
      </c>
      <c r="F150" s="73">
        <v>51</v>
      </c>
      <c r="G150" s="73" t="s">
        <v>600</v>
      </c>
      <c r="H150" s="73" t="s">
        <v>484</v>
      </c>
      <c r="I150" s="73" t="s">
        <v>484</v>
      </c>
      <c r="J150" s="73">
        <v>0</v>
      </c>
      <c r="K150" s="73">
        <v>0</v>
      </c>
      <c r="L150" s="73">
        <v>51</v>
      </c>
      <c r="N150" s="73">
        <v>0</v>
      </c>
      <c r="O150" s="73">
        <v>0</v>
      </c>
      <c r="P150" s="73">
        <v>51</v>
      </c>
      <c r="Q150" s="73">
        <v>0</v>
      </c>
      <c r="R150" s="73">
        <v>0</v>
      </c>
      <c r="S150" s="73">
        <v>0</v>
      </c>
    </row>
    <row r="151" spans="1:19" x14ac:dyDescent="0.25">
      <c r="A151" s="74">
        <v>39513</v>
      </c>
      <c r="B151" s="1" t="s">
        <v>856</v>
      </c>
      <c r="C151" s="1"/>
      <c r="D151" s="1">
        <v>-2</v>
      </c>
      <c r="E151" s="75">
        <v>0.32013888888888886</v>
      </c>
      <c r="F151" s="1">
        <v>31</v>
      </c>
      <c r="G151" s="1" t="s">
        <v>600</v>
      </c>
      <c r="H151" s="1" t="s">
        <v>484</v>
      </c>
      <c r="I151" s="1">
        <v>2</v>
      </c>
      <c r="J151" s="1">
        <v>0</v>
      </c>
      <c r="K151" s="1">
        <v>0</v>
      </c>
      <c r="L151" s="1">
        <v>31</v>
      </c>
      <c r="M151" s="1" t="s">
        <v>857</v>
      </c>
      <c r="N151" s="1">
        <v>0</v>
      </c>
      <c r="O151" s="1">
        <v>1</v>
      </c>
      <c r="P151" s="1">
        <v>24</v>
      </c>
      <c r="Q151" s="1">
        <v>6</v>
      </c>
      <c r="R151" s="1">
        <v>0</v>
      </c>
      <c r="S151" s="1">
        <v>0</v>
      </c>
    </row>
    <row r="152" spans="1:19" x14ac:dyDescent="0.25">
      <c r="A152" s="74">
        <v>39513</v>
      </c>
      <c r="B152" s="1" t="s">
        <v>856</v>
      </c>
      <c r="C152" s="1"/>
      <c r="D152" s="1">
        <v>-2</v>
      </c>
      <c r="E152" s="75">
        <v>0.32847222222222222</v>
      </c>
      <c r="F152" s="1">
        <v>15</v>
      </c>
      <c r="G152" s="1" t="s">
        <v>600</v>
      </c>
      <c r="H152" s="1" t="s">
        <v>484</v>
      </c>
      <c r="I152" s="1" t="s">
        <v>484</v>
      </c>
      <c r="J152" s="1">
        <v>0</v>
      </c>
      <c r="K152" s="1">
        <v>0</v>
      </c>
      <c r="L152" s="1">
        <v>15</v>
      </c>
      <c r="M152" s="1"/>
      <c r="N152" s="1">
        <v>0</v>
      </c>
      <c r="O152" s="1">
        <v>0</v>
      </c>
      <c r="P152" s="1">
        <v>0</v>
      </c>
      <c r="Q152" s="1">
        <v>0</v>
      </c>
      <c r="R152" s="1">
        <v>0</v>
      </c>
      <c r="S152" s="1">
        <v>15</v>
      </c>
    </row>
    <row r="153" spans="1:19" x14ac:dyDescent="0.25">
      <c r="A153" s="74">
        <v>39513</v>
      </c>
      <c r="B153" s="73" t="s">
        <v>858</v>
      </c>
      <c r="D153" s="73">
        <v>-2</v>
      </c>
      <c r="E153" s="81">
        <v>0.33055555555555555</v>
      </c>
      <c r="F153" s="73">
        <v>3</v>
      </c>
      <c r="G153" s="73" t="s">
        <v>600</v>
      </c>
      <c r="H153" s="73">
        <v>0</v>
      </c>
      <c r="I153" s="73">
        <v>0</v>
      </c>
      <c r="J153" s="73">
        <v>0</v>
      </c>
      <c r="K153" s="73">
        <v>0</v>
      </c>
      <c r="L153" s="73">
        <v>3</v>
      </c>
      <c r="N153" s="73">
        <v>0</v>
      </c>
      <c r="O153" s="73">
        <v>0</v>
      </c>
      <c r="P153" s="73">
        <v>3</v>
      </c>
      <c r="Q153" s="73">
        <v>0</v>
      </c>
      <c r="R153" s="73">
        <v>0</v>
      </c>
      <c r="S153" s="73">
        <v>0</v>
      </c>
    </row>
    <row r="154" spans="1:19" x14ac:dyDescent="0.25">
      <c r="A154" s="74">
        <v>39513</v>
      </c>
      <c r="B154" s="73" t="s">
        <v>773</v>
      </c>
      <c r="D154" s="73">
        <v>-2</v>
      </c>
      <c r="E154" s="81">
        <v>0.33055555555555555</v>
      </c>
      <c r="F154" s="73">
        <v>57</v>
      </c>
      <c r="G154" s="73" t="s">
        <v>600</v>
      </c>
      <c r="H154" s="73">
        <v>0</v>
      </c>
      <c r="I154" s="73">
        <v>0</v>
      </c>
      <c r="J154" s="73">
        <v>0</v>
      </c>
      <c r="K154" s="73">
        <v>0</v>
      </c>
      <c r="L154" s="73">
        <v>57</v>
      </c>
      <c r="N154" s="73">
        <v>0</v>
      </c>
      <c r="O154" s="73">
        <v>0</v>
      </c>
      <c r="P154" s="73">
        <v>54</v>
      </c>
      <c r="Q154" s="73">
        <v>3</v>
      </c>
      <c r="R154" s="73">
        <v>0</v>
      </c>
      <c r="S154" s="73">
        <v>0</v>
      </c>
    </row>
    <row r="155" spans="1:19" x14ac:dyDescent="0.25">
      <c r="A155" s="74">
        <v>39513</v>
      </c>
      <c r="B155" s="73" t="s">
        <v>855</v>
      </c>
      <c r="D155" s="73">
        <v>-2</v>
      </c>
      <c r="E155" s="81">
        <v>0.34097222222222223</v>
      </c>
      <c r="F155" s="73">
        <v>53</v>
      </c>
      <c r="G155" s="73" t="s">
        <v>600</v>
      </c>
      <c r="H155" s="73">
        <v>0</v>
      </c>
      <c r="I155" s="73">
        <v>0</v>
      </c>
      <c r="J155" s="73">
        <v>0</v>
      </c>
      <c r="K155" s="73">
        <v>0</v>
      </c>
      <c r="L155" s="73">
        <v>53</v>
      </c>
      <c r="N155" s="73">
        <v>0</v>
      </c>
      <c r="O155" s="73">
        <v>0</v>
      </c>
      <c r="P155" s="73">
        <v>51</v>
      </c>
      <c r="Q155" s="73">
        <v>2</v>
      </c>
      <c r="R155" s="73">
        <v>0</v>
      </c>
      <c r="S155" s="73">
        <v>0</v>
      </c>
    </row>
    <row r="156" spans="1:19" x14ac:dyDescent="0.25">
      <c r="A156" s="74">
        <v>39513</v>
      </c>
      <c r="B156" s="73" t="s">
        <v>771</v>
      </c>
      <c r="D156" s="73">
        <v>-2</v>
      </c>
      <c r="E156" s="81">
        <v>0.34444444444444444</v>
      </c>
      <c r="F156" s="73">
        <v>12</v>
      </c>
      <c r="G156" s="73" t="s">
        <v>600</v>
      </c>
      <c r="H156" s="73" t="s">
        <v>484</v>
      </c>
      <c r="I156" s="73" t="s">
        <v>484</v>
      </c>
      <c r="J156" s="73">
        <v>0</v>
      </c>
      <c r="K156" s="73">
        <v>0</v>
      </c>
      <c r="L156" s="73">
        <v>12</v>
      </c>
      <c r="N156" s="73">
        <v>0</v>
      </c>
      <c r="O156" s="73">
        <v>1</v>
      </c>
      <c r="P156" s="73">
        <v>11</v>
      </c>
      <c r="Q156" s="73">
        <v>0</v>
      </c>
      <c r="R156" s="73">
        <v>0</v>
      </c>
      <c r="S156" s="73">
        <v>0</v>
      </c>
    </row>
    <row r="157" spans="1:19" x14ac:dyDescent="0.25">
      <c r="A157" s="74">
        <v>39513</v>
      </c>
      <c r="B157" s="1" t="s">
        <v>855</v>
      </c>
      <c r="C157" s="1"/>
      <c r="D157" s="1">
        <v>-2</v>
      </c>
      <c r="E157" s="75">
        <v>0.35625000000000001</v>
      </c>
      <c r="F157" s="1">
        <v>88</v>
      </c>
      <c r="G157" s="1" t="s">
        <v>600</v>
      </c>
      <c r="H157" s="1">
        <v>0</v>
      </c>
      <c r="I157" s="1">
        <v>0</v>
      </c>
      <c r="J157" s="1">
        <v>0</v>
      </c>
      <c r="K157" s="1">
        <v>0</v>
      </c>
      <c r="L157" s="1">
        <v>88</v>
      </c>
      <c r="M157" s="1"/>
      <c r="N157" s="1">
        <v>0</v>
      </c>
      <c r="O157" s="1">
        <v>0</v>
      </c>
      <c r="P157" s="1">
        <v>88</v>
      </c>
      <c r="Q157" s="1">
        <v>0</v>
      </c>
      <c r="R157" s="1">
        <v>0</v>
      </c>
      <c r="S157" s="1">
        <v>0</v>
      </c>
    </row>
    <row r="158" spans="1:19" x14ac:dyDescent="0.25">
      <c r="A158" s="74">
        <v>39459</v>
      </c>
      <c r="B158" s="73" t="s">
        <v>791</v>
      </c>
      <c r="D158" s="73">
        <v>-1</v>
      </c>
      <c r="E158" s="81">
        <v>0.51111111111111107</v>
      </c>
      <c r="F158" s="73">
        <v>121</v>
      </c>
      <c r="G158" s="73" t="s">
        <v>600</v>
      </c>
      <c r="H158" s="73">
        <v>47</v>
      </c>
      <c r="I158" s="73">
        <v>3</v>
      </c>
      <c r="J158" s="73">
        <v>0</v>
      </c>
      <c r="K158" s="73">
        <v>0</v>
      </c>
      <c r="L158" s="73">
        <v>47</v>
      </c>
      <c r="M158" s="73" t="s">
        <v>859</v>
      </c>
      <c r="N158" s="73">
        <v>0</v>
      </c>
      <c r="O158" s="73">
        <v>0</v>
      </c>
      <c r="P158" s="73">
        <v>121</v>
      </c>
      <c r="Q158" s="73">
        <v>0</v>
      </c>
      <c r="R158" s="73">
        <v>0</v>
      </c>
      <c r="S158" s="73">
        <v>0</v>
      </c>
    </row>
    <row r="159" spans="1:19" x14ac:dyDescent="0.25">
      <c r="A159" s="74">
        <v>39459</v>
      </c>
      <c r="B159" s="73" t="s">
        <v>791</v>
      </c>
      <c r="D159" s="73">
        <v>-1</v>
      </c>
      <c r="E159" s="81">
        <v>0.51249999999999996</v>
      </c>
      <c r="F159" s="73">
        <v>48</v>
      </c>
      <c r="G159" s="73" t="s">
        <v>600</v>
      </c>
      <c r="H159" s="73">
        <v>48</v>
      </c>
      <c r="I159" s="73">
        <v>3</v>
      </c>
      <c r="J159" s="73">
        <v>0</v>
      </c>
      <c r="K159" s="73">
        <v>0</v>
      </c>
      <c r="L159" s="73">
        <v>48</v>
      </c>
      <c r="N159" s="73">
        <v>0</v>
      </c>
      <c r="O159" s="73">
        <v>0</v>
      </c>
      <c r="P159" s="73">
        <v>48</v>
      </c>
      <c r="Q159" s="73">
        <v>0</v>
      </c>
      <c r="R159" s="73">
        <v>0</v>
      </c>
      <c r="S159" s="73">
        <v>0</v>
      </c>
    </row>
    <row r="160" spans="1:19" x14ac:dyDescent="0.25">
      <c r="A160" s="74">
        <v>39459</v>
      </c>
      <c r="B160" s="73" t="s">
        <v>791</v>
      </c>
      <c r="D160" s="73">
        <v>-1</v>
      </c>
      <c r="E160" s="81">
        <v>0.52291666666666659</v>
      </c>
      <c r="F160" s="73">
        <v>813</v>
      </c>
      <c r="G160" s="73" t="s">
        <v>600</v>
      </c>
      <c r="H160" s="73" t="s">
        <v>484</v>
      </c>
      <c r="I160" s="73" t="s">
        <v>484</v>
      </c>
      <c r="J160" s="73">
        <v>0</v>
      </c>
      <c r="K160" s="73">
        <v>0</v>
      </c>
      <c r="L160" s="73">
        <v>813</v>
      </c>
      <c r="M160" s="73" t="s">
        <v>860</v>
      </c>
      <c r="N160" s="73">
        <v>0</v>
      </c>
      <c r="O160" s="73">
        <v>16</v>
      </c>
      <c r="P160" s="73">
        <v>739</v>
      </c>
      <c r="Q160" s="73">
        <v>58</v>
      </c>
      <c r="R160" s="73">
        <v>0</v>
      </c>
      <c r="S160" s="73">
        <v>0</v>
      </c>
    </row>
    <row r="161" spans="1:19" x14ac:dyDescent="0.25">
      <c r="A161" s="74">
        <v>39460</v>
      </c>
      <c r="B161" s="31" t="s">
        <v>791</v>
      </c>
      <c r="C161" s="31"/>
      <c r="D161" s="31">
        <v>-1</v>
      </c>
      <c r="E161" s="76" t="s">
        <v>861</v>
      </c>
      <c r="F161" s="31">
        <v>423</v>
      </c>
      <c r="G161" s="31" t="s">
        <v>600</v>
      </c>
      <c r="H161" s="31">
        <v>156</v>
      </c>
      <c r="I161" s="31">
        <v>8</v>
      </c>
      <c r="J161" s="31">
        <v>0</v>
      </c>
      <c r="K161" s="31">
        <v>0</v>
      </c>
      <c r="L161" s="31">
        <v>423</v>
      </c>
      <c r="M161" s="31" t="s">
        <v>830</v>
      </c>
      <c r="N161" s="31">
        <v>3</v>
      </c>
      <c r="O161" s="31">
        <v>59</v>
      </c>
      <c r="P161" s="31">
        <v>340</v>
      </c>
      <c r="Q161" s="31">
        <v>21</v>
      </c>
      <c r="R161" s="31">
        <v>0</v>
      </c>
      <c r="S161" s="31">
        <v>0</v>
      </c>
    </row>
    <row r="162" spans="1:19" x14ac:dyDescent="0.25">
      <c r="A162" s="74">
        <v>39460</v>
      </c>
      <c r="B162" s="31" t="s">
        <v>791</v>
      </c>
      <c r="C162" s="31"/>
      <c r="D162" s="31">
        <v>-1</v>
      </c>
      <c r="E162" s="76">
        <v>0.51111111111111107</v>
      </c>
      <c r="F162" s="31">
        <v>1</v>
      </c>
      <c r="G162" s="31" t="s">
        <v>600</v>
      </c>
      <c r="H162" s="31">
        <v>1</v>
      </c>
      <c r="I162" s="31">
        <v>1</v>
      </c>
      <c r="J162" s="31">
        <v>0</v>
      </c>
      <c r="K162" s="31">
        <v>0</v>
      </c>
      <c r="L162" s="31">
        <v>1</v>
      </c>
      <c r="M162" s="31" t="s">
        <v>862</v>
      </c>
      <c r="N162" s="31">
        <v>0</v>
      </c>
      <c r="O162" s="31">
        <v>0</v>
      </c>
      <c r="P162" s="31">
        <v>1</v>
      </c>
      <c r="Q162" s="31">
        <v>0</v>
      </c>
      <c r="R162" s="31">
        <v>0</v>
      </c>
      <c r="S162" s="31">
        <v>0</v>
      </c>
    </row>
    <row r="163" spans="1:19" x14ac:dyDescent="0.25">
      <c r="A163" s="74">
        <v>39460</v>
      </c>
      <c r="B163" s="31" t="s">
        <v>791</v>
      </c>
      <c r="C163" s="31"/>
      <c r="D163" s="31">
        <v>-1</v>
      </c>
      <c r="E163" s="76">
        <v>0.51249999999999996</v>
      </c>
      <c r="F163" s="31">
        <v>1</v>
      </c>
      <c r="G163" s="31" t="s">
        <v>600</v>
      </c>
      <c r="H163" s="31">
        <v>1</v>
      </c>
      <c r="I163" s="31">
        <v>1</v>
      </c>
      <c r="J163" s="31">
        <v>0</v>
      </c>
      <c r="K163" s="31">
        <v>0</v>
      </c>
      <c r="L163" s="31">
        <v>1</v>
      </c>
      <c r="M163" s="31" t="s">
        <v>863</v>
      </c>
      <c r="N163" s="31">
        <v>0</v>
      </c>
      <c r="O163" s="31">
        <v>0</v>
      </c>
      <c r="P163" s="31">
        <v>1</v>
      </c>
      <c r="Q163" s="31">
        <v>0</v>
      </c>
      <c r="R163" s="31">
        <v>0</v>
      </c>
      <c r="S163" s="31">
        <v>0</v>
      </c>
    </row>
    <row r="164" spans="1:19" x14ac:dyDescent="0.25">
      <c r="A164" s="74">
        <v>39460</v>
      </c>
      <c r="B164" s="31" t="s">
        <v>791</v>
      </c>
      <c r="C164" s="31"/>
      <c r="D164" s="31">
        <v>-1</v>
      </c>
      <c r="E164" s="76">
        <v>0.51388888888888884</v>
      </c>
      <c r="F164" s="31">
        <v>1</v>
      </c>
      <c r="G164" s="31" t="s">
        <v>600</v>
      </c>
      <c r="H164" s="31">
        <v>1</v>
      </c>
      <c r="I164" s="31">
        <v>1</v>
      </c>
      <c r="J164" s="31">
        <v>0</v>
      </c>
      <c r="K164" s="31">
        <v>0</v>
      </c>
      <c r="L164" s="31">
        <v>1</v>
      </c>
      <c r="M164" s="31" t="s">
        <v>788</v>
      </c>
      <c r="N164" s="31">
        <v>0</v>
      </c>
      <c r="O164" s="31">
        <v>0</v>
      </c>
      <c r="P164" s="31">
        <v>1</v>
      </c>
      <c r="Q164" s="31">
        <v>0</v>
      </c>
      <c r="R164" s="31">
        <v>0</v>
      </c>
      <c r="S164" s="31">
        <v>0</v>
      </c>
    </row>
    <row r="165" spans="1:19" x14ac:dyDescent="0.25">
      <c r="A165" s="74">
        <v>39460</v>
      </c>
      <c r="B165" s="1" t="s">
        <v>791</v>
      </c>
      <c r="C165" s="1"/>
      <c r="D165" s="1">
        <v>-1</v>
      </c>
      <c r="E165" s="75">
        <v>0.51666666666666661</v>
      </c>
      <c r="F165" s="1">
        <v>1</v>
      </c>
      <c r="G165" s="1" t="s">
        <v>600</v>
      </c>
      <c r="H165" s="1">
        <v>1</v>
      </c>
      <c r="I165" s="1">
        <v>1</v>
      </c>
      <c r="J165" s="1">
        <v>0</v>
      </c>
      <c r="K165" s="1">
        <v>0</v>
      </c>
      <c r="L165" s="1">
        <v>1</v>
      </c>
      <c r="M165" s="1" t="s">
        <v>797</v>
      </c>
      <c r="N165" s="1">
        <v>0</v>
      </c>
      <c r="O165" s="1">
        <v>0</v>
      </c>
      <c r="P165" s="1">
        <v>1</v>
      </c>
      <c r="Q165" s="1">
        <v>0</v>
      </c>
      <c r="R165" s="1">
        <v>0</v>
      </c>
      <c r="S165" s="1">
        <v>0</v>
      </c>
    </row>
    <row r="166" spans="1:19" x14ac:dyDescent="0.25">
      <c r="A166" s="74">
        <v>39460</v>
      </c>
      <c r="B166" s="1" t="s">
        <v>791</v>
      </c>
      <c r="C166" s="1"/>
      <c r="D166" s="1">
        <v>-1</v>
      </c>
      <c r="E166" s="75">
        <v>0.51805555555555549</v>
      </c>
      <c r="F166" s="1">
        <v>2</v>
      </c>
      <c r="G166" s="1" t="s">
        <v>600</v>
      </c>
      <c r="H166" s="1">
        <v>2</v>
      </c>
      <c r="I166" s="1">
        <v>2</v>
      </c>
      <c r="J166" s="1">
        <v>0</v>
      </c>
      <c r="K166" s="1">
        <v>0</v>
      </c>
      <c r="L166" s="1">
        <v>2</v>
      </c>
      <c r="M166" s="1" t="s">
        <v>864</v>
      </c>
      <c r="N166" s="1">
        <v>0</v>
      </c>
      <c r="O166" s="1">
        <v>0</v>
      </c>
      <c r="P166" s="1">
        <v>2</v>
      </c>
      <c r="Q166" s="1">
        <v>0</v>
      </c>
      <c r="R166" s="1">
        <v>0</v>
      </c>
      <c r="S166" s="1">
        <v>0</v>
      </c>
    </row>
    <row r="167" spans="1:19" x14ac:dyDescent="0.25">
      <c r="A167" s="74">
        <v>39463</v>
      </c>
      <c r="B167" s="1" t="s">
        <v>807</v>
      </c>
      <c r="C167" s="1"/>
      <c r="D167" s="1">
        <v>-1</v>
      </c>
      <c r="E167" s="75">
        <v>0.62916666666666665</v>
      </c>
      <c r="F167" s="1">
        <v>101</v>
      </c>
      <c r="G167" s="1" t="s">
        <v>600</v>
      </c>
      <c r="H167" s="1" t="s">
        <v>484</v>
      </c>
      <c r="I167" s="1">
        <v>2</v>
      </c>
      <c r="J167" s="1">
        <v>0</v>
      </c>
      <c r="K167" s="1">
        <v>0</v>
      </c>
      <c r="L167" s="1">
        <v>101</v>
      </c>
      <c r="M167" s="1" t="s">
        <v>865</v>
      </c>
      <c r="N167" s="1">
        <v>0</v>
      </c>
      <c r="O167" s="1">
        <v>0</v>
      </c>
      <c r="P167" s="1">
        <v>101</v>
      </c>
      <c r="Q167" s="1">
        <v>0</v>
      </c>
      <c r="R167" s="1">
        <v>0</v>
      </c>
      <c r="S167" s="1">
        <v>0</v>
      </c>
    </row>
    <row r="168" spans="1:19" x14ac:dyDescent="0.25">
      <c r="A168" s="74">
        <v>39463</v>
      </c>
      <c r="B168" s="1" t="s">
        <v>866</v>
      </c>
      <c r="C168" s="1"/>
      <c r="D168" s="1">
        <v>-1</v>
      </c>
      <c r="E168" s="75">
        <v>0.65694444444444444</v>
      </c>
      <c r="F168" s="1">
        <v>47</v>
      </c>
      <c r="G168" s="1" t="s">
        <v>600</v>
      </c>
      <c r="H168" s="1">
        <v>47</v>
      </c>
      <c r="I168" s="1">
        <v>2</v>
      </c>
      <c r="J168" s="1">
        <v>0</v>
      </c>
      <c r="K168" s="1">
        <v>0</v>
      </c>
      <c r="L168" s="1">
        <v>47</v>
      </c>
      <c r="M168" s="1" t="s">
        <v>867</v>
      </c>
      <c r="N168" s="1">
        <v>0</v>
      </c>
      <c r="O168" s="1">
        <v>0</v>
      </c>
      <c r="P168" s="1">
        <v>47</v>
      </c>
      <c r="Q168" s="1">
        <v>0</v>
      </c>
      <c r="R168" s="1">
        <v>0</v>
      </c>
      <c r="S168" s="1">
        <v>0</v>
      </c>
    </row>
    <row r="169" spans="1:19" x14ac:dyDescent="0.25">
      <c r="A169" s="74">
        <v>39463</v>
      </c>
      <c r="B169" s="1" t="s">
        <v>866</v>
      </c>
      <c r="C169" s="1"/>
      <c r="D169" s="1">
        <v>-1</v>
      </c>
      <c r="E169" s="75">
        <v>0.66319444444444442</v>
      </c>
      <c r="F169" s="1">
        <v>47</v>
      </c>
      <c r="G169" s="1" t="s">
        <v>600</v>
      </c>
      <c r="H169" s="1">
        <v>47</v>
      </c>
      <c r="I169" s="1">
        <v>2</v>
      </c>
      <c r="J169" s="1">
        <v>0</v>
      </c>
      <c r="K169" s="1">
        <v>0</v>
      </c>
      <c r="L169" s="1">
        <v>47</v>
      </c>
      <c r="M169" s="1" t="s">
        <v>867</v>
      </c>
      <c r="N169" s="1">
        <v>0</v>
      </c>
      <c r="O169" s="1">
        <v>0</v>
      </c>
      <c r="P169" s="1">
        <v>0</v>
      </c>
      <c r="Q169" s="1">
        <v>0</v>
      </c>
      <c r="R169" s="1">
        <v>0</v>
      </c>
      <c r="S169" s="1">
        <v>47</v>
      </c>
    </row>
    <row r="170" spans="1:19" x14ac:dyDescent="0.25">
      <c r="A170" s="74">
        <v>39469</v>
      </c>
      <c r="B170" s="73" t="s">
        <v>791</v>
      </c>
      <c r="D170" s="1">
        <v>-1</v>
      </c>
      <c r="E170" s="81">
        <v>0.4236111111111111</v>
      </c>
      <c r="F170" s="73">
        <v>90</v>
      </c>
      <c r="G170" s="73" t="s">
        <v>600</v>
      </c>
      <c r="H170" s="73" t="s">
        <v>484</v>
      </c>
      <c r="I170" s="73" t="s">
        <v>484</v>
      </c>
      <c r="J170" s="73">
        <v>0</v>
      </c>
      <c r="K170" s="73">
        <v>0</v>
      </c>
      <c r="L170" s="73">
        <v>90</v>
      </c>
      <c r="N170" s="73">
        <v>0</v>
      </c>
      <c r="O170" s="73">
        <v>0</v>
      </c>
      <c r="P170" s="73">
        <v>90</v>
      </c>
      <c r="Q170" s="73">
        <v>0</v>
      </c>
      <c r="R170" s="73">
        <v>0</v>
      </c>
      <c r="S170" s="73">
        <v>0</v>
      </c>
    </row>
    <row r="171" spans="1:19" x14ac:dyDescent="0.25">
      <c r="A171" s="78">
        <v>39468</v>
      </c>
      <c r="B171" s="79" t="s">
        <v>791</v>
      </c>
      <c r="C171" s="79"/>
      <c r="D171" s="31">
        <v>-1</v>
      </c>
      <c r="E171" s="80">
        <v>0.37083333333333329</v>
      </c>
      <c r="F171" s="79">
        <v>51</v>
      </c>
      <c r="G171" s="79" t="s">
        <v>600</v>
      </c>
      <c r="H171" s="79">
        <v>51</v>
      </c>
      <c r="I171" s="79">
        <v>2</v>
      </c>
      <c r="J171" s="79">
        <v>0</v>
      </c>
      <c r="K171" s="79">
        <v>0</v>
      </c>
      <c r="L171" s="79">
        <v>51</v>
      </c>
      <c r="M171" s="79" t="s">
        <v>868</v>
      </c>
      <c r="N171" s="79">
        <v>0</v>
      </c>
      <c r="O171" s="79">
        <v>0</v>
      </c>
      <c r="P171" s="79">
        <v>51</v>
      </c>
      <c r="Q171" s="79">
        <v>0</v>
      </c>
      <c r="R171" s="79">
        <v>0</v>
      </c>
      <c r="S171" s="79">
        <v>0</v>
      </c>
    </row>
    <row r="172" spans="1:19" x14ac:dyDescent="0.25">
      <c r="A172" s="78">
        <v>39468</v>
      </c>
      <c r="B172" s="79" t="s">
        <v>791</v>
      </c>
      <c r="C172" s="79"/>
      <c r="D172" s="31">
        <v>-1</v>
      </c>
      <c r="E172" s="80">
        <v>0.37083333333333329</v>
      </c>
      <c r="F172" s="79">
        <v>68</v>
      </c>
      <c r="G172" s="79" t="s">
        <v>600</v>
      </c>
      <c r="H172" s="79">
        <v>68</v>
      </c>
      <c r="I172" s="79">
        <v>8</v>
      </c>
      <c r="J172" s="79">
        <v>0</v>
      </c>
      <c r="K172" s="79">
        <v>0</v>
      </c>
      <c r="L172" s="79">
        <v>68</v>
      </c>
      <c r="M172" s="79"/>
      <c r="N172" s="79">
        <v>0</v>
      </c>
      <c r="O172" s="79">
        <v>17</v>
      </c>
      <c r="P172" s="79">
        <v>51</v>
      </c>
      <c r="Q172" s="79">
        <v>0</v>
      </c>
      <c r="R172" s="79">
        <v>0</v>
      </c>
      <c r="S172" s="79">
        <v>0</v>
      </c>
    </row>
    <row r="173" spans="1:19" x14ac:dyDescent="0.25">
      <c r="A173" s="74">
        <v>39471</v>
      </c>
      <c r="B173" s="73" t="s">
        <v>818</v>
      </c>
      <c r="D173" s="1">
        <v>-1</v>
      </c>
      <c r="E173" s="81">
        <v>0.50347222222222221</v>
      </c>
      <c r="F173" s="73">
        <v>8</v>
      </c>
      <c r="G173" s="73" t="s">
        <v>600</v>
      </c>
      <c r="H173" s="73" t="s">
        <v>484</v>
      </c>
      <c r="I173" s="73" t="s">
        <v>484</v>
      </c>
      <c r="J173" s="73">
        <v>0</v>
      </c>
      <c r="K173" s="73">
        <v>0</v>
      </c>
      <c r="L173" s="73">
        <v>8</v>
      </c>
      <c r="N173" s="73">
        <v>0</v>
      </c>
      <c r="O173" s="73">
        <v>0</v>
      </c>
      <c r="P173" s="73">
        <v>8</v>
      </c>
      <c r="Q173" s="73">
        <v>0</v>
      </c>
      <c r="R173" s="73">
        <v>0</v>
      </c>
      <c r="S173" s="73">
        <v>0</v>
      </c>
    </row>
    <row r="174" spans="1:19" x14ac:dyDescent="0.25">
      <c r="A174" s="74">
        <v>39470</v>
      </c>
      <c r="B174" s="1" t="s">
        <v>808</v>
      </c>
      <c r="C174" s="1"/>
      <c r="D174" s="1">
        <v>-1</v>
      </c>
      <c r="E174" s="75">
        <v>0.45624999999999999</v>
      </c>
      <c r="F174" s="1">
        <v>198</v>
      </c>
      <c r="G174" s="1" t="s">
        <v>600</v>
      </c>
      <c r="H174" s="1">
        <v>183</v>
      </c>
      <c r="I174" s="1">
        <v>2</v>
      </c>
      <c r="J174" s="1">
        <v>0</v>
      </c>
      <c r="K174" s="1">
        <v>0</v>
      </c>
      <c r="L174" s="1">
        <v>198</v>
      </c>
      <c r="M174" s="1" t="s">
        <v>869</v>
      </c>
      <c r="N174" s="1">
        <v>0</v>
      </c>
      <c r="O174" s="1">
        <v>0</v>
      </c>
      <c r="P174" s="1">
        <v>198</v>
      </c>
      <c r="Q174" s="1">
        <v>0</v>
      </c>
      <c r="R174" s="1">
        <v>0</v>
      </c>
      <c r="S174" s="1">
        <v>0</v>
      </c>
    </row>
    <row r="175" spans="1:19" x14ac:dyDescent="0.25">
      <c r="A175" s="74">
        <v>39472</v>
      </c>
      <c r="B175" s="1" t="s">
        <v>809</v>
      </c>
      <c r="C175" s="1"/>
      <c r="D175" s="1">
        <v>-1</v>
      </c>
      <c r="E175" s="75">
        <v>0.47569444444444442</v>
      </c>
      <c r="F175" s="1">
        <v>305</v>
      </c>
      <c r="G175" s="1" t="s">
        <v>600</v>
      </c>
      <c r="H175" s="1" t="s">
        <v>484</v>
      </c>
      <c r="I175" s="1" t="s">
        <v>484</v>
      </c>
      <c r="J175" s="1">
        <v>0</v>
      </c>
      <c r="K175" s="1">
        <v>0</v>
      </c>
      <c r="L175" s="1">
        <v>305</v>
      </c>
      <c r="M175" s="1"/>
      <c r="N175" s="1">
        <v>0</v>
      </c>
      <c r="O175" s="1">
        <v>81</v>
      </c>
      <c r="P175" s="1">
        <v>215</v>
      </c>
      <c r="Q175" s="1">
        <v>9</v>
      </c>
      <c r="R175" s="1">
        <v>0</v>
      </c>
      <c r="S175" s="1">
        <v>0</v>
      </c>
    </row>
    <row r="176" spans="1:19" x14ac:dyDescent="0.25">
      <c r="A176" s="74">
        <v>39472</v>
      </c>
      <c r="B176" s="1" t="s">
        <v>809</v>
      </c>
      <c r="C176" s="1"/>
      <c r="D176" s="1">
        <v>-1</v>
      </c>
      <c r="E176" s="75">
        <v>0.49305555555555552</v>
      </c>
      <c r="F176" s="1">
        <v>457</v>
      </c>
      <c r="G176" s="1" t="s">
        <v>600</v>
      </c>
      <c r="H176" s="1" t="s">
        <v>484</v>
      </c>
      <c r="I176" s="1" t="s">
        <v>484</v>
      </c>
      <c r="J176" s="1">
        <v>0</v>
      </c>
      <c r="K176" s="1">
        <v>0</v>
      </c>
      <c r="L176" s="1">
        <v>457</v>
      </c>
      <c r="M176" s="1"/>
      <c r="N176" s="1">
        <v>1</v>
      </c>
      <c r="O176" s="1">
        <v>48</v>
      </c>
      <c r="P176" s="1">
        <v>391</v>
      </c>
      <c r="Q176" s="1">
        <v>17</v>
      </c>
      <c r="R176" s="1">
        <v>0</v>
      </c>
      <c r="S176" s="1">
        <v>0</v>
      </c>
    </row>
    <row r="177" spans="1:19" x14ac:dyDescent="0.25">
      <c r="A177" s="74">
        <v>39472</v>
      </c>
      <c r="B177" s="1" t="s">
        <v>759</v>
      </c>
      <c r="C177" s="1"/>
      <c r="D177" s="1">
        <v>-1</v>
      </c>
      <c r="E177" s="75">
        <v>0.47430555555555554</v>
      </c>
      <c r="F177" s="1">
        <v>178</v>
      </c>
      <c r="G177" s="1" t="s">
        <v>600</v>
      </c>
      <c r="H177" s="1" t="s">
        <v>484</v>
      </c>
      <c r="I177" s="1" t="s">
        <v>484</v>
      </c>
      <c r="J177" s="1">
        <v>0</v>
      </c>
      <c r="K177" s="1">
        <v>0</v>
      </c>
      <c r="L177" s="1">
        <v>178</v>
      </c>
      <c r="M177" s="1"/>
      <c r="N177" s="1">
        <v>0</v>
      </c>
      <c r="O177" s="1">
        <v>48</v>
      </c>
      <c r="P177" s="1">
        <v>105</v>
      </c>
      <c r="Q177" s="1">
        <v>25</v>
      </c>
      <c r="R177" s="1">
        <v>0</v>
      </c>
      <c r="S177" s="1">
        <v>0</v>
      </c>
    </row>
    <row r="178" spans="1:19" x14ac:dyDescent="0.25">
      <c r="A178" s="74">
        <v>39472</v>
      </c>
      <c r="B178" s="1" t="s">
        <v>759</v>
      </c>
      <c r="C178" s="1"/>
      <c r="D178" s="1">
        <v>-1</v>
      </c>
      <c r="E178" s="75">
        <v>0.48125000000000001</v>
      </c>
      <c r="F178" s="1">
        <v>95</v>
      </c>
      <c r="G178" s="1" t="s">
        <v>600</v>
      </c>
      <c r="H178" s="1" t="s">
        <v>484</v>
      </c>
      <c r="I178" s="1" t="s">
        <v>484</v>
      </c>
      <c r="J178" s="1">
        <v>0</v>
      </c>
      <c r="K178" s="1">
        <v>0</v>
      </c>
      <c r="L178" s="1">
        <v>95</v>
      </c>
      <c r="M178" s="1"/>
      <c r="N178" s="1">
        <v>0</v>
      </c>
      <c r="O178" s="1">
        <v>55</v>
      </c>
      <c r="P178" s="1">
        <v>40</v>
      </c>
      <c r="Q178" s="1">
        <v>0</v>
      </c>
      <c r="R178" s="1">
        <v>0</v>
      </c>
      <c r="S178" s="1">
        <v>0</v>
      </c>
    </row>
    <row r="179" spans="1:19" x14ac:dyDescent="0.25">
      <c r="A179" s="74">
        <v>39473</v>
      </c>
      <c r="B179" s="31" t="s">
        <v>870</v>
      </c>
      <c r="C179" s="31"/>
      <c r="D179" s="31">
        <v>-1</v>
      </c>
      <c r="E179" s="76">
        <v>0.51458333333333328</v>
      </c>
      <c r="F179" s="31">
        <v>41</v>
      </c>
      <c r="G179" s="31" t="s">
        <v>600</v>
      </c>
      <c r="H179" s="31" t="s">
        <v>484</v>
      </c>
      <c r="I179" s="31">
        <v>3</v>
      </c>
      <c r="J179" s="31">
        <v>0</v>
      </c>
      <c r="K179" s="31">
        <v>0</v>
      </c>
      <c r="L179" s="31">
        <v>41</v>
      </c>
      <c r="M179" s="31" t="s">
        <v>833</v>
      </c>
      <c r="N179" s="31">
        <v>0</v>
      </c>
      <c r="O179" s="31">
        <v>3</v>
      </c>
      <c r="P179" s="31">
        <v>36</v>
      </c>
      <c r="Q179" s="31">
        <v>2</v>
      </c>
      <c r="R179" s="31">
        <v>0</v>
      </c>
      <c r="S179" s="31">
        <v>0</v>
      </c>
    </row>
    <row r="180" spans="1:19" x14ac:dyDescent="0.25">
      <c r="A180" s="74">
        <v>39473</v>
      </c>
      <c r="B180" s="31" t="s">
        <v>870</v>
      </c>
      <c r="C180" s="31"/>
      <c r="D180" s="31">
        <v>-1</v>
      </c>
      <c r="E180" s="76">
        <v>0.52847222222222223</v>
      </c>
      <c r="F180" s="31">
        <v>57</v>
      </c>
      <c r="G180" s="31" t="s">
        <v>600</v>
      </c>
      <c r="H180" s="31" t="s">
        <v>484</v>
      </c>
      <c r="I180" s="31">
        <v>3</v>
      </c>
      <c r="J180" s="31">
        <v>0</v>
      </c>
      <c r="K180" s="31">
        <v>0</v>
      </c>
      <c r="L180" s="31">
        <v>57</v>
      </c>
      <c r="M180" s="31" t="s">
        <v>833</v>
      </c>
      <c r="N180" s="31">
        <v>0</v>
      </c>
      <c r="O180" s="31">
        <v>0</v>
      </c>
      <c r="P180" s="31">
        <v>56</v>
      </c>
      <c r="Q180" s="31">
        <v>1</v>
      </c>
      <c r="R180" s="31">
        <v>0</v>
      </c>
      <c r="S180" s="31">
        <v>0</v>
      </c>
    </row>
    <row r="181" spans="1:19" x14ac:dyDescent="0.25">
      <c r="A181" s="74">
        <v>39475</v>
      </c>
      <c r="B181" s="31" t="s">
        <v>744</v>
      </c>
      <c r="C181" s="31"/>
      <c r="D181" s="31">
        <v>-1</v>
      </c>
      <c r="E181" s="76">
        <v>0.56111111111111112</v>
      </c>
      <c r="F181" s="31">
        <v>489</v>
      </c>
      <c r="G181" s="31" t="s">
        <v>600</v>
      </c>
      <c r="H181" s="31" t="s">
        <v>484</v>
      </c>
      <c r="I181" s="31" t="s">
        <v>484</v>
      </c>
      <c r="J181" s="31">
        <v>0</v>
      </c>
      <c r="K181" s="31">
        <v>0</v>
      </c>
      <c r="L181" s="31">
        <v>489</v>
      </c>
      <c r="M181" s="31"/>
      <c r="N181" s="31">
        <v>0</v>
      </c>
      <c r="O181" s="31">
        <v>65</v>
      </c>
      <c r="P181" s="31">
        <v>416</v>
      </c>
      <c r="Q181" s="31">
        <v>8</v>
      </c>
      <c r="R181" s="31">
        <v>0</v>
      </c>
      <c r="S181" s="31">
        <v>0</v>
      </c>
    </row>
    <row r="182" spans="1:19" x14ac:dyDescent="0.25">
      <c r="A182" s="78">
        <v>39496</v>
      </c>
      <c r="B182" s="79" t="s">
        <v>987</v>
      </c>
      <c r="C182" s="79"/>
      <c r="D182" s="31">
        <v>-1</v>
      </c>
      <c r="E182" s="80">
        <v>0.32291666666666663</v>
      </c>
      <c r="F182" s="79">
        <v>2</v>
      </c>
      <c r="G182" s="79" t="s">
        <v>600</v>
      </c>
      <c r="H182" s="79">
        <v>0</v>
      </c>
      <c r="I182" s="79">
        <v>0</v>
      </c>
      <c r="J182" s="79">
        <v>0</v>
      </c>
      <c r="K182" s="79">
        <v>0</v>
      </c>
      <c r="L182" s="79">
        <v>2</v>
      </c>
      <c r="M182" s="79"/>
      <c r="N182" s="79">
        <v>0</v>
      </c>
      <c r="O182" s="79">
        <v>0</v>
      </c>
      <c r="P182" s="79">
        <v>0</v>
      </c>
      <c r="Q182" s="79">
        <v>0</v>
      </c>
      <c r="R182" s="79">
        <v>0</v>
      </c>
      <c r="S182" s="79">
        <v>2</v>
      </c>
    </row>
    <row r="183" spans="1:19" x14ac:dyDescent="0.25">
      <c r="A183" s="78">
        <v>39496</v>
      </c>
      <c r="B183" s="31" t="s">
        <v>761</v>
      </c>
      <c r="C183" s="31" t="s">
        <v>871</v>
      </c>
      <c r="D183" s="31">
        <v>-1</v>
      </c>
      <c r="E183" s="76">
        <v>0.32777777777777778</v>
      </c>
      <c r="F183" s="31">
        <v>46</v>
      </c>
      <c r="G183" s="31" t="s">
        <v>600</v>
      </c>
      <c r="H183" s="31">
        <v>4</v>
      </c>
      <c r="I183" s="31">
        <v>1</v>
      </c>
      <c r="J183" s="31">
        <v>0</v>
      </c>
      <c r="K183" s="31">
        <v>0</v>
      </c>
      <c r="L183" s="31">
        <v>46</v>
      </c>
      <c r="M183" s="31" t="s">
        <v>872</v>
      </c>
      <c r="N183" s="31">
        <v>0</v>
      </c>
      <c r="O183" s="31">
        <v>0</v>
      </c>
      <c r="P183" s="31">
        <v>46</v>
      </c>
      <c r="Q183" s="31">
        <v>0</v>
      </c>
      <c r="R183" s="31">
        <v>0</v>
      </c>
      <c r="S183" s="31">
        <v>0</v>
      </c>
    </row>
    <row r="184" spans="1:19" x14ac:dyDescent="0.25">
      <c r="A184" s="78">
        <v>39496</v>
      </c>
      <c r="B184" s="31" t="s">
        <v>761</v>
      </c>
      <c r="C184" s="31"/>
      <c r="D184" s="31">
        <v>-1</v>
      </c>
      <c r="E184" s="76">
        <v>0.33541666666666664</v>
      </c>
      <c r="F184" s="31">
        <v>41</v>
      </c>
      <c r="G184" s="31" t="s">
        <v>600</v>
      </c>
      <c r="H184" s="31">
        <v>41</v>
      </c>
      <c r="I184" s="31">
        <v>4</v>
      </c>
      <c r="J184" s="31">
        <v>0</v>
      </c>
      <c r="K184" s="31">
        <v>0</v>
      </c>
      <c r="L184" s="31">
        <v>41</v>
      </c>
      <c r="M184" s="31" t="s">
        <v>873</v>
      </c>
      <c r="N184" s="31">
        <v>0</v>
      </c>
      <c r="O184" s="31">
        <v>0</v>
      </c>
      <c r="P184" s="31">
        <v>41</v>
      </c>
      <c r="Q184" s="31">
        <v>0</v>
      </c>
      <c r="R184" s="31">
        <v>0</v>
      </c>
      <c r="S184" s="31">
        <v>0</v>
      </c>
    </row>
    <row r="185" spans="1:19" x14ac:dyDescent="0.25">
      <c r="A185" s="78">
        <v>39496</v>
      </c>
      <c r="B185" s="79" t="s">
        <v>988</v>
      </c>
      <c r="C185" s="79"/>
      <c r="D185" s="31">
        <v>-1</v>
      </c>
      <c r="E185" s="80">
        <v>0.35</v>
      </c>
      <c r="F185" s="79">
        <v>9</v>
      </c>
      <c r="G185" s="79" t="s">
        <v>600</v>
      </c>
      <c r="H185" s="79">
        <v>9</v>
      </c>
      <c r="I185" s="79">
        <v>1</v>
      </c>
      <c r="J185" s="79">
        <v>0</v>
      </c>
      <c r="K185" s="79">
        <v>0</v>
      </c>
      <c r="L185" s="79">
        <v>9</v>
      </c>
      <c r="M185" s="79" t="s">
        <v>778</v>
      </c>
      <c r="N185" s="79">
        <v>0</v>
      </c>
      <c r="O185" s="79">
        <v>0</v>
      </c>
      <c r="P185" s="79">
        <v>9</v>
      </c>
      <c r="Q185" s="79">
        <v>0</v>
      </c>
      <c r="R185" s="79">
        <v>0</v>
      </c>
      <c r="S185" s="79">
        <v>0</v>
      </c>
    </row>
    <row r="186" spans="1:19" x14ac:dyDescent="0.25">
      <c r="A186" s="78">
        <v>39496</v>
      </c>
      <c r="B186" s="79" t="s">
        <v>989</v>
      </c>
      <c r="C186" s="79"/>
      <c r="D186" s="31">
        <v>-1</v>
      </c>
      <c r="E186" s="80">
        <v>0.35833333333333334</v>
      </c>
      <c r="F186" s="79">
        <v>41</v>
      </c>
      <c r="G186" s="79" t="s">
        <v>600</v>
      </c>
      <c r="H186" s="79">
        <v>41</v>
      </c>
      <c r="I186" s="79">
        <v>2</v>
      </c>
      <c r="J186" s="79">
        <v>0</v>
      </c>
      <c r="K186" s="79">
        <v>0</v>
      </c>
      <c r="L186" s="79">
        <v>41</v>
      </c>
      <c r="M186" s="79" t="s">
        <v>874</v>
      </c>
      <c r="N186" s="79">
        <v>0</v>
      </c>
      <c r="O186" s="79">
        <v>0</v>
      </c>
      <c r="P186" s="79">
        <v>41</v>
      </c>
      <c r="Q186" s="79">
        <v>0</v>
      </c>
      <c r="R186" s="79">
        <v>0</v>
      </c>
      <c r="S186" s="79">
        <v>0</v>
      </c>
    </row>
    <row r="187" spans="1:19" x14ac:dyDescent="0.25">
      <c r="A187" s="78">
        <v>39500</v>
      </c>
      <c r="B187" s="79" t="s">
        <v>875</v>
      </c>
      <c r="C187" s="79"/>
      <c r="D187" s="31">
        <v>-1</v>
      </c>
      <c r="E187" s="80">
        <v>0.43194444444444441</v>
      </c>
      <c r="F187" s="79">
        <v>4</v>
      </c>
      <c r="G187" s="79" t="s">
        <v>600</v>
      </c>
      <c r="H187" s="79">
        <v>4</v>
      </c>
      <c r="I187" s="79">
        <v>0</v>
      </c>
      <c r="J187" s="79">
        <v>0</v>
      </c>
      <c r="K187" s="79">
        <v>0</v>
      </c>
      <c r="L187" s="79">
        <v>4</v>
      </c>
      <c r="M187" s="79"/>
      <c r="N187" s="79">
        <v>0</v>
      </c>
      <c r="O187" s="79">
        <v>0</v>
      </c>
      <c r="P187" s="79">
        <v>4</v>
      </c>
      <c r="Q187" s="79">
        <v>0</v>
      </c>
      <c r="R187" s="79">
        <v>0</v>
      </c>
      <c r="S187" s="79">
        <v>0</v>
      </c>
    </row>
    <row r="188" spans="1:19" x14ac:dyDescent="0.25">
      <c r="A188" s="78">
        <v>39500</v>
      </c>
      <c r="B188" s="79" t="s">
        <v>876</v>
      </c>
      <c r="C188" s="79"/>
      <c r="D188" s="31">
        <v>-1</v>
      </c>
      <c r="E188" s="80">
        <v>0.43333333333333329</v>
      </c>
      <c r="F188" s="79">
        <v>16</v>
      </c>
      <c r="G188" s="79" t="s">
        <v>600</v>
      </c>
      <c r="H188" s="79">
        <v>14</v>
      </c>
      <c r="I188" s="79">
        <v>2</v>
      </c>
      <c r="J188" s="79">
        <v>0</v>
      </c>
      <c r="K188" s="79">
        <v>0</v>
      </c>
      <c r="L188" s="79">
        <v>16</v>
      </c>
      <c r="M188" s="79" t="s">
        <v>877</v>
      </c>
      <c r="N188" s="79">
        <v>0</v>
      </c>
      <c r="O188" s="79">
        <v>0</v>
      </c>
      <c r="P188" s="79">
        <v>16</v>
      </c>
      <c r="Q188" s="79">
        <v>0</v>
      </c>
      <c r="R188" s="79">
        <v>0</v>
      </c>
      <c r="S188" s="79">
        <v>0</v>
      </c>
    </row>
    <row r="189" spans="1:19" x14ac:dyDescent="0.25">
      <c r="A189" s="78">
        <v>39500</v>
      </c>
      <c r="B189" s="79" t="s">
        <v>878</v>
      </c>
      <c r="C189" s="79"/>
      <c r="D189" s="31">
        <v>-1</v>
      </c>
      <c r="E189" s="80">
        <v>0.44444444444444442</v>
      </c>
      <c r="F189" s="79">
        <v>22</v>
      </c>
      <c r="G189" s="79" t="s">
        <v>600</v>
      </c>
      <c r="H189" s="79" t="s">
        <v>484</v>
      </c>
      <c r="I189" s="79">
        <v>8</v>
      </c>
      <c r="J189" s="79">
        <v>0</v>
      </c>
      <c r="K189" s="79">
        <v>0</v>
      </c>
      <c r="L189" s="79">
        <v>22</v>
      </c>
      <c r="M189" s="79" t="s">
        <v>819</v>
      </c>
      <c r="N189" s="79">
        <v>0</v>
      </c>
      <c r="O189" s="79">
        <v>0</v>
      </c>
      <c r="P189" s="79">
        <v>22</v>
      </c>
      <c r="Q189" s="79">
        <v>0</v>
      </c>
      <c r="R189" s="79">
        <v>0</v>
      </c>
      <c r="S189" s="79">
        <v>0</v>
      </c>
    </row>
    <row r="190" spans="1:19" x14ac:dyDescent="0.25">
      <c r="A190" s="78">
        <v>39500</v>
      </c>
      <c r="B190" s="79" t="s">
        <v>878</v>
      </c>
      <c r="C190" s="79"/>
      <c r="D190" s="31">
        <v>-1</v>
      </c>
      <c r="E190" s="80">
        <v>0.45138888888888884</v>
      </c>
      <c r="F190" s="79">
        <v>77</v>
      </c>
      <c r="G190" s="79" t="s">
        <v>600</v>
      </c>
      <c r="H190" s="79" t="s">
        <v>484</v>
      </c>
      <c r="I190" s="79" t="s">
        <v>484</v>
      </c>
      <c r="J190" s="79">
        <v>0</v>
      </c>
      <c r="K190" s="79">
        <v>0</v>
      </c>
      <c r="L190" s="79">
        <v>77</v>
      </c>
      <c r="M190" s="79"/>
      <c r="N190" s="79">
        <v>2</v>
      </c>
      <c r="O190" s="79">
        <v>0</v>
      </c>
      <c r="P190" s="79">
        <v>70</v>
      </c>
      <c r="Q190" s="79">
        <v>5</v>
      </c>
      <c r="R190" s="79">
        <v>0</v>
      </c>
      <c r="S190" s="79">
        <v>0</v>
      </c>
    </row>
    <row r="191" spans="1:19" x14ac:dyDescent="0.25">
      <c r="A191" s="78">
        <v>39500</v>
      </c>
      <c r="B191" s="79" t="s">
        <v>758</v>
      </c>
      <c r="C191" s="79"/>
      <c r="D191" s="31">
        <v>-1</v>
      </c>
      <c r="E191" s="80">
        <v>0.46111111111111108</v>
      </c>
      <c r="F191" s="79">
        <v>481</v>
      </c>
      <c r="G191" s="79" t="s">
        <v>600</v>
      </c>
      <c r="H191" s="79" t="s">
        <v>484</v>
      </c>
      <c r="I191" s="79">
        <v>41</v>
      </c>
      <c r="J191" s="79">
        <v>0</v>
      </c>
      <c r="K191" s="79">
        <v>0</v>
      </c>
      <c r="L191" s="79">
        <v>481</v>
      </c>
      <c r="M191" s="79" t="s">
        <v>819</v>
      </c>
      <c r="N191" s="79">
        <v>0</v>
      </c>
      <c r="O191" s="79">
        <v>360</v>
      </c>
      <c r="P191" s="79">
        <v>58</v>
      </c>
      <c r="Q191" s="79">
        <v>63</v>
      </c>
      <c r="R191" s="79">
        <v>0</v>
      </c>
      <c r="S191" s="79">
        <v>0</v>
      </c>
    </row>
    <row r="192" spans="1:19" x14ac:dyDescent="0.25">
      <c r="A192" s="78">
        <v>39503</v>
      </c>
      <c r="B192" s="31" t="s">
        <v>758</v>
      </c>
      <c r="C192" s="31"/>
      <c r="D192" s="31">
        <v>-1</v>
      </c>
      <c r="E192" s="76">
        <v>0.49861111111111106</v>
      </c>
      <c r="F192" s="31">
        <v>140</v>
      </c>
      <c r="G192" s="31" t="s">
        <v>600</v>
      </c>
      <c r="H192" s="31" t="s">
        <v>484</v>
      </c>
      <c r="I192" s="31">
        <v>7</v>
      </c>
      <c r="J192" s="31">
        <v>0</v>
      </c>
      <c r="K192" s="31">
        <v>0</v>
      </c>
      <c r="L192" s="31">
        <v>140</v>
      </c>
      <c r="M192" s="31" t="s">
        <v>854</v>
      </c>
      <c r="N192" s="31">
        <v>1</v>
      </c>
      <c r="O192" s="31">
        <v>116</v>
      </c>
      <c r="P192" s="31">
        <v>8</v>
      </c>
      <c r="Q192" s="31">
        <v>15</v>
      </c>
      <c r="R192" s="31">
        <v>0</v>
      </c>
      <c r="S192" s="31">
        <v>0</v>
      </c>
    </row>
    <row r="193" spans="1:19" x14ac:dyDescent="0.25">
      <c r="A193" s="78">
        <v>39503</v>
      </c>
      <c r="B193" s="31" t="s">
        <v>758</v>
      </c>
      <c r="C193" s="31"/>
      <c r="D193" s="31">
        <v>-1</v>
      </c>
      <c r="E193" s="76">
        <v>0.51736111111111105</v>
      </c>
      <c r="F193" s="31">
        <v>256</v>
      </c>
      <c r="G193" s="31" t="s">
        <v>600</v>
      </c>
      <c r="H193" s="31" t="s">
        <v>484</v>
      </c>
      <c r="I193" s="31">
        <v>7</v>
      </c>
      <c r="J193" s="31">
        <v>0</v>
      </c>
      <c r="K193" s="31">
        <v>0</v>
      </c>
      <c r="L193" s="31">
        <v>256</v>
      </c>
      <c r="M193" s="31" t="s">
        <v>854</v>
      </c>
      <c r="N193" s="31">
        <v>2</v>
      </c>
      <c r="O193" s="31">
        <v>176</v>
      </c>
      <c r="P193" s="31">
        <v>50</v>
      </c>
      <c r="Q193" s="31">
        <v>28</v>
      </c>
      <c r="R193" s="31">
        <v>0</v>
      </c>
      <c r="S193" s="31">
        <v>0</v>
      </c>
    </row>
    <row r="194" spans="1:19" x14ac:dyDescent="0.25">
      <c r="A194" s="74">
        <v>39513</v>
      </c>
      <c r="B194" s="1" t="s">
        <v>771</v>
      </c>
      <c r="C194" s="1"/>
      <c r="D194" s="1">
        <v>-1</v>
      </c>
      <c r="E194" s="75">
        <v>0.3659722222222222</v>
      </c>
      <c r="F194" s="1">
        <v>37</v>
      </c>
      <c r="G194" s="1" t="s">
        <v>600</v>
      </c>
      <c r="H194" s="1">
        <v>0</v>
      </c>
      <c r="I194" s="1">
        <v>0</v>
      </c>
      <c r="J194" s="1">
        <v>0</v>
      </c>
      <c r="K194" s="1">
        <v>0</v>
      </c>
      <c r="L194" s="1">
        <v>37</v>
      </c>
      <c r="M194" s="1"/>
      <c r="N194" s="1">
        <v>0</v>
      </c>
      <c r="O194" s="1">
        <v>0</v>
      </c>
      <c r="P194" s="1">
        <v>34</v>
      </c>
      <c r="Q194" s="1">
        <v>0</v>
      </c>
      <c r="R194" s="1">
        <v>0</v>
      </c>
      <c r="S194" s="1">
        <v>3</v>
      </c>
    </row>
    <row r="195" spans="1:19" x14ac:dyDescent="0.25">
      <c r="A195" s="74">
        <v>39513</v>
      </c>
      <c r="B195" s="1" t="s">
        <v>773</v>
      </c>
      <c r="C195" s="1"/>
      <c r="D195" s="1">
        <v>-1</v>
      </c>
      <c r="E195" s="75">
        <v>0.36319444444444443</v>
      </c>
      <c r="F195" s="1">
        <v>8</v>
      </c>
      <c r="G195" s="1" t="s">
        <v>600</v>
      </c>
      <c r="H195" s="1" t="s">
        <v>484</v>
      </c>
      <c r="I195" s="1" t="s">
        <v>484</v>
      </c>
      <c r="J195" s="1">
        <v>0</v>
      </c>
      <c r="K195" s="1">
        <v>0</v>
      </c>
      <c r="L195" s="1">
        <v>8</v>
      </c>
      <c r="M195" s="1"/>
      <c r="N195" s="1">
        <v>0</v>
      </c>
      <c r="O195" s="1">
        <v>0</v>
      </c>
      <c r="P195" s="1">
        <v>8</v>
      </c>
      <c r="Q195" s="1">
        <v>0</v>
      </c>
      <c r="R195" s="1">
        <v>0</v>
      </c>
      <c r="S195" s="1">
        <v>0</v>
      </c>
    </row>
    <row r="196" spans="1:19" x14ac:dyDescent="0.25">
      <c r="A196" s="74">
        <v>39513</v>
      </c>
      <c r="B196" s="73" t="s">
        <v>844</v>
      </c>
      <c r="D196" s="73">
        <v>-1</v>
      </c>
      <c r="E196" s="81">
        <v>0.37152777777777773</v>
      </c>
      <c r="F196" s="73">
        <v>10</v>
      </c>
      <c r="G196" s="73" t="s">
        <v>600</v>
      </c>
      <c r="H196" s="73">
        <v>10</v>
      </c>
      <c r="I196" s="73">
        <v>1</v>
      </c>
      <c r="J196" s="73">
        <v>0</v>
      </c>
      <c r="K196" s="73">
        <v>0</v>
      </c>
      <c r="L196" s="73">
        <v>10</v>
      </c>
      <c r="M196" s="73" t="s">
        <v>879</v>
      </c>
      <c r="N196" s="73">
        <v>0</v>
      </c>
      <c r="O196" s="73">
        <v>0</v>
      </c>
      <c r="P196" s="73">
        <v>10</v>
      </c>
      <c r="Q196" s="73">
        <v>0</v>
      </c>
      <c r="R196" s="73">
        <v>0</v>
      </c>
      <c r="S196" s="73">
        <v>0</v>
      </c>
    </row>
    <row r="197" spans="1:19" x14ac:dyDescent="0.25">
      <c r="A197" s="74">
        <v>39513</v>
      </c>
      <c r="B197" s="73" t="s">
        <v>500</v>
      </c>
      <c r="D197" s="73">
        <v>-1</v>
      </c>
      <c r="E197" s="81">
        <v>0.375</v>
      </c>
      <c r="F197" s="73">
        <v>49</v>
      </c>
      <c r="G197" s="73" t="s">
        <v>600</v>
      </c>
      <c r="H197" s="73">
        <v>0</v>
      </c>
      <c r="I197" s="73">
        <v>0</v>
      </c>
      <c r="J197" s="73">
        <v>0</v>
      </c>
      <c r="K197" s="73">
        <v>0</v>
      </c>
      <c r="L197" s="73">
        <v>49</v>
      </c>
      <c r="N197" s="73">
        <v>0</v>
      </c>
      <c r="O197" s="73">
        <v>0</v>
      </c>
      <c r="P197" s="73">
        <v>49</v>
      </c>
      <c r="Q197" s="73">
        <v>0</v>
      </c>
      <c r="R197" s="73">
        <v>0</v>
      </c>
      <c r="S197" s="73">
        <v>0</v>
      </c>
    </row>
    <row r="198" spans="1:19" x14ac:dyDescent="0.25">
      <c r="A198" s="74">
        <v>39513</v>
      </c>
      <c r="B198" s="73" t="s">
        <v>880</v>
      </c>
      <c r="D198" s="73">
        <v>-1</v>
      </c>
      <c r="E198" s="81">
        <v>0.38958333333333334</v>
      </c>
      <c r="F198" s="73">
        <v>49</v>
      </c>
      <c r="G198" s="73" t="s">
        <v>600</v>
      </c>
      <c r="H198" s="73">
        <v>18</v>
      </c>
      <c r="I198" s="73">
        <v>4</v>
      </c>
      <c r="J198" s="73">
        <v>0</v>
      </c>
      <c r="K198" s="73">
        <v>0</v>
      </c>
      <c r="L198" s="73">
        <v>49</v>
      </c>
      <c r="M198" s="73" t="s">
        <v>881</v>
      </c>
      <c r="N198" s="73">
        <v>0</v>
      </c>
      <c r="O198" s="73">
        <v>0</v>
      </c>
      <c r="P198" s="73">
        <v>49</v>
      </c>
      <c r="Q198" s="73">
        <v>0</v>
      </c>
      <c r="R198" s="73">
        <v>0</v>
      </c>
      <c r="S198" s="73">
        <v>0</v>
      </c>
    </row>
    <row r="199" spans="1:19" x14ac:dyDescent="0.25">
      <c r="A199" s="74">
        <v>39459</v>
      </c>
      <c r="B199" s="82" t="s">
        <v>791</v>
      </c>
      <c r="C199" s="82"/>
      <c r="D199" s="82">
        <v>1</v>
      </c>
      <c r="E199" s="83">
        <v>0.54166666666666663</v>
      </c>
      <c r="F199" s="82">
        <v>926</v>
      </c>
      <c r="G199" s="82" t="s">
        <v>600</v>
      </c>
      <c r="H199" s="82" t="s">
        <v>484</v>
      </c>
      <c r="I199" s="82">
        <v>12</v>
      </c>
      <c r="J199" s="82">
        <v>0</v>
      </c>
      <c r="K199" s="82">
        <v>0</v>
      </c>
      <c r="L199" s="82">
        <v>926</v>
      </c>
      <c r="M199" s="82" t="s">
        <v>882</v>
      </c>
      <c r="N199" s="82">
        <v>118</v>
      </c>
      <c r="O199" s="82">
        <v>41</v>
      </c>
      <c r="P199" s="82">
        <v>51</v>
      </c>
      <c r="Q199" s="82">
        <v>82</v>
      </c>
      <c r="R199" s="82">
        <v>0</v>
      </c>
      <c r="S199" s="82">
        <v>0</v>
      </c>
    </row>
    <row r="200" spans="1:19" x14ac:dyDescent="0.25">
      <c r="A200" s="74">
        <v>39460</v>
      </c>
      <c r="B200" s="1" t="s">
        <v>791</v>
      </c>
      <c r="C200" s="1"/>
      <c r="D200" s="1">
        <v>1</v>
      </c>
      <c r="E200" s="75">
        <v>0.53125</v>
      </c>
      <c r="F200" s="1">
        <v>1</v>
      </c>
      <c r="G200" s="1" t="s">
        <v>600</v>
      </c>
      <c r="H200" s="1">
        <v>1</v>
      </c>
      <c r="I200" s="1">
        <v>1</v>
      </c>
      <c r="J200" s="1">
        <v>0</v>
      </c>
      <c r="K200" s="1">
        <v>0</v>
      </c>
      <c r="L200" s="1">
        <v>1</v>
      </c>
      <c r="M200" s="1" t="s">
        <v>883</v>
      </c>
      <c r="N200" s="1">
        <v>0</v>
      </c>
      <c r="O200" s="1">
        <v>0</v>
      </c>
      <c r="P200" s="1">
        <v>0</v>
      </c>
      <c r="Q200" s="1">
        <v>1</v>
      </c>
      <c r="R200" s="1">
        <v>0</v>
      </c>
      <c r="S200" s="1">
        <v>0</v>
      </c>
    </row>
    <row r="201" spans="1:19" x14ac:dyDescent="0.25">
      <c r="A201" s="74">
        <v>39460</v>
      </c>
      <c r="B201" s="1" t="s">
        <v>791</v>
      </c>
      <c r="C201" s="1"/>
      <c r="D201" s="1">
        <v>1</v>
      </c>
      <c r="E201" s="75">
        <v>0.53194444444444444</v>
      </c>
      <c r="F201" s="1">
        <v>1</v>
      </c>
      <c r="G201" s="1" t="s">
        <v>600</v>
      </c>
      <c r="H201" s="1">
        <v>1</v>
      </c>
      <c r="I201" s="1">
        <v>1</v>
      </c>
      <c r="J201" s="1">
        <v>0</v>
      </c>
      <c r="K201" s="1">
        <v>0</v>
      </c>
      <c r="L201" s="1">
        <v>1</v>
      </c>
      <c r="M201" s="1" t="s">
        <v>884</v>
      </c>
      <c r="N201" s="1">
        <v>0</v>
      </c>
      <c r="O201" s="1">
        <v>1</v>
      </c>
      <c r="P201" s="1">
        <v>0</v>
      </c>
      <c r="Q201" s="1">
        <v>0</v>
      </c>
      <c r="R201" s="1">
        <v>0</v>
      </c>
      <c r="S201" s="1">
        <v>0</v>
      </c>
    </row>
    <row r="202" spans="1:19" x14ac:dyDescent="0.25">
      <c r="A202" s="74">
        <v>39460</v>
      </c>
      <c r="B202" s="1" t="s">
        <v>791</v>
      </c>
      <c r="C202" s="1"/>
      <c r="D202" s="1">
        <v>1</v>
      </c>
      <c r="E202" s="75">
        <v>0.53263888888888888</v>
      </c>
      <c r="F202" s="1">
        <v>2</v>
      </c>
      <c r="G202" s="1" t="s">
        <v>600</v>
      </c>
      <c r="H202" s="1">
        <v>2</v>
      </c>
      <c r="I202" s="1">
        <v>2</v>
      </c>
      <c r="J202" s="1">
        <v>0</v>
      </c>
      <c r="K202" s="1">
        <v>0</v>
      </c>
      <c r="L202" s="1">
        <v>2</v>
      </c>
      <c r="M202" s="1" t="s">
        <v>885</v>
      </c>
      <c r="N202" s="1">
        <v>0</v>
      </c>
      <c r="O202" s="1">
        <v>0</v>
      </c>
      <c r="P202" s="1">
        <v>2</v>
      </c>
      <c r="Q202" s="1">
        <v>0</v>
      </c>
      <c r="R202" s="1">
        <v>0</v>
      </c>
      <c r="S202" s="1">
        <v>0</v>
      </c>
    </row>
    <row r="203" spans="1:19" x14ac:dyDescent="0.25">
      <c r="A203" s="74">
        <v>39460</v>
      </c>
      <c r="B203" s="31" t="s">
        <v>791</v>
      </c>
      <c r="C203" s="31"/>
      <c r="D203" s="31">
        <v>1</v>
      </c>
      <c r="E203" s="76">
        <v>0.53472222222222221</v>
      </c>
      <c r="F203" s="31">
        <v>2</v>
      </c>
      <c r="G203" s="31" t="s">
        <v>600</v>
      </c>
      <c r="H203" s="31">
        <v>2</v>
      </c>
      <c r="I203" s="31">
        <v>2</v>
      </c>
      <c r="J203" s="31">
        <v>0</v>
      </c>
      <c r="K203" s="31">
        <v>0</v>
      </c>
      <c r="L203" s="31">
        <v>2</v>
      </c>
      <c r="M203" s="31" t="s">
        <v>886</v>
      </c>
      <c r="N203" s="31">
        <v>0</v>
      </c>
      <c r="O203" s="31">
        <v>0</v>
      </c>
      <c r="P203" s="31">
        <v>2</v>
      </c>
      <c r="Q203" s="31">
        <v>0</v>
      </c>
      <c r="R203" s="31">
        <v>0</v>
      </c>
      <c r="S203" s="31">
        <v>0</v>
      </c>
    </row>
    <row r="204" spans="1:19" x14ac:dyDescent="0.25">
      <c r="A204" s="74">
        <v>39463</v>
      </c>
      <c r="B204" s="73" t="s">
        <v>866</v>
      </c>
      <c r="D204" s="1">
        <v>1</v>
      </c>
      <c r="E204" s="81">
        <v>0.66666666666666663</v>
      </c>
      <c r="F204" s="73">
        <v>30</v>
      </c>
      <c r="G204" s="73" t="s">
        <v>600</v>
      </c>
      <c r="H204" s="73">
        <v>0</v>
      </c>
      <c r="I204" s="73">
        <v>0</v>
      </c>
      <c r="J204" s="73">
        <v>0</v>
      </c>
      <c r="K204" s="73">
        <v>0</v>
      </c>
      <c r="L204" s="73">
        <v>30</v>
      </c>
      <c r="N204" s="73">
        <v>0</v>
      </c>
      <c r="O204" s="73">
        <v>0</v>
      </c>
      <c r="P204" s="73">
        <v>0</v>
      </c>
      <c r="Q204" s="73">
        <v>0</v>
      </c>
      <c r="R204" s="73">
        <v>0</v>
      </c>
      <c r="S204" s="73">
        <v>30</v>
      </c>
    </row>
    <row r="205" spans="1:19" x14ac:dyDescent="0.25">
      <c r="A205" s="74">
        <v>39463</v>
      </c>
      <c r="B205" s="73" t="s">
        <v>749</v>
      </c>
      <c r="C205" s="73" t="s">
        <v>800</v>
      </c>
      <c r="D205" s="1">
        <v>1</v>
      </c>
      <c r="E205" s="81">
        <v>0.68402777777777779</v>
      </c>
      <c r="F205" s="73">
        <v>33</v>
      </c>
      <c r="G205" s="73" t="s">
        <v>600</v>
      </c>
      <c r="H205" s="73">
        <v>33</v>
      </c>
      <c r="I205" s="73">
        <v>1</v>
      </c>
      <c r="J205" s="73">
        <v>0</v>
      </c>
      <c r="K205" s="73">
        <v>0</v>
      </c>
      <c r="L205" s="73">
        <v>33</v>
      </c>
      <c r="M205" s="73" t="s">
        <v>887</v>
      </c>
      <c r="N205" s="73">
        <v>0</v>
      </c>
      <c r="O205" s="73">
        <v>0</v>
      </c>
      <c r="P205" s="73">
        <v>33</v>
      </c>
      <c r="Q205" s="73">
        <v>0</v>
      </c>
      <c r="R205" s="73">
        <v>0</v>
      </c>
      <c r="S205" s="73">
        <v>0</v>
      </c>
    </row>
    <row r="206" spans="1:19" x14ac:dyDescent="0.25">
      <c r="A206" s="74">
        <v>39465</v>
      </c>
      <c r="B206" s="1" t="s">
        <v>888</v>
      </c>
      <c r="C206" s="1"/>
      <c r="D206" s="1">
        <v>1</v>
      </c>
      <c r="E206" s="75">
        <v>0.32222222222222219</v>
      </c>
      <c r="F206" s="1">
        <v>12</v>
      </c>
      <c r="G206" s="1" t="s">
        <v>600</v>
      </c>
      <c r="H206" s="1">
        <v>0</v>
      </c>
      <c r="I206" s="1">
        <v>0</v>
      </c>
      <c r="J206" s="1">
        <v>0</v>
      </c>
      <c r="K206" s="1">
        <v>0</v>
      </c>
      <c r="L206" s="1">
        <v>12</v>
      </c>
      <c r="M206" s="1"/>
      <c r="N206" s="1">
        <v>0</v>
      </c>
      <c r="O206" s="1">
        <v>0</v>
      </c>
      <c r="P206" s="1">
        <v>12</v>
      </c>
      <c r="Q206" s="1">
        <v>0</v>
      </c>
      <c r="R206" s="1">
        <v>0</v>
      </c>
      <c r="S206" s="1">
        <v>0</v>
      </c>
    </row>
    <row r="207" spans="1:19" x14ac:dyDescent="0.25">
      <c r="A207" s="74">
        <v>39465</v>
      </c>
      <c r="B207" s="1" t="s">
        <v>888</v>
      </c>
      <c r="C207" s="1"/>
      <c r="D207" s="1">
        <v>1</v>
      </c>
      <c r="E207" s="75">
        <v>0.32222222222222219</v>
      </c>
      <c r="F207" s="1">
        <v>12</v>
      </c>
      <c r="G207" s="1" t="s">
        <v>600</v>
      </c>
      <c r="H207" s="1">
        <v>0</v>
      </c>
      <c r="I207" s="1">
        <v>0</v>
      </c>
      <c r="J207" s="1">
        <v>0</v>
      </c>
      <c r="K207" s="1">
        <v>0</v>
      </c>
      <c r="L207" s="1">
        <v>12</v>
      </c>
      <c r="M207" s="1"/>
      <c r="N207" s="1">
        <v>0</v>
      </c>
      <c r="O207" s="1">
        <v>0</v>
      </c>
      <c r="P207" s="1">
        <v>0</v>
      </c>
      <c r="Q207" s="1">
        <v>0</v>
      </c>
      <c r="R207" s="1">
        <v>0</v>
      </c>
      <c r="S207" s="1">
        <v>12</v>
      </c>
    </row>
    <row r="208" spans="1:19" x14ac:dyDescent="0.25">
      <c r="A208" s="78">
        <v>39468</v>
      </c>
      <c r="B208" s="79" t="s">
        <v>791</v>
      </c>
      <c r="C208" s="79"/>
      <c r="D208" s="31">
        <v>1</v>
      </c>
      <c r="E208" s="80">
        <v>0.41111111111111109</v>
      </c>
      <c r="F208" s="79">
        <v>68</v>
      </c>
      <c r="G208" s="79" t="s">
        <v>600</v>
      </c>
      <c r="H208" s="79">
        <v>68</v>
      </c>
      <c r="I208" s="79">
        <v>8</v>
      </c>
      <c r="J208" s="79">
        <v>0</v>
      </c>
      <c r="K208" s="79">
        <v>0</v>
      </c>
      <c r="L208" s="79">
        <v>68</v>
      </c>
      <c r="M208" s="79"/>
      <c r="N208" s="79">
        <v>0</v>
      </c>
      <c r="O208" s="79">
        <v>50</v>
      </c>
      <c r="P208" s="79">
        <v>18</v>
      </c>
      <c r="Q208" s="79">
        <v>0</v>
      </c>
      <c r="R208" s="79">
        <v>0</v>
      </c>
      <c r="S208" s="79">
        <v>0</v>
      </c>
    </row>
    <row r="209" spans="1:19" x14ac:dyDescent="0.25">
      <c r="A209" s="78">
        <v>39468</v>
      </c>
      <c r="B209" s="79" t="s">
        <v>746</v>
      </c>
      <c r="C209" s="79"/>
      <c r="D209" s="31">
        <v>1</v>
      </c>
      <c r="E209" s="80">
        <v>0.4375</v>
      </c>
      <c r="F209" s="79">
        <v>18</v>
      </c>
      <c r="G209" s="79" t="s">
        <v>600</v>
      </c>
      <c r="H209" s="79">
        <v>18</v>
      </c>
      <c r="I209" s="79">
        <v>0</v>
      </c>
      <c r="J209" s="79">
        <v>0</v>
      </c>
      <c r="K209" s="79">
        <v>0</v>
      </c>
      <c r="L209" s="79">
        <v>18</v>
      </c>
      <c r="M209" s="79"/>
      <c r="N209" s="79">
        <v>0</v>
      </c>
      <c r="O209" s="79">
        <v>12</v>
      </c>
      <c r="P209" s="79">
        <v>2</v>
      </c>
      <c r="Q209" s="79">
        <v>4</v>
      </c>
      <c r="R209" s="79">
        <v>0</v>
      </c>
      <c r="S209" s="79">
        <v>0</v>
      </c>
    </row>
    <row r="210" spans="1:19" x14ac:dyDescent="0.25">
      <c r="A210" s="78">
        <v>39468</v>
      </c>
      <c r="B210" s="79" t="s">
        <v>746</v>
      </c>
      <c r="C210" s="79"/>
      <c r="D210" s="31">
        <v>1</v>
      </c>
      <c r="E210" s="80">
        <v>0.4375</v>
      </c>
      <c r="F210" s="79">
        <v>42</v>
      </c>
      <c r="G210" s="79" t="s">
        <v>600</v>
      </c>
      <c r="H210" s="79" t="s">
        <v>484</v>
      </c>
      <c r="I210" s="79" t="s">
        <v>484</v>
      </c>
      <c r="J210" s="79">
        <v>0</v>
      </c>
      <c r="K210" s="79">
        <v>0</v>
      </c>
      <c r="L210" s="79">
        <v>42</v>
      </c>
      <c r="M210" s="79"/>
      <c r="N210" s="79">
        <v>0</v>
      </c>
      <c r="O210" s="79">
        <v>40</v>
      </c>
      <c r="P210" s="79">
        <v>2</v>
      </c>
      <c r="Q210" s="79">
        <v>2</v>
      </c>
      <c r="R210" s="79">
        <v>0</v>
      </c>
      <c r="S210" s="79">
        <v>0</v>
      </c>
    </row>
    <row r="211" spans="1:19" x14ac:dyDescent="0.25">
      <c r="A211" s="78">
        <v>39468</v>
      </c>
      <c r="B211" s="79" t="s">
        <v>746</v>
      </c>
      <c r="C211" s="79"/>
      <c r="D211" s="31">
        <v>1</v>
      </c>
      <c r="E211" s="80">
        <v>0.4375</v>
      </c>
      <c r="F211" s="79">
        <v>91</v>
      </c>
      <c r="G211" s="79" t="s">
        <v>600</v>
      </c>
      <c r="H211" s="79" t="s">
        <v>484</v>
      </c>
      <c r="I211" s="79" t="s">
        <v>484</v>
      </c>
      <c r="J211" s="79">
        <v>0</v>
      </c>
      <c r="K211" s="79">
        <v>0</v>
      </c>
      <c r="L211" s="79">
        <v>91</v>
      </c>
      <c r="M211" s="79"/>
      <c r="N211" s="79">
        <v>0</v>
      </c>
      <c r="O211" s="79">
        <v>38</v>
      </c>
      <c r="P211" s="79">
        <v>53</v>
      </c>
      <c r="Q211" s="79">
        <v>0</v>
      </c>
      <c r="R211" s="79">
        <v>0</v>
      </c>
      <c r="S211" s="79">
        <v>0</v>
      </c>
    </row>
    <row r="212" spans="1:19" x14ac:dyDescent="0.25">
      <c r="A212" s="74">
        <v>39469</v>
      </c>
      <c r="B212" s="1" t="s">
        <v>746</v>
      </c>
      <c r="C212" s="1"/>
      <c r="D212" s="1">
        <v>1</v>
      </c>
      <c r="E212" s="75">
        <v>0.43541666666666662</v>
      </c>
      <c r="F212" s="1">
        <v>169</v>
      </c>
      <c r="G212" s="1" t="s">
        <v>600</v>
      </c>
      <c r="H212" s="1" t="s">
        <v>484</v>
      </c>
      <c r="I212" s="1">
        <v>0</v>
      </c>
      <c r="J212" s="1">
        <v>0</v>
      </c>
      <c r="K212" s="1">
        <v>0</v>
      </c>
      <c r="L212" s="1">
        <v>169</v>
      </c>
      <c r="M212" s="1"/>
      <c r="N212" s="1">
        <v>0</v>
      </c>
      <c r="O212" s="1">
        <v>0</v>
      </c>
      <c r="P212" s="1">
        <v>169</v>
      </c>
      <c r="Q212" s="1">
        <v>0</v>
      </c>
      <c r="R212" s="1">
        <v>0</v>
      </c>
      <c r="S212" s="1">
        <v>0</v>
      </c>
    </row>
    <row r="213" spans="1:19" x14ac:dyDescent="0.25">
      <c r="A213" s="74">
        <v>39469</v>
      </c>
      <c r="B213" s="1" t="s">
        <v>746</v>
      </c>
      <c r="C213" s="1"/>
      <c r="D213" s="1">
        <v>1</v>
      </c>
      <c r="E213" s="75">
        <v>0.46875</v>
      </c>
      <c r="F213" s="1">
        <v>257</v>
      </c>
      <c r="G213" s="1" t="s">
        <v>600</v>
      </c>
      <c r="H213" s="1" t="s">
        <v>484</v>
      </c>
      <c r="I213" s="1">
        <v>0</v>
      </c>
      <c r="J213" s="1">
        <v>0</v>
      </c>
      <c r="K213" s="1">
        <v>0</v>
      </c>
      <c r="L213" s="1">
        <v>257</v>
      </c>
      <c r="M213" s="1"/>
      <c r="N213" s="1">
        <v>0</v>
      </c>
      <c r="O213" s="1">
        <v>174</v>
      </c>
      <c r="P213" s="1">
        <v>73</v>
      </c>
      <c r="Q213" s="1">
        <v>10</v>
      </c>
      <c r="R213" s="1">
        <v>0</v>
      </c>
      <c r="S213" s="1">
        <v>0</v>
      </c>
    </row>
    <row r="214" spans="1:19" x14ac:dyDescent="0.25">
      <c r="A214" s="74">
        <v>39469</v>
      </c>
      <c r="B214" s="1" t="s">
        <v>791</v>
      </c>
      <c r="C214" s="1"/>
      <c r="D214" s="1">
        <v>1</v>
      </c>
      <c r="E214" s="75">
        <v>0.46875</v>
      </c>
      <c r="F214" s="1">
        <v>450</v>
      </c>
      <c r="G214" s="1" t="s">
        <v>614</v>
      </c>
      <c r="H214" s="1" t="s">
        <v>484</v>
      </c>
      <c r="I214" s="1" t="s">
        <v>484</v>
      </c>
      <c r="J214" s="1">
        <v>0</v>
      </c>
      <c r="K214" s="1">
        <v>0</v>
      </c>
      <c r="L214" s="1">
        <v>450</v>
      </c>
      <c r="M214" s="1"/>
      <c r="N214" s="1">
        <v>0</v>
      </c>
      <c r="O214" s="1">
        <v>396</v>
      </c>
      <c r="P214" s="1">
        <v>45</v>
      </c>
      <c r="Q214" s="1">
        <v>9</v>
      </c>
      <c r="R214" s="1">
        <v>0</v>
      </c>
      <c r="S214" s="1">
        <v>0</v>
      </c>
    </row>
    <row r="215" spans="1:19" x14ac:dyDescent="0.25">
      <c r="A215" s="74">
        <v>39470</v>
      </c>
      <c r="B215" s="1" t="s">
        <v>808</v>
      </c>
      <c r="C215" s="1"/>
      <c r="D215" s="1">
        <v>1</v>
      </c>
      <c r="E215" s="75">
        <v>0.4861111111111111</v>
      </c>
      <c r="F215" s="1">
        <v>198</v>
      </c>
      <c r="G215" s="1" t="s">
        <v>600</v>
      </c>
      <c r="H215" s="1">
        <v>183</v>
      </c>
      <c r="I215" s="1">
        <v>2</v>
      </c>
      <c r="J215" s="1">
        <v>0</v>
      </c>
      <c r="K215" s="1">
        <v>0</v>
      </c>
      <c r="L215" s="1">
        <v>198</v>
      </c>
      <c r="M215" s="1" t="s">
        <v>869</v>
      </c>
      <c r="N215" s="1">
        <v>0</v>
      </c>
      <c r="O215" s="1">
        <v>0</v>
      </c>
      <c r="P215" s="1">
        <v>0</v>
      </c>
      <c r="Q215" s="1">
        <v>0</v>
      </c>
      <c r="R215" s="1">
        <v>198</v>
      </c>
      <c r="S215" s="1">
        <v>0</v>
      </c>
    </row>
    <row r="216" spans="1:19" x14ac:dyDescent="0.25">
      <c r="A216" s="74">
        <v>39470</v>
      </c>
      <c r="B216" s="1" t="s">
        <v>808</v>
      </c>
      <c r="C216" s="1"/>
      <c r="D216" s="1">
        <v>1</v>
      </c>
      <c r="E216" s="75">
        <v>0.4909722222222222</v>
      </c>
      <c r="F216" s="1">
        <v>198</v>
      </c>
      <c r="G216" s="1" t="s">
        <v>600</v>
      </c>
      <c r="H216" s="1">
        <v>183</v>
      </c>
      <c r="I216" s="1">
        <v>2</v>
      </c>
      <c r="J216" s="1">
        <v>0</v>
      </c>
      <c r="K216" s="1">
        <v>0</v>
      </c>
      <c r="L216" s="1">
        <v>198</v>
      </c>
      <c r="M216" s="1" t="s">
        <v>869</v>
      </c>
      <c r="N216" s="1">
        <v>0</v>
      </c>
      <c r="O216" s="1">
        <v>0</v>
      </c>
      <c r="P216" s="1">
        <v>0</v>
      </c>
      <c r="Q216" s="1">
        <v>0</v>
      </c>
      <c r="R216" s="1">
        <v>0</v>
      </c>
      <c r="S216" s="1">
        <v>198</v>
      </c>
    </row>
    <row r="217" spans="1:19" x14ac:dyDescent="0.25">
      <c r="A217" s="74">
        <v>39471</v>
      </c>
      <c r="B217" s="1" t="s">
        <v>758</v>
      </c>
      <c r="C217" s="1"/>
      <c r="D217" s="1">
        <v>1</v>
      </c>
      <c r="E217" s="75">
        <v>0.4909722222222222</v>
      </c>
      <c r="F217" s="1">
        <v>292</v>
      </c>
      <c r="G217" s="1" t="s">
        <v>600</v>
      </c>
      <c r="H217" s="1" t="s">
        <v>484</v>
      </c>
      <c r="I217" s="1" t="s">
        <v>484</v>
      </c>
      <c r="J217" s="1">
        <v>0</v>
      </c>
      <c r="K217" s="1">
        <v>0</v>
      </c>
      <c r="L217" s="1">
        <v>292</v>
      </c>
      <c r="M217" s="1" t="s">
        <v>889</v>
      </c>
      <c r="N217" s="1">
        <v>1</v>
      </c>
      <c r="O217" s="1">
        <v>212</v>
      </c>
      <c r="P217" s="1">
        <v>60</v>
      </c>
      <c r="Q217" s="1">
        <v>20</v>
      </c>
      <c r="R217" s="1">
        <v>0</v>
      </c>
      <c r="S217" s="1">
        <v>0</v>
      </c>
    </row>
    <row r="218" spans="1:19" x14ac:dyDescent="0.25">
      <c r="A218" s="74">
        <v>39471</v>
      </c>
      <c r="B218" s="1" t="s">
        <v>758</v>
      </c>
      <c r="C218" s="1"/>
      <c r="D218" s="1">
        <v>1</v>
      </c>
      <c r="E218" s="75">
        <v>0.51249999999999996</v>
      </c>
      <c r="F218" s="1">
        <v>277</v>
      </c>
      <c r="G218" s="1" t="s">
        <v>600</v>
      </c>
      <c r="H218" s="1" t="s">
        <v>484</v>
      </c>
      <c r="I218" s="1" t="s">
        <v>484</v>
      </c>
      <c r="J218" s="1">
        <v>0</v>
      </c>
      <c r="K218" s="1">
        <v>0</v>
      </c>
      <c r="L218" s="1">
        <v>277</v>
      </c>
      <c r="M218" s="1" t="s">
        <v>889</v>
      </c>
      <c r="N218" s="1">
        <v>0</v>
      </c>
      <c r="O218" s="1">
        <v>263</v>
      </c>
      <c r="P218" s="1">
        <v>9</v>
      </c>
      <c r="Q218" s="1">
        <v>5</v>
      </c>
      <c r="R218" s="1">
        <v>0</v>
      </c>
      <c r="S218" s="1">
        <v>0</v>
      </c>
    </row>
    <row r="219" spans="1:19" x14ac:dyDescent="0.25">
      <c r="A219" s="74">
        <v>39472</v>
      </c>
      <c r="B219" s="1" t="s">
        <v>809</v>
      </c>
      <c r="C219" s="1"/>
      <c r="D219" s="1">
        <v>1</v>
      </c>
      <c r="E219" s="75">
        <v>0.51041666666666663</v>
      </c>
      <c r="F219" s="1">
        <v>455</v>
      </c>
      <c r="G219" s="1" t="s">
        <v>600</v>
      </c>
      <c r="H219" s="1" t="s">
        <v>484</v>
      </c>
      <c r="I219" s="1" t="s">
        <v>484</v>
      </c>
      <c r="J219" s="1">
        <v>0</v>
      </c>
      <c r="K219" s="1">
        <v>0</v>
      </c>
      <c r="L219" s="1">
        <v>455</v>
      </c>
      <c r="M219" s="1"/>
      <c r="N219" s="1">
        <v>13</v>
      </c>
      <c r="O219" s="1">
        <v>75</v>
      </c>
      <c r="P219" s="1">
        <v>333</v>
      </c>
      <c r="Q219" s="1">
        <v>34</v>
      </c>
      <c r="R219" s="1">
        <v>0</v>
      </c>
      <c r="S219" s="1">
        <v>0</v>
      </c>
    </row>
    <row r="220" spans="1:19" x14ac:dyDescent="0.25">
      <c r="A220" s="74">
        <v>39472</v>
      </c>
      <c r="B220" s="1" t="s">
        <v>809</v>
      </c>
      <c r="C220" s="1"/>
      <c r="D220" s="1">
        <v>1</v>
      </c>
      <c r="E220" s="75">
        <v>0.53472222222222221</v>
      </c>
      <c r="F220" s="1">
        <v>521</v>
      </c>
      <c r="G220" s="1" t="s">
        <v>600</v>
      </c>
      <c r="H220" s="1" t="s">
        <v>484</v>
      </c>
      <c r="I220" s="1" t="s">
        <v>484</v>
      </c>
      <c r="J220" s="1">
        <v>0</v>
      </c>
      <c r="K220" s="1">
        <v>0</v>
      </c>
      <c r="L220" s="1">
        <v>521</v>
      </c>
      <c r="M220" s="1"/>
      <c r="N220" s="1">
        <v>30</v>
      </c>
      <c r="O220" s="1">
        <v>120</v>
      </c>
      <c r="P220" s="1">
        <v>151</v>
      </c>
      <c r="Q220" s="1">
        <v>210</v>
      </c>
      <c r="R220" s="1">
        <v>0</v>
      </c>
      <c r="S220" s="1">
        <v>0</v>
      </c>
    </row>
    <row r="221" spans="1:19" x14ac:dyDescent="0.25">
      <c r="A221" s="74">
        <v>39472</v>
      </c>
      <c r="B221" s="73" t="s">
        <v>759</v>
      </c>
      <c r="D221" s="1">
        <v>1</v>
      </c>
      <c r="E221" s="81">
        <v>0.51111111111111107</v>
      </c>
      <c r="F221" s="73">
        <v>98</v>
      </c>
      <c r="G221" s="73" t="s">
        <v>600</v>
      </c>
      <c r="H221" s="73" t="s">
        <v>484</v>
      </c>
      <c r="I221" s="73" t="s">
        <v>484</v>
      </c>
      <c r="J221" s="73">
        <v>0</v>
      </c>
      <c r="K221" s="73">
        <v>0</v>
      </c>
      <c r="L221" s="73">
        <v>98</v>
      </c>
      <c r="N221" s="73">
        <v>30</v>
      </c>
      <c r="O221" s="73">
        <v>45</v>
      </c>
      <c r="P221" s="73">
        <v>23</v>
      </c>
      <c r="Q221" s="73">
        <v>0</v>
      </c>
      <c r="R221" s="73">
        <v>0</v>
      </c>
      <c r="S221" s="73">
        <v>0</v>
      </c>
    </row>
    <row r="222" spans="1:19" x14ac:dyDescent="0.25">
      <c r="A222" s="74">
        <v>39472</v>
      </c>
      <c r="B222" s="73" t="s">
        <v>759</v>
      </c>
      <c r="D222" s="1">
        <v>1</v>
      </c>
      <c r="E222" s="81">
        <v>0.53611111111111109</v>
      </c>
      <c r="F222" s="73">
        <v>500</v>
      </c>
      <c r="G222" s="73" t="s">
        <v>614</v>
      </c>
      <c r="H222" s="73" t="s">
        <v>484</v>
      </c>
      <c r="I222" s="73" t="s">
        <v>484</v>
      </c>
      <c r="J222" s="73">
        <v>0</v>
      </c>
      <c r="K222" s="73">
        <v>0</v>
      </c>
      <c r="L222" s="73">
        <v>500</v>
      </c>
      <c r="N222" s="73">
        <v>0</v>
      </c>
      <c r="O222" s="73">
        <v>400</v>
      </c>
      <c r="P222" s="73">
        <v>25</v>
      </c>
      <c r="Q222" s="73">
        <v>75</v>
      </c>
      <c r="R222" s="73">
        <v>0</v>
      </c>
      <c r="S222" s="73">
        <v>0</v>
      </c>
    </row>
    <row r="223" spans="1:19" x14ac:dyDescent="0.25">
      <c r="A223" s="74">
        <v>39473</v>
      </c>
      <c r="B223" s="31" t="s">
        <v>870</v>
      </c>
      <c r="C223" s="79"/>
      <c r="D223" s="31">
        <v>1</v>
      </c>
      <c r="E223" s="80">
        <v>0.54374999999999996</v>
      </c>
      <c r="F223" s="79">
        <v>26</v>
      </c>
      <c r="G223" s="79" t="s">
        <v>600</v>
      </c>
      <c r="H223" s="79">
        <v>26</v>
      </c>
      <c r="I223" s="79">
        <v>1</v>
      </c>
      <c r="J223" s="79">
        <v>0</v>
      </c>
      <c r="K223" s="79">
        <v>0</v>
      </c>
      <c r="L223" s="79">
        <v>26</v>
      </c>
      <c r="M223" s="79"/>
      <c r="N223" s="79">
        <v>0</v>
      </c>
      <c r="O223" s="79">
        <v>0</v>
      </c>
      <c r="P223" s="79">
        <v>26</v>
      </c>
      <c r="Q223" s="79">
        <v>0</v>
      </c>
      <c r="R223" s="79">
        <v>0</v>
      </c>
      <c r="S223" s="79">
        <v>0</v>
      </c>
    </row>
    <row r="224" spans="1:19" x14ac:dyDescent="0.25">
      <c r="A224" s="74">
        <v>39473</v>
      </c>
      <c r="B224" s="79" t="s">
        <v>890</v>
      </c>
      <c r="C224" s="79"/>
      <c r="D224" s="31">
        <v>1</v>
      </c>
      <c r="E224" s="80">
        <v>0.55833333333333335</v>
      </c>
      <c r="F224" s="79">
        <v>42</v>
      </c>
      <c r="G224" s="79" t="s">
        <v>600</v>
      </c>
      <c r="H224" s="79">
        <v>42</v>
      </c>
      <c r="I224" s="79">
        <v>3</v>
      </c>
      <c r="J224" s="79">
        <v>0</v>
      </c>
      <c r="K224" s="79">
        <v>0</v>
      </c>
      <c r="L224" s="79">
        <v>42</v>
      </c>
      <c r="M224" s="79" t="s">
        <v>891</v>
      </c>
      <c r="N224" s="79">
        <v>0</v>
      </c>
      <c r="O224" s="79">
        <v>23</v>
      </c>
      <c r="P224" s="79">
        <v>0</v>
      </c>
      <c r="Q224" s="79">
        <v>19</v>
      </c>
      <c r="R224" s="79">
        <v>0</v>
      </c>
      <c r="S224" s="79">
        <v>0</v>
      </c>
    </row>
    <row r="225" spans="1:19" x14ac:dyDescent="0.25">
      <c r="A225" s="74">
        <v>39473</v>
      </c>
      <c r="B225" s="31" t="s">
        <v>890</v>
      </c>
      <c r="C225" s="31"/>
      <c r="D225" s="31">
        <v>1</v>
      </c>
      <c r="E225" s="76">
        <v>0.56388888888888888</v>
      </c>
      <c r="F225" s="31">
        <v>42</v>
      </c>
      <c r="G225" s="31" t="s">
        <v>600</v>
      </c>
      <c r="H225" s="31">
        <v>42</v>
      </c>
      <c r="I225" s="31">
        <v>3</v>
      </c>
      <c r="J225" s="31">
        <v>0</v>
      </c>
      <c r="K225" s="31">
        <v>0</v>
      </c>
      <c r="L225" s="31">
        <v>42</v>
      </c>
      <c r="M225" s="31" t="s">
        <v>891</v>
      </c>
      <c r="N225" s="31">
        <v>0</v>
      </c>
      <c r="O225" s="31">
        <v>0</v>
      </c>
      <c r="P225" s="31">
        <v>0</v>
      </c>
      <c r="Q225" s="31">
        <v>0</v>
      </c>
      <c r="R225" s="31">
        <v>0</v>
      </c>
      <c r="S225" s="31">
        <v>42</v>
      </c>
    </row>
    <row r="226" spans="1:19" x14ac:dyDescent="0.25">
      <c r="A226" s="74">
        <v>39473</v>
      </c>
      <c r="B226" s="31" t="s">
        <v>773</v>
      </c>
      <c r="C226" s="31"/>
      <c r="D226" s="31">
        <v>1</v>
      </c>
      <c r="E226" s="76">
        <v>0.56874999999999998</v>
      </c>
      <c r="F226" s="31">
        <v>33</v>
      </c>
      <c r="G226" s="31" t="s">
        <v>600</v>
      </c>
      <c r="H226" s="31">
        <v>33</v>
      </c>
      <c r="I226" s="31">
        <v>1</v>
      </c>
      <c r="J226" s="31">
        <v>0</v>
      </c>
      <c r="K226" s="31">
        <v>0</v>
      </c>
      <c r="L226" s="31">
        <v>33</v>
      </c>
      <c r="M226" s="31" t="s">
        <v>833</v>
      </c>
      <c r="N226" s="31">
        <v>0</v>
      </c>
      <c r="O226" s="31">
        <v>0</v>
      </c>
      <c r="P226" s="31">
        <v>33</v>
      </c>
      <c r="Q226" s="31">
        <v>0</v>
      </c>
      <c r="R226" s="31">
        <v>0</v>
      </c>
      <c r="S226" s="31">
        <v>0</v>
      </c>
    </row>
    <row r="227" spans="1:19" x14ac:dyDescent="0.25">
      <c r="A227" s="78">
        <v>39497</v>
      </c>
      <c r="B227" s="79" t="s">
        <v>892</v>
      </c>
      <c r="C227" s="79"/>
      <c r="D227" s="31">
        <v>1</v>
      </c>
      <c r="E227" s="80">
        <v>0.38541666666666663</v>
      </c>
      <c r="F227" s="79">
        <v>22</v>
      </c>
      <c r="G227" s="79" t="s">
        <v>600</v>
      </c>
      <c r="H227" s="79">
        <v>22</v>
      </c>
      <c r="I227" s="79">
        <v>1</v>
      </c>
      <c r="J227" s="79">
        <v>0</v>
      </c>
      <c r="K227" s="79">
        <v>0</v>
      </c>
      <c r="L227" s="79">
        <v>22</v>
      </c>
      <c r="M227" s="79" t="s">
        <v>879</v>
      </c>
      <c r="N227" s="79">
        <v>0</v>
      </c>
      <c r="O227" s="79">
        <v>0</v>
      </c>
      <c r="P227" s="79">
        <v>22</v>
      </c>
      <c r="Q227" s="79">
        <v>0</v>
      </c>
      <c r="R227" s="79">
        <v>0</v>
      </c>
      <c r="S227" s="79">
        <v>0</v>
      </c>
    </row>
    <row r="228" spans="1:19" x14ac:dyDescent="0.25">
      <c r="A228" s="78">
        <v>39497</v>
      </c>
      <c r="B228" s="79" t="s">
        <v>749</v>
      </c>
      <c r="C228" s="79"/>
      <c r="D228" s="31">
        <v>1</v>
      </c>
      <c r="E228" s="80">
        <v>0.40277777777777773</v>
      </c>
      <c r="F228" s="79">
        <v>38</v>
      </c>
      <c r="G228" s="79" t="s">
        <v>600</v>
      </c>
      <c r="H228" s="79">
        <v>8</v>
      </c>
      <c r="I228" s="79">
        <v>1</v>
      </c>
      <c r="J228" s="79">
        <v>0</v>
      </c>
      <c r="K228" s="79">
        <v>0</v>
      </c>
      <c r="L228" s="79">
        <v>38</v>
      </c>
      <c r="M228" s="79" t="s">
        <v>879</v>
      </c>
      <c r="N228" s="79">
        <v>0</v>
      </c>
      <c r="O228" s="79">
        <v>0</v>
      </c>
      <c r="P228" s="79">
        <v>38</v>
      </c>
      <c r="Q228" s="79">
        <v>0</v>
      </c>
      <c r="R228" s="79">
        <v>0</v>
      </c>
      <c r="S228" s="79">
        <v>0</v>
      </c>
    </row>
    <row r="229" spans="1:19" x14ac:dyDescent="0.25">
      <c r="A229" s="74">
        <v>39475</v>
      </c>
      <c r="B229" s="79" t="s">
        <v>893</v>
      </c>
      <c r="C229" s="79"/>
      <c r="D229" s="31">
        <v>1</v>
      </c>
      <c r="E229" s="80">
        <v>0.60555555555555551</v>
      </c>
      <c r="F229" s="79">
        <v>549</v>
      </c>
      <c r="G229" s="79" t="s">
        <v>600</v>
      </c>
      <c r="H229" s="79" t="s">
        <v>484</v>
      </c>
      <c r="I229" s="79" t="s">
        <v>484</v>
      </c>
      <c r="J229" s="79">
        <v>0</v>
      </c>
      <c r="K229" s="79">
        <v>0</v>
      </c>
      <c r="L229" s="79">
        <v>549</v>
      </c>
      <c r="M229" s="79"/>
      <c r="N229" s="79">
        <v>5</v>
      </c>
      <c r="O229" s="79">
        <v>430</v>
      </c>
      <c r="P229" s="79">
        <v>82</v>
      </c>
      <c r="Q229" s="79">
        <v>32</v>
      </c>
      <c r="R229" s="79">
        <v>0</v>
      </c>
      <c r="S229" s="79">
        <v>0</v>
      </c>
    </row>
    <row r="230" spans="1:19" x14ac:dyDescent="0.25">
      <c r="A230" s="78">
        <v>39498</v>
      </c>
      <c r="B230" s="79" t="s">
        <v>746</v>
      </c>
      <c r="C230" s="79"/>
      <c r="D230" s="31">
        <v>1</v>
      </c>
      <c r="E230" s="80">
        <v>0.42222222222222222</v>
      </c>
      <c r="F230" s="79">
        <v>5</v>
      </c>
      <c r="G230" s="79" t="s">
        <v>600</v>
      </c>
      <c r="H230" s="79">
        <v>5</v>
      </c>
      <c r="I230" s="79">
        <v>1</v>
      </c>
      <c r="J230" s="79">
        <v>0</v>
      </c>
      <c r="K230" s="79">
        <v>0</v>
      </c>
      <c r="L230" s="79">
        <v>5</v>
      </c>
      <c r="M230" s="79" t="s">
        <v>894</v>
      </c>
      <c r="N230" s="79">
        <v>0</v>
      </c>
      <c r="O230" s="79">
        <v>0</v>
      </c>
      <c r="P230" s="79">
        <v>5</v>
      </c>
      <c r="Q230" s="79">
        <v>0</v>
      </c>
      <c r="R230" s="79">
        <v>0</v>
      </c>
      <c r="S230" s="79">
        <v>0</v>
      </c>
    </row>
    <row r="231" spans="1:19" x14ac:dyDescent="0.25">
      <c r="A231" s="78">
        <v>39498</v>
      </c>
      <c r="B231" s="79" t="s">
        <v>895</v>
      </c>
      <c r="C231" s="79"/>
      <c r="D231" s="31">
        <v>1</v>
      </c>
      <c r="E231" s="80">
        <v>0.43402777777777773</v>
      </c>
      <c r="F231" s="79">
        <v>8</v>
      </c>
      <c r="G231" s="79" t="s">
        <v>600</v>
      </c>
      <c r="H231" s="79" t="s">
        <v>484</v>
      </c>
      <c r="I231" s="79" t="s">
        <v>484</v>
      </c>
      <c r="J231" s="79">
        <v>0</v>
      </c>
      <c r="K231" s="79">
        <v>0</v>
      </c>
      <c r="L231" s="79">
        <v>8</v>
      </c>
      <c r="M231" s="79"/>
      <c r="N231" s="79">
        <v>0</v>
      </c>
      <c r="O231" s="79">
        <v>0</v>
      </c>
      <c r="P231" s="79">
        <v>8</v>
      </c>
      <c r="Q231" s="79">
        <v>0</v>
      </c>
      <c r="R231" s="79">
        <v>0</v>
      </c>
      <c r="S231" s="79">
        <v>0</v>
      </c>
    </row>
    <row r="232" spans="1:19" x14ac:dyDescent="0.25">
      <c r="A232" s="78">
        <v>39498</v>
      </c>
      <c r="B232" s="79" t="s">
        <v>792</v>
      </c>
      <c r="C232" s="79"/>
      <c r="D232" s="31">
        <v>1</v>
      </c>
      <c r="E232" s="80">
        <v>0.44097222222222221</v>
      </c>
      <c r="F232" s="79">
        <v>13</v>
      </c>
      <c r="G232" s="79" t="s">
        <v>600</v>
      </c>
      <c r="H232" s="79" t="s">
        <v>484</v>
      </c>
      <c r="I232" s="79" t="s">
        <v>484</v>
      </c>
      <c r="J232" s="79">
        <v>0</v>
      </c>
      <c r="K232" s="79">
        <v>0</v>
      </c>
      <c r="L232" s="79">
        <v>13</v>
      </c>
      <c r="M232" s="79"/>
      <c r="N232" s="79">
        <v>0</v>
      </c>
      <c r="O232" s="79">
        <v>0</v>
      </c>
      <c r="P232" s="79">
        <v>13</v>
      </c>
      <c r="Q232" s="79">
        <v>0</v>
      </c>
      <c r="R232" s="79">
        <v>0</v>
      </c>
      <c r="S232" s="79">
        <v>0</v>
      </c>
    </row>
    <row r="233" spans="1:19" x14ac:dyDescent="0.25">
      <c r="A233" s="78">
        <v>39498</v>
      </c>
      <c r="B233" s="79" t="s">
        <v>896</v>
      </c>
      <c r="C233" s="79"/>
      <c r="D233" s="31">
        <v>1</v>
      </c>
      <c r="E233" s="80">
        <v>0.44722222222222219</v>
      </c>
      <c r="F233" s="79">
        <v>20</v>
      </c>
      <c r="G233" s="79" t="s">
        <v>600</v>
      </c>
      <c r="H233" s="79">
        <v>20</v>
      </c>
      <c r="I233" s="79">
        <v>2</v>
      </c>
      <c r="J233" s="79">
        <v>0</v>
      </c>
      <c r="K233" s="79">
        <v>0</v>
      </c>
      <c r="L233" s="79">
        <v>20</v>
      </c>
      <c r="M233" s="79" t="s">
        <v>897</v>
      </c>
      <c r="N233" s="79">
        <v>0</v>
      </c>
      <c r="O233" s="79">
        <v>0</v>
      </c>
      <c r="P233" s="79">
        <v>20</v>
      </c>
      <c r="Q233" s="79">
        <v>0</v>
      </c>
      <c r="R233" s="79">
        <v>0</v>
      </c>
      <c r="S233" s="79">
        <v>0</v>
      </c>
    </row>
    <row r="234" spans="1:19" x14ac:dyDescent="0.25">
      <c r="A234" s="78">
        <v>39498</v>
      </c>
      <c r="B234" s="79" t="s">
        <v>896</v>
      </c>
      <c r="C234" s="79"/>
      <c r="D234" s="31">
        <v>1</v>
      </c>
      <c r="E234" s="80">
        <v>0.45624999999999999</v>
      </c>
      <c r="F234" s="79">
        <v>25</v>
      </c>
      <c r="G234" s="79" t="s">
        <v>600</v>
      </c>
      <c r="H234" s="79">
        <v>25</v>
      </c>
      <c r="I234" s="79">
        <v>1</v>
      </c>
      <c r="J234" s="79">
        <v>0</v>
      </c>
      <c r="K234" s="79">
        <v>0</v>
      </c>
      <c r="L234" s="79">
        <v>25</v>
      </c>
      <c r="M234" s="79" t="s">
        <v>898</v>
      </c>
      <c r="N234" s="79">
        <v>0</v>
      </c>
      <c r="O234" s="79">
        <v>0</v>
      </c>
      <c r="P234" s="79">
        <v>25</v>
      </c>
      <c r="Q234" s="79">
        <v>0</v>
      </c>
      <c r="R234" s="79">
        <v>0</v>
      </c>
      <c r="S234" s="79">
        <v>0</v>
      </c>
    </row>
    <row r="235" spans="1:19" x14ac:dyDescent="0.25">
      <c r="A235" s="78">
        <v>39498</v>
      </c>
      <c r="B235" s="79" t="s">
        <v>896</v>
      </c>
      <c r="C235" s="79"/>
      <c r="D235" s="31">
        <v>1</v>
      </c>
      <c r="E235" s="80">
        <v>0.45833333333333331</v>
      </c>
      <c r="F235" s="79">
        <v>25</v>
      </c>
      <c r="G235" s="79" t="s">
        <v>600</v>
      </c>
      <c r="H235" s="79">
        <v>10</v>
      </c>
      <c r="I235" s="79">
        <v>1</v>
      </c>
      <c r="J235" s="79">
        <v>0</v>
      </c>
      <c r="K235" s="79">
        <v>0</v>
      </c>
      <c r="L235" s="79">
        <v>25</v>
      </c>
      <c r="M235" s="79" t="s">
        <v>899</v>
      </c>
      <c r="N235" s="79">
        <v>0</v>
      </c>
      <c r="O235" s="79">
        <v>0</v>
      </c>
      <c r="P235" s="79">
        <v>25</v>
      </c>
      <c r="Q235" s="79">
        <v>0</v>
      </c>
      <c r="R235" s="79">
        <v>0</v>
      </c>
      <c r="S235" s="79">
        <v>0</v>
      </c>
    </row>
    <row r="236" spans="1:19" x14ac:dyDescent="0.25">
      <c r="A236" s="78">
        <v>39503</v>
      </c>
      <c r="B236" s="31" t="s">
        <v>758</v>
      </c>
      <c r="C236" s="31"/>
      <c r="D236" s="31">
        <v>1</v>
      </c>
      <c r="E236" s="76">
        <v>0.53749999999999998</v>
      </c>
      <c r="F236" s="31">
        <v>328</v>
      </c>
      <c r="G236" s="31" t="s">
        <v>600</v>
      </c>
      <c r="H236" s="31" t="s">
        <v>484</v>
      </c>
      <c r="I236" s="31">
        <v>7</v>
      </c>
      <c r="J236" s="31">
        <v>0</v>
      </c>
      <c r="K236" s="31">
        <v>0</v>
      </c>
      <c r="L236" s="31">
        <v>256</v>
      </c>
      <c r="M236" s="31" t="s">
        <v>854</v>
      </c>
      <c r="N236" s="31">
        <v>4</v>
      </c>
      <c r="O236" s="31">
        <v>200</v>
      </c>
      <c r="P236" s="31">
        <v>60</v>
      </c>
      <c r="Q236" s="31">
        <v>66</v>
      </c>
      <c r="R236" s="31">
        <v>0</v>
      </c>
      <c r="S236" s="31">
        <v>0</v>
      </c>
    </row>
    <row r="237" spans="1:19" x14ac:dyDescent="0.25">
      <c r="A237" s="78">
        <v>39503</v>
      </c>
      <c r="B237" s="79" t="s">
        <v>900</v>
      </c>
      <c r="C237" s="79"/>
      <c r="D237" s="31">
        <v>1</v>
      </c>
      <c r="E237" s="80">
        <v>0.55347222222222214</v>
      </c>
      <c r="F237" s="79">
        <v>3</v>
      </c>
      <c r="G237" s="79" t="s">
        <v>600</v>
      </c>
      <c r="H237" s="79">
        <v>3</v>
      </c>
      <c r="I237" s="79">
        <v>0</v>
      </c>
      <c r="J237" s="79">
        <v>0</v>
      </c>
      <c r="K237" s="79">
        <v>0</v>
      </c>
      <c r="L237" s="79">
        <v>3</v>
      </c>
      <c r="M237" s="79"/>
      <c r="N237" s="79">
        <v>0</v>
      </c>
      <c r="O237" s="79">
        <v>0</v>
      </c>
      <c r="P237" s="79">
        <v>3</v>
      </c>
      <c r="Q237" s="79">
        <v>0</v>
      </c>
      <c r="R237" s="79">
        <v>0</v>
      </c>
      <c r="S237" s="79">
        <v>0</v>
      </c>
    </row>
    <row r="238" spans="1:19" x14ac:dyDescent="0.25">
      <c r="A238" s="74">
        <v>39513</v>
      </c>
      <c r="B238" s="73" t="s">
        <v>901</v>
      </c>
      <c r="D238" s="73">
        <v>1</v>
      </c>
      <c r="E238" s="81">
        <v>0.40694444444444444</v>
      </c>
      <c r="F238" s="73">
        <v>17</v>
      </c>
      <c r="G238" s="73" t="s">
        <v>600</v>
      </c>
      <c r="H238" s="73">
        <v>0</v>
      </c>
      <c r="I238" s="73">
        <v>0</v>
      </c>
      <c r="J238" s="73">
        <v>0</v>
      </c>
      <c r="K238" s="73">
        <v>0</v>
      </c>
      <c r="L238" s="73">
        <v>17</v>
      </c>
      <c r="N238" s="73">
        <v>0</v>
      </c>
      <c r="O238" s="73">
        <v>0</v>
      </c>
      <c r="P238" s="73">
        <v>16</v>
      </c>
      <c r="Q238" s="73">
        <v>1</v>
      </c>
      <c r="R238" s="73">
        <v>0</v>
      </c>
      <c r="S238" s="73">
        <v>0</v>
      </c>
    </row>
    <row r="239" spans="1:19" x14ac:dyDescent="0.25">
      <c r="A239" s="74">
        <v>39513</v>
      </c>
      <c r="B239" s="73" t="s">
        <v>758</v>
      </c>
      <c r="D239" s="73">
        <v>1</v>
      </c>
      <c r="E239" s="81">
        <v>0.41180555555555554</v>
      </c>
      <c r="F239" s="73">
        <v>4</v>
      </c>
      <c r="G239" s="73" t="s">
        <v>600</v>
      </c>
      <c r="H239" s="73">
        <v>4</v>
      </c>
      <c r="I239" s="73">
        <v>1</v>
      </c>
      <c r="J239" s="73">
        <v>0</v>
      </c>
      <c r="K239" s="73">
        <v>0</v>
      </c>
      <c r="L239" s="73">
        <v>4</v>
      </c>
      <c r="N239" s="73">
        <v>0</v>
      </c>
      <c r="O239" s="73">
        <v>1</v>
      </c>
      <c r="P239" s="73">
        <v>3</v>
      </c>
      <c r="Q239" s="73">
        <v>0</v>
      </c>
      <c r="R239" s="73">
        <v>0</v>
      </c>
      <c r="S239" s="73">
        <v>0</v>
      </c>
    </row>
    <row r="240" spans="1:19" x14ac:dyDescent="0.25">
      <c r="A240" s="74">
        <v>39513</v>
      </c>
      <c r="B240" s="73" t="s">
        <v>902</v>
      </c>
      <c r="D240" s="73">
        <v>1</v>
      </c>
      <c r="E240" s="81">
        <v>0.42638888888888887</v>
      </c>
      <c r="F240" s="73">
        <v>4</v>
      </c>
      <c r="G240" s="73" t="s">
        <v>600</v>
      </c>
      <c r="H240" s="73">
        <v>4</v>
      </c>
      <c r="I240" s="73">
        <v>0</v>
      </c>
      <c r="J240" s="73">
        <v>0</v>
      </c>
      <c r="K240" s="73">
        <v>0</v>
      </c>
      <c r="L240" s="73">
        <v>4</v>
      </c>
      <c r="N240" s="73">
        <v>0</v>
      </c>
      <c r="O240" s="73">
        <v>0</v>
      </c>
      <c r="P240" s="73">
        <v>4</v>
      </c>
      <c r="Q240" s="73">
        <v>0</v>
      </c>
      <c r="R240" s="73">
        <v>0</v>
      </c>
      <c r="S240" s="73">
        <v>0</v>
      </c>
    </row>
    <row r="241" spans="1:19" x14ac:dyDescent="0.25">
      <c r="A241" s="74">
        <v>39513</v>
      </c>
      <c r="B241" s="73" t="s">
        <v>990</v>
      </c>
      <c r="D241" s="73">
        <v>1</v>
      </c>
      <c r="E241" s="81">
        <v>0.43055555555555552</v>
      </c>
      <c r="F241" s="73">
        <v>17</v>
      </c>
      <c r="G241" s="73" t="s">
        <v>600</v>
      </c>
      <c r="H241" s="73">
        <v>17</v>
      </c>
      <c r="I241" s="73">
        <v>2</v>
      </c>
      <c r="J241" s="73">
        <v>0</v>
      </c>
      <c r="K241" s="73">
        <v>0</v>
      </c>
      <c r="L241" s="73">
        <v>17</v>
      </c>
      <c r="M241" s="73" t="s">
        <v>903</v>
      </c>
      <c r="N241" s="73">
        <v>0</v>
      </c>
      <c r="O241" s="73">
        <v>0</v>
      </c>
      <c r="P241" s="73">
        <v>17</v>
      </c>
      <c r="Q241" s="73">
        <v>0</v>
      </c>
      <c r="R241" s="73">
        <v>0</v>
      </c>
      <c r="S241" s="73">
        <v>0</v>
      </c>
    </row>
    <row r="242" spans="1:19" x14ac:dyDescent="0.25">
      <c r="A242" s="74">
        <v>39513</v>
      </c>
      <c r="B242" s="73" t="s">
        <v>991</v>
      </c>
      <c r="D242" s="73">
        <v>1</v>
      </c>
      <c r="E242" s="81">
        <v>0.4375</v>
      </c>
      <c r="F242" s="73">
        <v>12</v>
      </c>
      <c r="G242" s="73" t="s">
        <v>600</v>
      </c>
      <c r="H242" s="73">
        <v>12</v>
      </c>
      <c r="I242" s="73">
        <v>2</v>
      </c>
      <c r="J242" s="73">
        <v>0</v>
      </c>
      <c r="K242" s="73">
        <v>0</v>
      </c>
      <c r="L242" s="73">
        <v>12</v>
      </c>
      <c r="N242" s="73">
        <v>0</v>
      </c>
      <c r="O242" s="73">
        <v>0</v>
      </c>
      <c r="P242" s="73">
        <v>12</v>
      </c>
      <c r="Q242" s="73">
        <v>0</v>
      </c>
      <c r="R242" s="73">
        <v>0</v>
      </c>
      <c r="S242" s="73">
        <v>0</v>
      </c>
    </row>
    <row r="243" spans="1:19" x14ac:dyDescent="0.25">
      <c r="A243" s="74">
        <v>39460</v>
      </c>
      <c r="B243" s="31" t="s">
        <v>904</v>
      </c>
      <c r="C243" s="31"/>
      <c r="D243" s="31">
        <v>2</v>
      </c>
      <c r="E243" s="76">
        <v>0.57777777777777772</v>
      </c>
      <c r="F243" s="31">
        <v>59</v>
      </c>
      <c r="G243" s="31" t="s">
        <v>600</v>
      </c>
      <c r="H243" s="31" t="s">
        <v>484</v>
      </c>
      <c r="I243" s="31" t="s">
        <v>484</v>
      </c>
      <c r="J243" s="31">
        <v>0</v>
      </c>
      <c r="K243" s="31">
        <v>0</v>
      </c>
      <c r="L243" s="31">
        <v>59</v>
      </c>
      <c r="M243" s="31"/>
      <c r="N243" s="31">
        <v>4</v>
      </c>
      <c r="O243" s="31">
        <v>0</v>
      </c>
      <c r="P243" s="31">
        <v>50</v>
      </c>
      <c r="Q243" s="31">
        <v>5</v>
      </c>
      <c r="R243" s="31">
        <v>0</v>
      </c>
      <c r="S243" s="31">
        <v>0</v>
      </c>
    </row>
    <row r="244" spans="1:19" x14ac:dyDescent="0.25">
      <c r="A244" s="74">
        <v>39460</v>
      </c>
      <c r="B244" s="79" t="s">
        <v>905</v>
      </c>
      <c r="C244" s="79" t="s">
        <v>906</v>
      </c>
      <c r="D244" s="31">
        <v>2</v>
      </c>
      <c r="E244" s="80">
        <v>0.58472222222222214</v>
      </c>
      <c r="F244" s="79">
        <v>1</v>
      </c>
      <c r="G244" s="79" t="s">
        <v>600</v>
      </c>
      <c r="H244" s="79">
        <v>1</v>
      </c>
      <c r="I244" s="79">
        <v>1</v>
      </c>
      <c r="J244" s="79">
        <v>0</v>
      </c>
      <c r="K244" s="79">
        <v>0</v>
      </c>
      <c r="L244" s="79">
        <v>1</v>
      </c>
      <c r="M244" s="79" t="s">
        <v>751</v>
      </c>
      <c r="N244" s="79">
        <v>0</v>
      </c>
      <c r="O244" s="79">
        <v>0</v>
      </c>
      <c r="P244" s="79">
        <v>1</v>
      </c>
      <c r="Q244" s="79">
        <v>0</v>
      </c>
      <c r="R244" s="79">
        <v>0</v>
      </c>
      <c r="S244" s="79">
        <v>0</v>
      </c>
    </row>
    <row r="245" spans="1:19" x14ac:dyDescent="0.25">
      <c r="A245" s="74">
        <v>39460</v>
      </c>
      <c r="B245" s="79" t="s">
        <v>905</v>
      </c>
      <c r="C245" s="79" t="s">
        <v>907</v>
      </c>
      <c r="D245" s="31">
        <v>2</v>
      </c>
      <c r="E245" s="80">
        <v>0.60416666666666663</v>
      </c>
      <c r="F245" s="79">
        <v>277</v>
      </c>
      <c r="G245" s="79" t="s">
        <v>600</v>
      </c>
      <c r="H245" s="79">
        <v>223</v>
      </c>
      <c r="I245" s="79">
        <v>6</v>
      </c>
      <c r="J245" s="79">
        <v>0</v>
      </c>
      <c r="K245" s="79">
        <v>0</v>
      </c>
      <c r="L245" s="79">
        <v>277</v>
      </c>
      <c r="M245" s="79" t="s">
        <v>908</v>
      </c>
      <c r="N245" s="79">
        <v>0</v>
      </c>
      <c r="O245" s="79">
        <v>158</v>
      </c>
      <c r="P245" s="79">
        <v>107</v>
      </c>
      <c r="Q245" s="79">
        <v>12</v>
      </c>
      <c r="R245" s="79">
        <v>0</v>
      </c>
      <c r="S245" s="79">
        <v>0</v>
      </c>
    </row>
    <row r="246" spans="1:19" x14ac:dyDescent="0.25">
      <c r="A246" s="74">
        <v>39460</v>
      </c>
      <c r="B246" s="79" t="s">
        <v>909</v>
      </c>
      <c r="C246" s="79"/>
      <c r="D246" s="31">
        <v>2</v>
      </c>
      <c r="E246" s="80">
        <v>0.60555555555555551</v>
      </c>
      <c r="F246" s="79">
        <v>214</v>
      </c>
      <c r="G246" s="79" t="s">
        <v>600</v>
      </c>
      <c r="H246" s="79" t="s">
        <v>484</v>
      </c>
      <c r="I246" s="79">
        <v>3</v>
      </c>
      <c r="J246" s="79">
        <v>0</v>
      </c>
      <c r="K246" s="79">
        <v>0</v>
      </c>
      <c r="L246" s="79">
        <v>214</v>
      </c>
      <c r="M246" s="79"/>
      <c r="N246" s="79">
        <v>0</v>
      </c>
      <c r="O246" s="79">
        <v>150</v>
      </c>
      <c r="P246" s="79">
        <v>50</v>
      </c>
      <c r="Q246" s="79">
        <v>31</v>
      </c>
      <c r="R246" s="79">
        <v>0</v>
      </c>
      <c r="S246" s="79">
        <v>0</v>
      </c>
    </row>
    <row r="247" spans="1:19" x14ac:dyDescent="0.25">
      <c r="A247" s="74">
        <v>39460</v>
      </c>
      <c r="B247" s="79" t="s">
        <v>905</v>
      </c>
      <c r="C247" s="79"/>
      <c r="D247" s="31">
        <v>2</v>
      </c>
      <c r="E247" s="80">
        <v>0.61111111111111105</v>
      </c>
      <c r="F247" s="79">
        <v>298</v>
      </c>
      <c r="G247" s="79" t="s">
        <v>600</v>
      </c>
      <c r="H247" s="79" t="s">
        <v>484</v>
      </c>
      <c r="I247" s="79" t="s">
        <v>484</v>
      </c>
      <c r="J247" s="79">
        <v>0</v>
      </c>
      <c r="K247" s="79">
        <v>0</v>
      </c>
      <c r="L247" s="79">
        <v>298</v>
      </c>
      <c r="M247" s="79"/>
      <c r="N247" s="79">
        <v>0</v>
      </c>
      <c r="O247" s="79">
        <v>205</v>
      </c>
      <c r="P247" s="79">
        <v>85</v>
      </c>
      <c r="Q247" s="79">
        <v>8</v>
      </c>
      <c r="R247" s="79">
        <v>0</v>
      </c>
      <c r="S247" s="79">
        <v>0</v>
      </c>
    </row>
    <row r="248" spans="1:19" x14ac:dyDescent="0.25">
      <c r="A248" s="74">
        <v>39463</v>
      </c>
      <c r="B248" s="73" t="s">
        <v>910</v>
      </c>
      <c r="C248" s="73" t="s">
        <v>911</v>
      </c>
      <c r="D248" s="1">
        <v>2</v>
      </c>
      <c r="E248" s="81">
        <v>0.71875</v>
      </c>
      <c r="F248" s="73">
        <v>105</v>
      </c>
      <c r="G248" s="73" t="s">
        <v>600</v>
      </c>
      <c r="H248" s="73" t="s">
        <v>484</v>
      </c>
      <c r="I248" s="73">
        <v>6</v>
      </c>
      <c r="J248" s="73">
        <v>0</v>
      </c>
      <c r="K248" s="73">
        <v>0</v>
      </c>
      <c r="L248" s="73">
        <v>105</v>
      </c>
      <c r="M248" s="73" t="s">
        <v>912</v>
      </c>
      <c r="N248" s="73">
        <v>0</v>
      </c>
      <c r="O248" s="73">
        <v>0</v>
      </c>
      <c r="P248" s="73">
        <v>105</v>
      </c>
      <c r="Q248" s="73">
        <v>0</v>
      </c>
      <c r="R248" s="73">
        <v>0</v>
      </c>
      <c r="S248" s="73">
        <v>0</v>
      </c>
    </row>
    <row r="249" spans="1:19" x14ac:dyDescent="0.25">
      <c r="A249" s="74">
        <v>39465</v>
      </c>
      <c r="B249" s="31" t="s">
        <v>770</v>
      </c>
      <c r="C249" s="31"/>
      <c r="D249" s="31">
        <v>2</v>
      </c>
      <c r="E249" s="76">
        <v>0.33750000000000002</v>
      </c>
      <c r="F249" s="31">
        <v>20</v>
      </c>
      <c r="G249" s="31" t="s">
        <v>600</v>
      </c>
      <c r="H249" s="31">
        <v>20</v>
      </c>
      <c r="I249" s="31">
        <v>0</v>
      </c>
      <c r="J249" s="31">
        <v>0</v>
      </c>
      <c r="K249" s="31">
        <v>0</v>
      </c>
      <c r="L249" s="31">
        <v>20</v>
      </c>
      <c r="M249" s="31"/>
      <c r="N249" s="31">
        <v>0</v>
      </c>
      <c r="O249" s="31">
        <v>0</v>
      </c>
      <c r="P249" s="31">
        <v>20</v>
      </c>
      <c r="Q249" s="31">
        <v>0</v>
      </c>
      <c r="R249" s="31">
        <v>0</v>
      </c>
      <c r="S249" s="31">
        <v>0</v>
      </c>
    </row>
    <row r="250" spans="1:19" x14ac:dyDescent="0.25">
      <c r="A250" s="74">
        <v>39465</v>
      </c>
      <c r="B250" s="31" t="s">
        <v>770</v>
      </c>
      <c r="C250" s="31"/>
      <c r="D250" s="31">
        <v>2</v>
      </c>
      <c r="E250" s="76">
        <v>0.34444444444444444</v>
      </c>
      <c r="F250" s="31">
        <v>36</v>
      </c>
      <c r="G250" s="31" t="s">
        <v>600</v>
      </c>
      <c r="H250" s="31">
        <v>36</v>
      </c>
      <c r="I250" s="31">
        <v>1</v>
      </c>
      <c r="J250" s="31">
        <v>0</v>
      </c>
      <c r="K250" s="31">
        <v>0</v>
      </c>
      <c r="L250" s="31">
        <v>36</v>
      </c>
      <c r="M250" s="31" t="s">
        <v>913</v>
      </c>
      <c r="N250" s="31">
        <v>0</v>
      </c>
      <c r="O250" s="31">
        <v>0</v>
      </c>
      <c r="P250" s="31">
        <v>36</v>
      </c>
      <c r="Q250" s="31">
        <v>0</v>
      </c>
      <c r="R250" s="31">
        <v>0</v>
      </c>
      <c r="S250" s="31">
        <v>0</v>
      </c>
    </row>
    <row r="251" spans="1:19" x14ac:dyDescent="0.25">
      <c r="A251" s="78">
        <v>39495</v>
      </c>
      <c r="B251" s="31" t="s">
        <v>789</v>
      </c>
      <c r="C251" s="31"/>
      <c r="D251" s="31">
        <v>2</v>
      </c>
      <c r="E251" s="76">
        <v>0.39166666666666666</v>
      </c>
      <c r="F251" s="31">
        <v>32</v>
      </c>
      <c r="G251" s="31" t="s">
        <v>600</v>
      </c>
      <c r="H251" s="31">
        <v>32</v>
      </c>
      <c r="I251" s="31">
        <v>4</v>
      </c>
      <c r="J251" s="31">
        <v>0</v>
      </c>
      <c r="K251" s="31">
        <v>0</v>
      </c>
      <c r="L251" s="31">
        <v>32</v>
      </c>
      <c r="M251" s="31" t="s">
        <v>914</v>
      </c>
      <c r="N251" s="31">
        <v>0</v>
      </c>
      <c r="O251" s="31">
        <v>0</v>
      </c>
      <c r="P251" s="31">
        <v>32</v>
      </c>
      <c r="Q251" s="31">
        <v>0</v>
      </c>
      <c r="R251" s="31">
        <v>0</v>
      </c>
      <c r="S251" s="31">
        <v>0</v>
      </c>
    </row>
    <row r="252" spans="1:19" x14ac:dyDescent="0.25">
      <c r="A252" s="78">
        <v>39495</v>
      </c>
      <c r="B252" s="31" t="s">
        <v>789</v>
      </c>
      <c r="C252" s="31"/>
      <c r="D252" s="31">
        <v>2</v>
      </c>
      <c r="E252" s="76">
        <v>0.40138888888888885</v>
      </c>
      <c r="F252" s="31">
        <v>32</v>
      </c>
      <c r="G252" s="31" t="s">
        <v>600</v>
      </c>
      <c r="H252" s="31">
        <v>32</v>
      </c>
      <c r="I252" s="31">
        <v>4</v>
      </c>
      <c r="J252" s="31">
        <v>0</v>
      </c>
      <c r="K252" s="31">
        <v>0</v>
      </c>
      <c r="L252" s="31">
        <v>32</v>
      </c>
      <c r="M252" s="31" t="s">
        <v>914</v>
      </c>
      <c r="N252" s="31">
        <v>0</v>
      </c>
      <c r="O252" s="31">
        <v>0</v>
      </c>
      <c r="P252" s="31">
        <v>32</v>
      </c>
      <c r="Q252" s="31">
        <v>0</v>
      </c>
      <c r="R252" s="31">
        <v>0</v>
      </c>
      <c r="S252" s="31">
        <v>0</v>
      </c>
    </row>
    <row r="253" spans="1:19" x14ac:dyDescent="0.25">
      <c r="A253" s="78">
        <v>39466</v>
      </c>
      <c r="B253" s="79" t="s">
        <v>915</v>
      </c>
      <c r="C253" s="79"/>
      <c r="D253" s="31">
        <v>2</v>
      </c>
      <c r="E253" s="80">
        <v>0.37222222222222218</v>
      </c>
      <c r="F253" s="79">
        <v>6</v>
      </c>
      <c r="G253" s="79" t="s">
        <v>600</v>
      </c>
      <c r="H253" s="79">
        <v>6</v>
      </c>
      <c r="I253" s="79">
        <v>0</v>
      </c>
      <c r="J253" s="79">
        <v>0</v>
      </c>
      <c r="K253" s="79">
        <v>0</v>
      </c>
      <c r="L253" s="79">
        <v>6</v>
      </c>
      <c r="M253" s="79"/>
      <c r="N253" s="79">
        <v>0</v>
      </c>
      <c r="O253" s="79">
        <v>0</v>
      </c>
      <c r="P253" s="79">
        <v>6</v>
      </c>
      <c r="Q253" s="79">
        <v>0</v>
      </c>
      <c r="R253" s="79">
        <v>0</v>
      </c>
      <c r="S253" s="79">
        <v>0</v>
      </c>
    </row>
    <row r="254" spans="1:19" x14ac:dyDescent="0.25">
      <c r="A254" s="78">
        <v>39466</v>
      </c>
      <c r="B254" s="79" t="s">
        <v>915</v>
      </c>
      <c r="C254" s="79"/>
      <c r="D254" s="31">
        <v>2</v>
      </c>
      <c r="E254" s="80">
        <v>0.37847222222222221</v>
      </c>
      <c r="F254" s="79">
        <v>7</v>
      </c>
      <c r="G254" s="79" t="s">
        <v>600</v>
      </c>
      <c r="H254" s="79">
        <v>7</v>
      </c>
      <c r="I254" s="79">
        <v>0</v>
      </c>
      <c r="J254" s="79">
        <v>0</v>
      </c>
      <c r="K254" s="79">
        <v>0</v>
      </c>
      <c r="L254" s="79">
        <v>7</v>
      </c>
      <c r="M254" s="79"/>
      <c r="N254" s="79">
        <v>0</v>
      </c>
      <c r="O254" s="79">
        <v>0</v>
      </c>
      <c r="P254" s="79">
        <v>7</v>
      </c>
      <c r="Q254" s="79">
        <v>0</v>
      </c>
      <c r="R254" s="79">
        <v>0</v>
      </c>
      <c r="S254" s="79">
        <v>0</v>
      </c>
    </row>
    <row r="255" spans="1:19" x14ac:dyDescent="0.25">
      <c r="A255" s="78">
        <v>39466</v>
      </c>
      <c r="B255" s="79" t="s">
        <v>915</v>
      </c>
      <c r="C255" s="79"/>
      <c r="D255" s="31">
        <v>2</v>
      </c>
      <c r="E255" s="80">
        <v>0.40486111111111112</v>
      </c>
      <c r="F255" s="79">
        <v>12</v>
      </c>
      <c r="G255" s="79" t="s">
        <v>600</v>
      </c>
      <c r="H255" s="79">
        <v>12</v>
      </c>
      <c r="I255" s="79">
        <v>0</v>
      </c>
      <c r="J255" s="79">
        <v>0</v>
      </c>
      <c r="K255" s="79">
        <v>0</v>
      </c>
      <c r="L255" s="79">
        <v>12</v>
      </c>
      <c r="M255" s="79"/>
      <c r="N255" s="79">
        <v>0</v>
      </c>
      <c r="O255" s="79">
        <v>0</v>
      </c>
      <c r="P255" s="79">
        <v>12</v>
      </c>
      <c r="Q255" s="79">
        <v>0</v>
      </c>
      <c r="R255" s="79">
        <v>0</v>
      </c>
      <c r="S255" s="79">
        <v>0</v>
      </c>
    </row>
    <row r="256" spans="1:19" x14ac:dyDescent="0.25">
      <c r="A256" s="78">
        <v>39466</v>
      </c>
      <c r="B256" s="79" t="s">
        <v>915</v>
      </c>
      <c r="C256" s="79"/>
      <c r="D256" s="31">
        <v>2</v>
      </c>
      <c r="E256" s="80">
        <v>0.41111111111111109</v>
      </c>
      <c r="F256" s="79">
        <v>9</v>
      </c>
      <c r="G256" s="79" t="s">
        <v>600</v>
      </c>
      <c r="H256" s="79">
        <v>9</v>
      </c>
      <c r="I256" s="79">
        <v>0</v>
      </c>
      <c r="J256" s="79">
        <v>0</v>
      </c>
      <c r="K256" s="79">
        <v>0</v>
      </c>
      <c r="L256" s="79">
        <v>9</v>
      </c>
      <c r="M256" s="79"/>
      <c r="N256" s="79">
        <v>0</v>
      </c>
      <c r="O256" s="79">
        <v>0</v>
      </c>
      <c r="P256" s="79">
        <v>9</v>
      </c>
      <c r="Q256" s="79">
        <v>0</v>
      </c>
      <c r="R256" s="79">
        <v>0</v>
      </c>
      <c r="S256" s="79">
        <v>0</v>
      </c>
    </row>
    <row r="257" spans="1:19" x14ac:dyDescent="0.25">
      <c r="A257" s="74">
        <v>39470</v>
      </c>
      <c r="B257" s="1" t="s">
        <v>916</v>
      </c>
      <c r="C257" s="1" t="s">
        <v>775</v>
      </c>
      <c r="D257" s="1">
        <v>2</v>
      </c>
      <c r="E257" s="75">
        <v>0.50138888888888888</v>
      </c>
      <c r="F257" s="1">
        <v>35</v>
      </c>
      <c r="G257" s="1" t="s">
        <v>600</v>
      </c>
      <c r="H257" s="1">
        <v>0</v>
      </c>
      <c r="I257" s="1">
        <v>0</v>
      </c>
      <c r="J257" s="1">
        <v>0</v>
      </c>
      <c r="K257" s="1">
        <v>0</v>
      </c>
      <c r="L257" s="1">
        <v>35</v>
      </c>
      <c r="M257" s="1"/>
      <c r="N257" s="1">
        <v>0</v>
      </c>
      <c r="O257" s="1">
        <v>0</v>
      </c>
      <c r="P257" s="1">
        <v>0</v>
      </c>
      <c r="Q257" s="1">
        <v>0</v>
      </c>
      <c r="R257" s="1">
        <v>0</v>
      </c>
      <c r="S257" s="1">
        <v>35</v>
      </c>
    </row>
    <row r="258" spans="1:19" x14ac:dyDescent="0.25">
      <c r="A258" s="74">
        <v>39470</v>
      </c>
      <c r="B258" s="1" t="s">
        <v>916</v>
      </c>
      <c r="C258" s="1" t="s">
        <v>775</v>
      </c>
      <c r="D258" s="1">
        <v>2</v>
      </c>
      <c r="E258" s="75">
        <v>0.50277777777777777</v>
      </c>
      <c r="F258" s="1">
        <v>50</v>
      </c>
      <c r="G258" s="1" t="s">
        <v>600</v>
      </c>
      <c r="H258" s="1">
        <v>0</v>
      </c>
      <c r="I258" s="1">
        <v>0</v>
      </c>
      <c r="J258" s="1">
        <v>0</v>
      </c>
      <c r="K258" s="1">
        <v>0</v>
      </c>
      <c r="L258" s="1">
        <v>50</v>
      </c>
      <c r="M258" s="1"/>
      <c r="N258" s="1">
        <v>0</v>
      </c>
      <c r="O258" s="1">
        <v>0</v>
      </c>
      <c r="P258" s="1">
        <v>0</v>
      </c>
      <c r="Q258" s="1">
        <v>0</v>
      </c>
      <c r="R258" s="1">
        <v>0</v>
      </c>
      <c r="S258" s="1">
        <v>50</v>
      </c>
    </row>
    <row r="259" spans="1:19" x14ac:dyDescent="0.25">
      <c r="A259" s="74">
        <v>39470</v>
      </c>
      <c r="B259" s="1" t="s">
        <v>917</v>
      </c>
      <c r="C259" s="1" t="s">
        <v>775</v>
      </c>
      <c r="D259" s="1">
        <v>2</v>
      </c>
      <c r="E259" s="75">
        <v>0.52500000000000002</v>
      </c>
      <c r="F259" s="1">
        <v>100</v>
      </c>
      <c r="G259" s="1" t="s">
        <v>614</v>
      </c>
      <c r="H259" s="1">
        <v>0</v>
      </c>
      <c r="I259" s="1">
        <v>0</v>
      </c>
      <c r="J259" s="1">
        <v>0</v>
      </c>
      <c r="K259" s="1">
        <v>0</v>
      </c>
      <c r="L259" s="1">
        <v>100</v>
      </c>
      <c r="M259" s="1"/>
      <c r="N259" s="1">
        <v>0</v>
      </c>
      <c r="O259" s="1">
        <v>0</v>
      </c>
      <c r="P259" s="1">
        <v>0</v>
      </c>
      <c r="Q259" s="1">
        <v>0</v>
      </c>
      <c r="R259" s="1">
        <v>0</v>
      </c>
      <c r="S259" s="1">
        <v>100</v>
      </c>
    </row>
    <row r="260" spans="1:19" x14ac:dyDescent="0.25">
      <c r="A260" s="74">
        <v>39471</v>
      </c>
      <c r="B260" s="1" t="s">
        <v>758</v>
      </c>
      <c r="C260" s="1"/>
      <c r="D260" s="1">
        <v>2</v>
      </c>
      <c r="E260" s="75">
        <v>0.55833333333333335</v>
      </c>
      <c r="F260" s="1">
        <v>269</v>
      </c>
      <c r="G260" s="1" t="s">
        <v>600</v>
      </c>
      <c r="H260" s="1" t="s">
        <v>484</v>
      </c>
      <c r="I260" s="1" t="s">
        <v>484</v>
      </c>
      <c r="J260" s="1">
        <v>0</v>
      </c>
      <c r="K260" s="1">
        <v>0</v>
      </c>
      <c r="L260" s="1">
        <v>269</v>
      </c>
      <c r="M260" s="1" t="s">
        <v>889</v>
      </c>
      <c r="N260" s="1">
        <v>0</v>
      </c>
      <c r="O260" s="1">
        <v>212</v>
      </c>
      <c r="P260" s="1">
        <v>0</v>
      </c>
      <c r="Q260" s="1">
        <v>57</v>
      </c>
      <c r="R260" s="1">
        <v>0</v>
      </c>
      <c r="S260" s="1">
        <v>0</v>
      </c>
    </row>
    <row r="261" spans="1:19" x14ac:dyDescent="0.25">
      <c r="A261" s="74">
        <v>39472</v>
      </c>
      <c r="B261" s="1" t="s">
        <v>809</v>
      </c>
      <c r="C261" s="1"/>
      <c r="D261" s="1">
        <v>2</v>
      </c>
      <c r="E261" s="75">
        <v>0.55208333333333326</v>
      </c>
      <c r="F261" s="1">
        <v>392</v>
      </c>
      <c r="G261" s="1" t="s">
        <v>600</v>
      </c>
      <c r="H261" s="1" t="s">
        <v>484</v>
      </c>
      <c r="I261" s="1" t="s">
        <v>484</v>
      </c>
      <c r="J261" s="1">
        <v>0</v>
      </c>
      <c r="K261" s="1">
        <v>0</v>
      </c>
      <c r="L261" s="1">
        <v>392</v>
      </c>
      <c r="M261" s="1"/>
      <c r="N261" s="1">
        <v>1</v>
      </c>
      <c r="O261" s="1">
        <v>301</v>
      </c>
      <c r="P261" s="1">
        <v>56</v>
      </c>
      <c r="Q261" s="1">
        <v>34</v>
      </c>
      <c r="R261" s="1">
        <v>0</v>
      </c>
      <c r="S261" s="1">
        <v>0</v>
      </c>
    </row>
    <row r="262" spans="1:19" x14ac:dyDescent="0.25">
      <c r="A262" s="74">
        <v>39472</v>
      </c>
      <c r="B262" s="73" t="s">
        <v>791</v>
      </c>
      <c r="D262" s="1">
        <v>2</v>
      </c>
      <c r="E262" s="81">
        <v>0.58680555555555558</v>
      </c>
      <c r="F262" s="73">
        <v>34</v>
      </c>
      <c r="G262" s="73" t="s">
        <v>600</v>
      </c>
      <c r="H262" s="73" t="s">
        <v>484</v>
      </c>
      <c r="I262" s="73">
        <v>2</v>
      </c>
      <c r="J262" s="73">
        <v>0</v>
      </c>
      <c r="K262" s="73">
        <v>0</v>
      </c>
      <c r="L262" s="73">
        <v>34</v>
      </c>
      <c r="M262" s="73" t="s">
        <v>918</v>
      </c>
      <c r="N262" s="73">
        <v>0</v>
      </c>
      <c r="O262" s="73">
        <v>27</v>
      </c>
      <c r="P262" s="73">
        <v>0</v>
      </c>
      <c r="Q262" s="73">
        <v>7</v>
      </c>
      <c r="R262" s="73">
        <v>0</v>
      </c>
      <c r="S262" s="73">
        <v>0</v>
      </c>
    </row>
    <row r="263" spans="1:19" x14ac:dyDescent="0.25">
      <c r="A263" s="74">
        <v>39472</v>
      </c>
      <c r="B263" s="73" t="s">
        <v>791</v>
      </c>
      <c r="D263" s="1">
        <v>2</v>
      </c>
      <c r="E263" s="81">
        <v>0.58958333333333335</v>
      </c>
      <c r="F263" s="73">
        <v>38</v>
      </c>
      <c r="G263" s="73" t="s">
        <v>600</v>
      </c>
      <c r="H263" s="73" t="s">
        <v>484</v>
      </c>
      <c r="I263" s="73" t="s">
        <v>484</v>
      </c>
      <c r="J263" s="73">
        <v>0</v>
      </c>
      <c r="K263" s="73">
        <v>0</v>
      </c>
      <c r="L263" s="73">
        <v>38</v>
      </c>
      <c r="N263" s="73">
        <v>0</v>
      </c>
      <c r="O263" s="73">
        <v>18</v>
      </c>
      <c r="P263" s="73">
        <v>4</v>
      </c>
      <c r="Q263" s="73">
        <v>15</v>
      </c>
      <c r="R263" s="73">
        <v>0</v>
      </c>
      <c r="S263" s="73">
        <v>0</v>
      </c>
    </row>
    <row r="264" spans="1:19" x14ac:dyDescent="0.25">
      <c r="A264" s="74">
        <v>39473</v>
      </c>
      <c r="B264" s="31" t="s">
        <v>758</v>
      </c>
      <c r="C264" s="31"/>
      <c r="D264" s="31">
        <v>2</v>
      </c>
      <c r="E264" s="76">
        <v>0.60277777777777775</v>
      </c>
      <c r="F264" s="31">
        <v>329</v>
      </c>
      <c r="G264" s="31" t="s">
        <v>600</v>
      </c>
      <c r="H264" s="31" t="s">
        <v>484</v>
      </c>
      <c r="I264" s="31">
        <v>8</v>
      </c>
      <c r="J264" s="31">
        <v>0</v>
      </c>
      <c r="K264" s="31">
        <v>0</v>
      </c>
      <c r="L264" s="31">
        <v>329</v>
      </c>
      <c r="M264" s="31" t="s">
        <v>919</v>
      </c>
      <c r="N264" s="31">
        <v>0</v>
      </c>
      <c r="O264" s="31">
        <v>303</v>
      </c>
      <c r="P264" s="31">
        <v>0</v>
      </c>
      <c r="Q264" s="31">
        <v>26</v>
      </c>
      <c r="R264" s="31">
        <v>0</v>
      </c>
      <c r="S264" s="31">
        <v>0</v>
      </c>
    </row>
    <row r="265" spans="1:19" x14ac:dyDescent="0.25">
      <c r="A265" s="78">
        <v>39495</v>
      </c>
      <c r="B265" s="31" t="s">
        <v>823</v>
      </c>
      <c r="C265" s="31"/>
      <c r="D265" s="31">
        <v>2</v>
      </c>
      <c r="E265" s="76">
        <v>0.40694444444444444</v>
      </c>
      <c r="F265" s="31">
        <v>600</v>
      </c>
      <c r="G265" s="31" t="s">
        <v>614</v>
      </c>
      <c r="H265" s="31" t="s">
        <v>484</v>
      </c>
      <c r="I265" s="31">
        <v>6</v>
      </c>
      <c r="J265" s="31">
        <v>0</v>
      </c>
      <c r="K265" s="31">
        <v>0</v>
      </c>
      <c r="L265" s="31">
        <v>600</v>
      </c>
      <c r="M265" s="31" t="s">
        <v>920</v>
      </c>
      <c r="N265" s="31">
        <v>0</v>
      </c>
      <c r="O265" s="31">
        <v>30</v>
      </c>
      <c r="P265" s="31">
        <v>540</v>
      </c>
      <c r="Q265" s="31">
        <v>30</v>
      </c>
      <c r="R265" s="31">
        <v>0</v>
      </c>
      <c r="S265" s="31">
        <v>0</v>
      </c>
    </row>
    <row r="266" spans="1:19" x14ac:dyDescent="0.25">
      <c r="A266" s="78">
        <v>39497</v>
      </c>
      <c r="B266" s="79" t="s">
        <v>749</v>
      </c>
      <c r="C266" s="79"/>
      <c r="D266" s="31">
        <v>2</v>
      </c>
      <c r="E266" s="80">
        <v>0.41319444444444442</v>
      </c>
      <c r="F266" s="79">
        <v>11</v>
      </c>
      <c r="G266" s="79" t="s">
        <v>600</v>
      </c>
      <c r="H266" s="79" t="s">
        <v>484</v>
      </c>
      <c r="I266" s="79" t="s">
        <v>484</v>
      </c>
      <c r="J266" s="79">
        <v>0</v>
      </c>
      <c r="K266" s="79">
        <v>0</v>
      </c>
      <c r="L266" s="79">
        <v>11</v>
      </c>
      <c r="M266" s="79"/>
      <c r="N266" s="79">
        <v>0</v>
      </c>
      <c r="O266" s="79">
        <v>0</v>
      </c>
      <c r="P266" s="79">
        <v>11</v>
      </c>
      <c r="Q266" s="79">
        <v>0</v>
      </c>
      <c r="R266" s="79">
        <v>0</v>
      </c>
      <c r="S266" s="79">
        <v>0</v>
      </c>
    </row>
    <row r="267" spans="1:19" x14ac:dyDescent="0.25">
      <c r="A267" s="78">
        <v>39497</v>
      </c>
      <c r="B267" s="31" t="s">
        <v>921</v>
      </c>
      <c r="C267" s="31"/>
      <c r="D267" s="31">
        <v>2</v>
      </c>
      <c r="E267" s="76">
        <v>0.42499999999999999</v>
      </c>
      <c r="F267" s="31">
        <v>24</v>
      </c>
      <c r="G267" s="31" t="s">
        <v>600</v>
      </c>
      <c r="H267" s="31">
        <v>9</v>
      </c>
      <c r="I267" s="31">
        <v>1</v>
      </c>
      <c r="J267" s="31">
        <v>0</v>
      </c>
      <c r="K267" s="31">
        <v>0</v>
      </c>
      <c r="L267" s="31">
        <v>24</v>
      </c>
      <c r="M267" s="31" t="s">
        <v>922</v>
      </c>
      <c r="N267" s="31">
        <v>0</v>
      </c>
      <c r="O267" s="31">
        <v>0</v>
      </c>
      <c r="P267" s="31">
        <v>24</v>
      </c>
      <c r="Q267" s="31">
        <v>0</v>
      </c>
      <c r="R267" s="31">
        <v>0</v>
      </c>
      <c r="S267" s="31">
        <v>0</v>
      </c>
    </row>
    <row r="268" spans="1:19" x14ac:dyDescent="0.25">
      <c r="A268" s="78">
        <v>39497</v>
      </c>
      <c r="B268" s="31" t="s">
        <v>921</v>
      </c>
      <c r="C268" s="31"/>
      <c r="D268" s="31">
        <v>2</v>
      </c>
      <c r="E268" s="76">
        <v>0.43125000000000002</v>
      </c>
      <c r="F268" s="31">
        <v>50</v>
      </c>
      <c r="G268" s="31" t="s">
        <v>600</v>
      </c>
      <c r="H268" s="31" t="s">
        <v>484</v>
      </c>
      <c r="I268" s="31">
        <v>1</v>
      </c>
      <c r="J268" s="31">
        <v>0</v>
      </c>
      <c r="K268" s="31">
        <v>0</v>
      </c>
      <c r="L268" s="31">
        <v>50</v>
      </c>
      <c r="M268" s="31" t="s">
        <v>863</v>
      </c>
      <c r="N268" s="31">
        <v>0</v>
      </c>
      <c r="O268" s="31">
        <v>0</v>
      </c>
      <c r="P268" s="31">
        <v>35</v>
      </c>
      <c r="Q268" s="31">
        <v>15</v>
      </c>
      <c r="R268" s="31">
        <v>0</v>
      </c>
      <c r="S268" s="31">
        <v>0</v>
      </c>
    </row>
    <row r="269" spans="1:19" x14ac:dyDescent="0.25">
      <c r="A269" s="78">
        <v>39497</v>
      </c>
      <c r="B269" s="31" t="s">
        <v>921</v>
      </c>
      <c r="C269" s="31"/>
      <c r="D269" s="31">
        <v>2</v>
      </c>
      <c r="E269" s="76">
        <v>0.43819444444444444</v>
      </c>
      <c r="F269" s="31">
        <v>52</v>
      </c>
      <c r="G269" s="31" t="s">
        <v>600</v>
      </c>
      <c r="H269" s="31" t="s">
        <v>484</v>
      </c>
      <c r="I269" s="31">
        <v>1</v>
      </c>
      <c r="J269" s="31">
        <v>0</v>
      </c>
      <c r="K269" s="31">
        <v>0</v>
      </c>
      <c r="L269" s="31">
        <v>52</v>
      </c>
      <c r="M269" s="31" t="s">
        <v>863</v>
      </c>
      <c r="N269" s="31">
        <v>0</v>
      </c>
      <c r="O269" s="31">
        <v>0</v>
      </c>
      <c r="P269" s="31">
        <v>52</v>
      </c>
      <c r="Q269" s="31">
        <v>0</v>
      </c>
      <c r="R269" s="31">
        <v>0</v>
      </c>
      <c r="S269" s="31">
        <v>0</v>
      </c>
    </row>
    <row r="270" spans="1:19" x14ac:dyDescent="0.25">
      <c r="A270" s="78">
        <v>39498</v>
      </c>
      <c r="B270" s="79" t="s">
        <v>896</v>
      </c>
      <c r="C270" s="79"/>
      <c r="D270" s="31">
        <v>2</v>
      </c>
      <c r="E270" s="80">
        <v>0.4597222222222222</v>
      </c>
      <c r="F270" s="79">
        <v>29</v>
      </c>
      <c r="G270" s="79" t="s">
        <v>600</v>
      </c>
      <c r="H270" s="79">
        <v>15</v>
      </c>
      <c r="I270" s="79">
        <v>1</v>
      </c>
      <c r="J270" s="79">
        <v>0</v>
      </c>
      <c r="K270" s="79">
        <v>0</v>
      </c>
      <c r="L270" s="79">
        <v>29</v>
      </c>
      <c r="M270" s="79" t="s">
        <v>922</v>
      </c>
      <c r="N270" s="79">
        <v>3</v>
      </c>
      <c r="O270" s="79">
        <v>0</v>
      </c>
      <c r="P270" s="79">
        <v>26</v>
      </c>
      <c r="Q270" s="79">
        <v>0</v>
      </c>
      <c r="R270" s="79">
        <v>0</v>
      </c>
      <c r="S270" s="79">
        <v>0</v>
      </c>
    </row>
    <row r="271" spans="1:19" x14ac:dyDescent="0.25">
      <c r="A271" s="78">
        <v>39498</v>
      </c>
      <c r="B271" s="79" t="s">
        <v>896</v>
      </c>
      <c r="C271" s="79"/>
      <c r="D271" s="31">
        <v>2</v>
      </c>
      <c r="E271" s="80">
        <v>0.46180555555555552</v>
      </c>
      <c r="F271" s="79">
        <v>18</v>
      </c>
      <c r="G271" s="79" t="s">
        <v>600</v>
      </c>
      <c r="H271" s="79" t="s">
        <v>484</v>
      </c>
      <c r="I271" s="79" t="s">
        <v>484</v>
      </c>
      <c r="J271" s="79">
        <v>0</v>
      </c>
      <c r="K271" s="79">
        <v>0</v>
      </c>
      <c r="L271" s="79">
        <v>18</v>
      </c>
      <c r="M271" s="79"/>
      <c r="N271" s="79">
        <v>0</v>
      </c>
      <c r="O271" s="79">
        <v>0</v>
      </c>
      <c r="P271" s="79">
        <v>18</v>
      </c>
      <c r="Q271" s="79">
        <v>0</v>
      </c>
      <c r="R271" s="79">
        <v>0</v>
      </c>
      <c r="S271" s="79">
        <v>0</v>
      </c>
    </row>
    <row r="272" spans="1:19" x14ac:dyDescent="0.25">
      <c r="A272" s="78">
        <v>39498</v>
      </c>
      <c r="B272" s="79" t="s">
        <v>896</v>
      </c>
      <c r="C272" s="79"/>
      <c r="D272" s="31">
        <v>2</v>
      </c>
      <c r="E272" s="80">
        <v>0.46805555555555556</v>
      </c>
      <c r="F272" s="79">
        <v>61</v>
      </c>
      <c r="G272" s="79" t="s">
        <v>600</v>
      </c>
      <c r="H272" s="79" t="s">
        <v>484</v>
      </c>
      <c r="I272" s="79" t="s">
        <v>484</v>
      </c>
      <c r="J272" s="79">
        <v>0</v>
      </c>
      <c r="K272" s="79">
        <v>0</v>
      </c>
      <c r="L272" s="79">
        <v>61</v>
      </c>
      <c r="M272" s="79"/>
      <c r="N272" s="79">
        <v>1</v>
      </c>
      <c r="O272" s="79">
        <v>0</v>
      </c>
      <c r="P272" s="79">
        <v>60</v>
      </c>
      <c r="Q272" s="79">
        <v>0</v>
      </c>
      <c r="R272" s="79">
        <v>0</v>
      </c>
      <c r="S272" s="79">
        <v>0</v>
      </c>
    </row>
    <row r="273" spans="1:19" x14ac:dyDescent="0.25">
      <c r="A273" s="78">
        <v>39498</v>
      </c>
      <c r="B273" s="79" t="s">
        <v>744</v>
      </c>
      <c r="C273" s="79"/>
      <c r="D273" s="31">
        <v>2</v>
      </c>
      <c r="E273" s="80">
        <v>0.49722222222222218</v>
      </c>
      <c r="F273" s="79">
        <v>5</v>
      </c>
      <c r="G273" s="79" t="s">
        <v>600</v>
      </c>
      <c r="H273" s="79">
        <v>5</v>
      </c>
      <c r="I273" s="79">
        <v>1</v>
      </c>
      <c r="J273" s="79">
        <v>0</v>
      </c>
      <c r="K273" s="79">
        <v>0</v>
      </c>
      <c r="L273" s="79">
        <v>5</v>
      </c>
      <c r="M273" s="79" t="s">
        <v>923</v>
      </c>
      <c r="N273" s="79">
        <v>0</v>
      </c>
      <c r="O273" s="79">
        <v>0</v>
      </c>
      <c r="P273" s="79">
        <v>5</v>
      </c>
      <c r="Q273" s="79">
        <v>0</v>
      </c>
      <c r="R273" s="79">
        <v>0</v>
      </c>
      <c r="S273" s="79">
        <v>0</v>
      </c>
    </row>
    <row r="274" spans="1:19" x14ac:dyDescent="0.25">
      <c r="A274" s="78">
        <v>39498</v>
      </c>
      <c r="B274" s="79" t="s">
        <v>744</v>
      </c>
      <c r="C274" s="79"/>
      <c r="D274" s="31">
        <v>2</v>
      </c>
      <c r="E274" s="80">
        <v>0.50138888888888888</v>
      </c>
      <c r="F274" s="79">
        <v>13</v>
      </c>
      <c r="G274" s="79" t="s">
        <v>600</v>
      </c>
      <c r="H274" s="79" t="s">
        <v>484</v>
      </c>
      <c r="I274" s="79" t="s">
        <v>484</v>
      </c>
      <c r="J274" s="79">
        <v>0</v>
      </c>
      <c r="K274" s="79">
        <v>0</v>
      </c>
      <c r="L274" s="79">
        <v>13</v>
      </c>
      <c r="M274" s="79"/>
      <c r="N274" s="79">
        <v>0</v>
      </c>
      <c r="O274" s="79">
        <v>0</v>
      </c>
      <c r="P274" s="79">
        <v>13</v>
      </c>
      <c r="Q274" s="79">
        <v>0</v>
      </c>
      <c r="R274" s="79">
        <v>0</v>
      </c>
      <c r="S274" s="79">
        <v>0</v>
      </c>
    </row>
    <row r="275" spans="1:19" x14ac:dyDescent="0.25">
      <c r="A275" s="78">
        <v>39500</v>
      </c>
      <c r="B275" s="79" t="s">
        <v>924</v>
      </c>
      <c r="C275" s="79"/>
      <c r="D275" s="31">
        <v>2</v>
      </c>
      <c r="E275" s="80">
        <v>0.53055555555555556</v>
      </c>
      <c r="F275" s="79">
        <v>28</v>
      </c>
      <c r="G275" s="79" t="s">
        <v>600</v>
      </c>
      <c r="H275" s="79" t="s">
        <v>484</v>
      </c>
      <c r="I275" s="79">
        <v>1</v>
      </c>
      <c r="J275" s="79">
        <v>0</v>
      </c>
      <c r="K275" s="79">
        <v>0</v>
      </c>
      <c r="L275" s="79">
        <v>28</v>
      </c>
      <c r="M275" s="79" t="s">
        <v>925</v>
      </c>
      <c r="N275" s="79">
        <v>0</v>
      </c>
      <c r="O275" s="79">
        <v>0</v>
      </c>
      <c r="P275" s="79">
        <v>28</v>
      </c>
      <c r="Q275" s="79">
        <v>0</v>
      </c>
      <c r="R275" s="79">
        <v>0</v>
      </c>
      <c r="S275" s="79">
        <v>0</v>
      </c>
    </row>
    <row r="276" spans="1:19" x14ac:dyDescent="0.25">
      <c r="A276" s="78">
        <v>39500</v>
      </c>
      <c r="B276" s="79" t="s">
        <v>926</v>
      </c>
      <c r="C276" s="79"/>
      <c r="D276" s="31">
        <v>2</v>
      </c>
      <c r="E276" s="80">
        <v>0.53333333333333333</v>
      </c>
      <c r="F276" s="79">
        <v>16</v>
      </c>
      <c r="G276" s="79" t="s">
        <v>600</v>
      </c>
      <c r="H276" s="79" t="s">
        <v>484</v>
      </c>
      <c r="I276" s="79" t="s">
        <v>484</v>
      </c>
      <c r="J276" s="79">
        <v>0</v>
      </c>
      <c r="K276" s="79">
        <v>0</v>
      </c>
      <c r="L276" s="79">
        <v>16</v>
      </c>
      <c r="M276" s="79"/>
      <c r="N276" s="79">
        <v>0</v>
      </c>
      <c r="O276" s="79">
        <v>0</v>
      </c>
      <c r="P276" s="79">
        <v>16</v>
      </c>
      <c r="Q276" s="79">
        <v>0</v>
      </c>
      <c r="R276" s="79">
        <v>0</v>
      </c>
      <c r="S276" s="79">
        <v>0</v>
      </c>
    </row>
    <row r="277" spans="1:19" x14ac:dyDescent="0.25">
      <c r="A277" s="78">
        <v>39500</v>
      </c>
      <c r="B277" s="79" t="s">
        <v>789</v>
      </c>
      <c r="C277" s="79"/>
      <c r="D277" s="31">
        <v>2</v>
      </c>
      <c r="E277" s="80">
        <v>0.53680555555555554</v>
      </c>
      <c r="F277" s="79">
        <v>8</v>
      </c>
      <c r="G277" s="79" t="s">
        <v>600</v>
      </c>
      <c r="H277" s="79">
        <v>8</v>
      </c>
      <c r="I277" s="79">
        <v>1</v>
      </c>
      <c r="J277" s="79">
        <v>0</v>
      </c>
      <c r="K277" s="79">
        <v>0</v>
      </c>
      <c r="L277" s="79">
        <v>8</v>
      </c>
      <c r="M277" s="79" t="s">
        <v>881</v>
      </c>
      <c r="N277" s="79">
        <v>0</v>
      </c>
      <c r="O277" s="79">
        <v>0</v>
      </c>
      <c r="P277" s="79">
        <v>8</v>
      </c>
      <c r="Q277" s="79">
        <v>0</v>
      </c>
      <c r="R277" s="79">
        <v>0</v>
      </c>
      <c r="S277" s="79">
        <v>0</v>
      </c>
    </row>
    <row r="278" spans="1:19" x14ac:dyDescent="0.25">
      <c r="A278" s="78">
        <v>39500</v>
      </c>
      <c r="B278" s="79" t="s">
        <v>927</v>
      </c>
      <c r="C278" s="79"/>
      <c r="D278" s="31">
        <v>2</v>
      </c>
      <c r="E278" s="80">
        <v>0.54236111111111107</v>
      </c>
      <c r="F278" s="79">
        <v>7</v>
      </c>
      <c r="G278" s="79" t="s">
        <v>600</v>
      </c>
      <c r="H278" s="79">
        <v>7</v>
      </c>
      <c r="I278" s="79">
        <v>0</v>
      </c>
      <c r="J278" s="79">
        <v>0</v>
      </c>
      <c r="K278" s="79">
        <v>0</v>
      </c>
      <c r="L278" s="79">
        <v>7</v>
      </c>
      <c r="M278" s="79"/>
      <c r="N278" s="79">
        <v>0</v>
      </c>
      <c r="O278" s="79">
        <v>0</v>
      </c>
      <c r="P278" s="79">
        <v>7</v>
      </c>
      <c r="Q278" s="79">
        <v>0</v>
      </c>
      <c r="R278" s="79">
        <v>0</v>
      </c>
      <c r="S278" s="79">
        <v>0</v>
      </c>
    </row>
    <row r="279" spans="1:19" x14ac:dyDescent="0.25">
      <c r="A279" s="78">
        <v>39500</v>
      </c>
      <c r="B279" s="79" t="s">
        <v>928</v>
      </c>
      <c r="C279" s="79"/>
      <c r="D279" s="31">
        <v>2</v>
      </c>
      <c r="E279" s="80">
        <v>0.54583333333333328</v>
      </c>
      <c r="F279" s="79">
        <v>21</v>
      </c>
      <c r="G279" s="79" t="s">
        <v>600</v>
      </c>
      <c r="H279" s="79">
        <v>20</v>
      </c>
      <c r="I279" s="79">
        <v>2</v>
      </c>
      <c r="J279" s="79">
        <v>0</v>
      </c>
      <c r="K279" s="79">
        <v>0</v>
      </c>
      <c r="L279" s="79">
        <v>21</v>
      </c>
      <c r="M279" s="79" t="s">
        <v>819</v>
      </c>
      <c r="N279" s="79">
        <v>0</v>
      </c>
      <c r="O279" s="79">
        <v>1</v>
      </c>
      <c r="P279" s="79">
        <v>20</v>
      </c>
      <c r="Q279" s="79">
        <v>0</v>
      </c>
      <c r="R279" s="79">
        <v>0</v>
      </c>
      <c r="S279" s="79">
        <v>0</v>
      </c>
    </row>
    <row r="280" spans="1:19" x14ac:dyDescent="0.25">
      <c r="A280" s="74">
        <v>39513</v>
      </c>
      <c r="B280" s="73" t="s">
        <v>992</v>
      </c>
      <c r="D280" s="73">
        <v>2</v>
      </c>
      <c r="E280" s="81">
        <v>0.44444444444444442</v>
      </c>
      <c r="F280" s="73">
        <v>19</v>
      </c>
      <c r="G280" s="73" t="s">
        <v>600</v>
      </c>
      <c r="H280" s="73">
        <v>19</v>
      </c>
      <c r="I280" s="73">
        <v>2</v>
      </c>
      <c r="J280" s="73">
        <v>0</v>
      </c>
      <c r="K280" s="73">
        <v>0</v>
      </c>
      <c r="L280" s="73">
        <v>19</v>
      </c>
      <c r="N280" s="73">
        <v>0</v>
      </c>
      <c r="O280" s="73">
        <v>0</v>
      </c>
      <c r="P280" s="73">
        <v>19</v>
      </c>
      <c r="Q280" s="73">
        <v>0</v>
      </c>
      <c r="R280" s="73">
        <v>0</v>
      </c>
      <c r="S280" s="73">
        <v>0</v>
      </c>
    </row>
    <row r="281" spans="1:19" x14ac:dyDescent="0.25">
      <c r="A281" s="74">
        <v>39513</v>
      </c>
      <c r="B281" s="73" t="s">
        <v>929</v>
      </c>
      <c r="D281" s="73">
        <v>2</v>
      </c>
      <c r="E281" s="81">
        <v>0.45347222222222222</v>
      </c>
      <c r="F281" s="73">
        <v>3</v>
      </c>
      <c r="G281" s="73" t="s">
        <v>600</v>
      </c>
      <c r="H281" s="73">
        <v>3</v>
      </c>
      <c r="I281" s="73">
        <v>1</v>
      </c>
      <c r="J281" s="73">
        <v>0</v>
      </c>
      <c r="K281" s="73">
        <v>0</v>
      </c>
      <c r="L281" s="73">
        <v>3</v>
      </c>
      <c r="N281" s="73">
        <v>0</v>
      </c>
      <c r="O281" s="73">
        <v>0</v>
      </c>
      <c r="P281" s="73">
        <v>3</v>
      </c>
      <c r="Q281" s="73">
        <v>0</v>
      </c>
      <c r="R281" s="73">
        <v>0</v>
      </c>
      <c r="S281" s="73">
        <v>0</v>
      </c>
    </row>
    <row r="282" spans="1:19" x14ac:dyDescent="0.25">
      <c r="A282" s="74">
        <v>39513</v>
      </c>
      <c r="B282" s="73" t="s">
        <v>807</v>
      </c>
      <c r="D282" s="73">
        <v>2</v>
      </c>
      <c r="E282" s="81">
        <v>0.45902777777777776</v>
      </c>
      <c r="F282" s="73">
        <v>5</v>
      </c>
      <c r="G282" s="73" t="s">
        <v>600</v>
      </c>
      <c r="H282" s="73">
        <v>5</v>
      </c>
      <c r="I282" s="73">
        <v>0</v>
      </c>
      <c r="J282" s="73">
        <v>0</v>
      </c>
      <c r="K282" s="73">
        <v>0</v>
      </c>
      <c r="L282" s="73">
        <v>5</v>
      </c>
      <c r="N282" s="73">
        <v>0</v>
      </c>
      <c r="O282" s="73">
        <v>0</v>
      </c>
      <c r="P282" s="73">
        <v>5</v>
      </c>
      <c r="Q282" s="73">
        <v>0</v>
      </c>
      <c r="R282" s="73">
        <v>0</v>
      </c>
      <c r="S282" s="73">
        <v>0</v>
      </c>
    </row>
    <row r="283" spans="1:19" x14ac:dyDescent="0.25">
      <c r="A283" s="74">
        <v>39513</v>
      </c>
      <c r="B283" s="73" t="s">
        <v>930</v>
      </c>
      <c r="D283" s="73">
        <v>2</v>
      </c>
      <c r="E283" s="81">
        <v>0.46180555555555552</v>
      </c>
      <c r="F283" s="73">
        <v>40</v>
      </c>
      <c r="G283" s="73" t="s">
        <v>600</v>
      </c>
      <c r="H283" s="73">
        <v>0</v>
      </c>
      <c r="I283" s="73">
        <v>0</v>
      </c>
      <c r="J283" s="73">
        <v>0</v>
      </c>
      <c r="K283" s="73">
        <v>0</v>
      </c>
      <c r="L283" s="73">
        <v>40</v>
      </c>
      <c r="N283" s="73">
        <v>0</v>
      </c>
      <c r="O283" s="73">
        <v>0</v>
      </c>
      <c r="P283" s="73">
        <v>40</v>
      </c>
      <c r="Q283" s="73">
        <v>0</v>
      </c>
      <c r="R283" s="73">
        <v>0</v>
      </c>
      <c r="S283" s="73">
        <v>0</v>
      </c>
    </row>
    <row r="284" spans="1:19" x14ac:dyDescent="0.25">
      <c r="A284" s="74">
        <v>39513</v>
      </c>
      <c r="B284" s="72" t="s">
        <v>993</v>
      </c>
      <c r="D284" s="73">
        <v>2</v>
      </c>
      <c r="E284" s="81">
        <v>0.46597222222222218</v>
      </c>
      <c r="F284" s="73">
        <v>30</v>
      </c>
      <c r="G284" s="73" t="s">
        <v>600</v>
      </c>
      <c r="H284" s="73">
        <v>0</v>
      </c>
      <c r="I284" s="73">
        <v>0</v>
      </c>
      <c r="J284" s="73">
        <v>0</v>
      </c>
      <c r="K284" s="73">
        <v>0</v>
      </c>
      <c r="L284" s="73">
        <v>30</v>
      </c>
      <c r="N284" s="73">
        <v>0</v>
      </c>
      <c r="O284" s="73">
        <v>0</v>
      </c>
      <c r="P284" s="73">
        <v>30</v>
      </c>
      <c r="Q284" s="73">
        <v>0</v>
      </c>
      <c r="R284" s="73">
        <v>0</v>
      </c>
      <c r="S284" s="73">
        <v>0</v>
      </c>
    </row>
    <row r="285" spans="1:19" x14ac:dyDescent="0.25">
      <c r="A285" s="74">
        <v>39513</v>
      </c>
      <c r="B285" s="72" t="s">
        <v>994</v>
      </c>
      <c r="D285" s="73">
        <v>2</v>
      </c>
      <c r="E285" s="81">
        <v>0.47291666666666665</v>
      </c>
      <c r="F285" s="73">
        <v>27</v>
      </c>
      <c r="G285" s="73" t="s">
        <v>600</v>
      </c>
      <c r="H285" s="73">
        <v>0</v>
      </c>
      <c r="I285" s="73">
        <v>0</v>
      </c>
      <c r="J285" s="73">
        <v>0</v>
      </c>
      <c r="K285" s="73">
        <v>0</v>
      </c>
      <c r="L285" s="73">
        <v>27</v>
      </c>
      <c r="N285" s="73">
        <v>0</v>
      </c>
      <c r="O285" s="73">
        <v>0</v>
      </c>
      <c r="P285" s="73">
        <v>27</v>
      </c>
      <c r="Q285" s="73">
        <v>0</v>
      </c>
      <c r="R285" s="73">
        <v>0</v>
      </c>
      <c r="S285" s="73">
        <v>0</v>
      </c>
    </row>
    <row r="286" spans="1:19" x14ac:dyDescent="0.25">
      <c r="A286" s="74">
        <v>39460</v>
      </c>
      <c r="B286" s="73" t="s">
        <v>905</v>
      </c>
      <c r="D286" s="31">
        <v>3</v>
      </c>
      <c r="E286" s="81">
        <v>0.63611111111111107</v>
      </c>
      <c r="F286" s="73">
        <v>4</v>
      </c>
      <c r="G286" s="73" t="s">
        <v>600</v>
      </c>
      <c r="H286" s="73">
        <v>4</v>
      </c>
      <c r="I286" s="73">
        <v>0</v>
      </c>
      <c r="J286" s="73">
        <v>0</v>
      </c>
      <c r="K286" s="73">
        <v>0</v>
      </c>
      <c r="L286" s="73">
        <v>4</v>
      </c>
      <c r="N286" s="73">
        <v>0</v>
      </c>
      <c r="O286" s="73">
        <v>0</v>
      </c>
      <c r="P286" s="73">
        <v>4</v>
      </c>
      <c r="Q286" s="73">
        <v>0</v>
      </c>
      <c r="R286" s="73">
        <v>0</v>
      </c>
      <c r="S286" s="85">
        <v>0</v>
      </c>
    </row>
    <row r="287" spans="1:19" x14ac:dyDescent="0.25">
      <c r="A287" s="74">
        <v>39460</v>
      </c>
      <c r="C287" s="73" t="s">
        <v>931</v>
      </c>
      <c r="D287" s="31">
        <v>3</v>
      </c>
      <c r="E287" s="81">
        <v>0.63541666666666663</v>
      </c>
      <c r="F287" s="73">
        <v>159</v>
      </c>
      <c r="G287" s="73" t="s">
        <v>600</v>
      </c>
      <c r="H287" s="73">
        <v>159</v>
      </c>
      <c r="I287" s="73">
        <v>1</v>
      </c>
      <c r="J287" s="73">
        <v>0</v>
      </c>
      <c r="K287" s="73">
        <v>0</v>
      </c>
      <c r="L287" s="73">
        <v>159</v>
      </c>
      <c r="M287" s="73" t="s">
        <v>932</v>
      </c>
      <c r="N287" s="73">
        <v>0</v>
      </c>
      <c r="O287" s="73">
        <v>0</v>
      </c>
      <c r="P287" s="73">
        <v>159</v>
      </c>
      <c r="Q287" s="73">
        <v>0</v>
      </c>
      <c r="R287" s="73">
        <v>0</v>
      </c>
      <c r="S287" s="73">
        <v>0</v>
      </c>
    </row>
    <row r="288" spans="1:19" x14ac:dyDescent="0.25">
      <c r="A288" s="74">
        <v>39460</v>
      </c>
      <c r="C288" s="73" t="s">
        <v>933</v>
      </c>
      <c r="D288" s="31">
        <v>3</v>
      </c>
      <c r="E288" s="81">
        <v>0.63958333333333328</v>
      </c>
      <c r="F288" s="73">
        <v>1</v>
      </c>
      <c r="G288" s="73" t="s">
        <v>600</v>
      </c>
      <c r="H288" s="73">
        <v>1</v>
      </c>
      <c r="I288" s="73">
        <v>1</v>
      </c>
      <c r="J288" s="73">
        <v>0</v>
      </c>
      <c r="K288" s="73">
        <v>0</v>
      </c>
      <c r="L288" s="73">
        <v>1</v>
      </c>
      <c r="M288" s="73" t="s">
        <v>934</v>
      </c>
      <c r="N288" s="73">
        <v>0</v>
      </c>
      <c r="O288" s="73">
        <v>0</v>
      </c>
      <c r="P288" s="73">
        <v>0</v>
      </c>
      <c r="Q288" s="73">
        <v>1</v>
      </c>
      <c r="R288" s="73">
        <v>0</v>
      </c>
      <c r="S288" s="73">
        <v>0</v>
      </c>
    </row>
    <row r="289" spans="1:19" x14ac:dyDescent="0.25">
      <c r="A289" s="74">
        <v>39460</v>
      </c>
      <c r="C289" s="73" t="s">
        <v>933</v>
      </c>
      <c r="D289" s="31">
        <v>3</v>
      </c>
      <c r="E289" s="81">
        <v>0.65277777777777779</v>
      </c>
      <c r="F289" s="73">
        <v>47</v>
      </c>
      <c r="G289" s="73" t="s">
        <v>600</v>
      </c>
      <c r="H289" s="73">
        <v>47</v>
      </c>
      <c r="I289" s="73">
        <v>2</v>
      </c>
      <c r="J289" s="73">
        <v>0</v>
      </c>
      <c r="K289" s="73">
        <v>0</v>
      </c>
      <c r="L289" s="73">
        <v>47</v>
      </c>
      <c r="M289" s="73" t="s">
        <v>934</v>
      </c>
      <c r="N289" s="73">
        <v>0</v>
      </c>
      <c r="O289" s="73">
        <v>0</v>
      </c>
      <c r="P289" s="73">
        <v>0</v>
      </c>
      <c r="Q289" s="73">
        <v>0</v>
      </c>
      <c r="R289" s="73">
        <v>0</v>
      </c>
      <c r="S289" s="73">
        <v>47</v>
      </c>
    </row>
    <row r="290" spans="1:19" x14ac:dyDescent="0.25">
      <c r="A290" s="74">
        <v>39465</v>
      </c>
      <c r="B290" s="1" t="s">
        <v>935</v>
      </c>
      <c r="C290" s="1"/>
      <c r="D290" s="1">
        <v>3</v>
      </c>
      <c r="E290" s="75">
        <v>0.36805555555555552</v>
      </c>
      <c r="F290" s="1">
        <v>10</v>
      </c>
      <c r="G290" s="1" t="s">
        <v>600</v>
      </c>
      <c r="H290" s="1">
        <v>10</v>
      </c>
      <c r="I290" s="1">
        <v>1</v>
      </c>
      <c r="J290" s="1">
        <v>0</v>
      </c>
      <c r="K290" s="1">
        <v>0</v>
      </c>
      <c r="L290" s="1">
        <v>10</v>
      </c>
      <c r="M290" s="1" t="s">
        <v>797</v>
      </c>
      <c r="N290" s="1">
        <v>0</v>
      </c>
      <c r="O290" s="1">
        <v>0</v>
      </c>
      <c r="P290" s="1">
        <v>10</v>
      </c>
      <c r="Q290" s="1">
        <v>0</v>
      </c>
      <c r="R290" s="1">
        <v>0</v>
      </c>
      <c r="S290" s="1">
        <v>0</v>
      </c>
    </row>
    <row r="291" spans="1:19" x14ac:dyDescent="0.25">
      <c r="A291" s="74">
        <v>39465</v>
      </c>
      <c r="B291" s="1" t="s">
        <v>935</v>
      </c>
      <c r="C291" s="1"/>
      <c r="D291" s="1">
        <v>3</v>
      </c>
      <c r="E291" s="75">
        <v>0.38402777777777775</v>
      </c>
      <c r="F291" s="1">
        <v>35</v>
      </c>
      <c r="G291" s="1" t="s">
        <v>600</v>
      </c>
      <c r="H291" s="1" t="s">
        <v>484</v>
      </c>
      <c r="I291" s="1">
        <v>0</v>
      </c>
      <c r="J291" s="1">
        <v>0</v>
      </c>
      <c r="K291" s="1">
        <v>0</v>
      </c>
      <c r="L291" s="1">
        <v>35</v>
      </c>
      <c r="M291" s="1"/>
      <c r="N291" s="1">
        <v>0</v>
      </c>
      <c r="O291" s="1">
        <v>5</v>
      </c>
      <c r="P291" s="1">
        <v>2</v>
      </c>
      <c r="Q291" s="1">
        <v>28</v>
      </c>
      <c r="R291" s="1">
        <v>0</v>
      </c>
      <c r="S291" s="1">
        <v>0</v>
      </c>
    </row>
    <row r="292" spans="1:19" x14ac:dyDescent="0.25">
      <c r="A292" s="74">
        <v>39465</v>
      </c>
      <c r="B292" s="1" t="s">
        <v>935</v>
      </c>
      <c r="C292" s="1"/>
      <c r="D292" s="1">
        <v>3</v>
      </c>
      <c r="E292" s="75">
        <v>0.39097222222222222</v>
      </c>
      <c r="F292" s="1">
        <v>74</v>
      </c>
      <c r="G292" s="1" t="s">
        <v>600</v>
      </c>
      <c r="H292" s="1" t="s">
        <v>484</v>
      </c>
      <c r="I292" s="1">
        <v>0</v>
      </c>
      <c r="J292" s="1">
        <v>0</v>
      </c>
      <c r="K292" s="1">
        <v>0</v>
      </c>
      <c r="L292" s="1">
        <v>74</v>
      </c>
      <c r="M292" s="1"/>
      <c r="N292" s="1">
        <v>0</v>
      </c>
      <c r="O292" s="1">
        <v>7</v>
      </c>
      <c r="P292" s="1">
        <v>46</v>
      </c>
      <c r="Q292" s="1">
        <v>21</v>
      </c>
      <c r="R292" s="1">
        <v>0</v>
      </c>
      <c r="S292" s="1">
        <v>0</v>
      </c>
    </row>
    <row r="293" spans="1:19" x14ac:dyDescent="0.25">
      <c r="A293" s="74">
        <v>39465</v>
      </c>
      <c r="B293" s="31" t="s">
        <v>791</v>
      </c>
      <c r="C293" s="31"/>
      <c r="D293" s="31">
        <v>3</v>
      </c>
      <c r="E293" s="76">
        <v>0.37291666666666667</v>
      </c>
      <c r="F293" s="31">
        <v>17</v>
      </c>
      <c r="G293" s="31" t="s">
        <v>600</v>
      </c>
      <c r="H293" s="31" t="s">
        <v>484</v>
      </c>
      <c r="I293" s="31" t="s">
        <v>484</v>
      </c>
      <c r="J293" s="31">
        <v>0</v>
      </c>
      <c r="K293" s="31">
        <v>0</v>
      </c>
      <c r="L293" s="31">
        <v>17</v>
      </c>
      <c r="M293" s="31"/>
      <c r="N293" s="31">
        <v>0</v>
      </c>
      <c r="O293" s="31">
        <v>10</v>
      </c>
      <c r="P293" s="31">
        <v>7</v>
      </c>
      <c r="Q293" s="31">
        <v>0</v>
      </c>
      <c r="R293" s="31">
        <v>0</v>
      </c>
      <c r="S293" s="31">
        <v>0</v>
      </c>
    </row>
    <row r="294" spans="1:19" x14ac:dyDescent="0.25">
      <c r="A294" s="74">
        <v>39465</v>
      </c>
      <c r="B294" s="79" t="s">
        <v>936</v>
      </c>
      <c r="C294" s="79"/>
      <c r="D294" s="31">
        <v>3</v>
      </c>
      <c r="E294" s="80">
        <v>0.40416666666666667</v>
      </c>
      <c r="F294" s="79">
        <v>8</v>
      </c>
      <c r="G294" s="79" t="s">
        <v>600</v>
      </c>
      <c r="H294" s="79">
        <v>8</v>
      </c>
      <c r="I294" s="79">
        <v>1</v>
      </c>
      <c r="J294" s="79">
        <v>0</v>
      </c>
      <c r="K294" s="79">
        <v>0</v>
      </c>
      <c r="L294" s="79">
        <v>8</v>
      </c>
      <c r="M294" s="79" t="s">
        <v>898</v>
      </c>
      <c r="N294" s="79">
        <v>0</v>
      </c>
      <c r="O294" s="79">
        <v>8</v>
      </c>
      <c r="P294" s="79">
        <v>0</v>
      </c>
      <c r="Q294" s="79">
        <v>0</v>
      </c>
      <c r="R294" s="79">
        <v>0</v>
      </c>
      <c r="S294" s="79">
        <v>0</v>
      </c>
    </row>
    <row r="295" spans="1:19" x14ac:dyDescent="0.25">
      <c r="A295" s="78">
        <v>39466</v>
      </c>
      <c r="B295" s="31" t="s">
        <v>807</v>
      </c>
      <c r="C295" s="31"/>
      <c r="D295" s="31">
        <v>3</v>
      </c>
      <c r="E295" s="76">
        <v>0.41875000000000001</v>
      </c>
      <c r="F295" s="31">
        <v>15</v>
      </c>
      <c r="G295" s="31" t="s">
        <v>600</v>
      </c>
      <c r="H295" s="31">
        <v>15</v>
      </c>
      <c r="I295" s="31">
        <v>1</v>
      </c>
      <c r="J295" s="31">
        <v>0</v>
      </c>
      <c r="K295" s="31">
        <v>0</v>
      </c>
      <c r="L295" s="31">
        <v>15</v>
      </c>
      <c r="M295" s="31" t="s">
        <v>937</v>
      </c>
      <c r="N295" s="31">
        <v>0</v>
      </c>
      <c r="O295" s="31">
        <v>0</v>
      </c>
      <c r="P295" s="31">
        <v>14</v>
      </c>
      <c r="Q295" s="31">
        <v>1</v>
      </c>
      <c r="R295" s="31">
        <v>0</v>
      </c>
      <c r="S295" s="31">
        <v>0</v>
      </c>
    </row>
    <row r="296" spans="1:19" x14ac:dyDescent="0.25">
      <c r="A296" s="78">
        <v>39466</v>
      </c>
      <c r="B296" s="79" t="s">
        <v>786</v>
      </c>
      <c r="C296" s="79"/>
      <c r="D296" s="31">
        <v>3</v>
      </c>
      <c r="E296" s="80">
        <v>0.43055555555555552</v>
      </c>
      <c r="F296" s="79">
        <v>6</v>
      </c>
      <c r="G296" s="79" t="s">
        <v>600</v>
      </c>
      <c r="H296" s="79">
        <v>6</v>
      </c>
      <c r="I296" s="79">
        <v>1</v>
      </c>
      <c r="J296" s="79">
        <v>0</v>
      </c>
      <c r="K296" s="79">
        <v>0</v>
      </c>
      <c r="L296" s="79"/>
      <c r="M296" s="79" t="s">
        <v>938</v>
      </c>
      <c r="N296" s="79">
        <v>0</v>
      </c>
      <c r="O296" s="79">
        <v>0</v>
      </c>
      <c r="P296" s="79">
        <v>6</v>
      </c>
      <c r="Q296" s="79">
        <v>0</v>
      </c>
      <c r="R296" s="79">
        <v>0</v>
      </c>
      <c r="S296" s="79">
        <v>0</v>
      </c>
    </row>
    <row r="297" spans="1:19" x14ac:dyDescent="0.25">
      <c r="A297" s="78">
        <v>39466</v>
      </c>
      <c r="B297" s="79" t="s">
        <v>789</v>
      </c>
      <c r="C297" s="79"/>
      <c r="D297" s="31">
        <v>3</v>
      </c>
      <c r="E297" s="80">
        <v>0.45347222222222222</v>
      </c>
      <c r="F297" s="79">
        <v>193</v>
      </c>
      <c r="G297" s="79" t="s">
        <v>600</v>
      </c>
      <c r="H297" s="79" t="s">
        <v>484</v>
      </c>
      <c r="I297" s="79">
        <v>21</v>
      </c>
      <c r="J297" s="79">
        <v>0</v>
      </c>
      <c r="K297" s="79">
        <v>0</v>
      </c>
      <c r="L297" s="79">
        <v>193</v>
      </c>
      <c r="M297" s="79" t="s">
        <v>819</v>
      </c>
      <c r="N297" s="79">
        <v>0</v>
      </c>
      <c r="O297" s="79">
        <v>174</v>
      </c>
      <c r="P297" s="79">
        <v>4</v>
      </c>
      <c r="Q297" s="79">
        <v>15</v>
      </c>
      <c r="R297" s="79">
        <v>0</v>
      </c>
      <c r="S297" s="79">
        <v>0</v>
      </c>
    </row>
    <row r="298" spans="1:19" x14ac:dyDescent="0.25">
      <c r="A298" s="78">
        <v>39466</v>
      </c>
      <c r="B298" s="79" t="s">
        <v>789</v>
      </c>
      <c r="C298" s="79"/>
      <c r="D298" s="31">
        <v>3</v>
      </c>
      <c r="E298" s="80">
        <v>0.45347222222222222</v>
      </c>
      <c r="F298" s="79">
        <v>45</v>
      </c>
      <c r="G298" s="79" t="s">
        <v>600</v>
      </c>
      <c r="H298" s="79" t="s">
        <v>484</v>
      </c>
      <c r="I298" s="79" t="s">
        <v>484</v>
      </c>
      <c r="J298" s="79">
        <v>0</v>
      </c>
      <c r="K298" s="79">
        <v>0</v>
      </c>
      <c r="L298" s="79">
        <v>45</v>
      </c>
      <c r="M298" s="79"/>
      <c r="N298" s="79">
        <v>0</v>
      </c>
      <c r="O298" s="79">
        <v>39</v>
      </c>
      <c r="P298" s="79">
        <v>1</v>
      </c>
      <c r="Q298" s="79">
        <v>5</v>
      </c>
      <c r="R298" s="79">
        <v>0</v>
      </c>
      <c r="S298" s="79">
        <v>0</v>
      </c>
    </row>
    <row r="299" spans="1:19" x14ac:dyDescent="0.25">
      <c r="A299" s="78">
        <v>39468</v>
      </c>
      <c r="B299" s="79" t="s">
        <v>777</v>
      </c>
      <c r="C299" s="79"/>
      <c r="D299" s="31">
        <v>3</v>
      </c>
      <c r="E299" s="80">
        <v>0.50763888888888886</v>
      </c>
      <c r="F299" s="79">
        <v>1150</v>
      </c>
      <c r="G299" s="79" t="s">
        <v>614</v>
      </c>
      <c r="H299" s="79" t="s">
        <v>484</v>
      </c>
      <c r="I299" s="79">
        <v>21</v>
      </c>
      <c r="J299" s="79">
        <v>0</v>
      </c>
      <c r="K299" s="79">
        <v>0</v>
      </c>
      <c r="L299" s="79">
        <v>1150</v>
      </c>
      <c r="M299" s="79" t="s">
        <v>819</v>
      </c>
      <c r="N299" s="79">
        <v>0</v>
      </c>
      <c r="O299" s="79">
        <v>805</v>
      </c>
      <c r="P299" s="79">
        <v>287</v>
      </c>
      <c r="Q299" s="79">
        <v>58</v>
      </c>
      <c r="R299" s="79">
        <v>0</v>
      </c>
      <c r="S299" s="79">
        <v>0</v>
      </c>
    </row>
    <row r="300" spans="1:19" x14ac:dyDescent="0.25">
      <c r="A300" s="74">
        <v>39469</v>
      </c>
      <c r="B300" s="1" t="s">
        <v>746</v>
      </c>
      <c r="C300" s="1"/>
      <c r="D300" s="1">
        <v>3</v>
      </c>
      <c r="E300" s="75">
        <v>0.53333333333333333</v>
      </c>
      <c r="F300" s="1">
        <v>627</v>
      </c>
      <c r="G300" s="1" t="s">
        <v>600</v>
      </c>
      <c r="H300" s="1" t="s">
        <v>484</v>
      </c>
      <c r="I300" s="1" t="s">
        <v>484</v>
      </c>
      <c r="J300" s="1">
        <v>0</v>
      </c>
      <c r="K300" s="1">
        <v>0</v>
      </c>
      <c r="L300" s="1">
        <v>627</v>
      </c>
      <c r="M300" s="1"/>
      <c r="N300" s="1">
        <v>1</v>
      </c>
      <c r="O300" s="1">
        <v>541</v>
      </c>
      <c r="P300" s="1">
        <v>23</v>
      </c>
      <c r="Q300" s="1">
        <v>62</v>
      </c>
      <c r="R300" s="1">
        <v>0</v>
      </c>
      <c r="S300" s="1">
        <v>0</v>
      </c>
    </row>
    <row r="301" spans="1:19" x14ac:dyDescent="0.25">
      <c r="A301" s="74">
        <v>39469</v>
      </c>
      <c r="B301" s="1" t="s">
        <v>791</v>
      </c>
      <c r="C301" s="1"/>
      <c r="D301" s="1">
        <v>3</v>
      </c>
      <c r="E301" s="75">
        <v>0.52430555555555558</v>
      </c>
      <c r="F301" s="1">
        <v>1200</v>
      </c>
      <c r="G301" s="1" t="s">
        <v>614</v>
      </c>
      <c r="H301" s="1" t="s">
        <v>484</v>
      </c>
      <c r="I301" s="1" t="s">
        <v>484</v>
      </c>
      <c r="J301" s="1">
        <v>0</v>
      </c>
      <c r="K301" s="1">
        <v>0</v>
      </c>
      <c r="L301" s="1">
        <v>1200</v>
      </c>
      <c r="M301" s="1"/>
      <c r="N301" s="1">
        <v>60</v>
      </c>
      <c r="O301" s="86">
        <v>1140</v>
      </c>
      <c r="P301" s="1">
        <v>0</v>
      </c>
      <c r="Q301" s="1">
        <v>0</v>
      </c>
      <c r="R301" s="1">
        <v>0</v>
      </c>
      <c r="S301" s="1">
        <v>0</v>
      </c>
    </row>
    <row r="302" spans="1:19" x14ac:dyDescent="0.25">
      <c r="A302" s="74">
        <v>39469</v>
      </c>
      <c r="B302" s="1" t="s">
        <v>791</v>
      </c>
      <c r="C302" s="1"/>
      <c r="D302" s="1">
        <v>3</v>
      </c>
      <c r="E302" s="75">
        <v>0.53819444444444442</v>
      </c>
      <c r="F302" s="1">
        <v>1200</v>
      </c>
      <c r="G302" s="1" t="s">
        <v>614</v>
      </c>
      <c r="H302" s="1" t="s">
        <v>484</v>
      </c>
      <c r="I302" s="1" t="s">
        <v>484</v>
      </c>
      <c r="J302" s="1">
        <v>0</v>
      </c>
      <c r="K302" s="1">
        <v>0</v>
      </c>
      <c r="L302" s="1">
        <v>1200</v>
      </c>
      <c r="M302" s="1"/>
      <c r="N302" s="1">
        <v>60</v>
      </c>
      <c r="O302" s="86">
        <v>1040</v>
      </c>
      <c r="P302" s="1">
        <v>100</v>
      </c>
      <c r="Q302" s="1">
        <v>0</v>
      </c>
      <c r="R302" s="1">
        <v>0</v>
      </c>
      <c r="S302" s="1">
        <v>0</v>
      </c>
    </row>
    <row r="303" spans="1:19" x14ac:dyDescent="0.25">
      <c r="A303" s="74">
        <v>39470</v>
      </c>
      <c r="B303" s="73" t="s">
        <v>917</v>
      </c>
      <c r="C303" s="73" t="s">
        <v>939</v>
      </c>
      <c r="D303" s="1">
        <v>3</v>
      </c>
      <c r="E303" s="81">
        <v>0.55902777777777779</v>
      </c>
      <c r="F303" s="73">
        <v>10</v>
      </c>
      <c r="G303" s="73" t="s">
        <v>600</v>
      </c>
      <c r="H303" s="73">
        <v>10</v>
      </c>
      <c r="I303" s="73">
        <v>0</v>
      </c>
      <c r="J303" s="73">
        <v>0</v>
      </c>
      <c r="K303" s="73">
        <v>0</v>
      </c>
      <c r="L303" s="73">
        <v>10</v>
      </c>
      <c r="N303" s="73">
        <v>0</v>
      </c>
      <c r="O303" s="73">
        <v>10</v>
      </c>
      <c r="P303" s="73">
        <v>0</v>
      </c>
      <c r="Q303" s="73">
        <v>0</v>
      </c>
      <c r="R303" s="73">
        <v>0</v>
      </c>
      <c r="S303" s="73">
        <v>0</v>
      </c>
    </row>
    <row r="304" spans="1:19" x14ac:dyDescent="0.25">
      <c r="A304" s="74">
        <v>39471</v>
      </c>
      <c r="B304" s="1" t="s">
        <v>758</v>
      </c>
      <c r="C304" s="1"/>
      <c r="D304" s="1">
        <v>3</v>
      </c>
      <c r="E304" s="75">
        <v>0.5708333333333333</v>
      </c>
      <c r="F304" s="1">
        <v>269</v>
      </c>
      <c r="G304" s="1" t="s">
        <v>600</v>
      </c>
      <c r="H304" s="1" t="s">
        <v>484</v>
      </c>
      <c r="I304" s="1" t="s">
        <v>484</v>
      </c>
      <c r="J304" s="1">
        <v>0</v>
      </c>
      <c r="K304" s="1">
        <v>0</v>
      </c>
      <c r="L304" s="1">
        <v>269</v>
      </c>
      <c r="M304" s="1" t="s">
        <v>889</v>
      </c>
      <c r="N304" s="1">
        <v>0</v>
      </c>
      <c r="O304" s="1">
        <v>268</v>
      </c>
      <c r="P304" s="1">
        <v>1</v>
      </c>
      <c r="Q304" s="1">
        <v>0</v>
      </c>
      <c r="R304" s="1">
        <v>0</v>
      </c>
      <c r="S304" s="1">
        <v>0</v>
      </c>
    </row>
    <row r="305" spans="1:19" x14ac:dyDescent="0.25">
      <c r="A305" s="74">
        <v>39471</v>
      </c>
      <c r="B305" s="1" t="s">
        <v>758</v>
      </c>
      <c r="C305" s="1"/>
      <c r="D305" s="1">
        <v>3</v>
      </c>
      <c r="E305" s="75">
        <v>0.58819444444444446</v>
      </c>
      <c r="F305" s="1">
        <v>269</v>
      </c>
      <c r="G305" s="1" t="s">
        <v>600</v>
      </c>
      <c r="H305" s="1" t="s">
        <v>484</v>
      </c>
      <c r="I305" s="1" t="s">
        <v>484</v>
      </c>
      <c r="J305" s="1">
        <v>0</v>
      </c>
      <c r="K305" s="1">
        <v>0</v>
      </c>
      <c r="L305" s="1">
        <v>269</v>
      </c>
      <c r="M305" s="1" t="s">
        <v>889</v>
      </c>
      <c r="N305" s="1">
        <v>0</v>
      </c>
      <c r="O305" s="1">
        <v>256</v>
      </c>
      <c r="P305" s="1">
        <v>0</v>
      </c>
      <c r="Q305" s="1">
        <v>13</v>
      </c>
      <c r="R305" s="1">
        <v>0</v>
      </c>
      <c r="S305" s="1">
        <v>269</v>
      </c>
    </row>
    <row r="306" spans="1:19" x14ac:dyDescent="0.25">
      <c r="A306" s="74">
        <v>39473</v>
      </c>
      <c r="B306" s="31" t="s">
        <v>758</v>
      </c>
      <c r="C306" s="31"/>
      <c r="D306" s="31">
        <v>3</v>
      </c>
      <c r="E306" s="76">
        <v>0.6152777777777777</v>
      </c>
      <c r="F306" s="31">
        <v>329</v>
      </c>
      <c r="G306" s="31" t="s">
        <v>600</v>
      </c>
      <c r="H306" s="31" t="s">
        <v>484</v>
      </c>
      <c r="I306" s="31">
        <v>8</v>
      </c>
      <c r="J306" s="31">
        <v>0</v>
      </c>
      <c r="K306" s="31">
        <v>0</v>
      </c>
      <c r="L306" s="31">
        <v>329</v>
      </c>
      <c r="M306" s="31" t="s">
        <v>919</v>
      </c>
      <c r="N306" s="31">
        <v>0</v>
      </c>
      <c r="O306" s="31">
        <v>333</v>
      </c>
      <c r="P306" s="31">
        <v>0</v>
      </c>
      <c r="Q306" s="31">
        <v>6</v>
      </c>
      <c r="R306" s="31">
        <v>0</v>
      </c>
      <c r="S306" s="31">
        <v>0</v>
      </c>
    </row>
    <row r="307" spans="1:19" x14ac:dyDescent="0.25">
      <c r="A307" s="74">
        <v>39473</v>
      </c>
      <c r="B307" s="31" t="s">
        <v>758</v>
      </c>
      <c r="C307" s="31"/>
      <c r="D307" s="31">
        <v>3</v>
      </c>
      <c r="E307" s="76">
        <v>0.625</v>
      </c>
      <c r="F307" s="31">
        <v>329</v>
      </c>
      <c r="G307" s="31" t="s">
        <v>600</v>
      </c>
      <c r="H307" s="31" t="s">
        <v>484</v>
      </c>
      <c r="I307" s="31">
        <v>8</v>
      </c>
      <c r="J307" s="31">
        <v>0</v>
      </c>
      <c r="K307" s="31">
        <v>0</v>
      </c>
      <c r="L307" s="31">
        <v>329</v>
      </c>
      <c r="M307" s="31" t="s">
        <v>919</v>
      </c>
      <c r="N307" s="31">
        <v>0</v>
      </c>
      <c r="O307" s="31">
        <v>340</v>
      </c>
      <c r="P307" s="31">
        <v>0</v>
      </c>
      <c r="Q307" s="31">
        <v>8</v>
      </c>
      <c r="R307" s="31">
        <v>0</v>
      </c>
      <c r="S307" s="31">
        <v>0</v>
      </c>
    </row>
    <row r="308" spans="1:19" x14ac:dyDescent="0.25">
      <c r="A308" s="74">
        <v>39473</v>
      </c>
      <c r="B308" s="31" t="s">
        <v>758</v>
      </c>
      <c r="C308" s="31"/>
      <c r="D308" s="31">
        <v>3</v>
      </c>
      <c r="E308" s="76">
        <v>0.63749999999999996</v>
      </c>
      <c r="F308" s="31">
        <v>329</v>
      </c>
      <c r="G308" s="31" t="s">
        <v>600</v>
      </c>
      <c r="H308" s="31" t="s">
        <v>484</v>
      </c>
      <c r="I308" s="31">
        <v>8</v>
      </c>
      <c r="J308" s="31">
        <v>0</v>
      </c>
      <c r="K308" s="31">
        <v>0</v>
      </c>
      <c r="L308" s="31">
        <v>329</v>
      </c>
      <c r="M308" s="31" t="s">
        <v>919</v>
      </c>
      <c r="N308" s="31">
        <v>0</v>
      </c>
      <c r="O308" s="31">
        <v>340</v>
      </c>
      <c r="P308" s="31">
        <v>0</v>
      </c>
      <c r="Q308" s="31">
        <v>8</v>
      </c>
      <c r="R308" s="31">
        <v>0</v>
      </c>
      <c r="S308" s="31">
        <v>0</v>
      </c>
    </row>
    <row r="309" spans="1:19" x14ac:dyDescent="0.25">
      <c r="A309" s="74">
        <v>39473</v>
      </c>
      <c r="B309" s="31" t="s">
        <v>758</v>
      </c>
      <c r="C309" s="31"/>
      <c r="D309" s="31">
        <v>3</v>
      </c>
      <c r="E309" s="76">
        <v>0.64861111111111103</v>
      </c>
      <c r="F309" s="31">
        <v>329</v>
      </c>
      <c r="G309" s="31" t="s">
        <v>600</v>
      </c>
      <c r="H309" s="31" t="s">
        <v>484</v>
      </c>
      <c r="I309" s="31">
        <v>8</v>
      </c>
      <c r="J309" s="31">
        <v>0</v>
      </c>
      <c r="K309" s="31">
        <v>0</v>
      </c>
      <c r="L309" s="31">
        <v>329</v>
      </c>
      <c r="M309" s="31" t="s">
        <v>919</v>
      </c>
      <c r="N309" s="31">
        <v>0</v>
      </c>
      <c r="O309" s="31">
        <v>281</v>
      </c>
      <c r="P309" s="31">
        <v>9</v>
      </c>
      <c r="Q309" s="31">
        <v>42</v>
      </c>
      <c r="R309" s="31">
        <v>0</v>
      </c>
      <c r="S309" s="31">
        <v>0</v>
      </c>
    </row>
    <row r="310" spans="1:19" x14ac:dyDescent="0.25">
      <c r="A310" s="78">
        <v>39495</v>
      </c>
      <c r="B310" s="31" t="s">
        <v>823</v>
      </c>
      <c r="C310" s="31"/>
      <c r="D310" s="31">
        <v>3</v>
      </c>
      <c r="E310" s="76">
        <v>0.41666666666666663</v>
      </c>
      <c r="F310" s="31">
        <v>600</v>
      </c>
      <c r="G310" s="31" t="s">
        <v>614</v>
      </c>
      <c r="H310" s="31" t="s">
        <v>484</v>
      </c>
      <c r="I310" s="31">
        <v>6</v>
      </c>
      <c r="J310" s="31">
        <v>0</v>
      </c>
      <c r="K310" s="31">
        <v>0</v>
      </c>
      <c r="L310" s="31">
        <v>600</v>
      </c>
      <c r="M310" s="31" t="s">
        <v>920</v>
      </c>
      <c r="N310" s="31">
        <v>0</v>
      </c>
      <c r="O310" s="31">
        <v>0</v>
      </c>
      <c r="P310" s="31">
        <v>597</v>
      </c>
      <c r="Q310" s="31">
        <v>3</v>
      </c>
      <c r="R310" s="31">
        <v>0</v>
      </c>
      <c r="S310" s="31">
        <v>0</v>
      </c>
    </row>
    <row r="311" spans="1:19" x14ac:dyDescent="0.25">
      <c r="A311" s="78">
        <v>39495</v>
      </c>
      <c r="B311" s="31" t="s">
        <v>823</v>
      </c>
      <c r="C311" s="31"/>
      <c r="D311" s="31">
        <v>3</v>
      </c>
      <c r="E311" s="76">
        <v>0.42222222222222222</v>
      </c>
      <c r="F311" s="31">
        <v>300</v>
      </c>
      <c r="G311" s="31" t="s">
        <v>614</v>
      </c>
      <c r="H311" s="31" t="s">
        <v>484</v>
      </c>
      <c r="I311" s="31" t="s">
        <v>484</v>
      </c>
      <c r="J311" s="31">
        <v>0</v>
      </c>
      <c r="K311" s="31">
        <v>0</v>
      </c>
      <c r="L311" s="31">
        <v>300</v>
      </c>
      <c r="M311" s="31"/>
      <c r="N311" s="31">
        <v>0</v>
      </c>
      <c r="O311" s="31">
        <v>0</v>
      </c>
      <c r="P311" s="31">
        <v>300</v>
      </c>
      <c r="Q311" s="31">
        <v>0</v>
      </c>
      <c r="R311" s="31">
        <v>0</v>
      </c>
      <c r="S311" s="31">
        <v>0</v>
      </c>
    </row>
    <row r="312" spans="1:19" x14ac:dyDescent="0.25">
      <c r="A312" s="78">
        <v>39495</v>
      </c>
      <c r="B312" s="31" t="s">
        <v>823</v>
      </c>
      <c r="C312" s="31"/>
      <c r="D312" s="31">
        <v>3</v>
      </c>
      <c r="E312" s="76">
        <v>0.43819444444444444</v>
      </c>
      <c r="F312" s="31">
        <v>120</v>
      </c>
      <c r="G312" s="31" t="s">
        <v>600</v>
      </c>
      <c r="H312" s="31" t="s">
        <v>484</v>
      </c>
      <c r="I312" s="31" t="s">
        <v>484</v>
      </c>
      <c r="J312" s="31">
        <v>0</v>
      </c>
      <c r="K312" s="31">
        <v>0</v>
      </c>
      <c r="L312" s="31">
        <v>120</v>
      </c>
      <c r="M312" s="31"/>
      <c r="N312" s="31">
        <v>0</v>
      </c>
      <c r="O312" s="31">
        <v>2</v>
      </c>
      <c r="P312" s="31">
        <v>115</v>
      </c>
      <c r="Q312" s="31">
        <v>3</v>
      </c>
      <c r="R312" s="31">
        <v>0</v>
      </c>
      <c r="S312" s="31">
        <v>0</v>
      </c>
    </row>
    <row r="313" spans="1:19" x14ac:dyDescent="0.25">
      <c r="A313" s="78">
        <v>39495</v>
      </c>
      <c r="B313" s="79" t="s">
        <v>823</v>
      </c>
      <c r="C313" s="79" t="s">
        <v>940</v>
      </c>
      <c r="D313" s="31">
        <v>3</v>
      </c>
      <c r="E313" s="80">
        <v>0.44861111111111107</v>
      </c>
      <c r="F313" s="79">
        <v>86</v>
      </c>
      <c r="G313" s="79" t="s">
        <v>600</v>
      </c>
      <c r="H313" s="79" t="s">
        <v>484</v>
      </c>
      <c r="I313" s="79" t="s">
        <v>484</v>
      </c>
      <c r="J313" s="79">
        <v>0</v>
      </c>
      <c r="K313" s="79">
        <v>0</v>
      </c>
      <c r="L313" s="79">
        <v>86</v>
      </c>
      <c r="M313" s="79"/>
      <c r="N313" s="79">
        <v>0</v>
      </c>
      <c r="O313" s="79">
        <v>39</v>
      </c>
      <c r="P313" s="79">
        <v>45</v>
      </c>
      <c r="Q313" s="79">
        <v>2</v>
      </c>
      <c r="R313" s="79">
        <v>0</v>
      </c>
      <c r="S313" s="79">
        <v>0</v>
      </c>
    </row>
    <row r="314" spans="1:19" x14ac:dyDescent="0.25">
      <c r="A314" s="78">
        <v>39497</v>
      </c>
      <c r="B314" s="79" t="s">
        <v>941</v>
      </c>
      <c r="C314" s="79"/>
      <c r="D314" s="31">
        <v>3</v>
      </c>
      <c r="E314" s="80">
        <v>0.45555555555555555</v>
      </c>
      <c r="F314" s="79">
        <v>65</v>
      </c>
      <c r="G314" s="79" t="s">
        <v>600</v>
      </c>
      <c r="H314" s="79">
        <v>43</v>
      </c>
      <c r="I314" s="79">
        <v>2</v>
      </c>
      <c r="J314" s="79">
        <v>0</v>
      </c>
      <c r="K314" s="79">
        <v>0</v>
      </c>
      <c r="L314" s="79">
        <v>65</v>
      </c>
      <c r="M314" s="79" t="s">
        <v>942</v>
      </c>
      <c r="N314" s="79">
        <v>0</v>
      </c>
      <c r="O314" s="79">
        <v>0</v>
      </c>
      <c r="P314" s="79">
        <v>55</v>
      </c>
      <c r="Q314" s="79">
        <v>10</v>
      </c>
      <c r="R314" s="79">
        <v>0</v>
      </c>
      <c r="S314" s="79">
        <v>0</v>
      </c>
    </row>
    <row r="315" spans="1:19" x14ac:dyDescent="0.25">
      <c r="A315" s="78">
        <v>39497</v>
      </c>
      <c r="B315" s="79" t="s">
        <v>807</v>
      </c>
      <c r="C315" s="79"/>
      <c r="D315" s="31">
        <v>3</v>
      </c>
      <c r="E315" s="80">
        <v>0.47430555555555554</v>
      </c>
      <c r="F315" s="79">
        <v>4</v>
      </c>
      <c r="G315" s="79" t="s">
        <v>600</v>
      </c>
      <c r="H315" s="79">
        <v>4</v>
      </c>
      <c r="I315" s="79">
        <v>0</v>
      </c>
      <c r="J315" s="79">
        <v>0</v>
      </c>
      <c r="K315" s="79">
        <v>0</v>
      </c>
      <c r="L315" s="79">
        <v>4</v>
      </c>
      <c r="M315" s="79"/>
      <c r="N315" s="79">
        <v>0</v>
      </c>
      <c r="O315" s="79">
        <v>0</v>
      </c>
      <c r="P315" s="79">
        <v>4</v>
      </c>
      <c r="Q315" s="79">
        <v>0</v>
      </c>
      <c r="R315" s="79">
        <v>0</v>
      </c>
      <c r="S315" s="79">
        <v>0</v>
      </c>
    </row>
    <row r="316" spans="1:19" x14ac:dyDescent="0.25">
      <c r="A316" s="78">
        <v>39497</v>
      </c>
      <c r="B316" s="79" t="s">
        <v>807</v>
      </c>
      <c r="C316" s="79"/>
      <c r="D316" s="31">
        <v>3</v>
      </c>
      <c r="E316" s="80">
        <v>0.4770833333333333</v>
      </c>
      <c r="F316" s="79">
        <v>8</v>
      </c>
      <c r="G316" s="79" t="s">
        <v>600</v>
      </c>
      <c r="H316" s="79">
        <v>8</v>
      </c>
      <c r="I316" s="79">
        <v>1</v>
      </c>
      <c r="J316" s="79">
        <v>0</v>
      </c>
      <c r="K316" s="79">
        <v>0</v>
      </c>
      <c r="L316" s="79">
        <v>8</v>
      </c>
      <c r="M316" s="79" t="s">
        <v>943</v>
      </c>
      <c r="N316" s="79">
        <v>0</v>
      </c>
      <c r="O316" s="79">
        <v>0</v>
      </c>
      <c r="P316" s="79">
        <v>8</v>
      </c>
      <c r="Q316" s="79">
        <v>0</v>
      </c>
      <c r="R316" s="79">
        <v>0</v>
      </c>
      <c r="S316" s="79">
        <v>0</v>
      </c>
    </row>
    <row r="317" spans="1:19" x14ac:dyDescent="0.25">
      <c r="A317" s="78">
        <v>39497</v>
      </c>
      <c r="B317" s="79" t="s">
        <v>807</v>
      </c>
      <c r="C317" s="79"/>
      <c r="D317" s="31">
        <v>3</v>
      </c>
      <c r="E317" s="80">
        <v>0.48472222222222222</v>
      </c>
      <c r="F317" s="79">
        <v>7</v>
      </c>
      <c r="G317" s="79" t="s">
        <v>600</v>
      </c>
      <c r="H317" s="79">
        <v>7</v>
      </c>
      <c r="I317" s="79">
        <v>1</v>
      </c>
      <c r="J317" s="79">
        <v>0</v>
      </c>
      <c r="K317" s="79">
        <v>0</v>
      </c>
      <c r="L317" s="79">
        <v>7</v>
      </c>
      <c r="M317" s="79" t="s">
        <v>944</v>
      </c>
      <c r="N317" s="79">
        <v>0</v>
      </c>
      <c r="O317" s="79">
        <v>0</v>
      </c>
      <c r="P317" s="79">
        <v>7</v>
      </c>
      <c r="Q317" s="79">
        <v>0</v>
      </c>
      <c r="R317" s="79">
        <v>0</v>
      </c>
      <c r="S317" s="79">
        <v>0</v>
      </c>
    </row>
    <row r="318" spans="1:19" x14ac:dyDescent="0.25">
      <c r="A318" s="78">
        <v>39497</v>
      </c>
      <c r="B318" s="79" t="s">
        <v>807</v>
      </c>
      <c r="C318" s="79"/>
      <c r="D318" s="31">
        <v>3</v>
      </c>
      <c r="E318" s="80">
        <v>0.48472222222222222</v>
      </c>
      <c r="F318" s="79">
        <v>60</v>
      </c>
      <c r="G318" s="79" t="s">
        <v>600</v>
      </c>
      <c r="H318" s="79" t="s">
        <v>484</v>
      </c>
      <c r="I318" s="79" t="s">
        <v>484</v>
      </c>
      <c r="J318" s="79">
        <v>0</v>
      </c>
      <c r="K318" s="79">
        <v>0</v>
      </c>
      <c r="L318" s="79">
        <v>60</v>
      </c>
      <c r="M318" s="79"/>
      <c r="N318" s="79">
        <v>0</v>
      </c>
      <c r="O318" s="79">
        <v>0</v>
      </c>
      <c r="P318" s="79">
        <v>0</v>
      </c>
      <c r="Q318" s="79">
        <v>0</v>
      </c>
      <c r="R318" s="79">
        <v>0</v>
      </c>
      <c r="S318" s="79">
        <v>60</v>
      </c>
    </row>
    <row r="319" spans="1:19" x14ac:dyDescent="0.25">
      <c r="A319" s="74">
        <v>39472</v>
      </c>
      <c r="B319" s="73" t="s">
        <v>945</v>
      </c>
      <c r="D319" s="1">
        <v>3</v>
      </c>
      <c r="E319" s="81">
        <v>0.61597222222222214</v>
      </c>
      <c r="F319" s="73">
        <v>15</v>
      </c>
      <c r="G319" s="73" t="s">
        <v>600</v>
      </c>
      <c r="H319" s="73">
        <v>15</v>
      </c>
      <c r="I319" s="73">
        <v>0</v>
      </c>
      <c r="J319" s="73">
        <v>0</v>
      </c>
      <c r="K319" s="73">
        <v>0</v>
      </c>
      <c r="L319" s="73">
        <v>15</v>
      </c>
      <c r="N319" s="73">
        <v>0</v>
      </c>
      <c r="O319" s="73">
        <v>0</v>
      </c>
      <c r="P319" s="73">
        <v>15</v>
      </c>
      <c r="Q319" s="73">
        <v>0</v>
      </c>
      <c r="R319" s="73">
        <v>0</v>
      </c>
      <c r="S319" s="73">
        <v>0</v>
      </c>
    </row>
    <row r="320" spans="1:19" x14ac:dyDescent="0.25">
      <c r="A320" s="78">
        <v>39498</v>
      </c>
      <c r="B320" s="79" t="s">
        <v>946</v>
      </c>
      <c r="C320" s="79"/>
      <c r="D320" s="31">
        <v>3</v>
      </c>
      <c r="E320" s="80">
        <v>0.50902777777777775</v>
      </c>
      <c r="F320" s="79">
        <v>24</v>
      </c>
      <c r="G320" s="79" t="s">
        <v>600</v>
      </c>
      <c r="H320" s="79" t="s">
        <v>484</v>
      </c>
      <c r="I320" s="79">
        <v>4</v>
      </c>
      <c r="J320" s="79">
        <v>0</v>
      </c>
      <c r="K320" s="79">
        <v>0</v>
      </c>
      <c r="L320" s="79">
        <v>24</v>
      </c>
      <c r="M320" s="79" t="s">
        <v>947</v>
      </c>
      <c r="N320" s="79">
        <v>0</v>
      </c>
      <c r="O320" s="79">
        <v>0</v>
      </c>
      <c r="P320" s="79">
        <v>24</v>
      </c>
      <c r="Q320" s="79">
        <v>0</v>
      </c>
      <c r="R320" s="79">
        <v>0</v>
      </c>
      <c r="S320" s="79">
        <v>0</v>
      </c>
    </row>
    <row r="321" spans="1:19" x14ac:dyDescent="0.25">
      <c r="A321" s="78">
        <v>39498</v>
      </c>
      <c r="B321" s="79" t="s">
        <v>946</v>
      </c>
      <c r="C321" s="79"/>
      <c r="D321" s="31">
        <v>3</v>
      </c>
      <c r="E321" s="80">
        <v>0.5131944444444444</v>
      </c>
      <c r="F321" s="79">
        <v>3</v>
      </c>
      <c r="G321" s="79" t="s">
        <v>600</v>
      </c>
      <c r="H321" s="79" t="s">
        <v>484</v>
      </c>
      <c r="I321" s="79" t="s">
        <v>484</v>
      </c>
      <c r="J321" s="79">
        <v>0</v>
      </c>
      <c r="K321" s="79">
        <v>0</v>
      </c>
      <c r="L321" s="79">
        <v>3</v>
      </c>
      <c r="M321" s="79"/>
      <c r="N321" s="79">
        <v>0</v>
      </c>
      <c r="O321" s="79">
        <v>0</v>
      </c>
      <c r="P321" s="79">
        <v>3</v>
      </c>
      <c r="Q321" s="79">
        <v>0</v>
      </c>
      <c r="R321" s="79">
        <v>0</v>
      </c>
      <c r="S321" s="79">
        <v>0</v>
      </c>
    </row>
    <row r="322" spans="1:19" x14ac:dyDescent="0.25">
      <c r="A322" s="78">
        <v>39498</v>
      </c>
      <c r="B322" s="79" t="s">
        <v>946</v>
      </c>
      <c r="C322" s="79"/>
      <c r="D322" s="31">
        <v>3</v>
      </c>
      <c r="E322" s="80">
        <v>0.52013888888888882</v>
      </c>
      <c r="F322" s="79">
        <v>30</v>
      </c>
      <c r="G322" s="79" t="s">
        <v>600</v>
      </c>
      <c r="H322" s="79" t="s">
        <v>484</v>
      </c>
      <c r="I322" s="79" t="s">
        <v>484</v>
      </c>
      <c r="J322" s="79">
        <v>0</v>
      </c>
      <c r="K322" s="79">
        <v>0</v>
      </c>
      <c r="L322" s="79">
        <v>30</v>
      </c>
      <c r="M322" s="79"/>
      <c r="N322" s="79">
        <v>0</v>
      </c>
      <c r="O322" s="79">
        <v>0</v>
      </c>
      <c r="P322" s="79">
        <v>29</v>
      </c>
      <c r="Q322" s="79">
        <v>1</v>
      </c>
      <c r="R322" s="79">
        <v>0</v>
      </c>
      <c r="S322" s="79">
        <v>0</v>
      </c>
    </row>
    <row r="323" spans="1:19" x14ac:dyDescent="0.25">
      <c r="A323" s="78">
        <v>39498</v>
      </c>
      <c r="B323" s="79" t="s">
        <v>946</v>
      </c>
      <c r="C323" s="79"/>
      <c r="D323" s="31">
        <v>3</v>
      </c>
      <c r="E323" s="80">
        <v>0.52361111111111114</v>
      </c>
      <c r="F323" s="79">
        <v>25</v>
      </c>
      <c r="G323" s="79" t="s">
        <v>600</v>
      </c>
      <c r="H323" s="79" t="s">
        <v>484</v>
      </c>
      <c r="I323" s="79" t="s">
        <v>484</v>
      </c>
      <c r="J323" s="79">
        <v>0</v>
      </c>
      <c r="K323" s="79">
        <v>0</v>
      </c>
      <c r="L323" s="79">
        <v>25</v>
      </c>
      <c r="M323" s="79"/>
      <c r="N323" s="79">
        <v>0</v>
      </c>
      <c r="O323" s="79">
        <v>1</v>
      </c>
      <c r="P323" s="79">
        <v>24</v>
      </c>
      <c r="Q323" s="79">
        <v>0</v>
      </c>
      <c r="R323" s="79">
        <v>0</v>
      </c>
      <c r="S323" s="79">
        <v>0</v>
      </c>
    </row>
    <row r="324" spans="1:19" x14ac:dyDescent="0.25">
      <c r="A324" s="78">
        <v>39498</v>
      </c>
      <c r="B324" s="79" t="s">
        <v>946</v>
      </c>
      <c r="C324" s="79"/>
      <c r="D324" s="31">
        <v>3</v>
      </c>
      <c r="E324" s="80">
        <v>0.52638888888888891</v>
      </c>
      <c r="F324" s="79">
        <v>55</v>
      </c>
      <c r="G324" s="79" t="s">
        <v>600</v>
      </c>
      <c r="H324" s="79" t="s">
        <v>484</v>
      </c>
      <c r="I324" s="79" t="s">
        <v>484</v>
      </c>
      <c r="J324" s="79">
        <v>0</v>
      </c>
      <c r="K324" s="79">
        <v>0</v>
      </c>
      <c r="L324" s="79">
        <v>55</v>
      </c>
      <c r="M324" s="79"/>
      <c r="N324" s="79">
        <v>8</v>
      </c>
      <c r="O324" s="79">
        <v>11</v>
      </c>
      <c r="P324" s="79">
        <v>10</v>
      </c>
      <c r="Q324" s="79">
        <v>26</v>
      </c>
      <c r="R324" s="79">
        <v>0</v>
      </c>
      <c r="S324" s="79">
        <v>0</v>
      </c>
    </row>
    <row r="325" spans="1:19" x14ac:dyDescent="0.25">
      <c r="A325" s="78">
        <v>39498</v>
      </c>
      <c r="B325" s="79" t="s">
        <v>946</v>
      </c>
      <c r="C325" s="79"/>
      <c r="D325" s="31">
        <v>3</v>
      </c>
      <c r="E325" s="80">
        <v>0.52986111111111112</v>
      </c>
      <c r="F325" s="79">
        <v>27</v>
      </c>
      <c r="G325" s="79" t="s">
        <v>600</v>
      </c>
      <c r="H325" s="79" t="s">
        <v>484</v>
      </c>
      <c r="I325" s="79" t="s">
        <v>484</v>
      </c>
      <c r="J325" s="79">
        <v>0</v>
      </c>
      <c r="K325" s="79">
        <v>0</v>
      </c>
      <c r="L325" s="79">
        <v>27</v>
      </c>
      <c r="M325" s="79"/>
      <c r="N325" s="79">
        <v>0</v>
      </c>
      <c r="O325" s="79">
        <v>0</v>
      </c>
      <c r="P325" s="79">
        <v>27</v>
      </c>
      <c r="Q325" s="79">
        <v>0</v>
      </c>
      <c r="R325" s="79">
        <v>0</v>
      </c>
      <c r="S325" s="79">
        <v>0</v>
      </c>
    </row>
    <row r="326" spans="1:19" x14ac:dyDescent="0.25">
      <c r="A326" s="78">
        <v>39498</v>
      </c>
      <c r="B326" s="79" t="s">
        <v>948</v>
      </c>
      <c r="C326" s="79"/>
      <c r="D326" s="31">
        <v>3</v>
      </c>
      <c r="E326" s="80">
        <v>0.53472222222222221</v>
      </c>
      <c r="F326" s="79">
        <v>27</v>
      </c>
      <c r="G326" s="79" t="s">
        <v>600</v>
      </c>
      <c r="H326" s="79" t="s">
        <v>484</v>
      </c>
      <c r="I326" s="79" t="s">
        <v>484</v>
      </c>
      <c r="J326" s="79">
        <v>0</v>
      </c>
      <c r="K326" s="79">
        <v>0</v>
      </c>
      <c r="L326" s="79">
        <v>27</v>
      </c>
      <c r="M326" s="79"/>
      <c r="N326" s="79">
        <v>0</v>
      </c>
      <c r="O326" s="79">
        <v>0</v>
      </c>
      <c r="P326" s="79">
        <v>27</v>
      </c>
      <c r="Q326" s="79">
        <v>0</v>
      </c>
      <c r="R326" s="79">
        <v>0</v>
      </c>
      <c r="S326" s="79">
        <v>0</v>
      </c>
    </row>
    <row r="327" spans="1:19" x14ac:dyDescent="0.25">
      <c r="A327" s="78">
        <v>39500</v>
      </c>
      <c r="B327" s="79" t="s">
        <v>807</v>
      </c>
      <c r="C327" s="79"/>
      <c r="D327" s="31">
        <v>3</v>
      </c>
      <c r="E327" s="80">
        <v>0.5625</v>
      </c>
      <c r="F327" s="79">
        <v>54</v>
      </c>
      <c r="G327" s="79" t="s">
        <v>600</v>
      </c>
      <c r="H327" s="79" t="s">
        <v>484</v>
      </c>
      <c r="I327" s="79">
        <v>9</v>
      </c>
      <c r="J327" s="79">
        <v>0</v>
      </c>
      <c r="K327" s="79">
        <v>0</v>
      </c>
      <c r="L327" s="79">
        <v>54</v>
      </c>
      <c r="M327" s="79" t="s">
        <v>819</v>
      </c>
      <c r="N327" s="79">
        <v>0</v>
      </c>
      <c r="O327" s="79">
        <v>0</v>
      </c>
      <c r="P327" s="79">
        <v>54</v>
      </c>
      <c r="Q327" s="79">
        <v>0</v>
      </c>
      <c r="R327" s="79">
        <v>0</v>
      </c>
      <c r="S327" s="79">
        <v>0</v>
      </c>
    </row>
    <row r="328" spans="1:19" x14ac:dyDescent="0.25">
      <c r="A328" s="78">
        <v>39500</v>
      </c>
      <c r="B328" s="79" t="s">
        <v>807</v>
      </c>
      <c r="C328" s="79"/>
      <c r="D328" s="31">
        <v>3</v>
      </c>
      <c r="E328" s="80">
        <v>0.56944444444444442</v>
      </c>
      <c r="F328" s="79">
        <v>15</v>
      </c>
      <c r="G328" s="79" t="s">
        <v>600</v>
      </c>
      <c r="H328" s="79" t="s">
        <v>484</v>
      </c>
      <c r="I328" s="79" t="s">
        <v>484</v>
      </c>
      <c r="J328" s="79">
        <v>0</v>
      </c>
      <c r="K328" s="79">
        <v>0</v>
      </c>
      <c r="L328" s="79">
        <v>15</v>
      </c>
      <c r="M328" s="79"/>
      <c r="N328" s="79">
        <v>0</v>
      </c>
      <c r="O328" s="79">
        <v>0</v>
      </c>
      <c r="P328" s="79">
        <v>15</v>
      </c>
      <c r="Q328" s="79">
        <v>0</v>
      </c>
      <c r="R328" s="79">
        <v>0</v>
      </c>
      <c r="S328" s="79">
        <v>0</v>
      </c>
    </row>
    <row r="329" spans="1:19" x14ac:dyDescent="0.25">
      <c r="A329" s="74">
        <v>39513</v>
      </c>
      <c r="B329" s="73" t="s">
        <v>995</v>
      </c>
      <c r="D329" s="73">
        <v>3</v>
      </c>
      <c r="E329" s="81">
        <v>0.49444444444444441</v>
      </c>
      <c r="F329" s="73">
        <v>29</v>
      </c>
      <c r="G329" s="73" t="s">
        <v>600</v>
      </c>
      <c r="H329" s="73">
        <v>0</v>
      </c>
      <c r="I329" s="73">
        <v>0</v>
      </c>
      <c r="J329" s="73">
        <v>0</v>
      </c>
      <c r="K329" s="73">
        <v>0</v>
      </c>
      <c r="L329" s="73">
        <v>29</v>
      </c>
      <c r="N329" s="73">
        <v>1</v>
      </c>
      <c r="O329" s="73">
        <v>0</v>
      </c>
      <c r="P329" s="73">
        <v>26</v>
      </c>
      <c r="Q329" s="73">
        <v>2</v>
      </c>
      <c r="R329" s="73">
        <v>0</v>
      </c>
      <c r="S329" s="73">
        <v>0</v>
      </c>
    </row>
    <row r="330" spans="1:19" x14ac:dyDescent="0.25">
      <c r="A330" s="74">
        <v>39513</v>
      </c>
      <c r="B330" s="73" t="s">
        <v>996</v>
      </c>
      <c r="D330" s="73">
        <v>3</v>
      </c>
      <c r="E330" s="81">
        <v>0.49791666666666662</v>
      </c>
      <c r="F330" s="73">
        <v>16</v>
      </c>
      <c r="G330" s="73" t="s">
        <v>600</v>
      </c>
      <c r="H330" s="73">
        <v>16</v>
      </c>
      <c r="I330" s="73">
        <v>2</v>
      </c>
      <c r="J330" s="73">
        <v>0</v>
      </c>
      <c r="K330" s="73">
        <v>0</v>
      </c>
      <c r="L330" s="73">
        <v>16</v>
      </c>
      <c r="M330" s="73" t="s">
        <v>949</v>
      </c>
      <c r="N330" s="73">
        <v>0</v>
      </c>
      <c r="O330" s="73">
        <v>0</v>
      </c>
      <c r="P330" s="73">
        <v>15</v>
      </c>
      <c r="Q330" s="73">
        <v>1</v>
      </c>
      <c r="R330" s="73">
        <v>0</v>
      </c>
      <c r="S330" s="73">
        <v>0</v>
      </c>
    </row>
    <row r="331" spans="1:19" x14ac:dyDescent="0.25">
      <c r="A331" s="74">
        <v>39513</v>
      </c>
      <c r="B331" s="73" t="s">
        <v>997</v>
      </c>
      <c r="D331" s="73">
        <v>3</v>
      </c>
      <c r="E331" s="81">
        <v>0.50416666666666665</v>
      </c>
      <c r="F331" s="73">
        <v>17</v>
      </c>
      <c r="G331" s="73" t="s">
        <v>600</v>
      </c>
      <c r="H331" s="73">
        <v>17</v>
      </c>
      <c r="I331" s="73">
        <v>2</v>
      </c>
      <c r="J331" s="73">
        <v>0</v>
      </c>
      <c r="K331" s="73">
        <v>0</v>
      </c>
      <c r="L331" s="73">
        <v>17</v>
      </c>
      <c r="N331" s="73">
        <v>0</v>
      </c>
      <c r="O331" s="73">
        <v>0</v>
      </c>
      <c r="P331" s="73">
        <v>17</v>
      </c>
      <c r="Q331" s="73">
        <v>0</v>
      </c>
      <c r="R331" s="73">
        <v>0</v>
      </c>
      <c r="S331" s="73">
        <v>0</v>
      </c>
    </row>
    <row r="332" spans="1:19" x14ac:dyDescent="0.25">
      <c r="A332" s="74">
        <v>39513</v>
      </c>
      <c r="B332" s="73" t="s">
        <v>998</v>
      </c>
      <c r="D332" s="73">
        <v>3</v>
      </c>
      <c r="E332" s="81">
        <v>0.50972222222222219</v>
      </c>
      <c r="F332" s="73">
        <v>131</v>
      </c>
      <c r="G332" s="73" t="s">
        <v>600</v>
      </c>
      <c r="H332" s="73">
        <v>66</v>
      </c>
      <c r="I332" s="73">
        <v>4</v>
      </c>
      <c r="J332" s="73">
        <v>0</v>
      </c>
      <c r="K332" s="73">
        <v>0</v>
      </c>
      <c r="L332" s="73">
        <v>131</v>
      </c>
      <c r="N332" s="73">
        <v>4</v>
      </c>
      <c r="O332" s="73">
        <v>33</v>
      </c>
      <c r="P332" s="73">
        <v>59</v>
      </c>
      <c r="Q332" s="73">
        <v>38</v>
      </c>
      <c r="R332" s="73">
        <v>0</v>
      </c>
      <c r="S332" s="73">
        <v>0</v>
      </c>
    </row>
    <row r="333" spans="1:19" x14ac:dyDescent="0.25">
      <c r="A333" s="74">
        <v>39513</v>
      </c>
      <c r="B333" s="1" t="s">
        <v>999</v>
      </c>
      <c r="C333" s="1"/>
      <c r="D333" s="1">
        <v>3</v>
      </c>
      <c r="E333" s="75">
        <v>0.51805555555555549</v>
      </c>
      <c r="F333" s="1">
        <v>86</v>
      </c>
      <c r="G333" s="1" t="s">
        <v>600</v>
      </c>
      <c r="H333" s="1" t="s">
        <v>484</v>
      </c>
      <c r="I333" s="1" t="s">
        <v>484</v>
      </c>
      <c r="J333" s="1">
        <v>0</v>
      </c>
      <c r="K333" s="1">
        <v>0</v>
      </c>
      <c r="L333" s="1">
        <v>86</v>
      </c>
      <c r="M333" s="1"/>
      <c r="N333" s="1">
        <v>0</v>
      </c>
      <c r="O333" s="1">
        <v>66</v>
      </c>
      <c r="P333" s="1">
        <v>5</v>
      </c>
      <c r="Q333" s="1">
        <v>15</v>
      </c>
      <c r="R333" s="1">
        <v>0</v>
      </c>
      <c r="S333" s="1">
        <v>0</v>
      </c>
    </row>
    <row r="334" spans="1:19" x14ac:dyDescent="0.25">
      <c r="A334" s="74">
        <v>39513</v>
      </c>
      <c r="B334" s="1" t="s">
        <v>999</v>
      </c>
      <c r="C334" s="1"/>
      <c r="D334" s="1">
        <v>3</v>
      </c>
      <c r="E334" s="75">
        <v>0.52430555555555558</v>
      </c>
      <c r="F334" s="1">
        <v>65</v>
      </c>
      <c r="G334" s="1" t="s">
        <v>600</v>
      </c>
      <c r="H334" s="1">
        <v>48</v>
      </c>
      <c r="I334" s="1">
        <v>3</v>
      </c>
      <c r="J334" s="1">
        <v>0</v>
      </c>
      <c r="K334" s="1">
        <v>0</v>
      </c>
      <c r="L334" s="1">
        <v>65</v>
      </c>
      <c r="M334" s="1"/>
      <c r="N334" s="1">
        <v>0</v>
      </c>
      <c r="O334" s="1">
        <v>58</v>
      </c>
      <c r="P334" s="1">
        <v>4</v>
      </c>
      <c r="Q334" s="1">
        <v>3</v>
      </c>
      <c r="R334" s="1">
        <v>0</v>
      </c>
      <c r="S334" s="1">
        <v>0</v>
      </c>
    </row>
    <row r="335" spans="1:19" x14ac:dyDescent="0.25">
      <c r="A335" s="74">
        <v>39460</v>
      </c>
      <c r="B335" s="1" t="s">
        <v>746</v>
      </c>
      <c r="C335" s="1"/>
      <c r="D335" s="1">
        <v>4</v>
      </c>
      <c r="E335" s="75">
        <v>0.66319444444444442</v>
      </c>
      <c r="F335" s="1">
        <v>169</v>
      </c>
      <c r="G335" s="1" t="s">
        <v>600</v>
      </c>
      <c r="H335" s="1" t="s">
        <v>484</v>
      </c>
      <c r="I335" s="1">
        <v>4</v>
      </c>
      <c r="J335" s="1">
        <v>0</v>
      </c>
      <c r="K335" s="1">
        <v>0</v>
      </c>
      <c r="L335" s="1">
        <v>169</v>
      </c>
      <c r="M335" s="1" t="s">
        <v>950</v>
      </c>
      <c r="N335" s="1">
        <v>0</v>
      </c>
      <c r="O335" s="1">
        <v>98</v>
      </c>
      <c r="P335" s="1">
        <v>33</v>
      </c>
      <c r="Q335" s="1">
        <v>38</v>
      </c>
      <c r="R335" s="1">
        <v>0</v>
      </c>
      <c r="S335" s="1">
        <v>0</v>
      </c>
    </row>
    <row r="336" spans="1:19" x14ac:dyDescent="0.25">
      <c r="A336" s="74">
        <v>39460</v>
      </c>
      <c r="B336" s="1" t="s">
        <v>746</v>
      </c>
      <c r="C336" s="1"/>
      <c r="D336" s="1">
        <v>4</v>
      </c>
      <c r="E336" s="75">
        <v>0.68680555555555556</v>
      </c>
      <c r="F336" s="1">
        <v>158</v>
      </c>
      <c r="G336" s="1" t="s">
        <v>600</v>
      </c>
      <c r="H336" s="1" t="s">
        <v>484</v>
      </c>
      <c r="I336" s="1">
        <v>1</v>
      </c>
      <c r="J336" s="1">
        <v>0</v>
      </c>
      <c r="K336" s="1">
        <v>0</v>
      </c>
      <c r="L336" s="1">
        <v>158</v>
      </c>
      <c r="M336" s="1" t="s">
        <v>932</v>
      </c>
      <c r="N336" s="1">
        <v>0</v>
      </c>
      <c r="O336" s="1">
        <v>70</v>
      </c>
      <c r="P336" s="1">
        <v>66</v>
      </c>
      <c r="Q336" s="1">
        <v>2</v>
      </c>
      <c r="R336" s="1">
        <v>0</v>
      </c>
      <c r="S336" s="1">
        <v>0</v>
      </c>
    </row>
    <row r="337" spans="1:19" x14ac:dyDescent="0.25">
      <c r="A337" s="74">
        <v>39460</v>
      </c>
      <c r="B337" s="31" t="s">
        <v>951</v>
      </c>
      <c r="C337" s="31"/>
      <c r="D337" s="31">
        <v>4</v>
      </c>
      <c r="E337" s="76">
        <v>0.68888888888888888</v>
      </c>
      <c r="F337" s="31">
        <v>150</v>
      </c>
      <c r="G337" s="31" t="s">
        <v>614</v>
      </c>
      <c r="H337" s="31" t="s">
        <v>484</v>
      </c>
      <c r="I337" s="31" t="s">
        <v>484</v>
      </c>
      <c r="J337" s="31">
        <v>0</v>
      </c>
      <c r="K337" s="31">
        <v>0</v>
      </c>
      <c r="L337" s="31">
        <v>150</v>
      </c>
      <c r="M337" s="31"/>
      <c r="N337" s="31">
        <v>0</v>
      </c>
      <c r="O337" s="31">
        <v>110</v>
      </c>
      <c r="P337" s="31">
        <v>40</v>
      </c>
      <c r="Q337" s="31">
        <v>0</v>
      </c>
      <c r="R337" s="31">
        <v>0</v>
      </c>
      <c r="S337" s="31">
        <v>0</v>
      </c>
    </row>
    <row r="338" spans="1:19" x14ac:dyDescent="0.25">
      <c r="A338" s="74">
        <v>39463</v>
      </c>
      <c r="B338" s="73" t="s">
        <v>987</v>
      </c>
      <c r="D338" s="31">
        <v>4</v>
      </c>
      <c r="E338" s="81">
        <v>0.3298611111111111</v>
      </c>
      <c r="F338" s="73">
        <v>13</v>
      </c>
      <c r="G338" s="73" t="s">
        <v>600</v>
      </c>
      <c r="H338" s="73">
        <v>13</v>
      </c>
      <c r="I338" s="73">
        <v>4</v>
      </c>
      <c r="J338" s="73">
        <v>0</v>
      </c>
      <c r="K338" s="73">
        <v>0</v>
      </c>
      <c r="L338" s="73">
        <v>13</v>
      </c>
      <c r="M338" s="73" t="s">
        <v>952</v>
      </c>
      <c r="N338" s="73">
        <v>0</v>
      </c>
      <c r="O338" s="73">
        <v>0</v>
      </c>
      <c r="P338" s="73">
        <v>13</v>
      </c>
      <c r="Q338" s="73">
        <v>0</v>
      </c>
      <c r="R338" s="73">
        <v>0</v>
      </c>
      <c r="S338" s="73">
        <v>0</v>
      </c>
    </row>
    <row r="339" spans="1:19" x14ac:dyDescent="0.25">
      <c r="A339" s="74">
        <v>39464</v>
      </c>
      <c r="B339" s="73" t="s">
        <v>791</v>
      </c>
      <c r="D339" s="1">
        <v>4</v>
      </c>
      <c r="E339" s="81">
        <v>0.37777777777777777</v>
      </c>
      <c r="F339" s="73">
        <v>30</v>
      </c>
      <c r="G339" s="73" t="s">
        <v>600</v>
      </c>
      <c r="H339" s="73">
        <v>0</v>
      </c>
      <c r="I339" s="73">
        <v>0</v>
      </c>
      <c r="J339" s="73">
        <v>0</v>
      </c>
      <c r="K339" s="73">
        <v>0</v>
      </c>
      <c r="L339" s="73">
        <v>30</v>
      </c>
      <c r="N339" s="73">
        <v>0</v>
      </c>
      <c r="O339" s="73">
        <v>0</v>
      </c>
      <c r="P339" s="73">
        <v>0</v>
      </c>
      <c r="Q339" s="73">
        <v>0</v>
      </c>
      <c r="R339" s="73">
        <v>0</v>
      </c>
      <c r="S339" s="73">
        <v>30</v>
      </c>
    </row>
    <row r="340" spans="1:19" x14ac:dyDescent="0.25">
      <c r="A340" s="74">
        <v>39464</v>
      </c>
      <c r="B340" s="31" t="s">
        <v>749</v>
      </c>
      <c r="C340" s="31"/>
      <c r="D340" s="31">
        <v>4</v>
      </c>
      <c r="E340" s="76">
        <v>0.36875000000000002</v>
      </c>
      <c r="F340" s="31">
        <v>6</v>
      </c>
      <c r="G340" s="31" t="s">
        <v>600</v>
      </c>
      <c r="H340" s="31">
        <v>6</v>
      </c>
      <c r="I340" s="31">
        <v>0</v>
      </c>
      <c r="J340" s="31">
        <v>0</v>
      </c>
      <c r="K340" s="31">
        <v>0</v>
      </c>
      <c r="L340" s="31">
        <v>6</v>
      </c>
      <c r="M340" s="31"/>
      <c r="N340" s="31">
        <v>0</v>
      </c>
      <c r="O340" s="31">
        <v>1</v>
      </c>
      <c r="P340" s="31">
        <v>5</v>
      </c>
      <c r="Q340" s="31">
        <v>0</v>
      </c>
      <c r="R340" s="31">
        <v>0</v>
      </c>
      <c r="S340" s="31">
        <v>0</v>
      </c>
    </row>
    <row r="341" spans="1:19" x14ac:dyDescent="0.25">
      <c r="A341" s="74">
        <v>39464</v>
      </c>
      <c r="B341" s="31" t="s">
        <v>915</v>
      </c>
      <c r="C341" s="31"/>
      <c r="D341" s="31">
        <v>4</v>
      </c>
      <c r="E341" s="76">
        <v>0.375</v>
      </c>
      <c r="F341" s="31">
        <v>2</v>
      </c>
      <c r="G341" s="31" t="s">
        <v>600</v>
      </c>
      <c r="H341" s="31">
        <v>2</v>
      </c>
      <c r="I341" s="31">
        <v>0</v>
      </c>
      <c r="J341" s="31">
        <v>0</v>
      </c>
      <c r="K341" s="31">
        <v>0</v>
      </c>
      <c r="L341" s="31">
        <v>2</v>
      </c>
      <c r="M341" s="31"/>
      <c r="N341" s="31">
        <v>0</v>
      </c>
      <c r="O341" s="31">
        <v>0</v>
      </c>
      <c r="P341" s="31">
        <v>2</v>
      </c>
      <c r="Q341" s="31">
        <v>0</v>
      </c>
      <c r="R341" s="31">
        <v>0</v>
      </c>
      <c r="S341" s="31">
        <v>0</v>
      </c>
    </row>
    <row r="342" spans="1:19" x14ac:dyDescent="0.25">
      <c r="A342" s="74">
        <v>39464</v>
      </c>
      <c r="B342" s="31" t="s">
        <v>807</v>
      </c>
      <c r="C342" s="31"/>
      <c r="D342" s="31">
        <v>4</v>
      </c>
      <c r="E342" s="76">
        <v>0.38194444444444442</v>
      </c>
      <c r="F342" s="31">
        <v>10</v>
      </c>
      <c r="G342" s="31" t="s">
        <v>600</v>
      </c>
      <c r="H342" s="31" t="s">
        <v>484</v>
      </c>
      <c r="I342" s="31" t="s">
        <v>484</v>
      </c>
      <c r="J342" s="31">
        <v>0</v>
      </c>
      <c r="K342" s="31">
        <v>0</v>
      </c>
      <c r="L342" s="31">
        <v>10</v>
      </c>
      <c r="M342" s="31"/>
      <c r="N342" s="31">
        <v>0</v>
      </c>
      <c r="O342" s="31">
        <v>0</v>
      </c>
      <c r="P342" s="31">
        <v>0</v>
      </c>
      <c r="Q342" s="31">
        <v>0</v>
      </c>
      <c r="R342" s="31">
        <v>0</v>
      </c>
      <c r="S342" s="31">
        <v>10</v>
      </c>
    </row>
    <row r="343" spans="1:19" x14ac:dyDescent="0.25">
      <c r="A343" s="74">
        <v>39464</v>
      </c>
      <c r="B343" s="31" t="s">
        <v>786</v>
      </c>
      <c r="C343" s="31"/>
      <c r="D343" s="31">
        <v>4</v>
      </c>
      <c r="E343" s="76">
        <v>0.38541666666666663</v>
      </c>
      <c r="F343" s="31">
        <v>43</v>
      </c>
      <c r="G343" s="31" t="s">
        <v>600</v>
      </c>
      <c r="H343" s="31">
        <v>43</v>
      </c>
      <c r="I343" s="31">
        <v>1</v>
      </c>
      <c r="J343" s="31">
        <v>0</v>
      </c>
      <c r="K343" s="31">
        <v>0</v>
      </c>
      <c r="L343" s="31">
        <v>43</v>
      </c>
      <c r="M343" s="31" t="s">
        <v>938</v>
      </c>
      <c r="N343" s="31">
        <v>0</v>
      </c>
      <c r="O343" s="31">
        <v>3</v>
      </c>
      <c r="P343" s="31">
        <v>40</v>
      </c>
      <c r="Q343" s="31">
        <v>0</v>
      </c>
      <c r="R343" s="31">
        <v>0</v>
      </c>
      <c r="S343" s="31">
        <v>0</v>
      </c>
    </row>
    <row r="344" spans="1:19" x14ac:dyDescent="0.25">
      <c r="A344" s="74">
        <v>39465</v>
      </c>
      <c r="B344" s="1" t="s">
        <v>935</v>
      </c>
      <c r="C344" s="1"/>
      <c r="D344" s="1">
        <v>4</v>
      </c>
      <c r="E344" s="75">
        <v>0.40347222222222218</v>
      </c>
      <c r="F344" s="1">
        <v>22</v>
      </c>
      <c r="G344" s="1" t="s">
        <v>600</v>
      </c>
      <c r="H344" s="1" t="s">
        <v>484</v>
      </c>
      <c r="I344" s="1">
        <v>0</v>
      </c>
      <c r="J344" s="1">
        <v>0</v>
      </c>
      <c r="K344" s="1">
        <v>0</v>
      </c>
      <c r="L344" s="1">
        <v>22</v>
      </c>
      <c r="M344" s="1"/>
      <c r="N344" s="1">
        <v>0</v>
      </c>
      <c r="O344" s="1">
        <v>13</v>
      </c>
      <c r="P344" s="1">
        <v>2</v>
      </c>
      <c r="Q344" s="1">
        <v>7</v>
      </c>
      <c r="R344" s="1">
        <v>0</v>
      </c>
      <c r="S344" s="1">
        <v>0</v>
      </c>
    </row>
    <row r="345" spans="1:19" x14ac:dyDescent="0.25">
      <c r="A345" s="74">
        <v>39465</v>
      </c>
      <c r="B345" s="73" t="s">
        <v>761</v>
      </c>
      <c r="D345" s="1">
        <v>4</v>
      </c>
      <c r="E345" s="81">
        <v>0.41875000000000001</v>
      </c>
      <c r="F345" s="73">
        <v>24</v>
      </c>
      <c r="G345" s="73" t="s">
        <v>600</v>
      </c>
      <c r="H345" s="73">
        <v>24</v>
      </c>
      <c r="I345" s="73">
        <v>0</v>
      </c>
      <c r="J345" s="73">
        <v>0</v>
      </c>
      <c r="K345" s="73">
        <v>0</v>
      </c>
      <c r="L345" s="73">
        <v>24</v>
      </c>
      <c r="N345" s="73">
        <v>0</v>
      </c>
      <c r="O345" s="73">
        <v>5</v>
      </c>
      <c r="P345" s="73">
        <v>8</v>
      </c>
      <c r="Q345" s="73">
        <v>11</v>
      </c>
      <c r="R345" s="73">
        <v>0</v>
      </c>
      <c r="S345" s="73">
        <v>0</v>
      </c>
    </row>
    <row r="346" spans="1:19" x14ac:dyDescent="0.25">
      <c r="A346" s="74">
        <v>39465</v>
      </c>
      <c r="B346" s="31" t="s">
        <v>953</v>
      </c>
      <c r="C346" s="31"/>
      <c r="D346" s="31">
        <v>4</v>
      </c>
      <c r="E346" s="76">
        <v>0.42708333333333331</v>
      </c>
      <c r="F346" s="31">
        <v>1118</v>
      </c>
      <c r="G346" s="31" t="s">
        <v>600</v>
      </c>
      <c r="H346" s="31" t="s">
        <v>484</v>
      </c>
      <c r="I346" s="31">
        <v>11</v>
      </c>
      <c r="J346" s="31">
        <v>0</v>
      </c>
      <c r="K346" s="31">
        <v>0</v>
      </c>
      <c r="L346" s="31">
        <v>1118</v>
      </c>
      <c r="M346" s="31" t="s">
        <v>745</v>
      </c>
      <c r="N346" s="31">
        <v>0</v>
      </c>
      <c r="O346" s="31">
        <v>895</v>
      </c>
      <c r="P346" s="31">
        <v>123</v>
      </c>
      <c r="Q346" s="31">
        <v>100</v>
      </c>
      <c r="R346" s="31">
        <v>0</v>
      </c>
      <c r="S346" s="31">
        <v>0</v>
      </c>
    </row>
    <row r="347" spans="1:19" x14ac:dyDescent="0.25">
      <c r="A347" s="74">
        <v>39469</v>
      </c>
      <c r="B347" s="1" t="s">
        <v>746</v>
      </c>
      <c r="C347" s="1"/>
      <c r="D347" s="1">
        <v>4</v>
      </c>
      <c r="E347" s="75">
        <v>0.56458333333333333</v>
      </c>
      <c r="F347" s="1">
        <v>627</v>
      </c>
      <c r="G347" s="1" t="s">
        <v>600</v>
      </c>
      <c r="H347" s="1" t="s">
        <v>484</v>
      </c>
      <c r="I347" s="1" t="s">
        <v>484</v>
      </c>
      <c r="J347" s="1">
        <v>0</v>
      </c>
      <c r="K347" s="1">
        <v>0</v>
      </c>
      <c r="L347" s="1">
        <v>627</v>
      </c>
      <c r="M347" s="1"/>
      <c r="N347" s="1">
        <v>2</v>
      </c>
      <c r="O347" s="1">
        <v>620</v>
      </c>
      <c r="P347" s="1">
        <v>2</v>
      </c>
      <c r="Q347" s="1">
        <v>3</v>
      </c>
      <c r="R347" s="1">
        <v>0</v>
      </c>
      <c r="S347" s="1">
        <v>0</v>
      </c>
    </row>
    <row r="348" spans="1:19" x14ac:dyDescent="0.25">
      <c r="A348" s="74">
        <v>39470</v>
      </c>
      <c r="B348" s="1" t="s">
        <v>954</v>
      </c>
      <c r="C348" s="1"/>
      <c r="D348" s="1">
        <v>4</v>
      </c>
      <c r="E348" s="75">
        <v>0.59722222222222221</v>
      </c>
      <c r="F348" s="1">
        <v>182</v>
      </c>
      <c r="G348" s="1" t="s">
        <v>600</v>
      </c>
      <c r="H348" s="1">
        <v>65</v>
      </c>
      <c r="I348" s="1">
        <v>4</v>
      </c>
      <c r="J348" s="1">
        <v>0</v>
      </c>
      <c r="K348" s="1">
        <v>0</v>
      </c>
      <c r="L348" s="1">
        <v>182</v>
      </c>
      <c r="M348" s="1" t="s">
        <v>889</v>
      </c>
      <c r="N348" s="1">
        <v>0</v>
      </c>
      <c r="O348" s="1">
        <v>165</v>
      </c>
      <c r="P348" s="1">
        <v>14</v>
      </c>
      <c r="Q348" s="1">
        <v>3</v>
      </c>
      <c r="R348" s="1">
        <v>0</v>
      </c>
      <c r="S348" s="1">
        <v>0</v>
      </c>
    </row>
    <row r="349" spans="1:19" x14ac:dyDescent="0.25">
      <c r="A349" s="74">
        <v>39471</v>
      </c>
      <c r="B349" s="1" t="s">
        <v>758</v>
      </c>
      <c r="C349" s="1"/>
      <c r="D349" s="1">
        <v>4</v>
      </c>
      <c r="E349" s="75">
        <v>0.61527777777777781</v>
      </c>
      <c r="F349" s="1">
        <v>269</v>
      </c>
      <c r="G349" s="1" t="s">
        <v>600</v>
      </c>
      <c r="H349" s="1" t="s">
        <v>484</v>
      </c>
      <c r="I349" s="1" t="s">
        <v>484</v>
      </c>
      <c r="J349" s="1">
        <v>0</v>
      </c>
      <c r="K349" s="1">
        <v>0</v>
      </c>
      <c r="L349" s="1">
        <v>269</v>
      </c>
      <c r="M349" s="1" t="s">
        <v>889</v>
      </c>
      <c r="N349" s="1">
        <v>0</v>
      </c>
      <c r="O349" s="1">
        <v>261</v>
      </c>
      <c r="P349" s="1">
        <v>0</v>
      </c>
      <c r="Q349" s="1">
        <v>21</v>
      </c>
      <c r="R349" s="1">
        <v>0</v>
      </c>
      <c r="S349" s="1">
        <v>0</v>
      </c>
    </row>
    <row r="350" spans="1:19" x14ac:dyDescent="0.25">
      <c r="A350" s="74">
        <v>39471</v>
      </c>
      <c r="B350" s="1" t="s">
        <v>758</v>
      </c>
      <c r="C350" s="1"/>
      <c r="D350" s="1">
        <v>4</v>
      </c>
      <c r="E350" s="75">
        <v>0.62569444444444444</v>
      </c>
      <c r="F350" s="1">
        <v>282</v>
      </c>
      <c r="G350" s="1" t="s">
        <v>600</v>
      </c>
      <c r="H350" s="1" t="s">
        <v>484</v>
      </c>
      <c r="I350" s="1" t="s">
        <v>484</v>
      </c>
      <c r="J350" s="1">
        <v>0</v>
      </c>
      <c r="K350" s="1">
        <v>0</v>
      </c>
      <c r="L350" s="1">
        <v>282</v>
      </c>
      <c r="M350" s="1" t="s">
        <v>889</v>
      </c>
      <c r="N350" s="1">
        <v>8</v>
      </c>
      <c r="O350" s="1">
        <v>202</v>
      </c>
      <c r="P350" s="1">
        <v>7</v>
      </c>
      <c r="Q350" s="1">
        <v>65</v>
      </c>
      <c r="R350" s="1">
        <v>0</v>
      </c>
      <c r="S350" s="1">
        <v>0</v>
      </c>
    </row>
    <row r="351" spans="1:19" x14ac:dyDescent="0.25">
      <c r="A351" s="74">
        <v>39471</v>
      </c>
      <c r="B351" s="1" t="s">
        <v>758</v>
      </c>
      <c r="C351" s="1"/>
      <c r="D351" s="1">
        <v>4</v>
      </c>
      <c r="E351" s="75">
        <v>0.64375000000000004</v>
      </c>
      <c r="F351" s="1">
        <v>282</v>
      </c>
      <c r="G351" s="1" t="s">
        <v>600</v>
      </c>
      <c r="H351" s="1" t="s">
        <v>484</v>
      </c>
      <c r="I351" s="1" t="s">
        <v>484</v>
      </c>
      <c r="J351" s="1">
        <v>0</v>
      </c>
      <c r="K351" s="1">
        <v>0</v>
      </c>
      <c r="L351" s="1">
        <v>282</v>
      </c>
      <c r="M351" s="1" t="s">
        <v>889</v>
      </c>
      <c r="N351" s="1">
        <v>0</v>
      </c>
      <c r="O351" s="1">
        <v>208</v>
      </c>
      <c r="P351" s="1">
        <v>0</v>
      </c>
      <c r="Q351" s="1">
        <v>74</v>
      </c>
      <c r="R351" s="1">
        <v>0</v>
      </c>
      <c r="S351" s="1">
        <v>0</v>
      </c>
    </row>
    <row r="352" spans="1:19" x14ac:dyDescent="0.25">
      <c r="A352" s="74">
        <v>39473</v>
      </c>
      <c r="B352" s="79" t="s">
        <v>955</v>
      </c>
      <c r="C352" s="79"/>
      <c r="D352" s="31">
        <v>4</v>
      </c>
      <c r="E352" s="80">
        <v>0.65902777777777777</v>
      </c>
      <c r="F352" s="79">
        <v>32</v>
      </c>
      <c r="G352" s="79" t="s">
        <v>600</v>
      </c>
      <c r="H352" s="79">
        <v>32</v>
      </c>
      <c r="I352" s="79">
        <v>0</v>
      </c>
      <c r="J352" s="79">
        <v>0</v>
      </c>
      <c r="K352" s="79">
        <v>0</v>
      </c>
      <c r="L352" s="79">
        <v>32</v>
      </c>
      <c r="M352" s="79"/>
      <c r="N352" s="79">
        <v>0</v>
      </c>
      <c r="O352" s="79">
        <v>0</v>
      </c>
      <c r="P352" s="79">
        <v>32</v>
      </c>
      <c r="Q352" s="79">
        <v>0</v>
      </c>
      <c r="R352" s="79">
        <v>0</v>
      </c>
      <c r="S352" s="79">
        <v>0</v>
      </c>
    </row>
    <row r="353" spans="1:19" x14ac:dyDescent="0.25">
      <c r="A353" s="74">
        <v>39473</v>
      </c>
      <c r="B353" s="79" t="s">
        <v>789</v>
      </c>
      <c r="C353" s="79"/>
      <c r="D353" s="31">
        <v>4</v>
      </c>
      <c r="E353" s="80">
        <v>0.66111111111111109</v>
      </c>
      <c r="F353" s="79">
        <v>27</v>
      </c>
      <c r="G353" s="79" t="s">
        <v>600</v>
      </c>
      <c r="H353" s="79">
        <v>0</v>
      </c>
      <c r="I353" s="79">
        <v>0</v>
      </c>
      <c r="J353" s="79">
        <v>0</v>
      </c>
      <c r="K353" s="79">
        <v>0</v>
      </c>
      <c r="L353" s="79">
        <v>27</v>
      </c>
      <c r="M353" s="79"/>
      <c r="N353" s="79">
        <v>0</v>
      </c>
      <c r="O353" s="79">
        <v>0</v>
      </c>
      <c r="P353" s="79">
        <v>27</v>
      </c>
      <c r="Q353" s="79">
        <v>0</v>
      </c>
      <c r="R353" s="79">
        <v>0</v>
      </c>
      <c r="S353" s="79">
        <v>0</v>
      </c>
    </row>
    <row r="354" spans="1:19" x14ac:dyDescent="0.25">
      <c r="A354" s="74">
        <v>39473</v>
      </c>
      <c r="B354" s="79" t="s">
        <v>807</v>
      </c>
      <c r="C354" s="79"/>
      <c r="D354" s="31">
        <v>4</v>
      </c>
      <c r="E354" s="80">
        <v>0.66736111111111107</v>
      </c>
      <c r="F354" s="79">
        <v>17</v>
      </c>
      <c r="G354" s="79" t="s">
        <v>600</v>
      </c>
      <c r="H354" s="79">
        <v>17</v>
      </c>
      <c r="I354" s="79">
        <v>0</v>
      </c>
      <c r="J354" s="79">
        <v>0</v>
      </c>
      <c r="K354" s="79">
        <v>0</v>
      </c>
      <c r="L354" s="79">
        <v>17</v>
      </c>
      <c r="M354" s="79"/>
      <c r="N354" s="79">
        <v>0</v>
      </c>
      <c r="O354" s="79">
        <v>0</v>
      </c>
      <c r="P354" s="79">
        <v>17</v>
      </c>
      <c r="Q354" s="79">
        <v>0</v>
      </c>
      <c r="R354" s="79">
        <v>0</v>
      </c>
      <c r="S354" s="79">
        <v>0</v>
      </c>
    </row>
    <row r="355" spans="1:19" x14ac:dyDescent="0.25">
      <c r="A355" s="74">
        <v>39473</v>
      </c>
      <c r="B355" s="79" t="s">
        <v>1000</v>
      </c>
      <c r="C355" s="79"/>
      <c r="D355" s="31">
        <v>4</v>
      </c>
      <c r="E355" s="80">
        <v>0.67638888888888882</v>
      </c>
      <c r="F355" s="79">
        <v>10</v>
      </c>
      <c r="G355" s="79" t="s">
        <v>600</v>
      </c>
      <c r="H355" s="79">
        <v>10</v>
      </c>
      <c r="I355" s="79">
        <v>0</v>
      </c>
      <c r="J355" s="79">
        <v>0</v>
      </c>
      <c r="K355" s="79">
        <v>0</v>
      </c>
      <c r="L355" s="79">
        <v>10</v>
      </c>
      <c r="M355" s="79"/>
      <c r="N355" s="79">
        <v>0</v>
      </c>
      <c r="O355" s="79">
        <v>0</v>
      </c>
      <c r="P355" s="79">
        <v>10</v>
      </c>
      <c r="Q355" s="79">
        <v>0</v>
      </c>
      <c r="R355" s="79">
        <v>0</v>
      </c>
      <c r="S355" s="79">
        <v>0</v>
      </c>
    </row>
    <row r="356" spans="1:19" x14ac:dyDescent="0.25">
      <c r="A356" s="74">
        <v>39473</v>
      </c>
      <c r="B356" s="79" t="s">
        <v>1000</v>
      </c>
      <c r="C356" s="79"/>
      <c r="D356" s="31">
        <v>4</v>
      </c>
      <c r="E356" s="80">
        <v>0.68333333333333335</v>
      </c>
      <c r="F356" s="79">
        <v>30</v>
      </c>
      <c r="G356" s="79" t="s">
        <v>600</v>
      </c>
      <c r="H356" s="79">
        <v>0</v>
      </c>
      <c r="I356" s="79">
        <v>0</v>
      </c>
      <c r="J356" s="79">
        <v>0</v>
      </c>
      <c r="K356" s="79">
        <v>0</v>
      </c>
      <c r="L356" s="79">
        <v>30</v>
      </c>
      <c r="M356" s="79"/>
      <c r="N356" s="79">
        <v>0</v>
      </c>
      <c r="O356" s="79">
        <v>0</v>
      </c>
      <c r="P356" s="79">
        <v>30</v>
      </c>
      <c r="Q356" s="79">
        <v>0</v>
      </c>
      <c r="R356" s="79">
        <v>0</v>
      </c>
      <c r="S356" s="79">
        <v>0</v>
      </c>
    </row>
    <row r="357" spans="1:19" x14ac:dyDescent="0.25">
      <c r="A357" s="78">
        <v>39493</v>
      </c>
      <c r="B357" s="79" t="s">
        <v>749</v>
      </c>
      <c r="C357" s="79"/>
      <c r="D357" s="79">
        <v>4</v>
      </c>
      <c r="E357" s="80">
        <v>0.34791666666666665</v>
      </c>
      <c r="F357" s="79">
        <v>38</v>
      </c>
      <c r="G357" s="79" t="s">
        <v>600</v>
      </c>
      <c r="H357" s="79">
        <v>21</v>
      </c>
      <c r="I357" s="79">
        <v>2</v>
      </c>
      <c r="J357" s="79">
        <v>0</v>
      </c>
      <c r="K357" s="79">
        <v>0</v>
      </c>
      <c r="L357" s="79">
        <v>38</v>
      </c>
      <c r="M357" s="79" t="s">
        <v>956</v>
      </c>
      <c r="N357" s="79">
        <v>0</v>
      </c>
      <c r="O357" s="79">
        <v>0</v>
      </c>
      <c r="P357" s="79">
        <v>38</v>
      </c>
      <c r="Q357" s="79">
        <v>0</v>
      </c>
      <c r="R357" s="79">
        <v>0</v>
      </c>
      <c r="S357" s="79">
        <v>0</v>
      </c>
    </row>
    <row r="358" spans="1:19" x14ac:dyDescent="0.25">
      <c r="A358" s="78">
        <v>39495</v>
      </c>
      <c r="B358" s="79" t="s">
        <v>957</v>
      </c>
      <c r="C358" s="79"/>
      <c r="D358" s="31">
        <v>4</v>
      </c>
      <c r="E358" s="80">
        <v>0.4548611111111111</v>
      </c>
      <c r="F358" s="79">
        <v>34</v>
      </c>
      <c r="G358" s="79" t="s">
        <v>600</v>
      </c>
      <c r="H358" s="79" t="s">
        <v>484</v>
      </c>
      <c r="I358" s="79" t="s">
        <v>484</v>
      </c>
      <c r="J358" s="79">
        <v>0</v>
      </c>
      <c r="K358" s="79">
        <v>0</v>
      </c>
      <c r="L358" s="79">
        <v>34</v>
      </c>
      <c r="M358" s="79"/>
      <c r="N358" s="79">
        <v>0</v>
      </c>
      <c r="O358" s="79">
        <v>0</v>
      </c>
      <c r="P358" s="79">
        <v>34</v>
      </c>
      <c r="Q358" s="79">
        <v>0</v>
      </c>
      <c r="R358" s="79">
        <v>0</v>
      </c>
      <c r="S358" s="79">
        <v>0</v>
      </c>
    </row>
    <row r="359" spans="1:19" x14ac:dyDescent="0.25">
      <c r="A359" s="78">
        <v>39495</v>
      </c>
      <c r="B359" s="31" t="s">
        <v>758</v>
      </c>
      <c r="C359" s="31"/>
      <c r="D359" s="31">
        <v>4</v>
      </c>
      <c r="E359" s="76">
        <v>0.48263888888888884</v>
      </c>
      <c r="F359" s="31">
        <v>30</v>
      </c>
      <c r="G359" s="31" t="s">
        <v>600</v>
      </c>
      <c r="H359" s="31" t="s">
        <v>484</v>
      </c>
      <c r="I359" s="31" t="s">
        <v>484</v>
      </c>
      <c r="J359" s="31">
        <v>0</v>
      </c>
      <c r="K359" s="31">
        <v>0</v>
      </c>
      <c r="L359" s="31">
        <v>30</v>
      </c>
      <c r="M359" s="31"/>
      <c r="N359" s="31">
        <v>1</v>
      </c>
      <c r="O359" s="31">
        <v>2</v>
      </c>
      <c r="P359" s="31">
        <v>27</v>
      </c>
      <c r="Q359" s="31">
        <v>0</v>
      </c>
      <c r="R359" s="31">
        <v>0</v>
      </c>
      <c r="S359" s="31">
        <v>0</v>
      </c>
    </row>
    <row r="360" spans="1:19" x14ac:dyDescent="0.25">
      <c r="A360" s="78">
        <v>39495</v>
      </c>
      <c r="B360" s="31" t="s">
        <v>758</v>
      </c>
      <c r="C360" s="31" t="s">
        <v>958</v>
      </c>
      <c r="D360" s="31">
        <v>4</v>
      </c>
      <c r="E360" s="76">
        <v>0.49027777777777776</v>
      </c>
      <c r="F360" s="31">
        <v>30</v>
      </c>
      <c r="G360" s="31" t="s">
        <v>600</v>
      </c>
      <c r="H360" s="31" t="s">
        <v>484</v>
      </c>
      <c r="I360" s="31" t="s">
        <v>484</v>
      </c>
      <c r="J360" s="31">
        <v>0</v>
      </c>
      <c r="K360" s="31">
        <v>0</v>
      </c>
      <c r="L360" s="31">
        <v>30</v>
      </c>
      <c r="M360" s="31"/>
      <c r="N360" s="31">
        <v>21</v>
      </c>
      <c r="O360" s="31">
        <v>0</v>
      </c>
      <c r="P360" s="31">
        <v>9</v>
      </c>
      <c r="Q360" s="31">
        <v>0</v>
      </c>
      <c r="R360" s="31">
        <v>0</v>
      </c>
      <c r="S360" s="31">
        <v>0</v>
      </c>
    </row>
    <row r="361" spans="1:19" x14ac:dyDescent="0.25">
      <c r="A361" s="78">
        <v>39497</v>
      </c>
      <c r="B361" s="79" t="s">
        <v>959</v>
      </c>
      <c r="C361" s="79"/>
      <c r="D361" s="31">
        <v>4</v>
      </c>
      <c r="E361" s="80">
        <v>0.5</v>
      </c>
      <c r="F361" s="79">
        <v>20</v>
      </c>
      <c r="G361" s="79" t="s">
        <v>600</v>
      </c>
      <c r="H361" s="79" t="s">
        <v>484</v>
      </c>
      <c r="I361" s="79">
        <v>4</v>
      </c>
      <c r="J361" s="79">
        <v>0</v>
      </c>
      <c r="K361" s="79">
        <v>0</v>
      </c>
      <c r="L361" s="79">
        <v>20</v>
      </c>
      <c r="M361" s="79" t="s">
        <v>960</v>
      </c>
      <c r="N361" s="79">
        <v>0</v>
      </c>
      <c r="O361" s="79">
        <v>15</v>
      </c>
      <c r="P361" s="79">
        <v>5</v>
      </c>
      <c r="Q361" s="79">
        <v>0</v>
      </c>
      <c r="R361" s="79">
        <v>0</v>
      </c>
      <c r="S361" s="79">
        <v>0</v>
      </c>
    </row>
    <row r="362" spans="1:19" x14ac:dyDescent="0.25">
      <c r="A362" s="78">
        <v>39497</v>
      </c>
      <c r="B362" s="79" t="s">
        <v>789</v>
      </c>
      <c r="C362" s="79"/>
      <c r="D362" s="31">
        <v>4</v>
      </c>
      <c r="E362" s="80">
        <v>0.5083333333333333</v>
      </c>
      <c r="F362" s="79">
        <v>14</v>
      </c>
      <c r="G362" s="79" t="s">
        <v>600</v>
      </c>
      <c r="H362" s="79">
        <v>14</v>
      </c>
      <c r="I362" s="79">
        <v>4</v>
      </c>
      <c r="J362" s="79">
        <v>0</v>
      </c>
      <c r="K362" s="79">
        <v>0</v>
      </c>
      <c r="L362" s="79">
        <v>14</v>
      </c>
      <c r="M362" s="79" t="s">
        <v>961</v>
      </c>
      <c r="N362" s="79">
        <v>0</v>
      </c>
      <c r="O362" s="79">
        <v>1</v>
      </c>
      <c r="P362" s="79">
        <v>13</v>
      </c>
      <c r="Q362" s="79">
        <v>0</v>
      </c>
      <c r="R362" s="79">
        <v>0</v>
      </c>
      <c r="S362" s="79">
        <v>0</v>
      </c>
    </row>
    <row r="363" spans="1:19" x14ac:dyDescent="0.25">
      <c r="A363" s="74">
        <v>39513</v>
      </c>
      <c r="B363" s="1" t="s">
        <v>999</v>
      </c>
      <c r="C363" s="1"/>
      <c r="D363" s="1">
        <v>4</v>
      </c>
      <c r="E363" s="75">
        <v>0.52777777777777779</v>
      </c>
      <c r="F363" s="1">
        <v>65</v>
      </c>
      <c r="G363" s="1" t="s">
        <v>600</v>
      </c>
      <c r="H363" s="1">
        <v>48</v>
      </c>
      <c r="I363" s="1">
        <v>3</v>
      </c>
      <c r="J363" s="1">
        <v>0</v>
      </c>
      <c r="K363" s="1">
        <v>0</v>
      </c>
      <c r="L363" s="1">
        <v>65</v>
      </c>
      <c r="M363" s="1"/>
      <c r="N363" s="1">
        <v>0</v>
      </c>
      <c r="O363" s="1">
        <v>0</v>
      </c>
      <c r="P363" s="1">
        <v>0</v>
      </c>
      <c r="Q363" s="1">
        <v>0</v>
      </c>
      <c r="R363" s="1">
        <v>65</v>
      </c>
      <c r="S363" s="1">
        <v>0</v>
      </c>
    </row>
    <row r="364" spans="1:19" x14ac:dyDescent="0.25">
      <c r="A364" s="74">
        <v>39513</v>
      </c>
      <c r="B364" s="1" t="s">
        <v>999</v>
      </c>
      <c r="C364" s="1"/>
      <c r="D364" s="1">
        <v>4</v>
      </c>
      <c r="E364" s="75">
        <v>0.53055555555555556</v>
      </c>
      <c r="F364" s="1">
        <v>54</v>
      </c>
      <c r="G364" s="1" t="s">
        <v>600</v>
      </c>
      <c r="H364" s="1">
        <v>0</v>
      </c>
      <c r="I364" s="1">
        <v>0</v>
      </c>
      <c r="J364" s="1">
        <v>0</v>
      </c>
      <c r="K364" s="1">
        <v>0</v>
      </c>
      <c r="L364" s="1">
        <v>54</v>
      </c>
      <c r="M364" s="1"/>
      <c r="N364" s="1">
        <v>0</v>
      </c>
      <c r="O364" s="1">
        <v>0</v>
      </c>
      <c r="P364" s="1">
        <v>54</v>
      </c>
      <c r="Q364" s="1">
        <v>0</v>
      </c>
      <c r="R364" s="1">
        <v>0</v>
      </c>
      <c r="S364" s="1">
        <v>0</v>
      </c>
    </row>
    <row r="365" spans="1:19" x14ac:dyDescent="0.25">
      <c r="A365" s="74">
        <v>39513</v>
      </c>
      <c r="B365" s="1" t="s">
        <v>1001</v>
      </c>
      <c r="C365" s="1"/>
      <c r="D365" s="1">
        <v>4</v>
      </c>
      <c r="E365" s="75">
        <v>0.53611111111111109</v>
      </c>
      <c r="F365" s="1">
        <v>34</v>
      </c>
      <c r="G365" s="1" t="s">
        <v>600</v>
      </c>
      <c r="H365" s="1">
        <v>0</v>
      </c>
      <c r="I365" s="1">
        <v>0</v>
      </c>
      <c r="J365" s="1">
        <v>0</v>
      </c>
      <c r="K365" s="1">
        <v>0</v>
      </c>
      <c r="L365" s="1">
        <v>34</v>
      </c>
      <c r="M365" s="1"/>
      <c r="N365" s="1">
        <v>0</v>
      </c>
      <c r="O365" s="1">
        <v>4</v>
      </c>
      <c r="P365" s="1">
        <v>30</v>
      </c>
      <c r="Q365" s="1">
        <v>0</v>
      </c>
      <c r="R365" s="1">
        <v>0</v>
      </c>
      <c r="S365" s="1">
        <v>0</v>
      </c>
    </row>
    <row r="366" spans="1:19" x14ac:dyDescent="0.25">
      <c r="A366" s="74">
        <v>39513</v>
      </c>
      <c r="B366" s="1" t="s">
        <v>1001</v>
      </c>
      <c r="C366" s="1"/>
      <c r="D366" s="1">
        <v>4</v>
      </c>
      <c r="E366" s="75">
        <v>0.5395833333333333</v>
      </c>
      <c r="F366" s="1">
        <v>20</v>
      </c>
      <c r="G366" s="1" t="s">
        <v>600</v>
      </c>
      <c r="H366" s="1">
        <v>0</v>
      </c>
      <c r="I366" s="1">
        <v>0</v>
      </c>
      <c r="J366" s="1">
        <v>0</v>
      </c>
      <c r="K366" s="1">
        <v>0</v>
      </c>
      <c r="L366" s="1">
        <v>20</v>
      </c>
      <c r="M366" s="1"/>
      <c r="N366" s="1">
        <v>0</v>
      </c>
      <c r="O366" s="1">
        <v>0</v>
      </c>
      <c r="P366" s="1">
        <v>0</v>
      </c>
      <c r="Q366" s="1">
        <v>0</v>
      </c>
      <c r="R366" s="1">
        <v>0</v>
      </c>
      <c r="S366" s="1">
        <v>20</v>
      </c>
    </row>
    <row r="367" spans="1:19" x14ac:dyDescent="0.25">
      <c r="A367" s="74">
        <v>39458</v>
      </c>
      <c r="B367" s="82" t="s">
        <v>791</v>
      </c>
      <c r="C367" s="82"/>
      <c r="D367" s="82">
        <v>5</v>
      </c>
      <c r="E367" s="83">
        <v>0.67430555555555549</v>
      </c>
      <c r="F367" s="82">
        <v>530</v>
      </c>
      <c r="G367" s="82" t="s">
        <v>600</v>
      </c>
      <c r="H367" s="82" t="s">
        <v>484</v>
      </c>
      <c r="I367" s="82">
        <v>17</v>
      </c>
      <c r="J367" s="82">
        <v>0</v>
      </c>
      <c r="K367" s="82">
        <v>0</v>
      </c>
      <c r="L367" s="82">
        <v>17</v>
      </c>
      <c r="M367" s="82" t="s">
        <v>962</v>
      </c>
      <c r="N367" s="82">
        <v>0</v>
      </c>
      <c r="O367" s="82">
        <v>530</v>
      </c>
      <c r="P367" s="82">
        <v>0</v>
      </c>
      <c r="Q367" s="82">
        <v>0</v>
      </c>
      <c r="R367" s="82">
        <v>0</v>
      </c>
      <c r="S367" s="82">
        <v>0</v>
      </c>
    </row>
    <row r="368" spans="1:19" x14ac:dyDescent="0.25">
      <c r="A368" s="74">
        <v>39458</v>
      </c>
      <c r="B368" s="82" t="s">
        <v>791</v>
      </c>
      <c r="C368" s="82"/>
      <c r="D368" s="82">
        <v>5</v>
      </c>
      <c r="E368" s="83">
        <v>0.69791666666666663</v>
      </c>
      <c r="F368" s="82">
        <v>530</v>
      </c>
      <c r="G368" s="82" t="s">
        <v>600</v>
      </c>
      <c r="H368" s="82" t="s">
        <v>484</v>
      </c>
      <c r="I368" s="82">
        <v>17</v>
      </c>
      <c r="J368" s="82">
        <v>0</v>
      </c>
      <c r="K368" s="82">
        <v>0</v>
      </c>
      <c r="L368" s="82">
        <v>17</v>
      </c>
      <c r="M368" s="82" t="s">
        <v>962</v>
      </c>
      <c r="N368" s="82">
        <v>0</v>
      </c>
      <c r="O368" s="82">
        <v>464</v>
      </c>
      <c r="P368" s="82">
        <v>66</v>
      </c>
      <c r="Q368" s="82">
        <v>0</v>
      </c>
      <c r="R368" s="82">
        <v>0</v>
      </c>
      <c r="S368" s="82">
        <v>0</v>
      </c>
    </row>
    <row r="369" spans="1:19" x14ac:dyDescent="0.25">
      <c r="A369" s="74">
        <v>39460</v>
      </c>
      <c r="B369" s="73" t="s">
        <v>746</v>
      </c>
      <c r="D369" s="31">
        <v>5</v>
      </c>
      <c r="E369" s="81">
        <v>0.70486111111111105</v>
      </c>
      <c r="F369" s="73">
        <v>600</v>
      </c>
      <c r="G369" s="73" t="s">
        <v>614</v>
      </c>
      <c r="H369" s="73">
        <v>0</v>
      </c>
      <c r="I369" s="73">
        <v>0</v>
      </c>
      <c r="J369" s="73">
        <v>0</v>
      </c>
      <c r="K369" s="73">
        <v>0</v>
      </c>
      <c r="L369" s="73">
        <v>600</v>
      </c>
      <c r="R369" s="73">
        <v>0</v>
      </c>
      <c r="S369" s="73">
        <v>600</v>
      </c>
    </row>
    <row r="370" spans="1:19" x14ac:dyDescent="0.25">
      <c r="A370" s="74">
        <v>39463</v>
      </c>
      <c r="B370" s="73" t="s">
        <v>1002</v>
      </c>
      <c r="D370" s="31">
        <v>5</v>
      </c>
      <c r="E370" s="81">
        <v>0.34583333333333333</v>
      </c>
      <c r="F370" s="73">
        <v>3</v>
      </c>
      <c r="G370" s="73" t="s">
        <v>600</v>
      </c>
      <c r="H370" s="73">
        <v>3</v>
      </c>
      <c r="I370" s="73">
        <v>0</v>
      </c>
      <c r="J370" s="73">
        <v>0</v>
      </c>
      <c r="K370" s="73">
        <v>0</v>
      </c>
      <c r="L370" s="73">
        <v>3</v>
      </c>
      <c r="N370" s="73">
        <v>0</v>
      </c>
      <c r="O370" s="73">
        <v>0</v>
      </c>
      <c r="P370" s="73">
        <v>3</v>
      </c>
      <c r="Q370" s="73">
        <v>0</v>
      </c>
      <c r="R370" s="73">
        <v>0</v>
      </c>
      <c r="S370" s="73">
        <v>0</v>
      </c>
    </row>
    <row r="371" spans="1:19" x14ac:dyDescent="0.25">
      <c r="A371" s="74">
        <v>39463</v>
      </c>
      <c r="B371" s="73" t="s">
        <v>1002</v>
      </c>
      <c r="D371" s="31">
        <v>5</v>
      </c>
      <c r="E371" s="81">
        <v>0.34930555555555554</v>
      </c>
      <c r="F371" s="73">
        <v>1</v>
      </c>
      <c r="G371" s="73" t="s">
        <v>600</v>
      </c>
      <c r="H371" s="73">
        <v>1</v>
      </c>
      <c r="I371" s="73">
        <v>0</v>
      </c>
      <c r="J371" s="73">
        <v>0</v>
      </c>
      <c r="K371" s="73">
        <v>0</v>
      </c>
      <c r="L371" s="73">
        <v>1</v>
      </c>
      <c r="N371" s="73">
        <v>0</v>
      </c>
      <c r="O371" s="73">
        <v>0</v>
      </c>
      <c r="P371" s="73">
        <v>1</v>
      </c>
      <c r="Q371" s="73">
        <v>0</v>
      </c>
      <c r="R371" s="73">
        <v>0</v>
      </c>
      <c r="S371" s="73">
        <v>0</v>
      </c>
    </row>
    <row r="372" spans="1:19" x14ac:dyDescent="0.25">
      <c r="A372" s="74">
        <v>39463</v>
      </c>
      <c r="B372" s="73" t="s">
        <v>988</v>
      </c>
      <c r="D372" s="31">
        <v>5</v>
      </c>
      <c r="E372" s="81">
        <v>0.3576388888888889</v>
      </c>
      <c r="F372" s="73">
        <v>2</v>
      </c>
      <c r="G372" s="73" t="s">
        <v>600</v>
      </c>
      <c r="H372" s="73">
        <v>2</v>
      </c>
      <c r="I372" s="73">
        <v>0</v>
      </c>
      <c r="J372" s="73">
        <v>0</v>
      </c>
      <c r="K372" s="73">
        <v>0</v>
      </c>
      <c r="L372" s="73">
        <v>2</v>
      </c>
      <c r="M372" s="73" t="s">
        <v>963</v>
      </c>
      <c r="N372" s="73">
        <v>1</v>
      </c>
      <c r="O372" s="73">
        <v>0</v>
      </c>
      <c r="P372" s="73">
        <v>1</v>
      </c>
      <c r="Q372" s="73">
        <v>0</v>
      </c>
      <c r="R372" s="73">
        <v>0</v>
      </c>
      <c r="S372" s="73">
        <v>0</v>
      </c>
    </row>
    <row r="373" spans="1:19" x14ac:dyDescent="0.25">
      <c r="A373" s="74">
        <v>39463</v>
      </c>
      <c r="B373" s="73" t="s">
        <v>964</v>
      </c>
      <c r="D373" s="31">
        <v>5</v>
      </c>
      <c r="E373" s="81">
        <v>0.36458333333333331</v>
      </c>
      <c r="F373" s="73">
        <v>2</v>
      </c>
      <c r="G373" s="73" t="s">
        <v>600</v>
      </c>
      <c r="H373" s="73">
        <v>2</v>
      </c>
      <c r="I373" s="73">
        <v>2</v>
      </c>
      <c r="J373" s="73">
        <v>0</v>
      </c>
      <c r="K373" s="73">
        <v>0</v>
      </c>
      <c r="L373" s="73">
        <v>2</v>
      </c>
      <c r="M373" s="73" t="s">
        <v>965</v>
      </c>
      <c r="N373" s="73">
        <v>0</v>
      </c>
      <c r="O373" s="73">
        <v>0</v>
      </c>
      <c r="P373" s="73">
        <v>2</v>
      </c>
      <c r="Q373" s="73">
        <v>0</v>
      </c>
      <c r="R373" s="73">
        <v>0</v>
      </c>
      <c r="S373" s="73">
        <v>0</v>
      </c>
    </row>
    <row r="374" spans="1:19" x14ac:dyDescent="0.25">
      <c r="A374" s="74">
        <v>39463</v>
      </c>
      <c r="B374" s="73" t="s">
        <v>964</v>
      </c>
      <c r="D374" s="31">
        <v>5</v>
      </c>
      <c r="E374" s="81">
        <v>0.36736111111111108</v>
      </c>
      <c r="F374" s="73">
        <v>4</v>
      </c>
      <c r="G374" s="73" t="s">
        <v>600</v>
      </c>
      <c r="H374" s="73">
        <v>4</v>
      </c>
      <c r="I374" s="73">
        <v>1</v>
      </c>
      <c r="J374" s="73">
        <v>0</v>
      </c>
      <c r="K374" s="73">
        <v>0</v>
      </c>
      <c r="L374" s="73">
        <v>4</v>
      </c>
      <c r="M374" s="73" t="s">
        <v>845</v>
      </c>
      <c r="N374" s="73">
        <v>0</v>
      </c>
      <c r="O374" s="73">
        <v>0</v>
      </c>
      <c r="P374" s="73">
        <v>4</v>
      </c>
      <c r="Q374" s="73">
        <v>0</v>
      </c>
      <c r="R374" s="73">
        <v>0</v>
      </c>
      <c r="S374" s="73">
        <v>0</v>
      </c>
    </row>
    <row r="375" spans="1:19" x14ac:dyDescent="0.25">
      <c r="A375" s="74">
        <v>39464</v>
      </c>
      <c r="B375" s="1" t="s">
        <v>759</v>
      </c>
      <c r="C375" s="1"/>
      <c r="D375" s="1">
        <v>5</v>
      </c>
      <c r="E375" s="75">
        <v>0.43541666666666662</v>
      </c>
      <c r="F375" s="1">
        <v>800</v>
      </c>
      <c r="G375" s="1" t="s">
        <v>614</v>
      </c>
      <c r="H375" s="1" t="s">
        <v>484</v>
      </c>
      <c r="I375" s="1">
        <v>11</v>
      </c>
      <c r="J375" s="1">
        <v>0</v>
      </c>
      <c r="K375" s="1">
        <v>0</v>
      </c>
      <c r="L375" s="1">
        <v>800</v>
      </c>
      <c r="M375" s="1" t="s">
        <v>966</v>
      </c>
      <c r="N375" s="1">
        <v>0</v>
      </c>
      <c r="O375" s="1">
        <v>800</v>
      </c>
      <c r="P375" s="1">
        <v>0</v>
      </c>
      <c r="Q375" s="1">
        <v>0</v>
      </c>
      <c r="R375" s="1">
        <v>0</v>
      </c>
      <c r="S375" s="1">
        <v>0</v>
      </c>
    </row>
    <row r="376" spans="1:19" x14ac:dyDescent="0.25">
      <c r="A376" s="74">
        <v>39464</v>
      </c>
      <c r="B376" s="1" t="s">
        <v>759</v>
      </c>
      <c r="C376" s="1"/>
      <c r="D376" s="1">
        <v>5</v>
      </c>
      <c r="E376" s="75">
        <v>0.43611111111111112</v>
      </c>
      <c r="F376" s="1">
        <v>1</v>
      </c>
      <c r="G376" s="1" t="s">
        <v>600</v>
      </c>
      <c r="H376" s="1">
        <v>1</v>
      </c>
      <c r="I376" s="1">
        <v>1</v>
      </c>
      <c r="J376" s="1">
        <v>0</v>
      </c>
      <c r="K376" s="1">
        <v>0</v>
      </c>
      <c r="L376" s="1">
        <v>1</v>
      </c>
      <c r="M376" s="1" t="s">
        <v>967</v>
      </c>
      <c r="N376" s="1">
        <v>0</v>
      </c>
      <c r="O376" s="1">
        <v>0</v>
      </c>
      <c r="P376" s="1">
        <v>1</v>
      </c>
      <c r="Q376" s="1">
        <v>0</v>
      </c>
      <c r="R376" s="1">
        <v>0</v>
      </c>
      <c r="S376" s="1">
        <v>0</v>
      </c>
    </row>
    <row r="377" spans="1:19" x14ac:dyDescent="0.25">
      <c r="A377" s="74">
        <v>39465</v>
      </c>
      <c r="B377" s="1" t="s">
        <v>758</v>
      </c>
      <c r="C377" s="1"/>
      <c r="D377" s="1">
        <v>5</v>
      </c>
      <c r="E377" s="75">
        <v>0.45694444444444443</v>
      </c>
      <c r="F377" s="1">
        <v>222</v>
      </c>
      <c r="G377" s="1" t="s">
        <v>600</v>
      </c>
      <c r="H377" s="1" t="s">
        <v>484</v>
      </c>
      <c r="I377" s="1">
        <v>19</v>
      </c>
      <c r="J377" s="1">
        <v>0</v>
      </c>
      <c r="K377" s="1">
        <v>0</v>
      </c>
      <c r="L377" s="1">
        <v>222</v>
      </c>
      <c r="M377" s="1" t="s">
        <v>889</v>
      </c>
      <c r="N377" s="1">
        <v>0</v>
      </c>
      <c r="O377" s="1">
        <v>191</v>
      </c>
      <c r="P377" s="1">
        <v>0</v>
      </c>
      <c r="Q377" s="1">
        <v>31</v>
      </c>
      <c r="R377" s="1">
        <v>0</v>
      </c>
      <c r="S377" s="1">
        <v>0</v>
      </c>
    </row>
    <row r="378" spans="1:19" x14ac:dyDescent="0.25">
      <c r="A378" s="74">
        <v>39465</v>
      </c>
      <c r="B378" s="1" t="s">
        <v>758</v>
      </c>
      <c r="C378" s="1"/>
      <c r="D378" s="1">
        <v>5</v>
      </c>
      <c r="E378" s="75">
        <v>0.47569444444444442</v>
      </c>
      <c r="F378" s="1">
        <v>222</v>
      </c>
      <c r="G378" s="1" t="s">
        <v>600</v>
      </c>
      <c r="H378" s="1" t="s">
        <v>484</v>
      </c>
      <c r="I378" s="1">
        <v>19</v>
      </c>
      <c r="J378" s="1">
        <v>0</v>
      </c>
      <c r="K378" s="1">
        <v>0</v>
      </c>
      <c r="L378" s="1">
        <v>222</v>
      </c>
      <c r="M378" s="1" t="s">
        <v>889</v>
      </c>
      <c r="N378" s="1">
        <v>0</v>
      </c>
      <c r="O378" s="1">
        <v>213</v>
      </c>
      <c r="P378" s="1">
        <v>0</v>
      </c>
      <c r="Q378" s="1">
        <v>6</v>
      </c>
      <c r="R378" s="1">
        <v>0</v>
      </c>
      <c r="S378" s="1">
        <v>0</v>
      </c>
    </row>
    <row r="379" spans="1:19" x14ac:dyDescent="0.25">
      <c r="A379" s="74">
        <v>39465</v>
      </c>
      <c r="B379" s="1" t="s">
        <v>758</v>
      </c>
      <c r="C379" s="1"/>
      <c r="D379" s="1">
        <v>5</v>
      </c>
      <c r="E379" s="75">
        <v>0.48402777777777778</v>
      </c>
      <c r="F379" s="1">
        <v>222</v>
      </c>
      <c r="G379" s="1" t="s">
        <v>600</v>
      </c>
      <c r="H379" s="1" t="s">
        <v>484</v>
      </c>
      <c r="I379" s="1">
        <v>19</v>
      </c>
      <c r="J379" s="1">
        <v>0</v>
      </c>
      <c r="K379" s="1">
        <v>0</v>
      </c>
      <c r="L379" s="1">
        <v>222</v>
      </c>
      <c r="M379" s="1" t="s">
        <v>889</v>
      </c>
      <c r="N379" s="1">
        <v>0</v>
      </c>
      <c r="O379" s="1">
        <v>212</v>
      </c>
      <c r="P379" s="1">
        <v>0</v>
      </c>
      <c r="Q379" s="1">
        <v>7</v>
      </c>
      <c r="R379" s="1">
        <v>0</v>
      </c>
      <c r="S379" s="1">
        <v>0</v>
      </c>
    </row>
    <row r="380" spans="1:19" x14ac:dyDescent="0.25">
      <c r="A380" s="74">
        <v>39470</v>
      </c>
      <c r="B380" s="1" t="s">
        <v>954</v>
      </c>
      <c r="C380" s="1"/>
      <c r="D380" s="1">
        <v>5</v>
      </c>
      <c r="E380" s="1" t="s">
        <v>968</v>
      </c>
      <c r="F380" s="1">
        <v>182</v>
      </c>
      <c r="G380" s="1" t="s">
        <v>600</v>
      </c>
      <c r="H380" s="1">
        <v>65</v>
      </c>
      <c r="I380" s="1">
        <v>4</v>
      </c>
      <c r="J380" s="1">
        <v>0</v>
      </c>
      <c r="K380" s="1">
        <v>0</v>
      </c>
      <c r="L380" s="1">
        <v>182</v>
      </c>
      <c r="M380" s="1" t="s">
        <v>889</v>
      </c>
      <c r="N380" s="1">
        <v>0</v>
      </c>
      <c r="O380" s="1">
        <v>13</v>
      </c>
      <c r="P380" s="1">
        <v>154</v>
      </c>
      <c r="Q380" s="1">
        <v>15</v>
      </c>
      <c r="R380" s="1">
        <v>0</v>
      </c>
      <c r="S380" s="1">
        <v>0</v>
      </c>
    </row>
    <row r="381" spans="1:19" x14ac:dyDescent="0.25">
      <c r="A381" s="74">
        <v>39470</v>
      </c>
      <c r="B381" s="1" t="s">
        <v>954</v>
      </c>
      <c r="C381" s="1"/>
      <c r="D381" s="1">
        <v>5</v>
      </c>
      <c r="E381" s="75">
        <v>0.64583333333333326</v>
      </c>
      <c r="F381" s="1">
        <v>182</v>
      </c>
      <c r="G381" s="1" t="s">
        <v>600</v>
      </c>
      <c r="H381" s="1">
        <v>65</v>
      </c>
      <c r="I381" s="1">
        <v>4</v>
      </c>
      <c r="J381" s="1">
        <v>0</v>
      </c>
      <c r="K381" s="1">
        <v>0</v>
      </c>
      <c r="L381" s="1">
        <v>182</v>
      </c>
      <c r="M381" s="1" t="s">
        <v>889</v>
      </c>
      <c r="N381" s="1">
        <v>0</v>
      </c>
      <c r="O381" s="1">
        <v>17</v>
      </c>
      <c r="P381" s="1">
        <v>96</v>
      </c>
      <c r="Q381" s="1">
        <v>2</v>
      </c>
      <c r="R381" s="1">
        <v>0</v>
      </c>
      <c r="S381" s="1">
        <v>0</v>
      </c>
    </row>
    <row r="382" spans="1:19" x14ac:dyDescent="0.25">
      <c r="A382" s="74">
        <v>39470</v>
      </c>
      <c r="B382" s="1" t="s">
        <v>954</v>
      </c>
      <c r="C382" s="1"/>
      <c r="D382" s="1">
        <v>5</v>
      </c>
      <c r="E382" s="75">
        <v>0.65277777777777779</v>
      </c>
      <c r="F382" s="1">
        <v>114</v>
      </c>
      <c r="G382" s="1" t="s">
        <v>600</v>
      </c>
      <c r="H382" s="1" t="s">
        <v>484</v>
      </c>
      <c r="I382" s="1" t="s">
        <v>484</v>
      </c>
      <c r="J382" s="1">
        <v>0</v>
      </c>
      <c r="K382" s="1">
        <v>0</v>
      </c>
      <c r="L382" s="1">
        <v>114</v>
      </c>
      <c r="M382" s="1"/>
      <c r="N382" s="1">
        <v>0</v>
      </c>
      <c r="O382" s="1">
        <v>0</v>
      </c>
      <c r="P382" s="1">
        <v>114</v>
      </c>
      <c r="Q382" s="1">
        <v>0</v>
      </c>
      <c r="R382" s="1">
        <v>0</v>
      </c>
      <c r="S382" s="1">
        <v>0</v>
      </c>
    </row>
    <row r="383" spans="1:19" x14ac:dyDescent="0.25">
      <c r="A383" s="74">
        <v>39470</v>
      </c>
      <c r="B383" s="73" t="s">
        <v>954</v>
      </c>
      <c r="D383" s="1">
        <v>5</v>
      </c>
      <c r="E383" s="81">
        <v>0.65555555555555556</v>
      </c>
      <c r="F383" s="73">
        <v>10</v>
      </c>
      <c r="G383" s="73" t="s">
        <v>600</v>
      </c>
      <c r="H383" s="73">
        <v>10</v>
      </c>
      <c r="I383" s="73">
        <v>2</v>
      </c>
      <c r="J383" s="73">
        <v>0</v>
      </c>
      <c r="K383" s="73">
        <v>0</v>
      </c>
      <c r="L383" s="73">
        <v>10</v>
      </c>
      <c r="M383" s="73" t="s">
        <v>969</v>
      </c>
      <c r="N383" s="73">
        <v>0</v>
      </c>
      <c r="O383" s="73">
        <v>0</v>
      </c>
      <c r="P383" s="73">
        <v>10</v>
      </c>
      <c r="Q383" s="73">
        <v>0</v>
      </c>
      <c r="R383" s="73">
        <v>0</v>
      </c>
      <c r="S383" s="73">
        <v>0</v>
      </c>
    </row>
    <row r="384" spans="1:19" x14ac:dyDescent="0.25">
      <c r="A384" s="74">
        <v>39470</v>
      </c>
      <c r="B384" s="73" t="s">
        <v>954</v>
      </c>
      <c r="D384" s="1">
        <v>5</v>
      </c>
      <c r="E384" s="81">
        <v>0.65902777777777777</v>
      </c>
      <c r="F384" s="73">
        <v>50</v>
      </c>
      <c r="G384" s="73" t="s">
        <v>600</v>
      </c>
      <c r="H384" s="73">
        <v>10</v>
      </c>
      <c r="I384" s="73">
        <v>2</v>
      </c>
      <c r="J384" s="73">
        <v>0</v>
      </c>
      <c r="K384" s="73">
        <v>0</v>
      </c>
      <c r="L384" s="73">
        <v>50</v>
      </c>
      <c r="M384" s="73" t="s">
        <v>969</v>
      </c>
      <c r="N384" s="73">
        <v>0</v>
      </c>
      <c r="O384" s="73">
        <v>0</v>
      </c>
      <c r="P384" s="73">
        <v>0</v>
      </c>
      <c r="Q384" s="73">
        <v>0</v>
      </c>
      <c r="R384" s="73">
        <v>0</v>
      </c>
      <c r="S384" s="73">
        <v>50</v>
      </c>
    </row>
    <row r="385" spans="1:19" x14ac:dyDescent="0.25">
      <c r="A385" s="74">
        <v>39471</v>
      </c>
      <c r="B385" s="1" t="s">
        <v>758</v>
      </c>
      <c r="C385" s="1" t="s">
        <v>970</v>
      </c>
      <c r="D385" s="1">
        <v>5</v>
      </c>
      <c r="E385" s="75">
        <v>0.65555555555555556</v>
      </c>
      <c r="F385" s="1">
        <v>12</v>
      </c>
      <c r="G385" s="1" t="s">
        <v>600</v>
      </c>
      <c r="H385" s="1" t="s">
        <v>484</v>
      </c>
      <c r="I385" s="1" t="s">
        <v>484</v>
      </c>
      <c r="J385" s="1">
        <v>0</v>
      </c>
      <c r="K385" s="1">
        <v>0</v>
      </c>
      <c r="L385" s="1">
        <v>12</v>
      </c>
      <c r="M385" s="1"/>
      <c r="N385" s="1">
        <v>0</v>
      </c>
      <c r="O385" s="1">
        <v>0</v>
      </c>
      <c r="P385" s="1">
        <v>12</v>
      </c>
      <c r="Q385" s="1">
        <v>0</v>
      </c>
      <c r="R385" s="1">
        <v>0</v>
      </c>
      <c r="S385" s="1">
        <v>0</v>
      </c>
    </row>
    <row r="386" spans="1:19" x14ac:dyDescent="0.25">
      <c r="A386" s="74">
        <v>39471</v>
      </c>
      <c r="B386" s="1" t="s">
        <v>758</v>
      </c>
      <c r="C386" s="1"/>
      <c r="D386" s="1">
        <v>5</v>
      </c>
      <c r="E386" s="75">
        <v>0.67708333333333326</v>
      </c>
      <c r="F386" s="1">
        <v>349</v>
      </c>
      <c r="G386" s="1" t="s">
        <v>600</v>
      </c>
      <c r="H386" s="1" t="s">
        <v>484</v>
      </c>
      <c r="I386" s="1" t="s">
        <v>484</v>
      </c>
      <c r="J386" s="1">
        <v>0</v>
      </c>
      <c r="K386" s="1">
        <v>0</v>
      </c>
      <c r="L386" s="1">
        <v>349</v>
      </c>
      <c r="M386" s="1" t="s">
        <v>889</v>
      </c>
      <c r="N386" s="1">
        <v>2</v>
      </c>
      <c r="O386" s="1">
        <v>58</v>
      </c>
      <c r="P386" s="1">
        <v>192</v>
      </c>
      <c r="Q386" s="1">
        <v>97</v>
      </c>
      <c r="R386" s="1">
        <v>0</v>
      </c>
      <c r="S386" s="1">
        <v>349</v>
      </c>
    </row>
    <row r="387" spans="1:19" x14ac:dyDescent="0.25">
      <c r="A387" s="74">
        <v>39469</v>
      </c>
      <c r="B387" s="1" t="s">
        <v>831</v>
      </c>
      <c r="C387" s="1"/>
      <c r="D387" s="1">
        <v>5</v>
      </c>
      <c r="E387" s="75">
        <v>0.63541666666666663</v>
      </c>
      <c r="F387" s="1">
        <v>1500</v>
      </c>
      <c r="G387" s="1" t="s">
        <v>614</v>
      </c>
      <c r="H387" s="1" t="s">
        <v>484</v>
      </c>
      <c r="I387" s="1" t="s">
        <v>484</v>
      </c>
      <c r="J387" s="1">
        <v>0</v>
      </c>
      <c r="K387" s="1">
        <v>0</v>
      </c>
      <c r="L387" s="1">
        <v>700</v>
      </c>
      <c r="M387" s="1"/>
      <c r="N387" s="1">
        <v>0</v>
      </c>
      <c r="O387" s="86">
        <v>0</v>
      </c>
      <c r="P387" s="1">
        <v>0</v>
      </c>
      <c r="Q387" s="1">
        <v>0</v>
      </c>
      <c r="R387" s="1">
        <v>0</v>
      </c>
      <c r="S387" s="1">
        <v>700</v>
      </c>
    </row>
    <row r="388" spans="1:19" x14ac:dyDescent="0.25">
      <c r="A388" s="78">
        <v>39493</v>
      </c>
      <c r="B388" s="79" t="s">
        <v>971</v>
      </c>
      <c r="C388" s="79"/>
      <c r="D388" s="79">
        <v>5</v>
      </c>
      <c r="E388" s="80">
        <v>0.39444444444444443</v>
      </c>
      <c r="F388" s="79">
        <v>3</v>
      </c>
      <c r="G388" s="79" t="s">
        <v>600</v>
      </c>
      <c r="H388" s="79">
        <v>3</v>
      </c>
      <c r="I388" s="79">
        <v>2</v>
      </c>
      <c r="J388" s="79">
        <v>0</v>
      </c>
      <c r="K388" s="79">
        <v>0</v>
      </c>
      <c r="L388" s="79">
        <v>3</v>
      </c>
      <c r="M388" s="79" t="s">
        <v>972</v>
      </c>
      <c r="N388" s="79">
        <v>0</v>
      </c>
      <c r="O388" s="79">
        <v>1</v>
      </c>
      <c r="P388" s="79">
        <v>2</v>
      </c>
      <c r="Q388" s="79">
        <v>0</v>
      </c>
      <c r="R388" s="79">
        <v>0</v>
      </c>
      <c r="S388" s="79">
        <v>0</v>
      </c>
    </row>
    <row r="389" spans="1:19" x14ac:dyDescent="0.25">
      <c r="A389" s="78">
        <v>39495</v>
      </c>
      <c r="B389" s="31" t="s">
        <v>758</v>
      </c>
      <c r="C389" s="31"/>
      <c r="D389" s="31">
        <v>5</v>
      </c>
      <c r="E389" s="76">
        <v>0.49513888888888885</v>
      </c>
      <c r="F389" s="31">
        <v>201</v>
      </c>
      <c r="G389" s="31" t="s">
        <v>600</v>
      </c>
      <c r="H389" s="31" t="s">
        <v>484</v>
      </c>
      <c r="I389" s="31" t="s">
        <v>484</v>
      </c>
      <c r="J389" s="31">
        <v>0</v>
      </c>
      <c r="K389" s="31">
        <v>0</v>
      </c>
      <c r="L389" s="31">
        <v>201</v>
      </c>
      <c r="M389" s="31"/>
      <c r="N389" s="31">
        <v>11</v>
      </c>
      <c r="O389" s="31">
        <v>43</v>
      </c>
      <c r="P389" s="31">
        <v>46</v>
      </c>
      <c r="Q389" s="31">
        <v>91</v>
      </c>
      <c r="R389" s="31">
        <v>0</v>
      </c>
      <c r="S389" s="31">
        <v>0</v>
      </c>
    </row>
    <row r="390" spans="1:19" x14ac:dyDescent="0.25">
      <c r="A390" s="78">
        <v>39495</v>
      </c>
      <c r="B390" s="31" t="s">
        <v>758</v>
      </c>
      <c r="C390" s="31"/>
      <c r="D390" s="31">
        <v>5</v>
      </c>
      <c r="E390" s="76">
        <v>0.52083333333333326</v>
      </c>
      <c r="F390" s="31">
        <v>307</v>
      </c>
      <c r="G390" s="31" t="s">
        <v>600</v>
      </c>
      <c r="H390" s="31" t="s">
        <v>484</v>
      </c>
      <c r="I390" s="31" t="s">
        <v>484</v>
      </c>
      <c r="J390" s="31">
        <v>0</v>
      </c>
      <c r="K390" s="31">
        <v>0</v>
      </c>
      <c r="L390" s="31">
        <v>307</v>
      </c>
      <c r="M390" s="31"/>
      <c r="N390" s="31">
        <v>6</v>
      </c>
      <c r="O390" s="31">
        <v>121</v>
      </c>
      <c r="P390" s="31">
        <v>134</v>
      </c>
      <c r="Q390" s="31">
        <v>46</v>
      </c>
      <c r="R390" s="31">
        <v>0</v>
      </c>
      <c r="S390" s="31">
        <v>0</v>
      </c>
    </row>
    <row r="391" spans="1:19" x14ac:dyDescent="0.25">
      <c r="A391" s="78">
        <v>39497</v>
      </c>
      <c r="B391" s="79" t="s">
        <v>789</v>
      </c>
      <c r="C391" s="79"/>
      <c r="D391" s="31">
        <v>5</v>
      </c>
      <c r="E391" s="80">
        <v>0.53125</v>
      </c>
      <c r="F391" s="79">
        <v>5</v>
      </c>
      <c r="G391" s="79" t="s">
        <v>600</v>
      </c>
      <c r="H391" s="79">
        <v>3</v>
      </c>
      <c r="I391" s="79">
        <v>1</v>
      </c>
      <c r="J391" s="79">
        <v>0</v>
      </c>
      <c r="K391" s="79">
        <v>0</v>
      </c>
      <c r="L391" s="79">
        <v>5</v>
      </c>
      <c r="M391" s="79"/>
      <c r="N391" s="79">
        <v>0</v>
      </c>
      <c r="O391" s="79">
        <v>0</v>
      </c>
      <c r="P391" s="79">
        <v>5</v>
      </c>
      <c r="Q391" s="79">
        <v>0</v>
      </c>
      <c r="R391" s="79">
        <v>0</v>
      </c>
      <c r="S391" s="79">
        <v>0</v>
      </c>
    </row>
    <row r="392" spans="1:19" x14ac:dyDescent="0.25">
      <c r="A392" s="78">
        <v>39497</v>
      </c>
      <c r="B392" s="79" t="s">
        <v>973</v>
      </c>
      <c r="C392" s="79"/>
      <c r="D392" s="31">
        <v>5</v>
      </c>
      <c r="E392" s="80">
        <v>0.55902777777777779</v>
      </c>
      <c r="F392" s="79">
        <v>750</v>
      </c>
      <c r="G392" s="79" t="s">
        <v>614</v>
      </c>
      <c r="H392" s="79" t="s">
        <v>484</v>
      </c>
      <c r="I392" s="79">
        <v>22</v>
      </c>
      <c r="J392" s="79">
        <v>0</v>
      </c>
      <c r="K392" s="79">
        <v>0</v>
      </c>
      <c r="L392" s="79">
        <v>750</v>
      </c>
      <c r="M392" s="79" t="s">
        <v>819</v>
      </c>
      <c r="N392" s="79">
        <v>4</v>
      </c>
      <c r="O392" s="79">
        <v>685</v>
      </c>
      <c r="P392" s="79">
        <v>0</v>
      </c>
      <c r="Q392" s="79">
        <v>61</v>
      </c>
      <c r="R392" s="79">
        <v>0</v>
      </c>
      <c r="S392" s="79">
        <v>0</v>
      </c>
    </row>
    <row r="393" spans="1:19" x14ac:dyDescent="0.25">
      <c r="A393" s="74">
        <v>39514</v>
      </c>
      <c r="B393" s="73" t="s">
        <v>749</v>
      </c>
      <c r="D393" s="73">
        <v>5</v>
      </c>
      <c r="E393" s="81">
        <v>0.6020833333333333</v>
      </c>
      <c r="F393" s="73">
        <v>50</v>
      </c>
      <c r="G393" s="73" t="s">
        <v>614</v>
      </c>
      <c r="H393" s="73">
        <v>0</v>
      </c>
      <c r="I393" s="73">
        <v>0</v>
      </c>
      <c r="J393" s="73">
        <v>0</v>
      </c>
      <c r="K393" s="73">
        <v>0</v>
      </c>
      <c r="L393" s="73">
        <v>50</v>
      </c>
      <c r="N393" s="73">
        <v>0</v>
      </c>
      <c r="O393" s="73">
        <v>0</v>
      </c>
      <c r="P393" s="73">
        <v>0</v>
      </c>
      <c r="Q393" s="73">
        <v>0</v>
      </c>
      <c r="R393" s="73">
        <v>0</v>
      </c>
      <c r="S393" s="73">
        <v>50</v>
      </c>
    </row>
    <row r="394" spans="1:19" x14ac:dyDescent="0.25">
      <c r="A394" s="74">
        <v>39514</v>
      </c>
      <c r="B394" s="1" t="s">
        <v>1001</v>
      </c>
      <c r="C394" s="1"/>
      <c r="D394" s="1">
        <v>5</v>
      </c>
      <c r="E394" s="75">
        <v>0.61111111111111105</v>
      </c>
      <c r="F394" s="1">
        <v>113</v>
      </c>
      <c r="G394" s="1" t="s">
        <v>600</v>
      </c>
      <c r="H394" s="1">
        <v>0</v>
      </c>
      <c r="I394" s="1">
        <v>0</v>
      </c>
      <c r="J394" s="1">
        <v>0</v>
      </c>
      <c r="K394" s="1">
        <v>0</v>
      </c>
      <c r="L394" s="1">
        <v>113</v>
      </c>
      <c r="M394" s="1"/>
      <c r="N394" s="1">
        <v>5</v>
      </c>
      <c r="O394" s="1">
        <v>3</v>
      </c>
      <c r="P394" s="1">
        <v>91</v>
      </c>
      <c r="Q394" s="1">
        <v>14</v>
      </c>
      <c r="R394" s="1">
        <v>0</v>
      </c>
      <c r="S394" s="1">
        <v>0</v>
      </c>
    </row>
    <row r="395" spans="1:19" x14ac:dyDescent="0.25">
      <c r="A395" s="74">
        <v>39514</v>
      </c>
      <c r="B395" s="1" t="s">
        <v>1001</v>
      </c>
      <c r="C395" s="1"/>
      <c r="D395" s="1">
        <v>5</v>
      </c>
      <c r="E395" s="75">
        <v>0.61736111111111103</v>
      </c>
      <c r="F395" s="1">
        <v>86</v>
      </c>
      <c r="G395" s="1" t="s">
        <v>600</v>
      </c>
      <c r="H395" s="1">
        <v>0</v>
      </c>
      <c r="I395" s="1">
        <v>0</v>
      </c>
      <c r="J395" s="1">
        <v>0</v>
      </c>
      <c r="K395" s="1">
        <v>0</v>
      </c>
      <c r="L395" s="1">
        <v>86</v>
      </c>
      <c r="M395" s="1"/>
      <c r="N395" s="1">
        <v>0</v>
      </c>
      <c r="O395" s="1">
        <v>2</v>
      </c>
      <c r="P395" s="1">
        <v>78</v>
      </c>
      <c r="Q395" s="1">
        <v>6</v>
      </c>
      <c r="R395" s="1">
        <v>0</v>
      </c>
      <c r="S395" s="1">
        <v>0</v>
      </c>
    </row>
    <row r="396" spans="1:19" x14ac:dyDescent="0.25">
      <c r="A396" s="74">
        <v>39514</v>
      </c>
      <c r="B396" s="1" t="s">
        <v>1001</v>
      </c>
      <c r="C396" s="1"/>
      <c r="D396" s="1">
        <v>5</v>
      </c>
      <c r="E396" s="75">
        <v>0.62708333333333333</v>
      </c>
      <c r="F396" s="1">
        <v>158</v>
      </c>
      <c r="G396" s="1" t="s">
        <v>600</v>
      </c>
      <c r="H396" s="1">
        <v>0</v>
      </c>
      <c r="I396" s="1">
        <v>0</v>
      </c>
      <c r="J396" s="1">
        <v>0</v>
      </c>
      <c r="K396" s="1">
        <v>0</v>
      </c>
      <c r="L396" s="1">
        <v>158</v>
      </c>
      <c r="M396" s="1"/>
      <c r="N396" s="1">
        <v>2</v>
      </c>
      <c r="O396" s="1">
        <v>2</v>
      </c>
      <c r="P396" s="1">
        <v>151</v>
      </c>
      <c r="Q396" s="1">
        <v>3</v>
      </c>
      <c r="R396" s="1">
        <v>0</v>
      </c>
      <c r="S396" s="1">
        <v>0</v>
      </c>
    </row>
    <row r="397" spans="1:19" x14ac:dyDescent="0.25">
      <c r="A397" s="74">
        <v>39514</v>
      </c>
      <c r="B397" s="1" t="s">
        <v>1001</v>
      </c>
      <c r="C397" s="1"/>
      <c r="D397" s="1">
        <v>5</v>
      </c>
      <c r="E397" s="75">
        <v>0.62777777777777777</v>
      </c>
      <c r="F397" s="1">
        <v>158</v>
      </c>
      <c r="G397" s="1" t="s">
        <v>600</v>
      </c>
      <c r="H397" s="1">
        <v>0</v>
      </c>
      <c r="I397" s="1">
        <v>0</v>
      </c>
      <c r="J397" s="1">
        <v>0</v>
      </c>
      <c r="K397" s="1">
        <v>0</v>
      </c>
      <c r="L397" s="1">
        <v>158</v>
      </c>
      <c r="M397" s="1"/>
      <c r="N397" s="1">
        <v>0</v>
      </c>
      <c r="O397" s="1">
        <v>0</v>
      </c>
      <c r="P397" s="1">
        <v>0</v>
      </c>
      <c r="Q397" s="1">
        <v>0</v>
      </c>
      <c r="R397" s="1">
        <v>0</v>
      </c>
      <c r="S397" s="1">
        <v>158</v>
      </c>
    </row>
    <row r="398" spans="1:19" x14ac:dyDescent="0.25">
      <c r="A398" s="74">
        <v>39514</v>
      </c>
      <c r="B398" s="1" t="s">
        <v>1001</v>
      </c>
      <c r="C398" s="1"/>
      <c r="D398" s="1">
        <v>5</v>
      </c>
      <c r="E398" s="75">
        <v>0.62847222222222221</v>
      </c>
      <c r="F398" s="1">
        <v>28</v>
      </c>
      <c r="G398" s="1" t="s">
        <v>600</v>
      </c>
      <c r="H398" s="1">
        <v>28</v>
      </c>
      <c r="I398" s="1">
        <v>0</v>
      </c>
      <c r="J398" s="1">
        <v>0</v>
      </c>
      <c r="K398" s="1">
        <v>0</v>
      </c>
      <c r="L398" s="1">
        <v>28</v>
      </c>
      <c r="M398" s="1"/>
      <c r="N398" s="1">
        <v>0</v>
      </c>
      <c r="O398" s="1">
        <v>3</v>
      </c>
      <c r="P398" s="1">
        <v>20</v>
      </c>
      <c r="Q398" s="1">
        <v>5</v>
      </c>
      <c r="R398" s="1">
        <v>0</v>
      </c>
      <c r="S398" s="1">
        <v>0</v>
      </c>
    </row>
    <row r="399" spans="1:19" x14ac:dyDescent="0.25">
      <c r="A399" s="74">
        <v>39463</v>
      </c>
      <c r="B399" s="1" t="s">
        <v>789</v>
      </c>
      <c r="C399" s="1"/>
      <c r="D399" s="1">
        <v>6</v>
      </c>
      <c r="E399" s="75">
        <v>0.38472222222222219</v>
      </c>
      <c r="F399" s="1">
        <v>1</v>
      </c>
      <c r="G399" s="1" t="s">
        <v>600</v>
      </c>
      <c r="H399" s="1">
        <v>1</v>
      </c>
      <c r="I399" s="1">
        <v>1</v>
      </c>
      <c r="J399" s="1">
        <v>0</v>
      </c>
      <c r="K399" s="1">
        <v>0</v>
      </c>
      <c r="L399" s="1">
        <v>1</v>
      </c>
      <c r="M399" s="1" t="s">
        <v>833</v>
      </c>
      <c r="N399" s="1">
        <v>0</v>
      </c>
      <c r="O399" s="1">
        <v>0</v>
      </c>
      <c r="P399" s="1">
        <v>1</v>
      </c>
      <c r="Q399" s="1">
        <v>0</v>
      </c>
      <c r="R399" s="1">
        <v>0</v>
      </c>
      <c r="S399" s="1">
        <v>0</v>
      </c>
    </row>
    <row r="400" spans="1:19" x14ac:dyDescent="0.25">
      <c r="A400" s="74">
        <v>39463</v>
      </c>
      <c r="B400" s="1" t="s">
        <v>789</v>
      </c>
      <c r="C400" s="1"/>
      <c r="D400" s="1">
        <v>6</v>
      </c>
      <c r="E400" s="75">
        <v>0.3881944444444444</v>
      </c>
      <c r="F400" s="1">
        <v>18</v>
      </c>
      <c r="G400" s="1" t="s">
        <v>600</v>
      </c>
      <c r="H400" s="1">
        <v>18</v>
      </c>
      <c r="I400" s="1">
        <v>1</v>
      </c>
      <c r="J400" s="1">
        <v>0</v>
      </c>
      <c r="K400" s="1">
        <v>0</v>
      </c>
      <c r="L400" s="1">
        <v>18</v>
      </c>
      <c r="M400" s="1" t="s">
        <v>974</v>
      </c>
      <c r="N400" s="1">
        <v>0</v>
      </c>
      <c r="O400" s="1">
        <v>0</v>
      </c>
      <c r="P400" s="1">
        <v>18</v>
      </c>
      <c r="Q400" s="1">
        <v>0</v>
      </c>
      <c r="R400" s="1">
        <v>0</v>
      </c>
      <c r="S400" s="1">
        <v>0</v>
      </c>
    </row>
    <row r="401" spans="1:19" x14ac:dyDescent="0.25">
      <c r="A401" s="74">
        <v>39463</v>
      </c>
      <c r="B401" s="81" t="s">
        <v>758</v>
      </c>
      <c r="C401" s="73" t="s">
        <v>975</v>
      </c>
      <c r="D401" s="73">
        <v>6</v>
      </c>
      <c r="E401" s="81">
        <v>0.39444444444444443</v>
      </c>
      <c r="F401" s="73">
        <v>1</v>
      </c>
      <c r="G401" s="73" t="s">
        <v>600</v>
      </c>
      <c r="H401" s="73">
        <v>1</v>
      </c>
      <c r="I401" s="73">
        <v>1</v>
      </c>
      <c r="J401" s="73">
        <v>0</v>
      </c>
      <c r="K401" s="73">
        <v>0</v>
      </c>
      <c r="L401" s="73">
        <v>1</v>
      </c>
      <c r="M401" s="73" t="s">
        <v>816</v>
      </c>
      <c r="N401" s="73">
        <v>0</v>
      </c>
      <c r="O401" s="73">
        <v>0</v>
      </c>
      <c r="P401" s="73">
        <v>1</v>
      </c>
      <c r="Q401" s="73">
        <v>0</v>
      </c>
      <c r="R401" s="73">
        <v>0</v>
      </c>
      <c r="S401" s="73">
        <v>0</v>
      </c>
    </row>
    <row r="402" spans="1:19" x14ac:dyDescent="0.25">
      <c r="A402" s="74">
        <v>39463</v>
      </c>
      <c r="B402" s="73" t="s">
        <v>758</v>
      </c>
      <c r="D402" s="1">
        <v>6</v>
      </c>
      <c r="E402" s="81">
        <v>0.40069444444444441</v>
      </c>
      <c r="F402" s="73">
        <v>13</v>
      </c>
      <c r="G402" s="73" t="s">
        <v>600</v>
      </c>
      <c r="H402" s="73">
        <v>13</v>
      </c>
      <c r="I402" s="73">
        <v>1</v>
      </c>
      <c r="J402" s="73">
        <v>0</v>
      </c>
      <c r="K402" s="73">
        <v>0</v>
      </c>
      <c r="L402" s="73">
        <v>13</v>
      </c>
      <c r="M402" s="73" t="s">
        <v>826</v>
      </c>
      <c r="N402" s="73">
        <v>0</v>
      </c>
      <c r="O402" s="73">
        <v>0</v>
      </c>
      <c r="P402" s="73">
        <v>13</v>
      </c>
      <c r="Q402" s="73">
        <v>0</v>
      </c>
      <c r="R402" s="73">
        <v>0</v>
      </c>
      <c r="S402" s="73">
        <v>0</v>
      </c>
    </row>
    <row r="403" spans="1:19" x14ac:dyDescent="0.25">
      <c r="A403" s="74">
        <v>39463</v>
      </c>
      <c r="B403" s="73" t="s">
        <v>812</v>
      </c>
      <c r="C403" s="73" t="s">
        <v>976</v>
      </c>
      <c r="D403" s="1">
        <v>6</v>
      </c>
      <c r="E403" s="81">
        <v>0.40416666666666667</v>
      </c>
      <c r="F403" s="73">
        <v>63</v>
      </c>
      <c r="G403" s="73" t="s">
        <v>600</v>
      </c>
      <c r="H403" s="73" t="s">
        <v>484</v>
      </c>
      <c r="I403" s="73">
        <v>6</v>
      </c>
      <c r="J403" s="73">
        <v>0</v>
      </c>
      <c r="K403" s="73">
        <v>0</v>
      </c>
      <c r="L403" s="73">
        <v>63</v>
      </c>
      <c r="M403" s="73" t="s">
        <v>977</v>
      </c>
      <c r="N403" s="73">
        <v>0</v>
      </c>
      <c r="O403" s="73">
        <v>0</v>
      </c>
      <c r="P403" s="73">
        <v>63</v>
      </c>
      <c r="Q403" s="73">
        <v>0</v>
      </c>
      <c r="R403" s="73">
        <v>0</v>
      </c>
      <c r="S403" s="73">
        <v>0</v>
      </c>
    </row>
    <row r="404" spans="1:19" x14ac:dyDescent="0.25">
      <c r="A404" s="74">
        <v>39464</v>
      </c>
      <c r="B404" s="1" t="s">
        <v>743</v>
      </c>
      <c r="C404" s="1"/>
      <c r="D404" s="1">
        <v>6</v>
      </c>
      <c r="E404" s="75">
        <v>0.44791666666666663</v>
      </c>
      <c r="F404" s="1">
        <v>1</v>
      </c>
      <c r="G404" s="1" t="s">
        <v>600</v>
      </c>
      <c r="H404" s="1">
        <v>1</v>
      </c>
      <c r="I404" s="1">
        <v>1</v>
      </c>
      <c r="J404" s="1">
        <v>0</v>
      </c>
      <c r="K404" s="1">
        <v>0</v>
      </c>
      <c r="L404" s="1">
        <v>1</v>
      </c>
      <c r="M404" s="1" t="s">
        <v>978</v>
      </c>
      <c r="N404" s="1">
        <v>0</v>
      </c>
      <c r="O404" s="1">
        <v>0</v>
      </c>
      <c r="P404" s="1">
        <v>0</v>
      </c>
      <c r="Q404" s="1">
        <v>1</v>
      </c>
      <c r="R404" s="1">
        <v>0</v>
      </c>
      <c r="S404" s="1">
        <v>0</v>
      </c>
    </row>
    <row r="405" spans="1:19" x14ac:dyDescent="0.25">
      <c r="A405" s="74">
        <v>39464</v>
      </c>
      <c r="B405" s="1" t="s">
        <v>743</v>
      </c>
      <c r="C405" s="1"/>
      <c r="D405" s="1">
        <v>6</v>
      </c>
      <c r="E405" s="75">
        <v>0.4548611111111111</v>
      </c>
      <c r="F405" s="1">
        <v>600</v>
      </c>
      <c r="G405" s="1" t="s">
        <v>614</v>
      </c>
      <c r="H405" s="1" t="s">
        <v>484</v>
      </c>
      <c r="I405" s="1">
        <v>11</v>
      </c>
      <c r="J405" s="1">
        <v>0</v>
      </c>
      <c r="K405" s="1">
        <v>0</v>
      </c>
      <c r="L405" s="1">
        <v>600</v>
      </c>
      <c r="M405" s="1" t="s">
        <v>979</v>
      </c>
      <c r="N405" s="1">
        <v>0</v>
      </c>
      <c r="O405" s="1">
        <v>276</v>
      </c>
      <c r="P405" s="1">
        <v>0</v>
      </c>
      <c r="Q405" s="1">
        <v>19</v>
      </c>
      <c r="R405" s="1">
        <v>0</v>
      </c>
      <c r="S405" s="1">
        <v>0</v>
      </c>
    </row>
    <row r="406" spans="1:19" x14ac:dyDescent="0.25">
      <c r="A406" s="74">
        <v>39464</v>
      </c>
      <c r="B406" s="1" t="s">
        <v>743</v>
      </c>
      <c r="C406" s="1"/>
      <c r="D406" s="1">
        <v>6</v>
      </c>
      <c r="E406" s="75">
        <v>0.4770833333333333</v>
      </c>
      <c r="F406" s="1">
        <v>600</v>
      </c>
      <c r="G406" s="1" t="s">
        <v>614</v>
      </c>
      <c r="H406" s="1" t="s">
        <v>484</v>
      </c>
      <c r="I406" s="1">
        <v>11</v>
      </c>
      <c r="J406" s="1">
        <v>0</v>
      </c>
      <c r="K406" s="1">
        <v>0</v>
      </c>
      <c r="L406" s="1">
        <v>600</v>
      </c>
      <c r="M406" s="1" t="s">
        <v>979</v>
      </c>
      <c r="N406" s="1">
        <v>0</v>
      </c>
      <c r="O406" s="1">
        <v>600</v>
      </c>
      <c r="P406" s="1">
        <v>0</v>
      </c>
      <c r="Q406" s="1">
        <v>0</v>
      </c>
      <c r="R406" s="1">
        <v>0</v>
      </c>
      <c r="S406" s="1">
        <v>0</v>
      </c>
    </row>
    <row r="407" spans="1:19" x14ac:dyDescent="0.25">
      <c r="A407" s="74">
        <v>39464</v>
      </c>
      <c r="B407" s="31" t="s">
        <v>789</v>
      </c>
      <c r="C407" s="31"/>
      <c r="D407" s="31">
        <v>6</v>
      </c>
      <c r="E407" s="76">
        <v>0.44444444444444442</v>
      </c>
      <c r="F407" s="31">
        <v>11</v>
      </c>
      <c r="G407" s="31" t="s">
        <v>600</v>
      </c>
      <c r="H407" s="31">
        <v>11</v>
      </c>
      <c r="I407" s="31">
        <v>1</v>
      </c>
      <c r="J407" s="31">
        <v>0</v>
      </c>
      <c r="K407" s="31">
        <v>0</v>
      </c>
      <c r="L407" s="31">
        <v>11</v>
      </c>
      <c r="M407" s="31" t="s">
        <v>833</v>
      </c>
      <c r="N407" s="31">
        <v>0</v>
      </c>
      <c r="O407" s="31">
        <v>5</v>
      </c>
      <c r="P407" s="31">
        <v>6</v>
      </c>
      <c r="Q407" s="31">
        <v>0</v>
      </c>
      <c r="R407" s="31">
        <v>0</v>
      </c>
      <c r="S407" s="31">
        <v>0</v>
      </c>
    </row>
    <row r="408" spans="1:19" x14ac:dyDescent="0.25">
      <c r="A408" s="74">
        <v>39464</v>
      </c>
      <c r="B408" s="31" t="s">
        <v>758</v>
      </c>
      <c r="C408" s="31"/>
      <c r="D408" s="31">
        <v>6</v>
      </c>
      <c r="E408" s="76">
        <v>0.45347222222222222</v>
      </c>
      <c r="F408" s="31">
        <v>500</v>
      </c>
      <c r="G408" s="31" t="s">
        <v>600</v>
      </c>
      <c r="H408" s="31" t="s">
        <v>484</v>
      </c>
      <c r="I408" s="31">
        <v>12</v>
      </c>
      <c r="J408" s="31">
        <v>0</v>
      </c>
      <c r="K408" s="31">
        <v>0</v>
      </c>
      <c r="L408" s="31">
        <v>12</v>
      </c>
      <c r="M408" s="31" t="s">
        <v>980</v>
      </c>
      <c r="N408" s="31">
        <v>8</v>
      </c>
      <c r="O408" s="31">
        <v>388</v>
      </c>
      <c r="P408" s="31">
        <v>60</v>
      </c>
      <c r="Q408" s="31">
        <v>35</v>
      </c>
      <c r="R408" s="31">
        <v>0</v>
      </c>
      <c r="S408" s="31">
        <v>0</v>
      </c>
    </row>
    <row r="409" spans="1:19" x14ac:dyDescent="0.25">
      <c r="A409" s="74">
        <v>39465</v>
      </c>
      <c r="B409" s="31" t="s">
        <v>818</v>
      </c>
      <c r="C409" s="31"/>
      <c r="D409" s="31">
        <v>6</v>
      </c>
      <c r="E409" s="76">
        <v>0.51736111111111105</v>
      </c>
      <c r="F409" s="77">
        <v>1118</v>
      </c>
      <c r="G409" s="31" t="s">
        <v>600</v>
      </c>
      <c r="H409" s="31" t="s">
        <v>484</v>
      </c>
      <c r="I409" s="31">
        <v>11</v>
      </c>
      <c r="J409" s="31">
        <v>0</v>
      </c>
      <c r="K409" s="31">
        <v>0</v>
      </c>
      <c r="L409" s="31">
        <v>1118</v>
      </c>
      <c r="M409" s="31" t="s">
        <v>745</v>
      </c>
      <c r="N409" s="31">
        <v>0</v>
      </c>
      <c r="O409" s="31">
        <v>1105</v>
      </c>
      <c r="P409" s="31">
        <v>6</v>
      </c>
      <c r="Q409" s="31">
        <v>7</v>
      </c>
      <c r="R409" s="31">
        <v>0</v>
      </c>
      <c r="S409" s="31">
        <v>0</v>
      </c>
    </row>
    <row r="410" spans="1:19" x14ac:dyDescent="0.25">
      <c r="A410" s="78">
        <v>39468</v>
      </c>
      <c r="B410" s="79" t="s">
        <v>777</v>
      </c>
      <c r="C410" s="79"/>
      <c r="D410" s="31">
        <v>6</v>
      </c>
      <c r="E410" s="80">
        <v>0.61944444444444446</v>
      </c>
      <c r="F410" s="84">
        <v>1150</v>
      </c>
      <c r="G410" s="79" t="s">
        <v>614</v>
      </c>
      <c r="H410" s="79" t="s">
        <v>484</v>
      </c>
      <c r="I410" s="79">
        <v>21</v>
      </c>
      <c r="J410" s="79">
        <v>0</v>
      </c>
      <c r="K410" s="79">
        <v>0</v>
      </c>
      <c r="L410" s="79">
        <v>1150</v>
      </c>
      <c r="M410" s="79" t="s">
        <v>819</v>
      </c>
      <c r="N410" s="79">
        <v>0</v>
      </c>
      <c r="O410" s="79">
        <v>978</v>
      </c>
      <c r="P410" s="79">
        <v>0</v>
      </c>
      <c r="Q410" s="79">
        <v>172</v>
      </c>
      <c r="R410" s="79">
        <v>0</v>
      </c>
      <c r="S410" s="79">
        <v>0</v>
      </c>
    </row>
    <row r="411" spans="1:19" x14ac:dyDescent="0.25">
      <c r="A411" s="74">
        <v>39469</v>
      </c>
      <c r="B411" s="1" t="s">
        <v>747</v>
      </c>
      <c r="C411" s="1"/>
      <c r="D411" s="1">
        <v>6</v>
      </c>
      <c r="E411" s="75">
        <v>0.67291666666666661</v>
      </c>
      <c r="F411" s="1">
        <v>800</v>
      </c>
      <c r="G411" s="1" t="s">
        <v>614</v>
      </c>
      <c r="H411" s="1" t="s">
        <v>484</v>
      </c>
      <c r="I411" s="1" t="s">
        <v>484</v>
      </c>
      <c r="J411" s="1">
        <v>0</v>
      </c>
      <c r="K411" s="1">
        <v>0</v>
      </c>
      <c r="L411" s="1">
        <v>800</v>
      </c>
      <c r="M411" s="1"/>
      <c r="N411" s="1">
        <v>0</v>
      </c>
      <c r="O411" s="1">
        <v>0</v>
      </c>
      <c r="P411" s="1">
        <v>0</v>
      </c>
      <c r="Q411" s="1">
        <v>0</v>
      </c>
      <c r="R411" s="1">
        <v>0</v>
      </c>
      <c r="S411" s="1">
        <v>800</v>
      </c>
    </row>
    <row r="412" spans="1:19" x14ac:dyDescent="0.25">
      <c r="A412" s="74">
        <v>39469</v>
      </c>
      <c r="B412" s="1" t="s">
        <v>770</v>
      </c>
      <c r="C412" s="1"/>
      <c r="D412" s="1">
        <v>6</v>
      </c>
      <c r="E412" s="75">
        <v>0.65972222222222221</v>
      </c>
      <c r="F412" s="1">
        <v>35</v>
      </c>
      <c r="G412" s="1" t="s">
        <v>600</v>
      </c>
      <c r="H412" s="1">
        <v>35</v>
      </c>
      <c r="I412" s="1">
        <v>8</v>
      </c>
      <c r="J412" s="1">
        <v>0</v>
      </c>
      <c r="K412" s="1">
        <v>0</v>
      </c>
      <c r="L412" s="1">
        <v>35</v>
      </c>
      <c r="M412" s="1" t="s">
        <v>981</v>
      </c>
      <c r="N412" s="1">
        <v>0</v>
      </c>
      <c r="O412" s="86">
        <v>0</v>
      </c>
      <c r="P412" s="1">
        <v>35</v>
      </c>
      <c r="Q412" s="1">
        <v>0</v>
      </c>
      <c r="R412" s="1">
        <v>0</v>
      </c>
      <c r="S412" s="1">
        <v>0</v>
      </c>
    </row>
    <row r="413" spans="1:19" x14ac:dyDescent="0.25">
      <c r="A413" s="74">
        <v>39471</v>
      </c>
      <c r="B413" s="1" t="s">
        <v>758</v>
      </c>
      <c r="C413" s="1"/>
      <c r="D413" s="1">
        <v>6</v>
      </c>
      <c r="E413" s="75">
        <v>0.69930555555555551</v>
      </c>
      <c r="F413" s="1">
        <v>208</v>
      </c>
      <c r="G413" s="1" t="s">
        <v>600</v>
      </c>
      <c r="H413" s="1" t="s">
        <v>484</v>
      </c>
      <c r="I413" s="1" t="s">
        <v>484</v>
      </c>
      <c r="J413" s="1">
        <v>0</v>
      </c>
      <c r="K413" s="1">
        <v>0</v>
      </c>
      <c r="L413" s="1">
        <v>208</v>
      </c>
      <c r="M413" s="1" t="s">
        <v>889</v>
      </c>
      <c r="N413" s="1">
        <v>0</v>
      </c>
      <c r="O413" s="1">
        <v>102</v>
      </c>
      <c r="P413" s="1">
        <v>95</v>
      </c>
      <c r="Q413" s="1">
        <v>11</v>
      </c>
      <c r="R413" s="1">
        <v>0</v>
      </c>
      <c r="S413" s="1">
        <v>0</v>
      </c>
    </row>
    <row r="414" spans="1:19" x14ac:dyDescent="0.25">
      <c r="A414" s="74">
        <v>39471</v>
      </c>
      <c r="B414" s="73" t="s">
        <v>749</v>
      </c>
      <c r="D414" s="1">
        <v>6</v>
      </c>
      <c r="E414" s="81">
        <v>0.72638888888888886</v>
      </c>
      <c r="F414" s="73">
        <v>1</v>
      </c>
      <c r="G414" s="73" t="s">
        <v>600</v>
      </c>
      <c r="H414" s="73">
        <v>1</v>
      </c>
      <c r="I414" s="73">
        <v>1</v>
      </c>
      <c r="J414" s="73">
        <v>0</v>
      </c>
      <c r="K414" s="73">
        <v>0</v>
      </c>
      <c r="L414" s="73">
        <v>1</v>
      </c>
      <c r="M414" s="73" t="s">
        <v>982</v>
      </c>
      <c r="N414" s="73">
        <v>0</v>
      </c>
      <c r="O414" s="73">
        <v>0</v>
      </c>
      <c r="P414" s="73">
        <v>1</v>
      </c>
      <c r="Q414" s="73">
        <v>0</v>
      </c>
      <c r="R414" s="73">
        <v>0</v>
      </c>
      <c r="S414" s="73">
        <v>0</v>
      </c>
    </row>
    <row r="415" spans="1:19" x14ac:dyDescent="0.25">
      <c r="A415" s="78">
        <v>39493</v>
      </c>
      <c r="B415" s="79" t="s">
        <v>791</v>
      </c>
      <c r="C415" s="79"/>
      <c r="D415" s="79">
        <v>6</v>
      </c>
      <c r="E415" s="80">
        <v>0.42083333333333334</v>
      </c>
      <c r="F415" s="79">
        <v>4</v>
      </c>
      <c r="G415" s="79" t="s">
        <v>600</v>
      </c>
      <c r="H415" s="79">
        <v>4</v>
      </c>
      <c r="I415" s="79">
        <v>0</v>
      </c>
      <c r="J415" s="79">
        <v>0</v>
      </c>
      <c r="K415" s="79">
        <v>0</v>
      </c>
      <c r="L415" s="79">
        <v>4</v>
      </c>
      <c r="M415" s="79"/>
      <c r="N415" s="79">
        <v>0</v>
      </c>
      <c r="O415" s="79">
        <v>0</v>
      </c>
      <c r="P415" s="79">
        <v>4</v>
      </c>
      <c r="Q415" s="79">
        <v>0</v>
      </c>
      <c r="R415" s="79">
        <v>0</v>
      </c>
      <c r="S415" s="79">
        <v>0</v>
      </c>
    </row>
    <row r="416" spans="1:19" x14ac:dyDescent="0.25">
      <c r="A416" s="78">
        <v>39493</v>
      </c>
      <c r="B416" s="31" t="s">
        <v>971</v>
      </c>
      <c r="C416" s="31"/>
      <c r="D416" s="31">
        <v>6</v>
      </c>
      <c r="E416" s="76">
        <v>0.4506944444444444</v>
      </c>
      <c r="F416" s="31">
        <v>4</v>
      </c>
      <c r="G416" s="31" t="s">
        <v>600</v>
      </c>
      <c r="H416" s="31">
        <v>0</v>
      </c>
      <c r="I416" s="31">
        <v>0</v>
      </c>
      <c r="J416" s="31">
        <v>0</v>
      </c>
      <c r="K416" s="31">
        <v>0</v>
      </c>
      <c r="L416" s="31">
        <v>4</v>
      </c>
      <c r="M416" s="31"/>
      <c r="N416" s="31">
        <v>0</v>
      </c>
      <c r="O416" s="31">
        <v>0</v>
      </c>
      <c r="P416" s="31">
        <v>4</v>
      </c>
      <c r="Q416" s="31">
        <v>0</v>
      </c>
      <c r="R416" s="31">
        <v>0</v>
      </c>
      <c r="S416" s="31">
        <v>0</v>
      </c>
    </row>
    <row r="417" spans="1:19" x14ac:dyDescent="0.25">
      <c r="A417" s="78">
        <v>39493</v>
      </c>
      <c r="B417" s="79" t="s">
        <v>983</v>
      </c>
      <c r="C417" s="79"/>
      <c r="D417" s="79">
        <v>6</v>
      </c>
      <c r="E417" s="80">
        <v>0.45416666666666666</v>
      </c>
      <c r="F417" s="79">
        <v>3</v>
      </c>
      <c r="G417" s="79" t="s">
        <v>600</v>
      </c>
      <c r="H417" s="79">
        <v>3</v>
      </c>
      <c r="I417" s="79">
        <v>0</v>
      </c>
      <c r="J417" s="79">
        <v>0</v>
      </c>
      <c r="K417" s="79">
        <v>0</v>
      </c>
      <c r="L417" s="79">
        <v>3</v>
      </c>
      <c r="M417" s="79"/>
      <c r="N417" s="79">
        <v>0</v>
      </c>
      <c r="O417" s="79">
        <v>1</v>
      </c>
      <c r="P417" s="79">
        <v>2</v>
      </c>
      <c r="Q417" s="79">
        <v>0</v>
      </c>
      <c r="R417" s="79">
        <v>0</v>
      </c>
      <c r="S417" s="79">
        <v>0</v>
      </c>
    </row>
    <row r="418" spans="1:19" x14ac:dyDescent="0.25">
      <c r="A418" s="78">
        <v>39497</v>
      </c>
      <c r="B418" s="31" t="s">
        <v>984</v>
      </c>
      <c r="C418" s="31"/>
      <c r="D418" s="31">
        <v>6</v>
      </c>
      <c r="E418" s="76">
        <v>0.58333333333333326</v>
      </c>
      <c r="F418" s="31">
        <v>800</v>
      </c>
      <c r="G418" s="31" t="s">
        <v>614</v>
      </c>
      <c r="H418" s="31" t="s">
        <v>484</v>
      </c>
      <c r="I418" s="31">
        <v>13</v>
      </c>
      <c r="J418" s="31">
        <v>0</v>
      </c>
      <c r="K418" s="31">
        <v>0</v>
      </c>
      <c r="L418" s="31">
        <v>800</v>
      </c>
      <c r="M418" s="31" t="s">
        <v>819</v>
      </c>
      <c r="N418" s="31">
        <v>30</v>
      </c>
      <c r="O418" s="31">
        <v>690</v>
      </c>
      <c r="P418" s="31">
        <v>45</v>
      </c>
      <c r="Q418" s="31">
        <v>35</v>
      </c>
      <c r="R418" s="31">
        <v>0</v>
      </c>
      <c r="S418" s="31">
        <v>0</v>
      </c>
    </row>
    <row r="419" spans="1:19" x14ac:dyDescent="0.25">
      <c r="A419" s="78">
        <v>39497</v>
      </c>
      <c r="B419" s="31" t="s">
        <v>984</v>
      </c>
      <c r="C419" s="31"/>
      <c r="D419" s="31">
        <v>6</v>
      </c>
      <c r="E419" s="76">
        <v>0.60763888888888884</v>
      </c>
      <c r="F419" s="31">
        <v>463</v>
      </c>
      <c r="G419" s="31" t="s">
        <v>600</v>
      </c>
      <c r="H419" s="31" t="s">
        <v>484</v>
      </c>
      <c r="I419" s="31" t="s">
        <v>484</v>
      </c>
      <c r="J419" s="31">
        <v>0</v>
      </c>
      <c r="K419" s="31">
        <v>0</v>
      </c>
      <c r="L419" s="31">
        <v>463</v>
      </c>
      <c r="M419" s="31"/>
      <c r="N419" s="31">
        <v>0</v>
      </c>
      <c r="O419" s="31">
        <v>320</v>
      </c>
      <c r="P419" s="31">
        <v>105</v>
      </c>
      <c r="Q419" s="31">
        <v>38</v>
      </c>
      <c r="R419" s="31">
        <v>0</v>
      </c>
      <c r="S419" s="31">
        <v>0</v>
      </c>
    </row>
    <row r="420" spans="1:19" x14ac:dyDescent="0.25">
      <c r="A420" s="74">
        <v>39514</v>
      </c>
      <c r="B420" s="1" t="s">
        <v>1001</v>
      </c>
      <c r="C420" s="1"/>
      <c r="D420" s="1">
        <v>6</v>
      </c>
      <c r="E420" s="75">
        <v>0.6333333333333333</v>
      </c>
      <c r="F420" s="1">
        <v>52</v>
      </c>
      <c r="G420" s="1" t="s">
        <v>600</v>
      </c>
      <c r="H420" s="1">
        <v>0</v>
      </c>
      <c r="I420" s="1">
        <v>0</v>
      </c>
      <c r="J420" s="1">
        <v>0</v>
      </c>
      <c r="K420" s="1">
        <v>0</v>
      </c>
      <c r="L420" s="1">
        <v>52</v>
      </c>
      <c r="M420" s="1"/>
      <c r="N420" s="1">
        <v>0</v>
      </c>
      <c r="O420" s="1">
        <v>0</v>
      </c>
      <c r="P420" s="1">
        <v>52</v>
      </c>
      <c r="Q420" s="1">
        <v>0</v>
      </c>
      <c r="R420" s="1">
        <v>0</v>
      </c>
      <c r="S420" s="1">
        <v>0</v>
      </c>
    </row>
    <row r="421" spans="1:19" x14ac:dyDescent="0.25">
      <c r="A421" s="74">
        <v>39514</v>
      </c>
      <c r="B421" s="73" t="s">
        <v>1003</v>
      </c>
      <c r="D421" s="73">
        <v>6</v>
      </c>
      <c r="E421" s="81">
        <v>0.63680555555555551</v>
      </c>
      <c r="F421" s="73">
        <v>200</v>
      </c>
      <c r="G421" s="73" t="s">
        <v>614</v>
      </c>
      <c r="H421" s="73">
        <v>0</v>
      </c>
      <c r="I421" s="73">
        <v>0</v>
      </c>
      <c r="J421" s="73">
        <v>0</v>
      </c>
      <c r="K421" s="73">
        <v>0</v>
      </c>
      <c r="L421" s="73">
        <v>200</v>
      </c>
      <c r="N421" s="73">
        <v>0</v>
      </c>
      <c r="O421" s="73">
        <v>10</v>
      </c>
      <c r="P421" s="73">
        <v>180</v>
      </c>
      <c r="Q421" s="73">
        <v>10</v>
      </c>
      <c r="R421" s="73">
        <v>0</v>
      </c>
      <c r="S421" s="73">
        <v>0</v>
      </c>
    </row>
    <row r="422" spans="1:19" x14ac:dyDescent="0.25">
      <c r="A422" s="74">
        <v>39514</v>
      </c>
      <c r="B422" s="73" t="s">
        <v>987</v>
      </c>
      <c r="D422" s="73">
        <v>6</v>
      </c>
      <c r="E422" s="81">
        <v>0.64513888888888882</v>
      </c>
      <c r="F422" s="73">
        <v>192</v>
      </c>
      <c r="G422" s="73" t="s">
        <v>600</v>
      </c>
      <c r="H422" s="73">
        <v>146</v>
      </c>
      <c r="I422" s="73">
        <v>5</v>
      </c>
      <c r="J422" s="73">
        <v>0</v>
      </c>
      <c r="K422" s="73">
        <v>0</v>
      </c>
      <c r="L422" s="73">
        <v>192</v>
      </c>
      <c r="N422" s="73">
        <v>2</v>
      </c>
      <c r="O422" s="73">
        <v>14</v>
      </c>
      <c r="P422" s="73">
        <v>125</v>
      </c>
      <c r="Q422" s="73">
        <v>53</v>
      </c>
      <c r="R422" s="73">
        <v>0</v>
      </c>
      <c r="S422" s="73">
        <v>0</v>
      </c>
    </row>
    <row r="423" spans="1:19" x14ac:dyDescent="0.25">
      <c r="A423" s="74">
        <v>39514</v>
      </c>
      <c r="B423" s="73" t="s">
        <v>987</v>
      </c>
      <c r="D423" s="73">
        <v>6</v>
      </c>
      <c r="E423" s="81">
        <v>0.64791666666666659</v>
      </c>
      <c r="F423" s="73">
        <v>100</v>
      </c>
      <c r="G423" s="73" t="s">
        <v>600</v>
      </c>
      <c r="H423" s="73" t="s">
        <v>484</v>
      </c>
      <c r="I423" s="73" t="s">
        <v>484</v>
      </c>
      <c r="J423" s="73">
        <v>0</v>
      </c>
      <c r="K423" s="73">
        <v>0</v>
      </c>
      <c r="L423" s="73">
        <v>100</v>
      </c>
      <c r="N423" s="73">
        <v>0</v>
      </c>
      <c r="O423" s="73">
        <v>0</v>
      </c>
      <c r="P423" s="73">
        <v>0</v>
      </c>
      <c r="Q423" s="73">
        <v>0</v>
      </c>
      <c r="R423" s="73">
        <v>0</v>
      </c>
      <c r="S423" s="73">
        <v>100</v>
      </c>
    </row>
    <row r="424" spans="1:19" x14ac:dyDescent="0.25">
      <c r="A424" s="74">
        <v>39514</v>
      </c>
      <c r="B424" s="73" t="s">
        <v>987</v>
      </c>
      <c r="D424" s="73">
        <v>6</v>
      </c>
      <c r="E424" s="81">
        <v>0.64861111111111103</v>
      </c>
      <c r="F424" s="73">
        <v>192</v>
      </c>
      <c r="G424" s="73" t="s">
        <v>600</v>
      </c>
      <c r="H424" s="73">
        <v>146</v>
      </c>
      <c r="I424" s="73">
        <v>5</v>
      </c>
      <c r="J424" s="73">
        <v>0</v>
      </c>
      <c r="K424" s="73">
        <v>0</v>
      </c>
      <c r="L424" s="73">
        <v>192</v>
      </c>
      <c r="N424" s="73">
        <v>0</v>
      </c>
      <c r="O424" s="73">
        <v>0</v>
      </c>
      <c r="P424" s="73">
        <v>0</v>
      </c>
      <c r="Q424" s="73">
        <v>0</v>
      </c>
      <c r="R424" s="73">
        <v>0</v>
      </c>
      <c r="S424" s="73">
        <v>192</v>
      </c>
    </row>
    <row r="425" spans="1:19" x14ac:dyDescent="0.25">
      <c r="A425" s="74">
        <v>39514</v>
      </c>
      <c r="B425" s="73" t="s">
        <v>1004</v>
      </c>
      <c r="D425" s="73">
        <v>6</v>
      </c>
      <c r="E425" s="81">
        <v>0.65069444444444446</v>
      </c>
      <c r="F425" s="73">
        <v>203</v>
      </c>
      <c r="G425" s="73" t="s">
        <v>600</v>
      </c>
      <c r="H425" s="73">
        <v>0</v>
      </c>
      <c r="I425" s="73">
        <v>0</v>
      </c>
      <c r="J425" s="73">
        <v>0</v>
      </c>
      <c r="K425" s="73">
        <v>0</v>
      </c>
      <c r="L425" s="73">
        <v>203</v>
      </c>
      <c r="N425" s="73">
        <v>0</v>
      </c>
      <c r="O425" s="73">
        <v>0</v>
      </c>
      <c r="P425" s="73">
        <v>194</v>
      </c>
      <c r="Q425" s="73">
        <v>9</v>
      </c>
      <c r="R425" s="73">
        <v>0</v>
      </c>
      <c r="S425" s="73">
        <v>0</v>
      </c>
    </row>
    <row r="426" spans="1:19" x14ac:dyDescent="0.25">
      <c r="A426" s="74">
        <v>39514</v>
      </c>
      <c r="B426" s="73" t="s">
        <v>987</v>
      </c>
      <c r="D426" s="73">
        <v>6</v>
      </c>
      <c r="E426" s="81">
        <v>0.65277777777777779</v>
      </c>
      <c r="F426" s="73">
        <v>180</v>
      </c>
      <c r="G426" s="73" t="s">
        <v>600</v>
      </c>
      <c r="H426" s="73">
        <v>0</v>
      </c>
      <c r="I426" s="73">
        <v>0</v>
      </c>
      <c r="J426" s="73">
        <v>0</v>
      </c>
      <c r="K426" s="73">
        <v>0</v>
      </c>
      <c r="L426" s="73">
        <v>180</v>
      </c>
      <c r="N426" s="73">
        <v>0</v>
      </c>
      <c r="O426" s="73">
        <v>0</v>
      </c>
      <c r="P426" s="73">
        <v>0</v>
      </c>
      <c r="Q426" s="73">
        <v>0</v>
      </c>
      <c r="R426" s="73">
        <v>0</v>
      </c>
      <c r="S426" s="73">
        <v>180</v>
      </c>
    </row>
    <row r="427" spans="1:19" x14ac:dyDescent="0.25">
      <c r="A427" s="74">
        <v>39514</v>
      </c>
      <c r="B427" s="81" t="s">
        <v>987</v>
      </c>
      <c r="D427" s="73">
        <v>6</v>
      </c>
      <c r="E427" s="81">
        <v>0.65972222222222221</v>
      </c>
      <c r="F427" s="73">
        <v>154</v>
      </c>
      <c r="G427" s="73" t="s">
        <v>600</v>
      </c>
      <c r="H427" s="73">
        <v>0</v>
      </c>
      <c r="I427" s="73">
        <v>0</v>
      </c>
      <c r="J427" s="73">
        <v>0</v>
      </c>
      <c r="K427" s="73">
        <v>0</v>
      </c>
      <c r="L427" s="73">
        <v>154</v>
      </c>
      <c r="N427" s="73">
        <v>0</v>
      </c>
      <c r="O427" s="73">
        <v>15</v>
      </c>
      <c r="P427" s="73">
        <v>124</v>
      </c>
      <c r="Q427" s="73">
        <v>15</v>
      </c>
      <c r="R427" s="73">
        <v>0</v>
      </c>
      <c r="S427" s="7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Ghana benthos sampling</vt:lpstr>
      <vt:lpstr>Netherlands benthos sampling</vt:lpstr>
      <vt:lpstr>Energy estimates</vt:lpstr>
      <vt:lpstr>Netherlands activity</vt:lpstr>
      <vt:lpstr>Sheet7</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Kirstengrond</dc:creator>
  <cp:lastModifiedBy>Kirstengrond</cp:lastModifiedBy>
  <dcterms:created xsi:type="dcterms:W3CDTF">2015-05-01T15:27:23Z</dcterms:created>
  <dcterms:modified xsi:type="dcterms:W3CDTF">2015-05-01T15:50:48Z</dcterms:modified>
</cp:coreProperties>
</file>