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19320" windowHeight="9180" activeTab="1"/>
  </bookViews>
  <sheets>
    <sheet name="Barnacles eaten" sheetId="3" r:id="rId1"/>
    <sheet name="Data for Statistica" sheetId="4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4" i="4"/>
  <c r="J53"/>
  <c r="J52"/>
  <c r="J51"/>
  <c r="J50"/>
  <c r="I54"/>
  <c r="I53"/>
  <c r="I52"/>
  <c r="I51"/>
  <c r="I50"/>
  <c r="J28"/>
  <c r="I28"/>
  <c r="J27"/>
  <c r="I27"/>
  <c r="L15"/>
  <c r="N15"/>
  <c r="L36"/>
  <c r="L14"/>
  <c r="N14"/>
  <c r="L35"/>
  <c r="L13"/>
  <c r="N13"/>
  <c r="L34"/>
  <c r="L12"/>
  <c r="N12"/>
  <c r="L33"/>
  <c r="L11"/>
  <c r="N11"/>
  <c r="L32"/>
  <c r="K15"/>
  <c r="M15"/>
  <c r="K36"/>
  <c r="K14"/>
  <c r="M14"/>
  <c r="K35"/>
  <c r="K13"/>
  <c r="M13"/>
  <c r="K34"/>
  <c r="K12"/>
  <c r="M12"/>
  <c r="K33"/>
  <c r="K11"/>
  <c r="M11"/>
  <c r="K32"/>
  <c r="J15"/>
  <c r="J36"/>
  <c r="J14"/>
  <c r="J35"/>
  <c r="J13"/>
  <c r="J34"/>
  <c r="J12"/>
  <c r="J33"/>
  <c r="J11"/>
  <c r="J32"/>
  <c r="I15"/>
  <c r="I36"/>
  <c r="I14"/>
  <c r="I35"/>
  <c r="I13"/>
  <c r="I34"/>
  <c r="I12"/>
  <c r="I33"/>
  <c r="I11"/>
  <c r="I32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J26"/>
  <c r="I26"/>
  <c r="G6"/>
  <c r="H6"/>
  <c r="I6"/>
  <c r="J6"/>
  <c r="K6"/>
  <c r="L6"/>
  <c r="M6"/>
  <c r="N6"/>
  <c r="O6"/>
  <c r="F6"/>
  <c r="J22" i="3"/>
  <c r="J23"/>
  <c r="J24"/>
  <c r="J25"/>
  <c r="J26"/>
  <c r="J27"/>
  <c r="J28"/>
  <c r="J29"/>
  <c r="J30"/>
  <c r="J31"/>
  <c r="J32"/>
  <c r="J33"/>
  <c r="J34"/>
  <c r="J35"/>
  <c r="J36"/>
  <c r="J6"/>
  <c r="J7"/>
  <c r="J8"/>
  <c r="J9"/>
  <c r="J10"/>
  <c r="J11"/>
  <c r="J12"/>
  <c r="J13"/>
  <c r="J14"/>
  <c r="J15"/>
  <c r="J16"/>
  <c r="J17"/>
  <c r="J18"/>
  <c r="J19"/>
  <c r="J5"/>
  <c r="M23"/>
  <c r="M24"/>
  <c r="M25"/>
  <c r="M26"/>
  <c r="M22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M6"/>
  <c r="M7"/>
  <c r="M8"/>
  <c r="M9"/>
  <c r="M5"/>
  <c r="E6"/>
  <c r="F6"/>
  <c r="E11"/>
  <c r="F11"/>
  <c r="E16"/>
  <c r="F16"/>
  <c r="E7"/>
  <c r="F7"/>
  <c r="E12"/>
  <c r="F12"/>
  <c r="E17"/>
  <c r="F17"/>
  <c r="E8"/>
  <c r="F8"/>
  <c r="E13"/>
  <c r="F13"/>
  <c r="E18"/>
  <c r="F18"/>
  <c r="E9"/>
  <c r="F9"/>
  <c r="E14"/>
  <c r="F14"/>
  <c r="E19"/>
  <c r="F19"/>
  <c r="E5"/>
  <c r="F5"/>
  <c r="E10"/>
  <c r="F10"/>
  <c r="E15"/>
  <c r="F15"/>
</calcChain>
</file>

<file path=xl/sharedStrings.xml><?xml version="1.0" encoding="utf-8"?>
<sst xmlns="http://schemas.openxmlformats.org/spreadsheetml/2006/main" count="307" uniqueCount="124">
  <si>
    <t>Site</t>
  </si>
  <si>
    <t>8m</t>
  </si>
  <si>
    <t>6m</t>
  </si>
  <si>
    <t>4m</t>
  </si>
  <si>
    <t>2m</t>
  </si>
  <si>
    <t>0,3m</t>
  </si>
  <si>
    <t xml:space="preserve">NORTH (1) </t>
  </si>
  <si>
    <t xml:space="preserve">SOUTH (2) </t>
  </si>
  <si>
    <t xml:space="preserve">SOUTH (3) </t>
  </si>
  <si>
    <t>Before</t>
  </si>
  <si>
    <t>After</t>
  </si>
  <si>
    <t>Mean value 8m</t>
  </si>
  <si>
    <t>Mean value 6m</t>
  </si>
  <si>
    <t>Mean value 4m</t>
  </si>
  <si>
    <t>Mean value 2m</t>
  </si>
  <si>
    <t>Mean value 0,3m</t>
  </si>
  <si>
    <t xml:space="preserve">NORTH (3) </t>
  </si>
  <si>
    <t xml:space="preserve">SOUTH (1) </t>
  </si>
  <si>
    <t>Transplantation</t>
  </si>
  <si>
    <t>Nurseries</t>
  </si>
  <si>
    <t>Before/after</t>
  </si>
  <si>
    <t>Negative values corrected</t>
  </si>
  <si>
    <t>1-(before/after)</t>
  </si>
  <si>
    <t>% Barnacles eaten</t>
  </si>
  <si>
    <t>D1 (8m)</t>
  </si>
  <si>
    <t>D2 (6m)</t>
  </si>
  <si>
    <t>D3 (4m)</t>
  </si>
  <si>
    <t>D4 (2m)</t>
  </si>
  <si>
    <t>D5 (0.3m)</t>
  </si>
  <si>
    <t>S1 (Transplantation)</t>
  </si>
  <si>
    <t>S2 (Nursery)</t>
  </si>
  <si>
    <t>Depth</t>
  </si>
  <si>
    <t>site</t>
  </si>
  <si>
    <t>Tukey HSD test; variable % Barnacles Eaten (Spreadsheet1 in Barnacles)</t>
  </si>
  <si>
    <t>Error: Between MS = .02165, df = 20.000</t>
  </si>
  <si>
    <t>{1}</t>
  </si>
  <si>
    <t>{2}</t>
  </si>
  <si>
    <t>{3}</t>
  </si>
  <si>
    <t>{4}</t>
  </si>
  <si>
    <t>{5}</t>
  </si>
  <si>
    <t>{6}</t>
  </si>
  <si>
    <t>{7}</t>
  </si>
  <si>
    <t>{8}</t>
  </si>
  <si>
    <t>{9}</t>
  </si>
  <si>
    <t>{10}</t>
  </si>
  <si>
    <t>.04380</t>
  </si>
  <si>
    <t>.10668</t>
  </si>
  <si>
    <t>.01000</t>
  </si>
  <si>
    <t>.83266</t>
  </si>
  <si>
    <t>.94761</t>
  </si>
  <si>
    <t>.20827</t>
  </si>
  <si>
    <t>.06042</t>
  </si>
  <si>
    <t>.17059</t>
  </si>
  <si>
    <t>.06667</t>
  </si>
  <si>
    <t>.10526</t>
  </si>
  <si>
    <t>0.999925</t>
  </si>
  <si>
    <t>0.000238</t>
  </si>
  <si>
    <t>0.000190</t>
  </si>
  <si>
    <t>0.923202</t>
  </si>
  <si>
    <t>0.984021</t>
  </si>
  <si>
    <t>0.999938</t>
  </si>
  <si>
    <t>0.997680</t>
  </si>
  <si>
    <t>0.000374</t>
  </si>
  <si>
    <t>0.000203</t>
  </si>
  <si>
    <t>0.996635</t>
  </si>
  <si>
    <t>0.999994</t>
  </si>
  <si>
    <t>0.999914</t>
  </si>
  <si>
    <t>0.999998</t>
  </si>
  <si>
    <t>0.000212</t>
  </si>
  <si>
    <t>0.000188</t>
  </si>
  <si>
    <t>0.808989</t>
  </si>
  <si>
    <t>0.999988</t>
  </si>
  <si>
    <t>0.932620</t>
  </si>
  <si>
    <t>0.999969</t>
  </si>
  <si>
    <t>0.997924</t>
  </si>
  <si>
    <t>0.991793</t>
  </si>
  <si>
    <t>0.001534</t>
  </si>
  <si>
    <t>0.000260</t>
  </si>
  <si>
    <t>0.000844</t>
  </si>
  <si>
    <t>0.000270</t>
  </si>
  <si>
    <t>0.000369</t>
  </si>
  <si>
    <t>0.3m</t>
  </si>
  <si>
    <t>0.000330</t>
  </si>
  <si>
    <t>0.000192</t>
  </si>
  <si>
    <t>0.000253</t>
  </si>
  <si>
    <t>Nursery</t>
  </si>
  <si>
    <t>0.958032</t>
  </si>
  <si>
    <t>0.999999</t>
  </si>
  <si>
    <t>0.967653</t>
  </si>
  <si>
    <t>0.996274</t>
  </si>
  <si>
    <t>0.993920</t>
  </si>
  <si>
    <t>0.999996</t>
  </si>
  <si>
    <t>0.996027</t>
  </si>
  <si>
    <t>0.999897</t>
  </si>
  <si>
    <t>trans S.E.</t>
  </si>
  <si>
    <t>nurse S.E.</t>
  </si>
  <si>
    <t>Number of Barnacles eaten</t>
  </si>
  <si>
    <t>5.5</t>
  </si>
  <si>
    <t>20.5</t>
  </si>
  <si>
    <t>Ranked % Barn Eaten</t>
  </si>
  <si>
    <t>29.5</t>
  </si>
  <si>
    <t>Overall (mean)</t>
  </si>
  <si>
    <t>Transplant</t>
  </si>
  <si>
    <t>% barnacle eaten</t>
  </si>
  <si>
    <t>Transform</t>
  </si>
  <si>
    <t>ArcSin</t>
  </si>
  <si>
    <t>0.3 m</t>
  </si>
  <si>
    <t>2 m</t>
  </si>
  <si>
    <t>4 m</t>
  </si>
  <si>
    <t>6 m</t>
  </si>
  <si>
    <t>8 m</t>
  </si>
  <si>
    <t>Trans SE</t>
  </si>
  <si>
    <t>Trans STDEV</t>
  </si>
  <si>
    <t>Nur STDEV</t>
  </si>
  <si>
    <t>NurSE</t>
  </si>
  <si>
    <t>Percent values</t>
  </si>
  <si>
    <t>overall (stdev)</t>
  </si>
  <si>
    <t>Overall SE</t>
  </si>
  <si>
    <t>REFERENCE</t>
  </si>
  <si>
    <t>Top 94.8, table below how many times higher than each cell</t>
  </si>
  <si>
    <t>Data organized for Statistica analysis</t>
  </si>
  <si>
    <t>MEAN =</t>
  </si>
  <si>
    <t>Frias-Torres S, van de Geer C. Testing animal assisted cleaning prior to transplantation in coral reef restoration</t>
  </si>
  <si>
    <t>RAW DATA-BARNACLES EATEN AT EXPERIMENTAL SETUP, TRANSPLANTATION (TREATMENT) AND NURSERY (CONTROL) SITES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</si>
</sst>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%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58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9" fontId="0" fillId="0" borderId="0" xfId="1" applyFont="1" applyAlignment="1">
      <alignment horizontal="center"/>
    </xf>
    <xf numFmtId="9" fontId="0" fillId="0" borderId="7" xfId="1" applyFont="1" applyBorder="1" applyAlignment="1">
      <alignment horizontal="center"/>
    </xf>
    <xf numFmtId="9" fontId="0" fillId="0" borderId="0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3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1" applyNumberFormat="1" applyFont="1" applyAlignment="1">
      <alignment horizontal="center"/>
    </xf>
    <xf numFmtId="2" fontId="0" fillId="0" borderId="0" xfId="1" applyNumberFormat="1" applyFont="1" applyAlignment="1">
      <alignment horizont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7" fillId="0" borderId="0" xfId="0" applyFont="1"/>
    <xf numFmtId="0" fontId="7" fillId="0" borderId="0" xfId="0" applyFont="1" applyFill="1"/>
    <xf numFmtId="1" fontId="0" fillId="0" borderId="0" xfId="0" applyNumberFormat="1"/>
    <xf numFmtId="165" fontId="0" fillId="0" borderId="0" xfId="1" applyNumberFormat="1" applyFont="1"/>
    <xf numFmtId="165" fontId="7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0" fillId="2" borderId="4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19" xfId="0" applyNumberForma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8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5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strRef>
              <c:f>'Data for Statistica'!$I$20</c:f>
              <c:strCache>
                <c:ptCount val="1"/>
                <c:pt idx="0">
                  <c:v>Transplantation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'Data for Statistica'!$K$21:$K$25</c:f>
                <c:numCache>
                  <c:formatCode>General</c:formatCode>
                  <c:ptCount val="5"/>
                  <c:pt idx="0">
                    <c:v>2.6720000000000001E-2</c:v>
                  </c:pt>
                  <c:pt idx="1">
                    <c:v>9.3177999999999997E-2</c:v>
                  </c:pt>
                  <c:pt idx="2">
                    <c:v>0.01</c:v>
                  </c:pt>
                  <c:pt idx="3">
                    <c:v>4.7357999999999997E-2</c:v>
                  </c:pt>
                  <c:pt idx="4">
                    <c:v>2.3701E-2</c:v>
                  </c:pt>
                </c:numCache>
              </c:numRef>
            </c:plus>
            <c:minus>
              <c:numRef>
                <c:f>'Data for Statistica'!$K$21:$K$25</c:f>
                <c:numCache>
                  <c:formatCode>General</c:formatCode>
                  <c:ptCount val="5"/>
                  <c:pt idx="0">
                    <c:v>2.6720000000000001E-2</c:v>
                  </c:pt>
                  <c:pt idx="1">
                    <c:v>9.3177999999999997E-2</c:v>
                  </c:pt>
                  <c:pt idx="2">
                    <c:v>0.01</c:v>
                  </c:pt>
                  <c:pt idx="3">
                    <c:v>4.7357999999999997E-2</c:v>
                  </c:pt>
                  <c:pt idx="4">
                    <c:v>2.3701E-2</c:v>
                  </c:pt>
                </c:numCache>
              </c:numRef>
            </c:minus>
          </c:errBars>
          <c:cat>
            <c:strRef>
              <c:f>'Data for Statistica'!$H$21:$H$25</c:f>
              <c:strCache>
                <c:ptCount val="5"/>
                <c:pt idx="0">
                  <c:v>0.3 m</c:v>
                </c:pt>
                <c:pt idx="1">
                  <c:v>2 m</c:v>
                </c:pt>
                <c:pt idx="2">
                  <c:v>4 m</c:v>
                </c:pt>
                <c:pt idx="3">
                  <c:v>6 m</c:v>
                </c:pt>
                <c:pt idx="4">
                  <c:v>8 m</c:v>
                </c:pt>
              </c:strCache>
            </c:strRef>
          </c:cat>
          <c:val>
            <c:numRef>
              <c:f>'Data for Statistica'!$I$21:$I$25</c:f>
              <c:numCache>
                <c:formatCode>0.0%</c:formatCode>
                <c:ptCount val="5"/>
                <c:pt idx="0">
                  <c:v>0.94761208576998046</c:v>
                </c:pt>
                <c:pt idx="1">
                  <c:v>0.83265536723163847</c:v>
                </c:pt>
                <c:pt idx="2">
                  <c:v>1.0000000000000009E-2</c:v>
                </c:pt>
                <c:pt idx="3">
                  <c:v>0.10668369518944232</c:v>
                </c:pt>
                <c:pt idx="4">
                  <c:v>4.3798449612403124E-2</c:v>
                </c:pt>
              </c:numCache>
            </c:numRef>
          </c:val>
        </c:ser>
        <c:ser>
          <c:idx val="1"/>
          <c:order val="1"/>
          <c:tx>
            <c:strRef>
              <c:f>'Data for Statistica'!$J$20</c:f>
              <c:strCache>
                <c:ptCount val="1"/>
                <c:pt idx="0">
                  <c:v>Nursery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errBars>
            <c:errBarType val="both"/>
            <c:errValType val="cust"/>
            <c:plus>
              <c:numRef>
                <c:f>'Data for Statistica'!$L$21:$L$25</c:f>
                <c:numCache>
                  <c:formatCode>General</c:formatCode>
                  <c:ptCount val="5"/>
                  <c:pt idx="0">
                    <c:v>0.105263</c:v>
                  </c:pt>
                  <c:pt idx="1">
                    <c:v>6.6667000000000004E-2</c:v>
                  </c:pt>
                  <c:pt idx="2">
                    <c:v>0.164741</c:v>
                  </c:pt>
                  <c:pt idx="3">
                    <c:v>3.8538999999999997E-2</c:v>
                  </c:pt>
                  <c:pt idx="4">
                    <c:v>0.12537400000000001</c:v>
                  </c:pt>
                </c:numCache>
              </c:numRef>
            </c:plus>
            <c:minus>
              <c:numRef>
                <c:f>'Data for Statistica'!$L$21:$L$25</c:f>
                <c:numCache>
                  <c:formatCode>General</c:formatCode>
                  <c:ptCount val="5"/>
                  <c:pt idx="0">
                    <c:v>0.105263</c:v>
                  </c:pt>
                  <c:pt idx="1">
                    <c:v>6.6667000000000004E-2</c:v>
                  </c:pt>
                  <c:pt idx="2">
                    <c:v>0.164741</c:v>
                  </c:pt>
                  <c:pt idx="3">
                    <c:v>3.8538999999999997E-2</c:v>
                  </c:pt>
                  <c:pt idx="4">
                    <c:v>0.12537400000000001</c:v>
                  </c:pt>
                </c:numCache>
              </c:numRef>
            </c:minus>
          </c:errBars>
          <c:cat>
            <c:strRef>
              <c:f>'Data for Statistica'!$H$21:$H$25</c:f>
              <c:strCache>
                <c:ptCount val="5"/>
                <c:pt idx="0">
                  <c:v>0.3 m</c:v>
                </c:pt>
                <c:pt idx="1">
                  <c:v>2 m</c:v>
                </c:pt>
                <c:pt idx="2">
                  <c:v>4 m</c:v>
                </c:pt>
                <c:pt idx="3">
                  <c:v>6 m</c:v>
                </c:pt>
                <c:pt idx="4">
                  <c:v>8 m</c:v>
                </c:pt>
              </c:strCache>
            </c:strRef>
          </c:cat>
          <c:val>
            <c:numRef>
              <c:f>'Data for Statistica'!$J$21:$J$25</c:f>
              <c:numCache>
                <c:formatCode>0.0%</c:formatCode>
                <c:ptCount val="5"/>
                <c:pt idx="0">
                  <c:v>0.10526315789473684</c:v>
                </c:pt>
                <c:pt idx="1">
                  <c:v>6.6666666666666652E-2</c:v>
                </c:pt>
                <c:pt idx="2">
                  <c:v>0.17058823529411762</c:v>
                </c:pt>
                <c:pt idx="3">
                  <c:v>6.0418599855655231E-2</c:v>
                </c:pt>
                <c:pt idx="4">
                  <c:v>0.20827423167848702</c:v>
                </c:pt>
              </c:numCache>
            </c:numRef>
          </c:val>
        </c:ser>
        <c:axId val="142624256"/>
        <c:axId val="142626176"/>
      </c:barChart>
      <c:catAx>
        <c:axId val="142624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from seafloor</a:t>
                </a:r>
              </a:p>
            </c:rich>
          </c:tx>
          <c:layout/>
        </c:title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42626176"/>
        <c:crosses val="autoZero"/>
        <c:auto val="1"/>
        <c:lblAlgn val="ctr"/>
        <c:lblOffset val="100"/>
      </c:catAx>
      <c:valAx>
        <c:axId val="142626176"/>
        <c:scaling>
          <c:orientation val="minMax"/>
          <c:max val="1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barnacles eaten</a:t>
                </a:r>
              </a:p>
            </c:rich>
          </c:tx>
          <c:layout/>
        </c:title>
        <c:numFmt formatCode="0%" sourceLinked="0"/>
        <c:tickLblPos val="nextTo"/>
        <c:spPr>
          <a:ln>
            <a:solidFill>
              <a:schemeClr val="tx1"/>
            </a:solidFill>
          </a:ln>
        </c:spPr>
        <c:crossAx val="142624256"/>
        <c:crosses val="autoZero"/>
        <c:crossBetween val="between"/>
        <c:majorUnit val="0.25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35289830087028617"/>
          <c:y val="0.93385409856258994"/>
          <c:w val="0.43736112722751797"/>
          <c:h val="5.1705468224414186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4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741680</xdr:colOff>
      <xdr:row>6</xdr:row>
      <xdr:rowOff>144780</xdr:rowOff>
    </xdr:from>
    <xdr:to>
      <xdr:col>21</xdr:col>
      <xdr:colOff>678180</xdr:colOff>
      <xdr:row>32</xdr:row>
      <xdr:rowOff>87630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workbookViewId="0">
      <selection activeCell="F13" sqref="F13"/>
    </sheetView>
  </sheetViews>
  <sheetFormatPr defaultColWidth="10.85546875" defaultRowHeight="15"/>
  <cols>
    <col min="1" max="1" width="10.85546875" style="6"/>
    <col min="2" max="2" width="20.7109375" style="6" customWidth="1"/>
    <col min="3" max="4" width="10.85546875" style="6"/>
    <col min="5" max="5" width="15.140625" style="6" customWidth="1"/>
    <col min="6" max="6" width="16.28515625" style="6" customWidth="1"/>
    <col min="7" max="7" width="25.28515625" style="6" customWidth="1"/>
    <col min="8" max="8" width="16.42578125" style="6" customWidth="1"/>
    <col min="9" max="9" width="21.7109375" style="6" bestFit="1" customWidth="1"/>
    <col min="10" max="10" width="14.140625" style="6" bestFit="1" customWidth="1"/>
    <col min="11" max="11" width="12.140625" style="6" bestFit="1" customWidth="1"/>
    <col min="12" max="12" width="15.42578125" style="6" customWidth="1"/>
    <col min="13" max="13" width="10.85546875" style="6"/>
    <col min="14" max="14" width="14.140625" style="6" bestFit="1" customWidth="1"/>
    <col min="15" max="15" width="9.28515625" style="6" customWidth="1"/>
    <col min="16" max="16384" width="10.85546875" style="6"/>
  </cols>
  <sheetData>
    <row r="1" spans="1:15">
      <c r="E1" s="58" t="s">
        <v>122</v>
      </c>
    </row>
    <row r="2" spans="1:15">
      <c r="E2" s="58" t="s">
        <v>123</v>
      </c>
    </row>
    <row r="4" spans="1:15" ht="15.75" thickBot="1">
      <c r="A4" s="41" t="s">
        <v>18</v>
      </c>
      <c r="B4" s="42"/>
      <c r="C4" s="6" t="s">
        <v>9</v>
      </c>
      <c r="D4" s="6" t="s">
        <v>10</v>
      </c>
      <c r="E4" s="6" t="s">
        <v>20</v>
      </c>
      <c r="F4" s="6" t="s">
        <v>22</v>
      </c>
      <c r="G4" s="59" t="s">
        <v>21</v>
      </c>
      <c r="H4" s="6" t="s">
        <v>23</v>
      </c>
      <c r="I4" s="6" t="s">
        <v>99</v>
      </c>
      <c r="J4" s="6" t="s">
        <v>96</v>
      </c>
    </row>
    <row r="5" spans="1:15">
      <c r="A5" s="2" t="s">
        <v>1</v>
      </c>
      <c r="B5" s="43" t="s">
        <v>6</v>
      </c>
      <c r="C5" s="10">
        <v>40</v>
      </c>
      <c r="D5" s="10">
        <v>38</v>
      </c>
      <c r="E5" s="17">
        <f>D5/C5</f>
        <v>0.95</v>
      </c>
      <c r="F5" s="17">
        <f>1-E5</f>
        <v>5.0000000000000044E-2</v>
      </c>
      <c r="G5" s="60">
        <v>5.0000000000000044E-2</v>
      </c>
      <c r="H5" s="22">
        <v>5.0000000000000044E-2</v>
      </c>
      <c r="I5" s="6">
        <v>14</v>
      </c>
      <c r="J5" s="6">
        <f t="shared" ref="J5:J19" si="0">C5-D5</f>
        <v>2</v>
      </c>
      <c r="L5" s="6" t="s">
        <v>11</v>
      </c>
      <c r="M5" s="21">
        <f>(G5+G10+G15)/3</f>
        <v>4.3798449612403124E-2</v>
      </c>
      <c r="O5" s="21"/>
    </row>
    <row r="6" spans="1:15">
      <c r="A6" s="3" t="s">
        <v>2</v>
      </c>
      <c r="B6" s="39"/>
      <c r="C6" s="5">
        <v>27</v>
      </c>
      <c r="D6" s="5">
        <v>25</v>
      </c>
      <c r="E6" s="18">
        <f t="shared" ref="E6:E36" si="1">D6/C6</f>
        <v>0.92592592592592593</v>
      </c>
      <c r="F6" s="18">
        <f t="shared" ref="F6:F36" si="2">1-E6</f>
        <v>7.407407407407407E-2</v>
      </c>
      <c r="G6" s="61">
        <v>7.407407407407407E-2</v>
      </c>
      <c r="H6" s="23">
        <v>7.407407407407407E-2</v>
      </c>
      <c r="I6" s="6">
        <v>16</v>
      </c>
      <c r="J6" s="6">
        <f t="shared" si="0"/>
        <v>2</v>
      </c>
      <c r="L6" s="6" t="s">
        <v>12</v>
      </c>
      <c r="M6" s="21">
        <f>(G6+G11+G16)/3</f>
        <v>0.10668369518944232</v>
      </c>
      <c r="O6" s="21"/>
    </row>
    <row r="7" spans="1:15">
      <c r="A7" s="3" t="s">
        <v>3</v>
      </c>
      <c r="B7" s="39"/>
      <c r="C7" s="5">
        <v>94</v>
      </c>
      <c r="D7" s="5">
        <v>96</v>
      </c>
      <c r="E7" s="18">
        <f t="shared" si="1"/>
        <v>1.0212765957446808</v>
      </c>
      <c r="F7" s="18">
        <f t="shared" si="2"/>
        <v>-2.1276595744680771E-2</v>
      </c>
      <c r="G7" s="61">
        <v>0</v>
      </c>
      <c r="H7" s="23">
        <v>0</v>
      </c>
      <c r="I7" s="6" t="s">
        <v>97</v>
      </c>
      <c r="J7" s="6">
        <f t="shared" si="0"/>
        <v>-2</v>
      </c>
      <c r="L7" s="6" t="s">
        <v>13</v>
      </c>
      <c r="M7" s="21">
        <f>(G7+G12+G17)/3</f>
        <v>1.0000000000000009E-2</v>
      </c>
      <c r="O7" s="21"/>
    </row>
    <row r="8" spans="1:15">
      <c r="A8" s="3" t="s">
        <v>4</v>
      </c>
      <c r="B8" s="39"/>
      <c r="C8" s="5">
        <v>94</v>
      </c>
      <c r="D8" s="5">
        <v>0</v>
      </c>
      <c r="E8" s="18">
        <f t="shared" si="1"/>
        <v>0</v>
      </c>
      <c r="F8" s="18">
        <f t="shared" si="2"/>
        <v>1</v>
      </c>
      <c r="G8" s="61">
        <v>1</v>
      </c>
      <c r="H8" s="23">
        <v>1</v>
      </c>
      <c r="I8" s="6" t="s">
        <v>100</v>
      </c>
      <c r="J8" s="6">
        <f t="shared" si="0"/>
        <v>94</v>
      </c>
      <c r="L8" s="6" t="s">
        <v>14</v>
      </c>
      <c r="M8" s="21">
        <f>(G8+G13+G18)/3</f>
        <v>0.83265536723163847</v>
      </c>
      <c r="O8" s="21"/>
    </row>
    <row r="9" spans="1:15" ht="15.75" thickBot="1">
      <c r="A9" s="4" t="s">
        <v>5</v>
      </c>
      <c r="B9" s="44"/>
      <c r="C9" s="9">
        <v>72</v>
      </c>
      <c r="D9" s="9">
        <v>5</v>
      </c>
      <c r="E9" s="19">
        <f t="shared" si="1"/>
        <v>6.9444444444444448E-2</v>
      </c>
      <c r="F9" s="19">
        <f t="shared" si="2"/>
        <v>0.93055555555555558</v>
      </c>
      <c r="G9" s="62">
        <v>0.93055555555555558</v>
      </c>
      <c r="H9" s="24">
        <v>0.93055555555555558</v>
      </c>
      <c r="I9" s="6">
        <v>28</v>
      </c>
      <c r="J9" s="6">
        <f t="shared" si="0"/>
        <v>67</v>
      </c>
      <c r="L9" s="6" t="s">
        <v>15</v>
      </c>
      <c r="M9" s="21">
        <f>(G9+G14+G19)/3</f>
        <v>0.94761208576998046</v>
      </c>
      <c r="O9" s="21"/>
    </row>
    <row r="10" spans="1:15">
      <c r="A10" s="2" t="s">
        <v>1</v>
      </c>
      <c r="B10" s="39" t="s">
        <v>7</v>
      </c>
      <c r="C10" s="6">
        <v>86</v>
      </c>
      <c r="D10" s="6">
        <v>79</v>
      </c>
      <c r="E10" s="11">
        <f t="shared" si="1"/>
        <v>0.91860465116279066</v>
      </c>
      <c r="F10" s="11">
        <f t="shared" si="2"/>
        <v>8.1395348837209336E-2</v>
      </c>
      <c r="G10" s="63">
        <v>8.1395348837209336E-2</v>
      </c>
      <c r="H10" s="21">
        <v>8.1395348837209336E-2</v>
      </c>
      <c r="I10" s="6">
        <v>17</v>
      </c>
      <c r="J10" s="6">
        <f t="shared" si="0"/>
        <v>7</v>
      </c>
      <c r="O10" s="21"/>
    </row>
    <row r="11" spans="1:15">
      <c r="A11" s="3" t="s">
        <v>2</v>
      </c>
      <c r="B11" s="39"/>
      <c r="C11" s="6">
        <v>87</v>
      </c>
      <c r="D11" s="6">
        <v>83</v>
      </c>
      <c r="E11" s="11">
        <f t="shared" si="1"/>
        <v>0.95402298850574707</v>
      </c>
      <c r="F11" s="11">
        <f t="shared" si="2"/>
        <v>4.5977011494252928E-2</v>
      </c>
      <c r="G11" s="63">
        <v>4.5977011494252928E-2</v>
      </c>
      <c r="H11" s="21">
        <v>4.5977011494252928E-2</v>
      </c>
      <c r="I11" s="6">
        <v>14</v>
      </c>
      <c r="J11" s="6">
        <f t="shared" si="0"/>
        <v>4</v>
      </c>
      <c r="O11" s="21"/>
    </row>
    <row r="12" spans="1:15">
      <c r="A12" s="3" t="s">
        <v>3</v>
      </c>
      <c r="B12" s="39"/>
      <c r="C12" s="6">
        <v>100</v>
      </c>
      <c r="D12" s="6">
        <v>97</v>
      </c>
      <c r="E12" s="11">
        <f t="shared" si="1"/>
        <v>0.97</v>
      </c>
      <c r="F12" s="11">
        <f t="shared" si="2"/>
        <v>3.0000000000000027E-2</v>
      </c>
      <c r="G12" s="63">
        <v>3.0000000000000027E-2</v>
      </c>
      <c r="H12" s="21">
        <v>3.0000000000000027E-2</v>
      </c>
      <c r="I12" s="6">
        <v>12</v>
      </c>
      <c r="J12" s="6">
        <f t="shared" si="0"/>
        <v>3</v>
      </c>
    </row>
    <row r="13" spans="1:15">
      <c r="A13" s="3" t="s">
        <v>4</v>
      </c>
      <c r="B13" s="39"/>
      <c r="C13" s="6">
        <v>59</v>
      </c>
      <c r="D13" s="6">
        <v>19</v>
      </c>
      <c r="E13" s="11">
        <f t="shared" si="1"/>
        <v>0.32203389830508472</v>
      </c>
      <c r="F13" s="11">
        <f t="shared" si="2"/>
        <v>0.67796610169491522</v>
      </c>
      <c r="G13" s="63">
        <v>0.67796610169491522</v>
      </c>
      <c r="H13" s="21">
        <v>0.67796610169491522</v>
      </c>
      <c r="I13" s="6">
        <v>25</v>
      </c>
      <c r="J13" s="6">
        <f t="shared" si="0"/>
        <v>40</v>
      </c>
    </row>
    <row r="14" spans="1:15" ht="15.75" thickBot="1">
      <c r="A14" s="4" t="s">
        <v>5</v>
      </c>
      <c r="B14" s="40"/>
      <c r="C14" s="6">
        <v>57</v>
      </c>
      <c r="D14" s="6">
        <v>5</v>
      </c>
      <c r="E14" s="11">
        <f t="shared" si="1"/>
        <v>8.771929824561403E-2</v>
      </c>
      <c r="F14" s="11">
        <f t="shared" si="2"/>
        <v>0.91228070175438591</v>
      </c>
      <c r="G14" s="63">
        <v>0.91228070175438591</v>
      </c>
      <c r="H14" s="21">
        <v>0.91228070175438591</v>
      </c>
      <c r="I14" s="6">
        <v>27</v>
      </c>
      <c r="J14" s="6">
        <f t="shared" si="0"/>
        <v>52</v>
      </c>
    </row>
    <row r="15" spans="1:15">
      <c r="A15" s="2" t="s">
        <v>1</v>
      </c>
      <c r="B15" s="38" t="s">
        <v>8</v>
      </c>
      <c r="C15" s="20">
        <v>55</v>
      </c>
      <c r="D15" s="10">
        <v>61</v>
      </c>
      <c r="E15" s="17">
        <f t="shared" si="1"/>
        <v>1.1090909090909091</v>
      </c>
      <c r="F15" s="17">
        <f t="shared" si="2"/>
        <v>-0.10909090909090913</v>
      </c>
      <c r="G15" s="60">
        <v>0</v>
      </c>
      <c r="H15" s="22">
        <v>0</v>
      </c>
      <c r="I15" s="6" t="s">
        <v>97</v>
      </c>
      <c r="J15" s="6">
        <f t="shared" si="0"/>
        <v>-6</v>
      </c>
    </row>
    <row r="16" spans="1:15">
      <c r="A16" s="3" t="s">
        <v>2</v>
      </c>
      <c r="B16" s="39"/>
      <c r="C16" s="7">
        <v>35</v>
      </c>
      <c r="D16" s="5">
        <v>28</v>
      </c>
      <c r="E16" s="18">
        <f t="shared" si="1"/>
        <v>0.8</v>
      </c>
      <c r="F16" s="18">
        <f t="shared" si="2"/>
        <v>0.19999999999999996</v>
      </c>
      <c r="G16" s="61">
        <v>0.19999999999999996</v>
      </c>
      <c r="H16" s="23">
        <v>0.19999999999999996</v>
      </c>
      <c r="I16" s="6" t="s">
        <v>98</v>
      </c>
      <c r="J16" s="6">
        <f t="shared" si="0"/>
        <v>7</v>
      </c>
    </row>
    <row r="17" spans="1:15">
      <c r="A17" s="3" t="s">
        <v>3</v>
      </c>
      <c r="B17" s="39"/>
      <c r="C17" s="7">
        <v>16</v>
      </c>
      <c r="D17" s="5">
        <v>16</v>
      </c>
      <c r="E17" s="18">
        <f t="shared" si="1"/>
        <v>1</v>
      </c>
      <c r="F17" s="18">
        <f t="shared" si="2"/>
        <v>0</v>
      </c>
      <c r="G17" s="61">
        <v>0</v>
      </c>
      <c r="H17" s="23">
        <v>0</v>
      </c>
      <c r="I17" s="6" t="s">
        <v>97</v>
      </c>
      <c r="J17" s="6">
        <f t="shared" si="0"/>
        <v>0</v>
      </c>
      <c r="O17" s="21"/>
    </row>
    <row r="18" spans="1:15">
      <c r="A18" s="3" t="s">
        <v>4</v>
      </c>
      <c r="B18" s="39"/>
      <c r="C18" s="7">
        <v>50</v>
      </c>
      <c r="D18" s="5">
        <v>9</v>
      </c>
      <c r="E18" s="18">
        <f t="shared" si="1"/>
        <v>0.18</v>
      </c>
      <c r="F18" s="18">
        <f t="shared" si="2"/>
        <v>0.82000000000000006</v>
      </c>
      <c r="G18" s="61">
        <v>0.82000000000000006</v>
      </c>
      <c r="H18" s="23">
        <v>0.82000000000000006</v>
      </c>
      <c r="I18" s="6">
        <v>26</v>
      </c>
      <c r="J18" s="6">
        <f t="shared" si="0"/>
        <v>41</v>
      </c>
      <c r="O18" s="21"/>
    </row>
    <row r="19" spans="1:15" ht="15.75" thickBot="1">
      <c r="A19" s="4" t="s">
        <v>5</v>
      </c>
      <c r="B19" s="40"/>
      <c r="C19" s="8">
        <v>7</v>
      </c>
      <c r="D19" s="9">
        <v>0</v>
      </c>
      <c r="E19" s="19">
        <f t="shared" si="1"/>
        <v>0</v>
      </c>
      <c r="F19" s="19">
        <f t="shared" si="2"/>
        <v>1</v>
      </c>
      <c r="G19" s="62">
        <v>1</v>
      </c>
      <c r="H19" s="24">
        <v>1</v>
      </c>
      <c r="I19" s="6" t="s">
        <v>100</v>
      </c>
      <c r="J19" s="6">
        <f t="shared" si="0"/>
        <v>7</v>
      </c>
      <c r="O19" s="21"/>
    </row>
    <row r="20" spans="1:15">
      <c r="E20" s="11"/>
      <c r="F20" s="11"/>
      <c r="O20" s="21"/>
    </row>
    <row r="21" spans="1:15" ht="15.75" thickBot="1">
      <c r="A21" s="41" t="s">
        <v>19</v>
      </c>
      <c r="B21" s="41"/>
      <c r="E21" s="11"/>
      <c r="F21" s="11"/>
      <c r="O21" s="21"/>
    </row>
    <row r="22" spans="1:15">
      <c r="A22" s="2" t="s">
        <v>1</v>
      </c>
      <c r="B22" s="38" t="s">
        <v>16</v>
      </c>
      <c r="C22" s="20">
        <v>19</v>
      </c>
      <c r="D22" s="10">
        <v>19</v>
      </c>
      <c r="E22" s="17">
        <f t="shared" si="1"/>
        <v>1</v>
      </c>
      <c r="F22" s="17">
        <f t="shared" si="2"/>
        <v>0</v>
      </c>
      <c r="G22" s="17">
        <v>0</v>
      </c>
      <c r="H22" s="22">
        <v>0</v>
      </c>
      <c r="I22" s="6" t="s">
        <v>97</v>
      </c>
      <c r="J22" s="6">
        <f t="shared" ref="J22:J36" si="3">C22-D22</f>
        <v>0</v>
      </c>
      <c r="L22" s="6" t="s">
        <v>11</v>
      </c>
      <c r="M22" s="21">
        <f>(G22+G27+G32)/3</f>
        <v>0.20827423167848702</v>
      </c>
      <c r="N22" s="21"/>
      <c r="O22" s="27"/>
    </row>
    <row r="23" spans="1:15">
      <c r="A23" s="3" t="s">
        <v>2</v>
      </c>
      <c r="B23" s="39"/>
      <c r="C23" s="7">
        <v>36</v>
      </c>
      <c r="D23" s="5">
        <v>38</v>
      </c>
      <c r="E23" s="18">
        <f t="shared" si="1"/>
        <v>1.0555555555555556</v>
      </c>
      <c r="F23" s="18">
        <f t="shared" si="2"/>
        <v>-5.555555555555558E-2</v>
      </c>
      <c r="G23" s="18">
        <v>0</v>
      </c>
      <c r="H23" s="23">
        <v>0</v>
      </c>
      <c r="I23" s="6" t="s">
        <v>97</v>
      </c>
      <c r="J23" s="6">
        <f t="shared" si="3"/>
        <v>-2</v>
      </c>
      <c r="L23" s="6" t="s">
        <v>12</v>
      </c>
      <c r="M23" s="21">
        <f>(G23+G28+G33)/3</f>
        <v>6.0418599855655231E-2</v>
      </c>
      <c r="N23" s="21"/>
      <c r="O23" s="27"/>
    </row>
    <row r="24" spans="1:15">
      <c r="A24" s="3" t="s">
        <v>3</v>
      </c>
      <c r="B24" s="39"/>
      <c r="C24" s="7">
        <v>85</v>
      </c>
      <c r="D24" s="5">
        <v>84</v>
      </c>
      <c r="E24" s="18">
        <f t="shared" si="1"/>
        <v>0.9882352941176471</v>
      </c>
      <c r="F24" s="18">
        <f t="shared" si="2"/>
        <v>1.1764705882352899E-2</v>
      </c>
      <c r="G24" s="18">
        <v>1.1764705882352899E-2</v>
      </c>
      <c r="H24" s="23">
        <v>1.1764705882352899E-2</v>
      </c>
      <c r="I24" s="6">
        <v>11</v>
      </c>
      <c r="J24" s="6">
        <f t="shared" si="3"/>
        <v>1</v>
      </c>
      <c r="L24" s="6" t="s">
        <v>13</v>
      </c>
      <c r="M24" s="21">
        <f>(G24+G29+G34)/3</f>
        <v>0.17058823529411762</v>
      </c>
      <c r="N24" s="21"/>
      <c r="O24" s="28"/>
    </row>
    <row r="25" spans="1:15">
      <c r="A25" s="3" t="s">
        <v>4</v>
      </c>
      <c r="B25" s="39"/>
      <c r="C25" s="7">
        <v>10</v>
      </c>
      <c r="D25" s="5">
        <v>10</v>
      </c>
      <c r="E25" s="18">
        <f t="shared" si="1"/>
        <v>1</v>
      </c>
      <c r="F25" s="18">
        <f t="shared" si="2"/>
        <v>0</v>
      </c>
      <c r="G25" s="18">
        <v>0</v>
      </c>
      <c r="H25" s="23">
        <v>0</v>
      </c>
      <c r="I25" s="6" t="s">
        <v>97</v>
      </c>
      <c r="J25" s="6">
        <f t="shared" si="3"/>
        <v>0</v>
      </c>
      <c r="L25" s="6" t="s">
        <v>14</v>
      </c>
      <c r="M25" s="21">
        <f>(G25+G30+G35)/3</f>
        <v>6.6666666666666652E-2</v>
      </c>
      <c r="N25" s="21"/>
      <c r="O25" s="27"/>
    </row>
    <row r="26" spans="1:15" ht="15.75" thickBot="1">
      <c r="A26" s="4" t="s">
        <v>5</v>
      </c>
      <c r="B26" s="40"/>
      <c r="C26" s="8">
        <v>122</v>
      </c>
      <c r="D26" s="9">
        <v>132</v>
      </c>
      <c r="E26" s="19">
        <f t="shared" si="1"/>
        <v>1.0819672131147542</v>
      </c>
      <c r="F26" s="19">
        <f t="shared" si="2"/>
        <v>-8.1967213114754189E-2</v>
      </c>
      <c r="G26" s="19">
        <v>0</v>
      </c>
      <c r="H26" s="24">
        <v>0</v>
      </c>
      <c r="I26" s="6" t="s">
        <v>97</v>
      </c>
      <c r="J26" s="6">
        <f t="shared" si="3"/>
        <v>-10</v>
      </c>
      <c r="L26" s="6" t="s">
        <v>15</v>
      </c>
      <c r="M26" s="21">
        <f>(G26+G31+G36)/3</f>
        <v>0.10526315789473684</v>
      </c>
      <c r="N26" s="21"/>
      <c r="O26" s="27"/>
    </row>
    <row r="27" spans="1:15">
      <c r="A27" s="2" t="s">
        <v>1</v>
      </c>
      <c r="B27" s="38" t="s">
        <v>17</v>
      </c>
      <c r="C27" s="6">
        <v>30</v>
      </c>
      <c r="D27" s="6">
        <v>17</v>
      </c>
      <c r="E27" s="11">
        <f t="shared" si="1"/>
        <v>0.56666666666666665</v>
      </c>
      <c r="F27" s="11">
        <f t="shared" si="2"/>
        <v>0.43333333333333335</v>
      </c>
      <c r="G27" s="11">
        <v>0.43333333333333335</v>
      </c>
      <c r="H27" s="21">
        <v>0.43333333333333335</v>
      </c>
      <c r="I27" s="6">
        <v>23</v>
      </c>
      <c r="J27" s="6">
        <f t="shared" si="3"/>
        <v>13</v>
      </c>
      <c r="O27" s="1"/>
    </row>
    <row r="28" spans="1:15">
      <c r="A28" s="3" t="s">
        <v>2</v>
      </c>
      <c r="B28" s="39"/>
      <c r="C28" s="6">
        <v>53</v>
      </c>
      <c r="D28" s="6">
        <v>46</v>
      </c>
      <c r="E28" s="11">
        <f t="shared" si="1"/>
        <v>0.86792452830188682</v>
      </c>
      <c r="F28" s="11">
        <f t="shared" si="2"/>
        <v>0.13207547169811318</v>
      </c>
      <c r="G28" s="11">
        <v>0.13207547169811318</v>
      </c>
      <c r="H28" s="21">
        <v>0.13207547169811318</v>
      </c>
      <c r="I28" s="6">
        <v>18</v>
      </c>
      <c r="J28" s="6">
        <f t="shared" si="3"/>
        <v>7</v>
      </c>
    </row>
    <row r="29" spans="1:15">
      <c r="A29" s="3" t="s">
        <v>3</v>
      </c>
      <c r="B29" s="39"/>
      <c r="C29" s="6">
        <v>12</v>
      </c>
      <c r="D29" s="6">
        <v>6</v>
      </c>
      <c r="E29" s="11">
        <f t="shared" si="1"/>
        <v>0.5</v>
      </c>
      <c r="F29" s="11">
        <f t="shared" si="2"/>
        <v>0.5</v>
      </c>
      <c r="G29" s="11">
        <v>0.5</v>
      </c>
      <c r="H29" s="21">
        <v>0.5</v>
      </c>
      <c r="I29" s="6">
        <v>24</v>
      </c>
      <c r="J29" s="6">
        <f t="shared" si="3"/>
        <v>6</v>
      </c>
    </row>
    <row r="30" spans="1:15">
      <c r="A30" s="3" t="s">
        <v>4</v>
      </c>
      <c r="B30" s="39"/>
      <c r="C30" s="6">
        <v>50</v>
      </c>
      <c r="D30" s="6">
        <v>40</v>
      </c>
      <c r="E30" s="11">
        <f t="shared" si="1"/>
        <v>0.8</v>
      </c>
      <c r="F30" s="11">
        <f t="shared" si="2"/>
        <v>0.19999999999999996</v>
      </c>
      <c r="G30" s="11">
        <v>0.19999999999999996</v>
      </c>
      <c r="H30" s="21">
        <v>0.19999999999999996</v>
      </c>
      <c r="I30" s="6" t="s">
        <v>98</v>
      </c>
      <c r="J30" s="6">
        <f t="shared" si="3"/>
        <v>10</v>
      </c>
    </row>
    <row r="31" spans="1:15" ht="15.75" thickBot="1">
      <c r="A31" s="4" t="s">
        <v>5</v>
      </c>
      <c r="B31" s="40"/>
      <c r="C31" s="6">
        <v>19</v>
      </c>
      <c r="D31" s="6">
        <v>13</v>
      </c>
      <c r="E31" s="11">
        <f t="shared" si="1"/>
        <v>0.68421052631578949</v>
      </c>
      <c r="F31" s="11">
        <f t="shared" si="2"/>
        <v>0.31578947368421051</v>
      </c>
      <c r="G31" s="11">
        <v>0.31578947368421051</v>
      </c>
      <c r="H31" s="21">
        <v>0.31578947368421051</v>
      </c>
      <c r="I31" s="6">
        <v>22</v>
      </c>
      <c r="J31" s="6">
        <f t="shared" si="3"/>
        <v>6</v>
      </c>
    </row>
    <row r="32" spans="1:15">
      <c r="A32" s="2" t="s">
        <v>1</v>
      </c>
      <c r="B32" s="38" t="s">
        <v>7</v>
      </c>
      <c r="C32" s="20">
        <v>47</v>
      </c>
      <c r="D32" s="10">
        <v>38</v>
      </c>
      <c r="E32" s="17">
        <f t="shared" si="1"/>
        <v>0.80851063829787229</v>
      </c>
      <c r="F32" s="17">
        <f t="shared" si="2"/>
        <v>0.19148936170212771</v>
      </c>
      <c r="G32" s="17">
        <v>0.19148936170212771</v>
      </c>
      <c r="H32" s="22">
        <v>0.19148936170212771</v>
      </c>
      <c r="I32" s="6">
        <v>19</v>
      </c>
      <c r="J32" s="6">
        <f t="shared" si="3"/>
        <v>9</v>
      </c>
    </row>
    <row r="33" spans="1:10">
      <c r="A33" s="3" t="s">
        <v>2</v>
      </c>
      <c r="B33" s="39"/>
      <c r="C33" s="7">
        <v>61</v>
      </c>
      <c r="D33" s="5">
        <v>58</v>
      </c>
      <c r="E33" s="18">
        <f t="shared" si="1"/>
        <v>0.95081967213114749</v>
      </c>
      <c r="F33" s="18">
        <f t="shared" si="2"/>
        <v>4.9180327868852514E-2</v>
      </c>
      <c r="G33" s="18">
        <v>4.9180327868852514E-2</v>
      </c>
      <c r="H33" s="23">
        <v>4.9180327868852514E-2</v>
      </c>
      <c r="I33" s="6">
        <v>14</v>
      </c>
      <c r="J33" s="6">
        <f t="shared" si="3"/>
        <v>3</v>
      </c>
    </row>
    <row r="34" spans="1:10">
      <c r="A34" s="3" t="s">
        <v>3</v>
      </c>
      <c r="B34" s="39"/>
      <c r="C34" s="7">
        <v>46</v>
      </c>
      <c r="D34" s="5">
        <v>51</v>
      </c>
      <c r="E34" s="18">
        <f t="shared" si="1"/>
        <v>1.1086956521739131</v>
      </c>
      <c r="F34" s="18">
        <f t="shared" si="2"/>
        <v>-0.10869565217391308</v>
      </c>
      <c r="G34" s="18">
        <v>0</v>
      </c>
      <c r="H34" s="23">
        <v>0</v>
      </c>
      <c r="I34" s="6" t="s">
        <v>97</v>
      </c>
      <c r="J34" s="6">
        <f t="shared" si="3"/>
        <v>-5</v>
      </c>
    </row>
    <row r="35" spans="1:10">
      <c r="A35" s="3" t="s">
        <v>4</v>
      </c>
      <c r="B35" s="39"/>
      <c r="C35" s="7">
        <v>67</v>
      </c>
      <c r="D35" s="5">
        <v>77</v>
      </c>
      <c r="E35" s="18">
        <f t="shared" si="1"/>
        <v>1.1492537313432836</v>
      </c>
      <c r="F35" s="18">
        <f t="shared" si="2"/>
        <v>-0.14925373134328357</v>
      </c>
      <c r="G35" s="18">
        <v>0</v>
      </c>
      <c r="H35" s="23">
        <v>0</v>
      </c>
      <c r="I35" s="6" t="s">
        <v>97</v>
      </c>
      <c r="J35" s="6">
        <f t="shared" si="3"/>
        <v>-10</v>
      </c>
    </row>
    <row r="36" spans="1:10" ht="15.75" thickBot="1">
      <c r="A36" s="4" t="s">
        <v>5</v>
      </c>
      <c r="B36" s="40"/>
      <c r="C36" s="8">
        <v>27</v>
      </c>
      <c r="D36" s="9">
        <v>29</v>
      </c>
      <c r="E36" s="19">
        <f t="shared" si="1"/>
        <v>1.0740740740740742</v>
      </c>
      <c r="F36" s="19">
        <f t="shared" si="2"/>
        <v>-7.4074074074074181E-2</v>
      </c>
      <c r="G36" s="19">
        <v>0</v>
      </c>
      <c r="H36" s="24">
        <v>0</v>
      </c>
      <c r="I36" s="6" t="s">
        <v>97</v>
      </c>
      <c r="J36" s="6">
        <f t="shared" si="3"/>
        <v>-2</v>
      </c>
    </row>
    <row r="40" spans="1:10">
      <c r="C40" s="10"/>
      <c r="D40" s="10"/>
    </row>
    <row r="41" spans="1:10">
      <c r="C41" s="26"/>
      <c r="D41" s="26"/>
    </row>
    <row r="42" spans="1:10">
      <c r="C42" s="26"/>
      <c r="D42" s="26"/>
    </row>
    <row r="43" spans="1:10">
      <c r="C43" s="26"/>
      <c r="D43" s="26"/>
    </row>
    <row r="44" spans="1:10">
      <c r="C44" s="9"/>
      <c r="D44" s="9"/>
    </row>
    <row r="50" spans="3:4">
      <c r="C50" s="20"/>
      <c r="D50" s="10"/>
    </row>
    <row r="51" spans="3:4">
      <c r="C51" s="7"/>
      <c r="D51" s="26"/>
    </row>
    <row r="52" spans="3:4">
      <c r="C52" s="7"/>
      <c r="D52" s="26"/>
    </row>
    <row r="53" spans="3:4">
      <c r="C53" s="7"/>
      <c r="D53" s="26"/>
    </row>
    <row r="54" spans="3:4">
      <c r="C54" s="8"/>
      <c r="D54" s="9"/>
    </row>
    <row r="57" spans="3:4">
      <c r="C57" s="20"/>
      <c r="D57" s="10"/>
    </row>
    <row r="58" spans="3:4">
      <c r="C58" s="7"/>
      <c r="D58" s="26"/>
    </row>
    <row r="59" spans="3:4">
      <c r="C59" s="7"/>
      <c r="D59" s="26"/>
    </row>
    <row r="60" spans="3:4">
      <c r="C60" s="7"/>
      <c r="D60" s="26"/>
    </row>
    <row r="61" spans="3:4">
      <c r="C61" s="8"/>
      <c r="D61" s="9"/>
    </row>
    <row r="67" spans="3:4">
      <c r="C67" s="20"/>
      <c r="D67" s="10"/>
    </row>
    <row r="68" spans="3:4">
      <c r="C68" s="7"/>
      <c r="D68" s="26"/>
    </row>
    <row r="69" spans="3:4">
      <c r="C69" s="7"/>
      <c r="D69" s="26"/>
    </row>
    <row r="70" spans="3:4">
      <c r="C70" s="7"/>
      <c r="D70" s="26"/>
    </row>
    <row r="71" spans="3:4">
      <c r="C71" s="8"/>
      <c r="D71" s="9"/>
    </row>
  </sheetData>
  <sortState ref="J55:J69">
    <sortCondition descending="1" ref="J55"/>
  </sortState>
  <mergeCells count="8">
    <mergeCell ref="A4:B4"/>
    <mergeCell ref="A21:B21"/>
    <mergeCell ref="B32:B36"/>
    <mergeCell ref="B5:B9"/>
    <mergeCell ref="B10:B14"/>
    <mergeCell ref="B15:B19"/>
    <mergeCell ref="B22:B26"/>
    <mergeCell ref="B27:B31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Z59"/>
  <sheetViews>
    <sheetView tabSelected="1" zoomScale="125" zoomScaleNormal="125" zoomScalePageLayoutView="125" workbookViewId="0">
      <selection activeCell="A2" sqref="A2"/>
    </sheetView>
  </sheetViews>
  <sheetFormatPr defaultColWidth="11.42578125" defaultRowHeight="15"/>
  <cols>
    <col min="1" max="1" width="11.7109375" customWidth="1"/>
    <col min="2" max="2" width="12.140625" customWidth="1"/>
    <col min="3" max="3" width="16.28515625" customWidth="1"/>
    <col min="5" max="5" width="12.140625" bestFit="1" customWidth="1"/>
  </cols>
  <sheetData>
    <row r="1" spans="1:15" ht="15.75" thickBot="1">
      <c r="A1" s="45" t="s">
        <v>120</v>
      </c>
      <c r="E1" s="47"/>
      <c r="F1" s="48" t="s">
        <v>29</v>
      </c>
      <c r="G1" s="49"/>
      <c r="H1" s="49"/>
      <c r="I1" s="49"/>
      <c r="J1" s="50"/>
      <c r="K1" s="48" t="s">
        <v>30</v>
      </c>
      <c r="L1" s="49"/>
      <c r="M1" s="49"/>
      <c r="N1" s="49"/>
      <c r="O1" s="50"/>
    </row>
    <row r="2" spans="1:15" ht="15.75" thickBot="1">
      <c r="A2" s="12"/>
      <c r="D2" t="s">
        <v>104</v>
      </c>
      <c r="E2" s="47"/>
      <c r="F2" s="51" t="s">
        <v>24</v>
      </c>
      <c r="G2" s="52" t="s">
        <v>25</v>
      </c>
      <c r="H2" s="52" t="s">
        <v>26</v>
      </c>
      <c r="I2" s="52" t="s">
        <v>27</v>
      </c>
      <c r="J2" s="52" t="s">
        <v>28</v>
      </c>
      <c r="K2" s="52" t="s">
        <v>24</v>
      </c>
      <c r="L2" s="52" t="s">
        <v>25</v>
      </c>
      <c r="M2" s="52" t="s">
        <v>26</v>
      </c>
      <c r="N2" s="52" t="s">
        <v>27</v>
      </c>
      <c r="O2" s="53" t="s">
        <v>28</v>
      </c>
    </row>
    <row r="3" spans="1:15">
      <c r="A3" t="s">
        <v>0</v>
      </c>
      <c r="B3" t="s">
        <v>31</v>
      </c>
      <c r="C3" t="s">
        <v>103</v>
      </c>
      <c r="D3" t="s">
        <v>105</v>
      </c>
      <c r="E3" s="47"/>
      <c r="F3" s="29">
        <v>5.0000000000000044E-2</v>
      </c>
      <c r="G3" s="29">
        <v>7.407407407407407E-2</v>
      </c>
      <c r="H3" s="29">
        <v>0</v>
      </c>
      <c r="I3" s="29">
        <v>1</v>
      </c>
      <c r="J3" s="29">
        <v>0.93055555555555558</v>
      </c>
      <c r="K3" s="54">
        <v>0.19999999999999996</v>
      </c>
      <c r="L3" s="29">
        <v>0</v>
      </c>
      <c r="M3" s="29">
        <v>1.1764705882352899E-2</v>
      </c>
      <c r="N3" s="29">
        <v>0</v>
      </c>
      <c r="O3" s="55">
        <v>0</v>
      </c>
    </row>
    <row r="4" spans="1:15">
      <c r="A4" t="s">
        <v>102</v>
      </c>
      <c r="B4" t="s">
        <v>110</v>
      </c>
      <c r="C4" s="29">
        <v>5.0000000000000044E-2</v>
      </c>
      <c r="D4">
        <f>DEGREES(ASIN(SQRT(C4)))</f>
        <v>12.920966381583568</v>
      </c>
      <c r="E4" s="47"/>
      <c r="F4" s="30">
        <v>8.1395348837209336E-2</v>
      </c>
      <c r="G4" s="30">
        <v>4.5977011494252928E-2</v>
      </c>
      <c r="H4" s="30">
        <v>3.0000000000000027E-2</v>
      </c>
      <c r="I4" s="30">
        <v>0.67796610169491522</v>
      </c>
      <c r="J4" s="30">
        <v>0.91228070175438591</v>
      </c>
      <c r="K4" s="30">
        <v>0</v>
      </c>
      <c r="L4" s="30">
        <v>0.13207547169811318</v>
      </c>
      <c r="M4" s="30">
        <v>0.5</v>
      </c>
      <c r="N4" s="30">
        <v>0.19999999999999996</v>
      </c>
      <c r="O4" s="30">
        <v>0.31578947368421051</v>
      </c>
    </row>
    <row r="5" spans="1:15">
      <c r="A5" t="s">
        <v>102</v>
      </c>
      <c r="B5" t="s">
        <v>110</v>
      </c>
      <c r="C5" s="30">
        <v>8.1395348837209336E-2</v>
      </c>
      <c r="D5">
        <f t="shared" ref="D5:D33" si="0">DEGREES(ASIN(SQRT(C5)))</f>
        <v>16.576704207819731</v>
      </c>
      <c r="E5" s="47"/>
      <c r="F5" s="30">
        <v>0</v>
      </c>
      <c r="G5" s="30">
        <v>0.19999999999999996</v>
      </c>
      <c r="H5" s="30">
        <v>0</v>
      </c>
      <c r="I5" s="30">
        <v>0.82000000000000006</v>
      </c>
      <c r="J5" s="30">
        <v>1</v>
      </c>
      <c r="K5" s="30">
        <v>0.43333333333333335</v>
      </c>
      <c r="L5" s="30">
        <v>4.9180327868852514E-2</v>
      </c>
      <c r="M5" s="30">
        <v>0</v>
      </c>
      <c r="N5" s="30">
        <v>0</v>
      </c>
      <c r="O5" s="56">
        <v>0</v>
      </c>
    </row>
    <row r="6" spans="1:15">
      <c r="A6" t="s">
        <v>102</v>
      </c>
      <c r="B6" t="s">
        <v>110</v>
      </c>
      <c r="C6" s="30">
        <v>0</v>
      </c>
      <c r="D6">
        <f t="shared" si="0"/>
        <v>0</v>
      </c>
      <c r="E6" s="47" t="s">
        <v>121</v>
      </c>
      <c r="F6" s="32">
        <f>AVERAGE(F3:F5)</f>
        <v>4.3798449612403124E-2</v>
      </c>
      <c r="G6" s="32">
        <f t="shared" ref="G6:O6" si="1">AVERAGE(G3:G5)</f>
        <v>0.10668369518944232</v>
      </c>
      <c r="H6" s="32">
        <f t="shared" si="1"/>
        <v>1.0000000000000009E-2</v>
      </c>
      <c r="I6" s="32">
        <f t="shared" si="1"/>
        <v>0.83265536723163847</v>
      </c>
      <c r="J6" s="32">
        <f t="shared" si="1"/>
        <v>0.94761208576998046</v>
      </c>
      <c r="K6" s="32">
        <f t="shared" si="1"/>
        <v>0.21111111111111111</v>
      </c>
      <c r="L6" s="32">
        <f t="shared" si="1"/>
        <v>6.0418599855655231E-2</v>
      </c>
      <c r="M6" s="32">
        <f t="shared" si="1"/>
        <v>0.17058823529411762</v>
      </c>
      <c r="N6" s="32">
        <f t="shared" si="1"/>
        <v>6.6666666666666652E-2</v>
      </c>
      <c r="O6" s="32">
        <f t="shared" si="1"/>
        <v>0.10526315789473684</v>
      </c>
    </row>
    <row r="7" spans="1:15">
      <c r="A7" t="s">
        <v>102</v>
      </c>
      <c r="B7" t="s">
        <v>109</v>
      </c>
      <c r="C7" s="13">
        <v>7.407407407407407E-2</v>
      </c>
      <c r="D7">
        <f t="shared" si="0"/>
        <v>15.793169048263962</v>
      </c>
      <c r="E7" s="5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>
      <c r="A8" t="s">
        <v>102</v>
      </c>
      <c r="B8" t="s">
        <v>109</v>
      </c>
      <c r="C8" s="15">
        <v>4.5977011494252928E-2</v>
      </c>
      <c r="D8">
        <f t="shared" si="0"/>
        <v>12.381649272902226</v>
      </c>
    </row>
    <row r="9" spans="1:15">
      <c r="A9" t="s">
        <v>102</v>
      </c>
      <c r="B9" t="s">
        <v>109</v>
      </c>
      <c r="C9" s="15">
        <v>0.19999999999999996</v>
      </c>
      <c r="D9">
        <f t="shared" si="0"/>
        <v>26.56505117707799</v>
      </c>
      <c r="I9" t="s">
        <v>32</v>
      </c>
    </row>
    <row r="10" spans="1:15">
      <c r="A10" t="s">
        <v>102</v>
      </c>
      <c r="B10" t="s">
        <v>108</v>
      </c>
      <c r="C10" s="13">
        <v>0</v>
      </c>
      <c r="D10">
        <f t="shared" si="0"/>
        <v>0</v>
      </c>
      <c r="I10" t="s">
        <v>18</v>
      </c>
      <c r="J10" t="s">
        <v>85</v>
      </c>
      <c r="K10" t="s">
        <v>112</v>
      </c>
      <c r="L10" t="s">
        <v>113</v>
      </c>
      <c r="M10" t="s">
        <v>111</v>
      </c>
      <c r="N10" t="s">
        <v>114</v>
      </c>
    </row>
    <row r="11" spans="1:15">
      <c r="A11" t="s">
        <v>102</v>
      </c>
      <c r="B11" t="s">
        <v>108</v>
      </c>
      <c r="C11" s="15">
        <v>3.0000000000000027E-2</v>
      </c>
      <c r="D11">
        <f t="shared" si="0"/>
        <v>9.9742217944013536</v>
      </c>
      <c r="H11" t="s">
        <v>106</v>
      </c>
      <c r="I11">
        <f>AVERAGE(J3:J5)</f>
        <v>0.94761208576998046</v>
      </c>
      <c r="J11">
        <f>AVERAGE(O3:O5)</f>
        <v>0.10526315789473684</v>
      </c>
      <c r="K11">
        <f>STDEV(J3:J5)</f>
        <v>4.6280262946448915E-2</v>
      </c>
      <c r="L11">
        <f>STDEV(O3:O5)</f>
        <v>0.18232113763882921</v>
      </c>
      <c r="M11">
        <f>K11/SQRT(3)</f>
        <v>2.6719922270298947E-2</v>
      </c>
      <c r="N11">
        <f>L11/SQRT(3)</f>
        <v>0.10526315789473686</v>
      </c>
    </row>
    <row r="12" spans="1:15">
      <c r="A12" t="s">
        <v>102</v>
      </c>
      <c r="B12" t="s">
        <v>108</v>
      </c>
      <c r="C12" s="15">
        <v>0</v>
      </c>
      <c r="D12">
        <f t="shared" si="0"/>
        <v>0</v>
      </c>
      <c r="H12" t="s">
        <v>107</v>
      </c>
      <c r="I12">
        <f>AVERAGE(I3:I5)</f>
        <v>0.83265536723163847</v>
      </c>
      <c r="J12">
        <f>AVERAGE(N3:N5)</f>
        <v>6.6666666666666652E-2</v>
      </c>
      <c r="K12">
        <f>STDEV(I3:I5)</f>
        <v>0.1613895184149762</v>
      </c>
      <c r="L12">
        <f>STDEV(N3:N5)</f>
        <v>0.11547005383792512</v>
      </c>
      <c r="M12">
        <f t="shared" ref="M12:M15" si="2">K12/SQRT(3)</f>
        <v>9.3178281901270574E-2</v>
      </c>
      <c r="N12">
        <f t="shared" ref="N12:N15" si="3">L12/SQRT(3)</f>
        <v>6.6666666666666652E-2</v>
      </c>
    </row>
    <row r="13" spans="1:15">
      <c r="A13" t="s">
        <v>102</v>
      </c>
      <c r="B13" t="s">
        <v>107</v>
      </c>
      <c r="C13" s="13">
        <v>1</v>
      </c>
      <c r="D13">
        <f t="shared" si="0"/>
        <v>90</v>
      </c>
      <c r="H13" t="s">
        <v>108</v>
      </c>
      <c r="I13">
        <f>AVERAGE(H3:H5)</f>
        <v>1.0000000000000009E-2</v>
      </c>
      <c r="J13">
        <f>AVERAGE(M3:M5)</f>
        <v>0.17058823529411762</v>
      </c>
      <c r="K13">
        <f>STDEV(H3:H5)</f>
        <v>1.732050807568879E-2</v>
      </c>
      <c r="L13">
        <f>STDEV(M3:M5)</f>
        <v>0.28533959613258597</v>
      </c>
      <c r="M13">
        <f t="shared" si="2"/>
        <v>1.0000000000000011E-2</v>
      </c>
      <c r="N13">
        <f t="shared" si="3"/>
        <v>0.16474089263760761</v>
      </c>
    </row>
    <row r="14" spans="1:15">
      <c r="A14" t="s">
        <v>102</v>
      </c>
      <c r="B14" t="s">
        <v>107</v>
      </c>
      <c r="C14" s="15">
        <v>0.67796610169491522</v>
      </c>
      <c r="D14">
        <f t="shared" si="0"/>
        <v>55.425293893354485</v>
      </c>
      <c r="H14" t="s">
        <v>109</v>
      </c>
      <c r="I14">
        <f>AVERAGE(G3:G5)</f>
        <v>0.10668369518944232</v>
      </c>
      <c r="J14">
        <f>AVERAGE(L3:L5)</f>
        <v>6.0418599855655231E-2</v>
      </c>
      <c r="K14">
        <f>STDEV(G3:G5)</f>
        <v>8.2026281087382427E-2</v>
      </c>
      <c r="L14">
        <f>STDEV(L3:L5)</f>
        <v>6.6751079571845048E-2</v>
      </c>
      <c r="M14">
        <f t="shared" si="2"/>
        <v>4.7357895466424153E-2</v>
      </c>
      <c r="N14">
        <f t="shared" si="3"/>
        <v>3.8538753759502872E-2</v>
      </c>
    </row>
    <row r="15" spans="1:15">
      <c r="A15" t="s">
        <v>102</v>
      </c>
      <c r="B15" t="s">
        <v>107</v>
      </c>
      <c r="C15" s="15">
        <v>0.82000000000000006</v>
      </c>
      <c r="D15">
        <f t="shared" si="0"/>
        <v>64.895909749778625</v>
      </c>
      <c r="H15" t="s">
        <v>110</v>
      </c>
      <c r="I15">
        <f>AVERAGE(F3:F5)</f>
        <v>4.3798449612403124E-2</v>
      </c>
      <c r="J15">
        <f>AVERAGE(K3:K5)</f>
        <v>0.21111111111111111</v>
      </c>
      <c r="K15">
        <f>STDEV(F3:F5)</f>
        <v>4.1050519162249055E-2</v>
      </c>
      <c r="L15">
        <f>STDEV(K3:K5)</f>
        <v>0.21688023662159039</v>
      </c>
      <c r="M15">
        <f t="shared" si="2"/>
        <v>2.3700528288698383E-2</v>
      </c>
      <c r="N15">
        <f t="shared" si="3"/>
        <v>0.12521586299538495</v>
      </c>
    </row>
    <row r="16" spans="1:15">
      <c r="A16" t="s">
        <v>102</v>
      </c>
      <c r="B16" t="s">
        <v>106</v>
      </c>
      <c r="C16" s="13">
        <v>0.93055555555555558</v>
      </c>
      <c r="D16">
        <f t="shared" si="0"/>
        <v>74.720784107032571</v>
      </c>
    </row>
    <row r="17" spans="1:12">
      <c r="A17" t="s">
        <v>102</v>
      </c>
      <c r="B17" t="s">
        <v>106</v>
      </c>
      <c r="C17" s="15">
        <v>0.91228070175438591</v>
      </c>
      <c r="D17">
        <f t="shared" si="0"/>
        <v>72.772024769352342</v>
      </c>
    </row>
    <row r="18" spans="1:12">
      <c r="A18" t="s">
        <v>102</v>
      </c>
      <c r="B18" t="s">
        <v>106</v>
      </c>
      <c r="C18" s="15">
        <v>1</v>
      </c>
      <c r="D18">
        <f t="shared" si="0"/>
        <v>90</v>
      </c>
    </row>
    <row r="19" spans="1:12">
      <c r="A19" t="s">
        <v>85</v>
      </c>
      <c r="B19" t="s">
        <v>110</v>
      </c>
      <c r="C19" s="13">
        <v>0.19999999999999996</v>
      </c>
      <c r="D19">
        <f t="shared" si="0"/>
        <v>26.56505117707799</v>
      </c>
      <c r="I19" t="s">
        <v>32</v>
      </c>
    </row>
    <row r="20" spans="1:12">
      <c r="A20" t="s">
        <v>85</v>
      </c>
      <c r="B20" t="s">
        <v>110</v>
      </c>
      <c r="C20" s="15">
        <v>0</v>
      </c>
      <c r="D20">
        <f t="shared" si="0"/>
        <v>0</v>
      </c>
      <c r="I20" t="s">
        <v>18</v>
      </c>
      <c r="J20" t="s">
        <v>85</v>
      </c>
      <c r="K20" t="s">
        <v>94</v>
      </c>
      <c r="L20" t="s">
        <v>95</v>
      </c>
    </row>
    <row r="21" spans="1:12">
      <c r="A21" t="s">
        <v>85</v>
      </c>
      <c r="B21" t="s">
        <v>110</v>
      </c>
      <c r="C21" s="15">
        <v>0.43333333333333335</v>
      </c>
      <c r="D21">
        <f t="shared" si="0"/>
        <v>41.168872169616975</v>
      </c>
      <c r="H21" t="s">
        <v>106</v>
      </c>
      <c r="I21" s="34">
        <v>0.94761208576998046</v>
      </c>
      <c r="J21" s="34">
        <v>0.10526315789473684</v>
      </c>
      <c r="K21" s="34">
        <v>2.6720000000000001E-2</v>
      </c>
      <c r="L21" s="34">
        <v>0.105263</v>
      </c>
    </row>
    <row r="22" spans="1:12">
      <c r="A22" t="s">
        <v>85</v>
      </c>
      <c r="B22" t="s">
        <v>109</v>
      </c>
      <c r="C22" s="13">
        <v>0</v>
      </c>
      <c r="D22">
        <f t="shared" si="0"/>
        <v>0</v>
      </c>
      <c r="H22" t="s">
        <v>107</v>
      </c>
      <c r="I22" s="34">
        <v>0.83265536723163847</v>
      </c>
      <c r="J22" s="34">
        <v>6.6666666666666652E-2</v>
      </c>
      <c r="K22" s="34">
        <v>9.3177999999999997E-2</v>
      </c>
      <c r="L22" s="34">
        <v>6.6667000000000004E-2</v>
      </c>
    </row>
    <row r="23" spans="1:12">
      <c r="A23" t="s">
        <v>85</v>
      </c>
      <c r="B23" t="s">
        <v>109</v>
      </c>
      <c r="C23" s="15">
        <v>0.13207547169811318</v>
      </c>
      <c r="D23">
        <f t="shared" si="0"/>
        <v>21.310495476509718</v>
      </c>
      <c r="H23" t="s">
        <v>108</v>
      </c>
      <c r="I23" s="34">
        <v>1.0000000000000009E-2</v>
      </c>
      <c r="J23" s="34">
        <v>0.17058823529411762</v>
      </c>
      <c r="K23" s="34">
        <v>0.01</v>
      </c>
      <c r="L23" s="34">
        <v>0.164741</v>
      </c>
    </row>
    <row r="24" spans="1:12">
      <c r="A24" t="s">
        <v>85</v>
      </c>
      <c r="B24" t="s">
        <v>109</v>
      </c>
      <c r="C24" s="15">
        <v>4.9180327868852514E-2</v>
      </c>
      <c r="D24">
        <f t="shared" si="0"/>
        <v>12.812802276352977</v>
      </c>
      <c r="H24" t="s">
        <v>109</v>
      </c>
      <c r="I24" s="34">
        <v>0.10668369518944232</v>
      </c>
      <c r="J24" s="34">
        <v>6.0418599855655231E-2</v>
      </c>
      <c r="K24" s="34">
        <v>4.7357999999999997E-2</v>
      </c>
      <c r="L24" s="34">
        <v>3.8538999999999997E-2</v>
      </c>
    </row>
    <row r="25" spans="1:12">
      <c r="A25" t="s">
        <v>85</v>
      </c>
      <c r="B25" t="s">
        <v>108</v>
      </c>
      <c r="C25" s="13">
        <v>1.1764705882352899E-2</v>
      </c>
      <c r="D25">
        <f t="shared" si="0"/>
        <v>6.2268502971343533</v>
      </c>
      <c r="H25" t="s">
        <v>110</v>
      </c>
      <c r="I25" s="34">
        <v>4.3798449612403124E-2</v>
      </c>
      <c r="J25" s="34">
        <v>0.20827423167848702</v>
      </c>
      <c r="K25" s="34">
        <v>2.3701E-2</v>
      </c>
      <c r="L25" s="34">
        <v>0.12537400000000001</v>
      </c>
    </row>
    <row r="26" spans="1:12">
      <c r="A26" t="s">
        <v>85</v>
      </c>
      <c r="B26" t="s">
        <v>108</v>
      </c>
      <c r="C26" s="15">
        <v>0.5</v>
      </c>
      <c r="D26">
        <f t="shared" si="0"/>
        <v>45.000000000000007</v>
      </c>
      <c r="H26" t="s">
        <v>101</v>
      </c>
      <c r="I26" s="35">
        <f>AVERAGE(I21:I25)</f>
        <v>0.38814991956069289</v>
      </c>
      <c r="J26" s="35">
        <f>AVERAGE(J21:J25)</f>
        <v>0.12224217827793267</v>
      </c>
    </row>
    <row r="27" spans="1:12">
      <c r="A27" t="s">
        <v>85</v>
      </c>
      <c r="B27" t="s">
        <v>108</v>
      </c>
      <c r="C27" s="15">
        <v>0</v>
      </c>
      <c r="D27">
        <f t="shared" si="0"/>
        <v>0</v>
      </c>
      <c r="H27" t="s">
        <v>116</v>
      </c>
      <c r="I27" s="31">
        <f>STDEV(I21:I25)</f>
        <v>0.46135169350774297</v>
      </c>
      <c r="J27" s="31">
        <f>STDEV(J21:J25)</f>
        <v>6.5072910865986489E-2</v>
      </c>
    </row>
    <row r="28" spans="1:12">
      <c r="A28" t="s">
        <v>85</v>
      </c>
      <c r="B28" t="s">
        <v>107</v>
      </c>
      <c r="C28" s="13">
        <v>0</v>
      </c>
      <c r="D28">
        <f t="shared" si="0"/>
        <v>0</v>
      </c>
      <c r="H28" t="s">
        <v>117</v>
      </c>
      <c r="I28" s="31">
        <f>I27/SQRT(5)</f>
        <v>0.20632274964359232</v>
      </c>
      <c r="J28" s="31">
        <f>J27/SQRT(5)</f>
        <v>2.9101490438026099E-2</v>
      </c>
    </row>
    <row r="29" spans="1:12">
      <c r="A29" t="s">
        <v>85</v>
      </c>
      <c r="B29" t="s">
        <v>107</v>
      </c>
      <c r="C29" s="15">
        <v>0.19999999999999996</v>
      </c>
      <c r="D29">
        <f t="shared" si="0"/>
        <v>26.56505117707799</v>
      </c>
      <c r="H29" t="s">
        <v>115</v>
      </c>
    </row>
    <row r="30" spans="1:12">
      <c r="A30" t="s">
        <v>85</v>
      </c>
      <c r="B30" t="s">
        <v>107</v>
      </c>
      <c r="C30" s="15">
        <v>0</v>
      </c>
      <c r="D30">
        <f t="shared" si="0"/>
        <v>0</v>
      </c>
      <c r="I30" t="s">
        <v>32</v>
      </c>
    </row>
    <row r="31" spans="1:12">
      <c r="A31" t="s">
        <v>85</v>
      </c>
      <c r="B31" t="s">
        <v>106</v>
      </c>
      <c r="C31" s="14">
        <v>0</v>
      </c>
      <c r="D31">
        <f t="shared" si="0"/>
        <v>0</v>
      </c>
      <c r="I31" t="s">
        <v>18</v>
      </c>
      <c r="J31" t="s">
        <v>85</v>
      </c>
      <c r="K31" t="s">
        <v>111</v>
      </c>
      <c r="L31" t="s">
        <v>114</v>
      </c>
    </row>
    <row r="32" spans="1:12">
      <c r="A32" t="s">
        <v>85</v>
      </c>
      <c r="B32" t="s">
        <v>106</v>
      </c>
      <c r="C32" s="15">
        <v>0.31578947368421051</v>
      </c>
      <c r="D32">
        <f t="shared" si="0"/>
        <v>34.190863788920922</v>
      </c>
      <c r="H32" t="s">
        <v>106</v>
      </c>
      <c r="I32" s="33">
        <f>I11*100</f>
        <v>94.761208576998044</v>
      </c>
      <c r="J32" s="33">
        <f>J11*100</f>
        <v>10.526315789473683</v>
      </c>
      <c r="K32" s="33">
        <f>M11*100</f>
        <v>2.6719922270298948</v>
      </c>
      <c r="L32" s="33">
        <f>N11*100</f>
        <v>10.526315789473687</v>
      </c>
    </row>
    <row r="33" spans="1:26">
      <c r="A33" t="s">
        <v>85</v>
      </c>
      <c r="B33" t="s">
        <v>106</v>
      </c>
      <c r="C33" s="16">
        <v>0</v>
      </c>
      <c r="D33">
        <f t="shared" si="0"/>
        <v>0</v>
      </c>
      <c r="H33" t="s">
        <v>107</v>
      </c>
      <c r="I33" s="33">
        <f t="shared" ref="I33:J36" si="4">I12*100</f>
        <v>83.265536723163848</v>
      </c>
      <c r="J33" s="33">
        <f t="shared" si="4"/>
        <v>6.6666666666666652</v>
      </c>
      <c r="K33" s="33">
        <f t="shared" ref="K33:K36" si="5">M12*100</f>
        <v>9.3178281901270577</v>
      </c>
      <c r="L33" s="33">
        <f t="shared" ref="L33:L36" si="6">N12*100</f>
        <v>6.6666666666666652</v>
      </c>
    </row>
    <row r="34" spans="1:26">
      <c r="A34" s="12"/>
      <c r="B34" s="12"/>
      <c r="C34" s="46"/>
      <c r="H34" t="s">
        <v>108</v>
      </c>
      <c r="I34" s="33">
        <f t="shared" si="4"/>
        <v>1.0000000000000009</v>
      </c>
      <c r="J34" s="33">
        <f t="shared" si="4"/>
        <v>17.058823529411761</v>
      </c>
      <c r="K34" s="33">
        <f t="shared" si="5"/>
        <v>1.0000000000000011</v>
      </c>
      <c r="L34" s="33">
        <f t="shared" si="6"/>
        <v>16.47408926376076</v>
      </c>
    </row>
    <row r="35" spans="1:26">
      <c r="A35" s="12"/>
      <c r="B35" s="12"/>
      <c r="C35" s="46"/>
      <c r="H35" t="s">
        <v>109</v>
      </c>
      <c r="I35" s="33">
        <f t="shared" si="4"/>
        <v>10.668369518944232</v>
      </c>
      <c r="J35" s="33">
        <f t="shared" si="4"/>
        <v>6.0418599855655231</v>
      </c>
      <c r="K35" s="33">
        <f t="shared" si="5"/>
        <v>4.7357895466424154</v>
      </c>
      <c r="L35" s="33">
        <f t="shared" si="6"/>
        <v>3.8538753759502873</v>
      </c>
    </row>
    <row r="36" spans="1:26">
      <c r="A36" s="12"/>
      <c r="B36" s="12"/>
      <c r="C36" s="46"/>
      <c r="H36" t="s">
        <v>110</v>
      </c>
      <c r="I36" s="33">
        <f t="shared" si="4"/>
        <v>4.3798449612403125</v>
      </c>
      <c r="J36" s="33">
        <f t="shared" si="4"/>
        <v>21.111111111111111</v>
      </c>
      <c r="K36" s="33">
        <f t="shared" si="5"/>
        <v>2.3700528288698384</v>
      </c>
      <c r="L36" s="33">
        <f t="shared" si="6"/>
        <v>12.521586299538495</v>
      </c>
    </row>
    <row r="37" spans="1:26">
      <c r="A37" s="12"/>
      <c r="B37" s="12"/>
      <c r="C37" s="46"/>
    </row>
    <row r="38" spans="1:26">
      <c r="N38" t="s">
        <v>33</v>
      </c>
    </row>
    <row r="39" spans="1:26">
      <c r="H39" t="s">
        <v>118</v>
      </c>
      <c r="N39" t="s">
        <v>34</v>
      </c>
    </row>
    <row r="40" spans="1:26">
      <c r="I40" t="s">
        <v>18</v>
      </c>
      <c r="J40" t="s">
        <v>85</v>
      </c>
      <c r="O40" t="s">
        <v>0</v>
      </c>
      <c r="P40" t="s">
        <v>31</v>
      </c>
      <c r="Q40" t="s">
        <v>35</v>
      </c>
      <c r="R40" t="s">
        <v>36</v>
      </c>
      <c r="S40" t="s">
        <v>37</v>
      </c>
      <c r="T40" t="s">
        <v>38</v>
      </c>
      <c r="U40" t="s">
        <v>39</v>
      </c>
      <c r="V40" t="s">
        <v>40</v>
      </c>
      <c r="W40" t="s">
        <v>41</v>
      </c>
      <c r="X40" t="s">
        <v>42</v>
      </c>
      <c r="Y40" t="s">
        <v>43</v>
      </c>
      <c r="Z40" t="s">
        <v>44</v>
      </c>
    </row>
    <row r="41" spans="1:26">
      <c r="H41" t="s">
        <v>106</v>
      </c>
      <c r="I41" s="36">
        <v>0.94761208576998046</v>
      </c>
      <c r="J41" s="36">
        <v>0.10526315789473684</v>
      </c>
      <c r="Q41" t="s">
        <v>45</v>
      </c>
      <c r="R41" t="s">
        <v>46</v>
      </c>
      <c r="S41" t="s">
        <v>47</v>
      </c>
      <c r="T41" t="s">
        <v>48</v>
      </c>
      <c r="U41" t="s">
        <v>49</v>
      </c>
      <c r="V41" t="s">
        <v>50</v>
      </c>
      <c r="W41" t="s">
        <v>51</v>
      </c>
      <c r="X41" t="s">
        <v>52</v>
      </c>
      <c r="Y41" t="s">
        <v>53</v>
      </c>
      <c r="Z41" t="s">
        <v>54</v>
      </c>
    </row>
    <row r="42" spans="1:26">
      <c r="H42" t="s">
        <v>107</v>
      </c>
      <c r="I42" s="36">
        <v>0.83265536723163847</v>
      </c>
      <c r="J42" s="36">
        <v>6.6666666666666652E-2</v>
      </c>
      <c r="N42">
        <v>1</v>
      </c>
      <c r="O42" t="s">
        <v>18</v>
      </c>
      <c r="P42" t="s">
        <v>1</v>
      </c>
      <c r="R42" t="s">
        <v>55</v>
      </c>
      <c r="S42" s="25">
        <v>1000000</v>
      </c>
      <c r="T42" t="s">
        <v>56</v>
      </c>
      <c r="U42" t="s">
        <v>57</v>
      </c>
      <c r="V42" t="s">
        <v>58</v>
      </c>
      <c r="W42" s="25">
        <v>1000000</v>
      </c>
      <c r="X42" t="s">
        <v>59</v>
      </c>
      <c r="Y42" s="25">
        <v>1000000</v>
      </c>
      <c r="Z42" t="s">
        <v>60</v>
      </c>
    </row>
    <row r="43" spans="1:26">
      <c r="H43" t="s">
        <v>108</v>
      </c>
      <c r="I43" s="36">
        <v>1.0000000000000009E-2</v>
      </c>
      <c r="J43" s="36">
        <v>0.17058823529411762</v>
      </c>
      <c r="K43" s="25"/>
      <c r="N43">
        <v>2</v>
      </c>
      <c r="O43" t="s">
        <v>18</v>
      </c>
      <c r="P43" t="s">
        <v>2</v>
      </c>
      <c r="Q43" t="s">
        <v>55</v>
      </c>
      <c r="S43" t="s">
        <v>61</v>
      </c>
      <c r="T43" t="s">
        <v>62</v>
      </c>
      <c r="U43" t="s">
        <v>63</v>
      </c>
      <c r="V43" t="s">
        <v>64</v>
      </c>
      <c r="W43" t="s">
        <v>65</v>
      </c>
      <c r="X43" t="s">
        <v>66</v>
      </c>
      <c r="Y43" t="s">
        <v>67</v>
      </c>
      <c r="Z43" s="25">
        <v>1000000</v>
      </c>
    </row>
    <row r="44" spans="1:26">
      <c r="H44" t="s">
        <v>109</v>
      </c>
      <c r="I44" s="36">
        <v>0.10668369518944232</v>
      </c>
      <c r="J44" s="36">
        <v>6.0418599855655231E-2</v>
      </c>
      <c r="K44" s="25"/>
      <c r="N44">
        <v>3</v>
      </c>
      <c r="O44" t="s">
        <v>18</v>
      </c>
      <c r="P44" t="s">
        <v>3</v>
      </c>
      <c r="Q44" s="25">
        <v>1000000</v>
      </c>
      <c r="R44" t="s">
        <v>61</v>
      </c>
      <c r="T44" t="s">
        <v>68</v>
      </c>
      <c r="U44" t="s">
        <v>69</v>
      </c>
      <c r="V44" t="s">
        <v>70</v>
      </c>
      <c r="W44" t="s">
        <v>71</v>
      </c>
      <c r="X44" t="s">
        <v>72</v>
      </c>
      <c r="Y44" t="s">
        <v>73</v>
      </c>
      <c r="Z44" t="s">
        <v>74</v>
      </c>
    </row>
    <row r="45" spans="1:26">
      <c r="H45" t="s">
        <v>110</v>
      </c>
      <c r="I45" s="36">
        <v>4.3798449612403124E-2</v>
      </c>
      <c r="J45" s="36">
        <v>0.20827423167848702</v>
      </c>
      <c r="K45" s="25"/>
      <c r="N45">
        <v>4</v>
      </c>
      <c r="O45" t="s">
        <v>18</v>
      </c>
      <c r="P45" t="s">
        <v>4</v>
      </c>
      <c r="Q45" t="s">
        <v>56</v>
      </c>
      <c r="R45" t="s">
        <v>62</v>
      </c>
      <c r="S45" t="s">
        <v>68</v>
      </c>
      <c r="U45" t="s">
        <v>75</v>
      </c>
      <c r="V45" t="s">
        <v>76</v>
      </c>
      <c r="W45" t="s">
        <v>77</v>
      </c>
      <c r="X45" t="s">
        <v>78</v>
      </c>
      <c r="Y45" t="s">
        <v>79</v>
      </c>
      <c r="Z45" t="s">
        <v>80</v>
      </c>
    </row>
    <row r="46" spans="1:26">
      <c r="N46">
        <v>6</v>
      </c>
      <c r="O46" t="s">
        <v>85</v>
      </c>
      <c r="P46" t="s">
        <v>1</v>
      </c>
      <c r="Q46" t="s">
        <v>58</v>
      </c>
      <c r="R46" t="s">
        <v>64</v>
      </c>
      <c r="S46" t="s">
        <v>70</v>
      </c>
      <c r="T46" t="s">
        <v>76</v>
      </c>
      <c r="U46" t="s">
        <v>82</v>
      </c>
      <c r="W46" t="s">
        <v>86</v>
      </c>
      <c r="X46" t="s">
        <v>87</v>
      </c>
      <c r="Y46" t="s">
        <v>88</v>
      </c>
      <c r="Z46" t="s">
        <v>89</v>
      </c>
    </row>
    <row r="47" spans="1:26">
      <c r="H47" t="s">
        <v>119</v>
      </c>
      <c r="N47">
        <v>7</v>
      </c>
      <c r="O47" t="s">
        <v>85</v>
      </c>
      <c r="P47" t="s">
        <v>2</v>
      </c>
      <c r="Q47" s="25">
        <v>1000000</v>
      </c>
      <c r="R47" t="s">
        <v>65</v>
      </c>
      <c r="S47" t="s">
        <v>71</v>
      </c>
      <c r="T47" t="s">
        <v>77</v>
      </c>
      <c r="U47" t="s">
        <v>83</v>
      </c>
      <c r="V47" t="s">
        <v>86</v>
      </c>
      <c r="X47" t="s">
        <v>90</v>
      </c>
      <c r="Y47" s="25">
        <v>1000000</v>
      </c>
      <c r="Z47" t="s">
        <v>91</v>
      </c>
    </row>
    <row r="48" spans="1:26">
      <c r="N48">
        <v>8</v>
      </c>
      <c r="O48" t="s">
        <v>85</v>
      </c>
      <c r="P48" t="s">
        <v>3</v>
      </c>
      <c r="Q48" t="s">
        <v>59</v>
      </c>
      <c r="R48" t="s">
        <v>66</v>
      </c>
      <c r="S48" t="s">
        <v>72</v>
      </c>
      <c r="T48" t="s">
        <v>78</v>
      </c>
      <c r="U48" t="s">
        <v>84</v>
      </c>
      <c r="V48" t="s">
        <v>87</v>
      </c>
      <c r="W48" t="s">
        <v>90</v>
      </c>
      <c r="Y48" t="s">
        <v>92</v>
      </c>
      <c r="Z48" t="s">
        <v>93</v>
      </c>
    </row>
    <row r="49" spans="8:25">
      <c r="I49" t="s">
        <v>18</v>
      </c>
      <c r="J49" t="s">
        <v>85</v>
      </c>
      <c r="N49">
        <v>10</v>
      </c>
      <c r="O49" t="s">
        <v>85</v>
      </c>
      <c r="P49" t="s">
        <v>81</v>
      </c>
      <c r="Q49" t="s">
        <v>60</v>
      </c>
      <c r="R49" s="25">
        <v>1000000</v>
      </c>
      <c r="S49" t="s">
        <v>74</v>
      </c>
      <c r="T49" t="s">
        <v>80</v>
      </c>
      <c r="U49" t="s">
        <v>63</v>
      </c>
      <c r="V49" t="s">
        <v>89</v>
      </c>
      <c r="W49" t="s">
        <v>91</v>
      </c>
      <c r="X49" t="s">
        <v>93</v>
      </c>
      <c r="Y49" t="s">
        <v>87</v>
      </c>
    </row>
    <row r="50" spans="8:25">
      <c r="H50" t="s">
        <v>106</v>
      </c>
      <c r="I50" s="37">
        <f>$I$41/I41</f>
        <v>1</v>
      </c>
      <c r="J50" s="37">
        <f>$I$41/J41</f>
        <v>9.0023148148148149</v>
      </c>
      <c r="L50">
        <v>1</v>
      </c>
    </row>
    <row r="51" spans="8:25">
      <c r="H51" t="s">
        <v>107</v>
      </c>
      <c r="I51" s="37">
        <f t="shared" ref="I51:J54" si="7">$I$41/I42</f>
        <v>1.1380603825572433</v>
      </c>
      <c r="J51" s="37">
        <f t="shared" si="7"/>
        <v>14.21418128654971</v>
      </c>
      <c r="L51">
        <v>1.1380603825572433</v>
      </c>
    </row>
    <row r="52" spans="8:25">
      <c r="H52" t="s">
        <v>108</v>
      </c>
      <c r="I52" s="37">
        <f t="shared" si="7"/>
        <v>94.761208576997959</v>
      </c>
      <c r="J52" s="37">
        <f t="shared" si="7"/>
        <v>5.5549673993412654</v>
      </c>
      <c r="L52">
        <v>4.5498287432542757</v>
      </c>
    </row>
    <row r="53" spans="8:25">
      <c r="H53" t="s">
        <v>109</v>
      </c>
      <c r="I53" s="37">
        <f t="shared" si="7"/>
        <v>8.8824452892006551</v>
      </c>
      <c r="J53" s="37">
        <f t="shared" si="7"/>
        <v>15.684111979322592</v>
      </c>
      <c r="L53">
        <v>5.5549673993412654</v>
      </c>
    </row>
    <row r="54" spans="8:25">
      <c r="H54" t="s">
        <v>110</v>
      </c>
      <c r="I54" s="37">
        <f t="shared" si="7"/>
        <v>21.635744967137594</v>
      </c>
      <c r="J54" s="37">
        <f t="shared" si="7"/>
        <v>4.5498287432542757</v>
      </c>
      <c r="L54">
        <v>8.8824452892006551</v>
      </c>
    </row>
    <row r="55" spans="8:25">
      <c r="L55">
        <v>9.0023148148148149</v>
      </c>
    </row>
    <row r="56" spans="8:25">
      <c r="L56">
        <v>14.21418128654971</v>
      </c>
    </row>
    <row r="57" spans="8:25">
      <c r="L57">
        <v>15.684111979322592</v>
      </c>
    </row>
    <row r="58" spans="8:25">
      <c r="L58">
        <v>21.635744967137594</v>
      </c>
    </row>
    <row r="59" spans="8:25">
      <c r="L59">
        <v>94.761208576997959</v>
      </c>
    </row>
  </sheetData>
  <sortState ref="L50:L59">
    <sortCondition ref="L50"/>
  </sortState>
  <mergeCells count="2">
    <mergeCell ref="F1:J1"/>
    <mergeCell ref="K1:O1"/>
  </mergeCell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Barnacles eaten</vt:lpstr>
      <vt:lpstr>Data for Statistica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</dc:creator>
  <cp:lastModifiedBy>Acer</cp:lastModifiedBy>
  <cp:lastPrinted>2015-06-25T07:45:42Z</cp:lastPrinted>
  <dcterms:created xsi:type="dcterms:W3CDTF">2013-12-09T14:02:51Z</dcterms:created>
  <dcterms:modified xsi:type="dcterms:W3CDTF">2015-07-07T07:20:01Z</dcterms:modified>
</cp:coreProperties>
</file>