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0" windowWidth="25600" windowHeight="13600" tabRatio="500" activeTab="0"/>
  </bookViews>
  <sheets>
    <sheet name="Sheet1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<sst xmlns="http://schemas.openxmlformats.org/spreadsheetml/2006/main" count="364" uniqueCount="131">
  <si>
    <t>ID</t>
  </si>
  <si>
    <t>Time</t>
  </si>
  <si>
    <t>Shelter Date</t>
  </si>
  <si>
    <t>Data Collection Date</t>
  </si>
  <si>
    <t>Observer</t>
  </si>
  <si>
    <t>GPS Tx UTMe</t>
  </si>
  <si>
    <t>GPS Tx UTMn</t>
  </si>
  <si>
    <t>GPS Tx elevation[ m]</t>
  </si>
  <si>
    <t>Temperature</t>
  </si>
  <si>
    <t>Shelter temp</t>
  </si>
  <si>
    <t>air temp, sun [C]</t>
  </si>
  <si>
    <t>air temp, shade</t>
  </si>
  <si>
    <t>rock temp</t>
  </si>
  <si>
    <t>Measurements of shelter rock</t>
  </si>
  <si>
    <t>Length [cm]</t>
  </si>
  <si>
    <t>width [cm]</t>
  </si>
  <si>
    <t>height [cm]</t>
  </si>
  <si>
    <t>shelter entrance [cm]</t>
  </si>
  <si>
    <t>Bedding?</t>
  </si>
  <si>
    <t>Excavation?</t>
  </si>
  <si>
    <t>feces?</t>
  </si>
  <si>
    <t>substrate</t>
  </si>
  <si>
    <t>aspect</t>
  </si>
  <si>
    <t>slope</t>
  </si>
  <si>
    <t>ground cover</t>
  </si>
  <si>
    <t>photos</t>
  </si>
  <si>
    <t>n</t>
  </si>
  <si>
    <t>coarse gravel</t>
  </si>
  <si>
    <t>50% rock</t>
  </si>
  <si>
    <t>68-9</t>
  </si>
  <si>
    <t>gravel</t>
  </si>
  <si>
    <t>50% rock, large boulders</t>
  </si>
  <si>
    <t>74-5</t>
  </si>
  <si>
    <t>dust / fine gravel</t>
  </si>
  <si>
    <t>50% rock, many large boulders</t>
  </si>
  <si>
    <t>62-4</t>
  </si>
  <si>
    <t>dust</t>
  </si>
  <si>
    <t>65-7</t>
  </si>
  <si>
    <t>225 and 45 (two entrances)</t>
  </si>
  <si>
    <t>multiple possible</t>
  </si>
  <si>
    <t>n (some blown grasses, but not arranged)</t>
  </si>
  <si>
    <t>50% boulders</t>
  </si>
  <si>
    <t>72-3</t>
  </si>
  <si>
    <t>dusty spot in gravel</t>
  </si>
  <si>
    <t>&gt; 50% rock</t>
  </si>
  <si>
    <t>120 and 300</t>
  </si>
  <si>
    <t>78-9</t>
  </si>
  <si>
    <t>Jack</t>
  </si>
  <si>
    <t>GBR</t>
  </si>
  <si>
    <t>jpd</t>
  </si>
  <si>
    <t>76-7</t>
  </si>
  <si>
    <t>gravel / dust</t>
  </si>
  <si>
    <t>jack</t>
  </si>
  <si>
    <t>fine gravel</t>
  </si>
  <si>
    <t>70-71</t>
  </si>
  <si>
    <t>dust dusty</t>
  </si>
  <si>
    <t>126-127</t>
  </si>
  <si>
    <t>136-137</t>
  </si>
  <si>
    <t>130-131</t>
  </si>
  <si>
    <t>some grass</t>
  </si>
  <si>
    <t>40% Rock</t>
  </si>
  <si>
    <t>132-133</t>
  </si>
  <si>
    <t>Notes</t>
  </si>
  <si>
    <t>Some of those little beehive things</t>
  </si>
  <si>
    <t>185 and 330</t>
  </si>
  <si>
    <t>80% rock</t>
  </si>
  <si>
    <t>144-145</t>
  </si>
  <si>
    <t>dust / rock</t>
  </si>
  <si>
    <t>95% rock</t>
  </si>
  <si>
    <t>142-143</t>
  </si>
  <si>
    <t>128-129</t>
  </si>
  <si>
    <t>138-139</t>
  </si>
  <si>
    <t>JPD</t>
  </si>
  <si>
    <t>60% rock</t>
  </si>
  <si>
    <t>146-7</t>
  </si>
  <si>
    <t>Fine Gravel</t>
  </si>
  <si>
    <t>75% rock</t>
  </si>
  <si>
    <t>140-141</t>
  </si>
  <si>
    <t>40% rock</t>
  </si>
  <si>
    <t>134-135</t>
  </si>
  <si>
    <t xml:space="preserve"> </t>
  </si>
  <si>
    <t>Fine Sand</t>
  </si>
  <si>
    <t>None</t>
  </si>
  <si>
    <t>dust / some windblown grasses</t>
  </si>
  <si>
    <t>60% rock; mostly larger boulders</t>
  </si>
  <si>
    <t>178-9</t>
  </si>
  <si>
    <t>3 dung balls</t>
  </si>
  <si>
    <t>176-7</t>
  </si>
  <si>
    <t>65% rock</t>
  </si>
  <si>
    <t>158-159</t>
  </si>
  <si>
    <t>50% Rock</t>
  </si>
  <si>
    <t>162-163</t>
  </si>
  <si>
    <t>&gt;50% rock</t>
  </si>
  <si>
    <t xml:space="preserve">90-91 </t>
  </si>
  <si>
    <t>84-5</t>
  </si>
  <si>
    <t>150-1</t>
  </si>
  <si>
    <t>rocky</t>
  </si>
  <si>
    <t>101-2</t>
  </si>
  <si>
    <t>97-8</t>
  </si>
  <si>
    <t>dust / gravel</t>
  </si>
  <si>
    <t>88-9</t>
  </si>
  <si>
    <t>Some grass, but looks windblown…</t>
  </si>
  <si>
    <t>86-7</t>
  </si>
  <si>
    <t>99-100</t>
  </si>
  <si>
    <t>152-3</t>
  </si>
  <si>
    <t>154-5</t>
  </si>
  <si>
    <t>156-7</t>
  </si>
  <si>
    <t>larger gravel</t>
  </si>
  <si>
    <t>80% Boulders</t>
  </si>
  <si>
    <t>160-1</t>
  </si>
  <si>
    <t>164-5</t>
  </si>
  <si>
    <t>166-7</t>
  </si>
  <si>
    <t>168-9</t>
  </si>
  <si>
    <t>170-1</t>
  </si>
  <si>
    <t>NoData</t>
  </si>
  <si>
    <t>SX10 numbers 2064-5</t>
  </si>
  <si>
    <t>SX10 numbers 2067-8</t>
  </si>
  <si>
    <t>182-3</t>
  </si>
  <si>
    <t>184-5</t>
  </si>
  <si>
    <t>GBR?</t>
  </si>
  <si>
    <t>min</t>
  </si>
  <si>
    <t>max</t>
  </si>
  <si>
    <t>average</t>
  </si>
  <si>
    <t>stdev</t>
  </si>
  <si>
    <t>air temp - shelter temp</t>
  </si>
  <si>
    <t>rock area [cm3]</t>
  </si>
  <si>
    <t/>
  </si>
  <si>
    <t>sin(direction)</t>
  </si>
  <si>
    <t>cos(direction)</t>
  </si>
  <si>
    <t>Direction (verbatim)</t>
  </si>
  <si>
    <t>Direction (calculated)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</si>
</sst>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workbookViewId="0" topLeftCell="A1">
      <pane xSplit="4" ySplit="2" topLeftCell="S3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53" sqref="S53:AI65"/>
    </sheetView>
  </sheetViews>
  <sheetFormatPr defaultColWidth="11.00390625" defaultRowHeight="15.75"/>
  <sheetData>
    <row r="1" spans="9:14" ht="15">
      <c r="I1" t="s">
        <v>8</v>
      </c>
      <c r="N1" t="s">
        <v>13</v>
      </c>
    </row>
    <row r="2" spans="1:34" ht="15">
      <c r="A2" t="s">
        <v>0</v>
      </c>
      <c r="B2" t="s">
        <v>2</v>
      </c>
      <c r="C2" t="s">
        <v>3</v>
      </c>
      <c r="D2" t="s">
        <v>1</v>
      </c>
      <c r="E2" t="s">
        <v>4</v>
      </c>
      <c r="F2" t="s">
        <v>5</v>
      </c>
      <c r="G2" t="s">
        <v>6</v>
      </c>
      <c r="H2" t="s">
        <v>7</v>
      </c>
      <c r="I2" t="s">
        <v>9</v>
      </c>
      <c r="J2" t="s">
        <v>10</v>
      </c>
      <c r="K2" t="s">
        <v>11</v>
      </c>
      <c r="L2" t="s">
        <v>124</v>
      </c>
      <c r="M2" t="s">
        <v>12</v>
      </c>
      <c r="N2" t="s">
        <v>14</v>
      </c>
      <c r="O2" t="s">
        <v>15</v>
      </c>
      <c r="P2" t="s">
        <v>16</v>
      </c>
      <c r="Q2" t="s">
        <v>125</v>
      </c>
      <c r="R2" t="s">
        <v>17</v>
      </c>
      <c r="S2" t="s">
        <v>129</v>
      </c>
      <c r="T2" t="s">
        <v>130</v>
      </c>
      <c r="U2" t="s">
        <v>127</v>
      </c>
      <c r="V2" t="s">
        <v>128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127</v>
      </c>
      <c r="AC2" t="s">
        <v>128</v>
      </c>
      <c r="AD2" t="s">
        <v>23</v>
      </c>
      <c r="AE2" t="s">
        <v>24</v>
      </c>
      <c r="AF2" t="s">
        <v>24</v>
      </c>
      <c r="AG2" t="s">
        <v>25</v>
      </c>
      <c r="AH2" t="s">
        <v>62</v>
      </c>
    </row>
    <row r="3" spans="1:33" ht="15">
      <c r="A3">
        <v>4020</v>
      </c>
      <c r="B3" s="1">
        <v>41913</v>
      </c>
      <c r="C3" s="1">
        <v>41928</v>
      </c>
      <c r="D3" s="2">
        <v>0.5520833333333334</v>
      </c>
      <c r="F3">
        <v>429932</v>
      </c>
      <c r="G3">
        <v>7641703</v>
      </c>
      <c r="H3">
        <v>608</v>
      </c>
      <c r="I3">
        <v>33.4</v>
      </c>
      <c r="J3">
        <v>28.8</v>
      </c>
      <c r="K3">
        <v>27.3</v>
      </c>
      <c r="L3">
        <f>K3-I3</f>
        <v>-6.099999999999998</v>
      </c>
      <c r="M3">
        <v>44.7</v>
      </c>
      <c r="N3">
        <v>26</v>
      </c>
      <c r="O3">
        <v>22</v>
      </c>
      <c r="P3">
        <v>9</v>
      </c>
      <c r="Q3">
        <f>N3*O3*P3</f>
        <v>5148</v>
      </c>
      <c r="R3">
        <v>7</v>
      </c>
      <c r="S3">
        <v>60</v>
      </c>
      <c r="T3">
        <v>60</v>
      </c>
      <c r="U3">
        <f>SIN(RADIANS(T3))</f>
        <v>0.8660254037844386</v>
      </c>
      <c r="V3">
        <f>COS(RADIANS(T3))</f>
        <v>0.5000000000000001</v>
      </c>
      <c r="W3" t="s">
        <v>26</v>
      </c>
      <c r="X3" t="s">
        <v>26</v>
      </c>
      <c r="Z3" t="s">
        <v>27</v>
      </c>
      <c r="AA3">
        <v>164</v>
      </c>
      <c r="AB3">
        <f>SIN(RADIANS(AA3))</f>
        <v>0.2756373558169992</v>
      </c>
      <c r="AC3">
        <f>COS(RADIANS(AA3))</f>
        <v>-0.9612616959383189</v>
      </c>
      <c r="AD3">
        <v>7</v>
      </c>
      <c r="AE3" t="s">
        <v>28</v>
      </c>
      <c r="AF3" s="5">
        <v>50</v>
      </c>
      <c r="AG3" t="s">
        <v>29</v>
      </c>
    </row>
    <row r="4" spans="1:33" ht="15">
      <c r="A4">
        <v>4020</v>
      </c>
      <c r="B4" s="1">
        <v>41915</v>
      </c>
      <c r="C4" s="1">
        <v>41928</v>
      </c>
      <c r="D4" s="2">
        <v>0.5659722222222222</v>
      </c>
      <c r="F4">
        <v>429926</v>
      </c>
      <c r="G4">
        <v>7641702</v>
      </c>
      <c r="I4">
        <v>32.5</v>
      </c>
      <c r="J4">
        <v>29</v>
      </c>
      <c r="K4">
        <v>27.3</v>
      </c>
      <c r="L4">
        <f aca="true" t="shared" si="0" ref="L4:L51">K4-I4</f>
        <v>-5.199999999999999</v>
      </c>
      <c r="M4">
        <v>44.4</v>
      </c>
      <c r="N4">
        <v>39</v>
      </c>
      <c r="O4">
        <v>27</v>
      </c>
      <c r="P4">
        <v>23</v>
      </c>
      <c r="Q4">
        <f aca="true" t="shared" si="1" ref="Q4:Q51">N4*O4*P4</f>
        <v>24219</v>
      </c>
      <c r="R4">
        <v>4</v>
      </c>
      <c r="U4" t="s">
        <v>80</v>
      </c>
      <c r="V4" t="s">
        <v>80</v>
      </c>
      <c r="W4" t="s">
        <v>26</v>
      </c>
      <c r="X4" t="s">
        <v>26</v>
      </c>
      <c r="Z4" t="s">
        <v>30</v>
      </c>
      <c r="AA4">
        <v>150</v>
      </c>
      <c r="AB4">
        <f aca="true" t="shared" si="2" ref="AB4:AB14">SIN(RADIANS(AA4))</f>
        <v>0.49999999999999994</v>
      </c>
      <c r="AC4">
        <f aca="true" t="shared" si="3" ref="AC4:AC14">COS(RADIANS(AA4))</f>
        <v>-0.8660254037844387</v>
      </c>
      <c r="AD4">
        <v>7</v>
      </c>
      <c r="AE4" t="s">
        <v>31</v>
      </c>
      <c r="AF4" s="4">
        <v>50</v>
      </c>
      <c r="AG4" t="s">
        <v>32</v>
      </c>
    </row>
    <row r="5" spans="1:33" ht="15">
      <c r="A5">
        <v>4020</v>
      </c>
      <c r="B5" s="1">
        <v>41917</v>
      </c>
      <c r="C5" s="1">
        <v>41928</v>
      </c>
      <c r="D5" s="2">
        <v>0.5340277777777778</v>
      </c>
      <c r="F5">
        <v>429938</v>
      </c>
      <c r="G5">
        <v>7641712</v>
      </c>
      <c r="H5">
        <v>591</v>
      </c>
      <c r="I5">
        <v>24.3</v>
      </c>
      <c r="J5">
        <v>28.8</v>
      </c>
      <c r="K5">
        <v>27.3</v>
      </c>
      <c r="L5">
        <f t="shared" si="0"/>
        <v>3</v>
      </c>
      <c r="M5">
        <v>38.2</v>
      </c>
      <c r="N5">
        <v>64</v>
      </c>
      <c r="O5">
        <v>46</v>
      </c>
      <c r="P5">
        <v>34</v>
      </c>
      <c r="Q5">
        <f t="shared" si="1"/>
        <v>100096</v>
      </c>
      <c r="R5">
        <v>5</v>
      </c>
      <c r="S5">
        <v>338</v>
      </c>
      <c r="T5">
        <v>338</v>
      </c>
      <c r="U5">
        <f aca="true" t="shared" si="4" ref="U5:U51">SIN(RADIANS(T5))</f>
        <v>-0.37460659341591235</v>
      </c>
      <c r="V5">
        <f aca="true" t="shared" si="5" ref="V5:V51">COS(RADIANS(T5))</f>
        <v>0.9271838545667873</v>
      </c>
      <c r="W5" t="s">
        <v>26</v>
      </c>
      <c r="X5" t="s">
        <v>26</v>
      </c>
      <c r="Z5" t="s">
        <v>33</v>
      </c>
      <c r="AA5">
        <v>164</v>
      </c>
      <c r="AB5">
        <f t="shared" si="2"/>
        <v>0.2756373558169992</v>
      </c>
      <c r="AC5">
        <f t="shared" si="3"/>
        <v>-0.9612616959383189</v>
      </c>
      <c r="AD5">
        <v>7</v>
      </c>
      <c r="AE5" t="s">
        <v>34</v>
      </c>
      <c r="AF5" s="6">
        <v>50</v>
      </c>
      <c r="AG5" t="s">
        <v>35</v>
      </c>
    </row>
    <row r="6" spans="1:33" ht="15">
      <c r="A6">
        <v>4020</v>
      </c>
      <c r="B6" s="1">
        <v>41918</v>
      </c>
      <c r="C6" s="1">
        <v>41928</v>
      </c>
      <c r="D6" s="2">
        <v>0.5416666666666666</v>
      </c>
      <c r="F6">
        <v>429937</v>
      </c>
      <c r="G6">
        <v>7641713</v>
      </c>
      <c r="I6">
        <v>33</v>
      </c>
      <c r="J6">
        <v>28.8</v>
      </c>
      <c r="K6">
        <v>27.3</v>
      </c>
      <c r="L6">
        <f t="shared" si="0"/>
        <v>-5.699999999999999</v>
      </c>
      <c r="M6">
        <v>44</v>
      </c>
      <c r="N6">
        <v>39</v>
      </c>
      <c r="O6">
        <v>33</v>
      </c>
      <c r="P6">
        <v>18</v>
      </c>
      <c r="Q6">
        <f t="shared" si="1"/>
        <v>23166</v>
      </c>
      <c r="R6">
        <v>4</v>
      </c>
      <c r="S6" t="s">
        <v>38</v>
      </c>
      <c r="T6">
        <v>45</v>
      </c>
      <c r="U6">
        <f>SIN(RADIANS(T6))</f>
        <v>0.7071067811865475</v>
      </c>
      <c r="V6">
        <f>COS(RADIANS(T6))</f>
        <v>0.7071067811865476</v>
      </c>
      <c r="W6" t="s">
        <v>26</v>
      </c>
      <c r="X6" t="s">
        <v>26</v>
      </c>
      <c r="Z6" t="s">
        <v>36</v>
      </c>
      <c r="AA6">
        <v>164</v>
      </c>
      <c r="AB6">
        <f t="shared" si="2"/>
        <v>0.2756373558169992</v>
      </c>
      <c r="AC6">
        <f t="shared" si="3"/>
        <v>-0.9612616959383189</v>
      </c>
      <c r="AD6">
        <v>7</v>
      </c>
      <c r="AE6" t="s">
        <v>34</v>
      </c>
      <c r="AF6" s="4">
        <v>50</v>
      </c>
      <c r="AG6" t="s">
        <v>37</v>
      </c>
    </row>
    <row r="7" spans="1:33" ht="15">
      <c r="A7">
        <v>4020</v>
      </c>
      <c r="B7" s="1">
        <v>41919</v>
      </c>
      <c r="C7" s="1">
        <v>41928</v>
      </c>
      <c r="D7" s="2">
        <v>0.5590277777777778</v>
      </c>
      <c r="F7">
        <v>429932</v>
      </c>
      <c r="G7">
        <v>7641706</v>
      </c>
      <c r="I7">
        <v>27.9</v>
      </c>
      <c r="J7">
        <v>29</v>
      </c>
      <c r="K7">
        <v>27.3</v>
      </c>
      <c r="L7">
        <f t="shared" si="0"/>
        <v>-0.5999999999999979</v>
      </c>
      <c r="M7">
        <v>38.1</v>
      </c>
      <c r="N7">
        <v>65</v>
      </c>
      <c r="O7">
        <v>33</v>
      </c>
      <c r="P7">
        <v>37</v>
      </c>
      <c r="Q7">
        <f t="shared" si="1"/>
        <v>79365</v>
      </c>
      <c r="R7">
        <v>6</v>
      </c>
      <c r="S7" t="s">
        <v>39</v>
      </c>
      <c r="T7" t="s">
        <v>80</v>
      </c>
      <c r="W7" t="s">
        <v>40</v>
      </c>
      <c r="X7" t="s">
        <v>26</v>
      </c>
      <c r="Z7" t="s">
        <v>30</v>
      </c>
      <c r="AA7">
        <v>160</v>
      </c>
      <c r="AB7">
        <f t="shared" si="2"/>
        <v>0.3420201433256689</v>
      </c>
      <c r="AC7">
        <f t="shared" si="3"/>
        <v>-0.9396926207859083</v>
      </c>
      <c r="AD7">
        <v>7.5</v>
      </c>
      <c r="AE7" t="s">
        <v>41</v>
      </c>
      <c r="AF7" s="4">
        <v>50</v>
      </c>
      <c r="AG7" t="s">
        <v>42</v>
      </c>
    </row>
    <row r="8" spans="1:33" ht="15">
      <c r="A8">
        <v>4020</v>
      </c>
      <c r="B8" s="1">
        <v>41920</v>
      </c>
      <c r="C8" s="1">
        <v>41928</v>
      </c>
      <c r="D8" s="2">
        <v>0.5833333333333334</v>
      </c>
      <c r="F8">
        <v>429903</v>
      </c>
      <c r="G8">
        <v>7641713</v>
      </c>
      <c r="I8">
        <v>33</v>
      </c>
      <c r="J8">
        <v>28.8</v>
      </c>
      <c r="K8">
        <v>27.3</v>
      </c>
      <c r="L8">
        <f t="shared" si="0"/>
        <v>-5.699999999999999</v>
      </c>
      <c r="M8">
        <v>38.2</v>
      </c>
      <c r="N8">
        <v>33</v>
      </c>
      <c r="O8">
        <v>16</v>
      </c>
      <c r="P8">
        <v>23</v>
      </c>
      <c r="Q8">
        <f t="shared" si="1"/>
        <v>12144</v>
      </c>
      <c r="R8">
        <v>7</v>
      </c>
      <c r="S8" t="s">
        <v>45</v>
      </c>
      <c r="T8">
        <v>300</v>
      </c>
      <c r="U8">
        <f>SIN(RADIANS(T8))</f>
        <v>-0.8660254037844386</v>
      </c>
      <c r="V8">
        <f>COS(RADIANS(T8))</f>
        <v>0.5000000000000001</v>
      </c>
      <c r="W8" t="s">
        <v>26</v>
      </c>
      <c r="X8" t="s">
        <v>26</v>
      </c>
      <c r="Z8" t="s">
        <v>43</v>
      </c>
      <c r="AA8">
        <v>200</v>
      </c>
      <c r="AB8">
        <f t="shared" si="2"/>
        <v>-0.34202014332566866</v>
      </c>
      <c r="AC8">
        <f t="shared" si="3"/>
        <v>-0.9396926207859084</v>
      </c>
      <c r="AD8">
        <v>8</v>
      </c>
      <c r="AE8" t="s">
        <v>44</v>
      </c>
      <c r="AF8" s="5">
        <v>50</v>
      </c>
      <c r="AG8" t="s">
        <v>46</v>
      </c>
    </row>
    <row r="9" spans="1:33" ht="15">
      <c r="A9">
        <v>4020</v>
      </c>
      <c r="B9" s="1">
        <v>41921</v>
      </c>
      <c r="C9" s="1"/>
      <c r="D9" s="2"/>
      <c r="E9" t="s">
        <v>48</v>
      </c>
      <c r="F9">
        <v>429904</v>
      </c>
      <c r="G9">
        <v>7641729</v>
      </c>
      <c r="I9">
        <v>39.4</v>
      </c>
      <c r="J9">
        <v>30.8</v>
      </c>
      <c r="K9">
        <v>28.5</v>
      </c>
      <c r="L9">
        <f t="shared" si="0"/>
        <v>-10.899999999999999</v>
      </c>
      <c r="M9">
        <v>45.8</v>
      </c>
      <c r="N9">
        <v>33</v>
      </c>
      <c r="O9">
        <v>16</v>
      </c>
      <c r="P9">
        <v>10</v>
      </c>
      <c r="Q9">
        <f t="shared" si="1"/>
        <v>5280</v>
      </c>
      <c r="R9">
        <v>3</v>
      </c>
      <c r="W9" t="s">
        <v>26</v>
      </c>
      <c r="X9" t="s">
        <v>26</v>
      </c>
      <c r="Z9" t="s">
        <v>36</v>
      </c>
      <c r="AA9">
        <v>200</v>
      </c>
      <c r="AB9">
        <f t="shared" si="2"/>
        <v>-0.34202014332566866</v>
      </c>
      <c r="AC9">
        <f t="shared" si="3"/>
        <v>-0.9396926207859084</v>
      </c>
      <c r="AD9">
        <v>10</v>
      </c>
      <c r="AF9" s="5" t="s">
        <v>126</v>
      </c>
      <c r="AG9" t="s">
        <v>47</v>
      </c>
    </row>
    <row r="10" spans="1:32" ht="15">
      <c r="A10">
        <v>4020</v>
      </c>
      <c r="B10" s="1">
        <v>41921</v>
      </c>
      <c r="E10" t="s">
        <v>48</v>
      </c>
      <c r="F10">
        <v>429904</v>
      </c>
      <c r="G10">
        <v>7641717</v>
      </c>
      <c r="I10">
        <v>32.5</v>
      </c>
      <c r="J10">
        <v>30.8</v>
      </c>
      <c r="K10">
        <v>28.5</v>
      </c>
      <c r="L10">
        <f t="shared" si="0"/>
        <v>-4</v>
      </c>
      <c r="M10">
        <v>49.8</v>
      </c>
      <c r="N10">
        <v>57</v>
      </c>
      <c r="O10">
        <v>39</v>
      </c>
      <c r="P10">
        <v>16</v>
      </c>
      <c r="Q10">
        <f t="shared" si="1"/>
        <v>35568</v>
      </c>
      <c r="R10">
        <v>9</v>
      </c>
      <c r="W10" t="s">
        <v>26</v>
      </c>
      <c r="X10" t="s">
        <v>26</v>
      </c>
      <c r="Z10" t="s">
        <v>36</v>
      </c>
      <c r="AB10">
        <f t="shared" si="2"/>
        <v>0</v>
      </c>
      <c r="AC10">
        <f t="shared" si="3"/>
        <v>1</v>
      </c>
      <c r="AF10" s="5" t="s">
        <v>126</v>
      </c>
    </row>
    <row r="11" spans="1:33" ht="15">
      <c r="A11">
        <v>4020</v>
      </c>
      <c r="B11" s="1">
        <v>41922</v>
      </c>
      <c r="E11" t="s">
        <v>48</v>
      </c>
      <c r="F11">
        <v>429899</v>
      </c>
      <c r="G11">
        <v>7641747</v>
      </c>
      <c r="I11">
        <v>36.1</v>
      </c>
      <c r="J11">
        <v>30.8</v>
      </c>
      <c r="K11">
        <v>28.5</v>
      </c>
      <c r="L11">
        <f t="shared" si="0"/>
        <v>-7.600000000000001</v>
      </c>
      <c r="M11">
        <v>47.8</v>
      </c>
      <c r="N11">
        <v>28</v>
      </c>
      <c r="O11">
        <v>21</v>
      </c>
      <c r="P11">
        <v>8</v>
      </c>
      <c r="Q11">
        <f t="shared" si="1"/>
        <v>4704</v>
      </c>
      <c r="R11">
        <v>6</v>
      </c>
      <c r="W11" t="s">
        <v>26</v>
      </c>
      <c r="X11" t="s">
        <v>26</v>
      </c>
      <c r="Z11" t="s">
        <v>30</v>
      </c>
      <c r="AA11">
        <v>270</v>
      </c>
      <c r="AB11">
        <f t="shared" si="2"/>
        <v>-1</v>
      </c>
      <c r="AC11">
        <f t="shared" si="3"/>
        <v>-1.83772268236293E-16</v>
      </c>
      <c r="AD11">
        <v>10</v>
      </c>
      <c r="AF11" s="5" t="s">
        <v>126</v>
      </c>
      <c r="AG11" t="s">
        <v>52</v>
      </c>
    </row>
    <row r="12" spans="1:33" ht="15">
      <c r="A12">
        <v>4020</v>
      </c>
      <c r="B12" s="1">
        <v>41924</v>
      </c>
      <c r="C12" s="1">
        <v>41928</v>
      </c>
      <c r="D12">
        <v>13.43</v>
      </c>
      <c r="E12" t="s">
        <v>49</v>
      </c>
      <c r="F12">
        <v>429924</v>
      </c>
      <c r="G12">
        <v>7641698</v>
      </c>
      <c r="I12">
        <v>34.2</v>
      </c>
      <c r="J12">
        <v>28.8</v>
      </c>
      <c r="K12">
        <v>27.3</v>
      </c>
      <c r="L12">
        <f t="shared" si="0"/>
        <v>-6.900000000000002</v>
      </c>
      <c r="M12">
        <v>39.4</v>
      </c>
      <c r="N12">
        <v>28</v>
      </c>
      <c r="O12">
        <v>27</v>
      </c>
      <c r="P12">
        <v>15</v>
      </c>
      <c r="Q12">
        <f t="shared" si="1"/>
        <v>11340</v>
      </c>
      <c r="R12">
        <v>6</v>
      </c>
      <c r="S12">
        <v>240</v>
      </c>
      <c r="T12">
        <v>240</v>
      </c>
      <c r="U12">
        <f t="shared" si="4"/>
        <v>-0.8660254037844384</v>
      </c>
      <c r="V12">
        <f t="shared" si="5"/>
        <v>-0.5000000000000004</v>
      </c>
      <c r="W12" t="s">
        <v>26</v>
      </c>
      <c r="X12" t="s">
        <v>26</v>
      </c>
      <c r="Z12" t="s">
        <v>33</v>
      </c>
      <c r="AA12">
        <v>140</v>
      </c>
      <c r="AB12">
        <f t="shared" si="2"/>
        <v>0.6427876096865395</v>
      </c>
      <c r="AC12">
        <f t="shared" si="3"/>
        <v>-0.7660444431189779</v>
      </c>
      <c r="AD12">
        <v>8</v>
      </c>
      <c r="AE12" t="s">
        <v>28</v>
      </c>
      <c r="AF12" s="4">
        <v>50</v>
      </c>
      <c r="AG12" t="s">
        <v>50</v>
      </c>
    </row>
    <row r="13" spans="1:33" ht="15">
      <c r="A13">
        <v>4020</v>
      </c>
      <c r="B13" s="1">
        <v>41925</v>
      </c>
      <c r="E13" t="s">
        <v>48</v>
      </c>
      <c r="F13">
        <v>429888</v>
      </c>
      <c r="G13">
        <v>7641745</v>
      </c>
      <c r="I13">
        <v>33.5</v>
      </c>
      <c r="J13">
        <v>30.8</v>
      </c>
      <c r="K13">
        <v>28.5</v>
      </c>
      <c r="L13">
        <f t="shared" si="0"/>
        <v>-5</v>
      </c>
      <c r="M13">
        <v>46.8</v>
      </c>
      <c r="N13">
        <v>34</v>
      </c>
      <c r="O13">
        <v>27</v>
      </c>
      <c r="P13">
        <v>13</v>
      </c>
      <c r="Q13">
        <f t="shared" si="1"/>
        <v>11934</v>
      </c>
      <c r="R13">
        <v>6</v>
      </c>
      <c r="W13" t="s">
        <v>26</v>
      </c>
      <c r="X13" t="s">
        <v>26</v>
      </c>
      <c r="Z13" t="s">
        <v>51</v>
      </c>
      <c r="AA13">
        <v>255</v>
      </c>
      <c r="AB13">
        <f t="shared" si="2"/>
        <v>-0.9659258262890683</v>
      </c>
      <c r="AC13">
        <f t="shared" si="3"/>
        <v>-0.25881904510252063</v>
      </c>
      <c r="AD13">
        <v>7</v>
      </c>
      <c r="AF13" s="5" t="s">
        <v>126</v>
      </c>
      <c r="AG13" t="s">
        <v>52</v>
      </c>
    </row>
    <row r="14" spans="1:33" ht="15">
      <c r="A14">
        <v>4020</v>
      </c>
      <c r="B14" s="1">
        <v>41926</v>
      </c>
      <c r="C14" s="1">
        <v>41928</v>
      </c>
      <c r="D14" s="2">
        <v>0.5243055555555556</v>
      </c>
      <c r="F14">
        <v>429987</v>
      </c>
      <c r="G14">
        <v>7641817</v>
      </c>
      <c r="I14">
        <v>30.6</v>
      </c>
      <c r="J14">
        <v>27</v>
      </c>
      <c r="K14">
        <v>25</v>
      </c>
      <c r="L14">
        <f t="shared" si="0"/>
        <v>-5.600000000000001</v>
      </c>
      <c r="M14">
        <v>36.2</v>
      </c>
      <c r="N14">
        <v>22</v>
      </c>
      <c r="O14">
        <v>16</v>
      </c>
      <c r="P14">
        <v>10</v>
      </c>
      <c r="Q14">
        <f t="shared" si="1"/>
        <v>3520</v>
      </c>
      <c r="R14">
        <v>5</v>
      </c>
      <c r="S14">
        <v>184</v>
      </c>
      <c r="T14">
        <v>184</v>
      </c>
      <c r="U14">
        <f t="shared" si="4"/>
        <v>-0.06975647374412527</v>
      </c>
      <c r="V14">
        <f t="shared" si="5"/>
        <v>-0.9975640502598242</v>
      </c>
      <c r="W14" t="s">
        <v>26</v>
      </c>
      <c r="X14" t="s">
        <v>26</v>
      </c>
      <c r="Z14" t="s">
        <v>53</v>
      </c>
      <c r="AA14">
        <v>129</v>
      </c>
      <c r="AB14">
        <f t="shared" si="2"/>
        <v>0.777145961456971</v>
      </c>
      <c r="AC14">
        <f t="shared" si="3"/>
        <v>-0.6293203910498373</v>
      </c>
      <c r="AD14">
        <v>8</v>
      </c>
      <c r="AE14" t="s">
        <v>28</v>
      </c>
      <c r="AF14" s="4">
        <v>50</v>
      </c>
      <c r="AG14">
        <v>61</v>
      </c>
    </row>
    <row r="15" spans="1:33" ht="15">
      <c r="A15">
        <v>4020</v>
      </c>
      <c r="B15" s="1">
        <v>41927</v>
      </c>
      <c r="C15" s="1">
        <v>41928</v>
      </c>
      <c r="D15" s="2">
        <v>0.5520833333333334</v>
      </c>
      <c r="F15">
        <v>429939</v>
      </c>
      <c r="G15">
        <v>7641712</v>
      </c>
      <c r="I15">
        <v>33.3</v>
      </c>
      <c r="J15">
        <v>28.2</v>
      </c>
      <c r="K15">
        <v>27.3</v>
      </c>
      <c r="L15">
        <f t="shared" si="0"/>
        <v>-5.9999999999999964</v>
      </c>
      <c r="M15">
        <v>41.3</v>
      </c>
      <c r="N15">
        <v>31</v>
      </c>
      <c r="O15">
        <v>35</v>
      </c>
      <c r="P15">
        <v>15</v>
      </c>
      <c r="Q15">
        <f t="shared" si="1"/>
        <v>16275</v>
      </c>
      <c r="R15">
        <v>6</v>
      </c>
      <c r="S15">
        <v>45</v>
      </c>
      <c r="T15">
        <v>45</v>
      </c>
      <c r="U15">
        <f t="shared" si="4"/>
        <v>0.7071067811865475</v>
      </c>
      <c r="V15">
        <f t="shared" si="5"/>
        <v>0.7071067811865476</v>
      </c>
      <c r="W15" t="s">
        <v>26</v>
      </c>
      <c r="X15" t="s">
        <v>26</v>
      </c>
      <c r="Z15" t="s">
        <v>51</v>
      </c>
      <c r="AA15">
        <v>150</v>
      </c>
      <c r="AB15">
        <f aca="true" t="shared" si="6" ref="AB15:AB51">SIN(RADIANS(AA15))</f>
        <v>0.49999999999999994</v>
      </c>
      <c r="AC15">
        <f aca="true" t="shared" si="7" ref="AC15:AC50">COS(RADIANS(AA15))</f>
        <v>-0.8660254037844387</v>
      </c>
      <c r="AD15">
        <v>8</v>
      </c>
      <c r="AE15" t="s">
        <v>28</v>
      </c>
      <c r="AF15" s="4">
        <v>50</v>
      </c>
      <c r="AG15" t="s">
        <v>54</v>
      </c>
    </row>
    <row r="16" spans="1:33" ht="15">
      <c r="A16">
        <v>4254</v>
      </c>
      <c r="B16" s="1">
        <v>41921</v>
      </c>
      <c r="C16" s="1">
        <v>41937</v>
      </c>
      <c r="D16" s="2">
        <v>0.5833333333333334</v>
      </c>
      <c r="E16" t="s">
        <v>72</v>
      </c>
      <c r="F16">
        <v>430677</v>
      </c>
      <c r="G16">
        <v>7642079</v>
      </c>
      <c r="I16">
        <v>39.6</v>
      </c>
      <c r="J16">
        <v>33.6</v>
      </c>
      <c r="K16">
        <v>30.4</v>
      </c>
      <c r="L16">
        <f t="shared" si="0"/>
        <v>-9.200000000000003</v>
      </c>
      <c r="M16">
        <v>46.3</v>
      </c>
      <c r="N16">
        <v>36</v>
      </c>
      <c r="O16">
        <v>26</v>
      </c>
      <c r="P16">
        <v>13</v>
      </c>
      <c r="Q16">
        <f t="shared" si="1"/>
        <v>12168</v>
      </c>
      <c r="R16">
        <v>7</v>
      </c>
      <c r="S16">
        <v>225</v>
      </c>
      <c r="T16">
        <v>225</v>
      </c>
      <c r="U16">
        <f t="shared" si="4"/>
        <v>-0.7071067811865475</v>
      </c>
      <c r="V16">
        <f t="shared" si="5"/>
        <v>-0.7071067811865477</v>
      </c>
      <c r="W16" t="s">
        <v>26</v>
      </c>
      <c r="X16" t="s">
        <v>26</v>
      </c>
      <c r="Y16" t="s">
        <v>26</v>
      </c>
      <c r="Z16" t="s">
        <v>33</v>
      </c>
      <c r="AA16">
        <v>340</v>
      </c>
      <c r="AB16">
        <f t="shared" si="6"/>
        <v>-0.3420201433256686</v>
      </c>
      <c r="AC16">
        <f t="shared" si="7"/>
        <v>0.9396926207859084</v>
      </c>
      <c r="AD16">
        <v>19</v>
      </c>
      <c r="AE16" t="s">
        <v>28</v>
      </c>
      <c r="AF16" s="4">
        <v>50</v>
      </c>
      <c r="AG16" t="s">
        <v>111</v>
      </c>
    </row>
    <row r="17" spans="1:33" ht="15">
      <c r="A17">
        <v>4254</v>
      </c>
      <c r="B17" s="1">
        <v>41923</v>
      </c>
      <c r="C17" s="1">
        <v>41938</v>
      </c>
      <c r="D17" s="2">
        <v>0.6145833333333334</v>
      </c>
      <c r="E17" t="s">
        <v>72</v>
      </c>
      <c r="F17">
        <v>429655</v>
      </c>
      <c r="G17">
        <v>7642695</v>
      </c>
      <c r="I17">
        <v>35</v>
      </c>
      <c r="J17">
        <v>32.4</v>
      </c>
      <c r="K17">
        <v>31.7</v>
      </c>
      <c r="L17">
        <f t="shared" si="0"/>
        <v>-3.3000000000000007</v>
      </c>
      <c r="M17">
        <v>48.4</v>
      </c>
      <c r="N17">
        <v>43</v>
      </c>
      <c r="O17">
        <v>27</v>
      </c>
      <c r="P17">
        <v>25</v>
      </c>
      <c r="Q17">
        <f t="shared" si="1"/>
        <v>29025</v>
      </c>
      <c r="R17">
        <v>6</v>
      </c>
      <c r="S17">
        <v>330</v>
      </c>
      <c r="T17">
        <v>330</v>
      </c>
      <c r="U17">
        <f t="shared" si="4"/>
        <v>-0.5000000000000004</v>
      </c>
      <c r="V17">
        <f t="shared" si="5"/>
        <v>0.8660254037844384</v>
      </c>
      <c r="W17" t="s">
        <v>26</v>
      </c>
      <c r="X17" t="s">
        <v>26</v>
      </c>
      <c r="Y17" t="s">
        <v>26</v>
      </c>
      <c r="Z17" t="s">
        <v>53</v>
      </c>
      <c r="AA17">
        <v>90</v>
      </c>
      <c r="AB17">
        <f t="shared" si="6"/>
        <v>1</v>
      </c>
      <c r="AC17">
        <f t="shared" si="7"/>
        <v>6.1257422745431E-17</v>
      </c>
      <c r="AD17">
        <v>15</v>
      </c>
      <c r="AF17" s="5" t="s">
        <v>126</v>
      </c>
      <c r="AG17" t="s">
        <v>118</v>
      </c>
    </row>
    <row r="18" spans="1:33" ht="15">
      <c r="A18">
        <v>4254</v>
      </c>
      <c r="B18" s="1">
        <v>41926</v>
      </c>
      <c r="C18" s="1">
        <v>41937</v>
      </c>
      <c r="D18" s="2">
        <v>0.579861111111111</v>
      </c>
      <c r="E18" t="s">
        <v>72</v>
      </c>
      <c r="F18">
        <v>430608</v>
      </c>
      <c r="G18">
        <v>7642045</v>
      </c>
      <c r="I18">
        <v>35.2</v>
      </c>
      <c r="J18">
        <v>33.6</v>
      </c>
      <c r="K18">
        <v>30.4</v>
      </c>
      <c r="L18">
        <f t="shared" si="0"/>
        <v>-4.800000000000004</v>
      </c>
      <c r="M18">
        <v>45.1</v>
      </c>
      <c r="N18">
        <v>40.5</v>
      </c>
      <c r="O18">
        <v>28</v>
      </c>
      <c r="P18">
        <v>9</v>
      </c>
      <c r="Q18">
        <f t="shared" si="1"/>
        <v>10206</v>
      </c>
      <c r="R18">
        <v>8</v>
      </c>
      <c r="S18">
        <v>160</v>
      </c>
      <c r="T18">
        <v>160</v>
      </c>
      <c r="U18">
        <f t="shared" si="4"/>
        <v>0.3420201433256689</v>
      </c>
      <c r="V18">
        <f t="shared" si="5"/>
        <v>-0.9396926207859083</v>
      </c>
      <c r="W18" t="s">
        <v>26</v>
      </c>
      <c r="X18" t="s">
        <v>26</v>
      </c>
      <c r="Y18" t="s">
        <v>26</v>
      </c>
      <c r="Z18" t="s">
        <v>51</v>
      </c>
      <c r="AA18">
        <v>340</v>
      </c>
      <c r="AB18">
        <f t="shared" si="6"/>
        <v>-0.3420201433256686</v>
      </c>
      <c r="AC18">
        <f t="shared" si="7"/>
        <v>0.9396926207859084</v>
      </c>
      <c r="AD18">
        <v>9</v>
      </c>
      <c r="AE18" t="s">
        <v>60</v>
      </c>
      <c r="AF18" s="4">
        <v>40</v>
      </c>
      <c r="AG18" t="s">
        <v>110</v>
      </c>
    </row>
    <row r="19" spans="1:33" ht="15">
      <c r="A19">
        <v>4254</v>
      </c>
      <c r="B19" s="1">
        <v>41928</v>
      </c>
      <c r="C19" s="1">
        <v>41937</v>
      </c>
      <c r="D19" s="2">
        <v>0.5416666666666666</v>
      </c>
      <c r="E19" t="s">
        <v>48</v>
      </c>
      <c r="I19">
        <v>33.2</v>
      </c>
      <c r="J19">
        <v>33.6</v>
      </c>
      <c r="K19">
        <v>30.4</v>
      </c>
      <c r="L19">
        <f t="shared" si="0"/>
        <v>-2.8000000000000043</v>
      </c>
      <c r="M19">
        <v>47.9</v>
      </c>
      <c r="N19">
        <v>51</v>
      </c>
      <c r="O19">
        <v>22</v>
      </c>
      <c r="P19">
        <v>16</v>
      </c>
      <c r="Q19">
        <f t="shared" si="1"/>
        <v>17952</v>
      </c>
      <c r="R19">
        <v>6</v>
      </c>
      <c r="S19">
        <v>160</v>
      </c>
      <c r="T19">
        <v>160</v>
      </c>
      <c r="U19">
        <f t="shared" si="4"/>
        <v>0.3420201433256689</v>
      </c>
      <c r="V19">
        <f t="shared" si="5"/>
        <v>-0.9396926207859083</v>
      </c>
      <c r="W19" t="s">
        <v>26</v>
      </c>
      <c r="X19" t="s">
        <v>26</v>
      </c>
      <c r="Y19" t="s">
        <v>26</v>
      </c>
      <c r="Z19" t="s">
        <v>107</v>
      </c>
      <c r="AA19">
        <v>345</v>
      </c>
      <c r="AB19">
        <f t="shared" si="6"/>
        <v>-0.2588190451025207</v>
      </c>
      <c r="AC19">
        <f t="shared" si="7"/>
        <v>0.9659258262890683</v>
      </c>
      <c r="AD19">
        <v>29</v>
      </c>
      <c r="AE19" t="s">
        <v>108</v>
      </c>
      <c r="AF19" s="4">
        <v>80</v>
      </c>
      <c r="AG19" t="s">
        <v>109</v>
      </c>
    </row>
    <row r="20" spans="1:33" ht="15">
      <c r="A20">
        <v>4254</v>
      </c>
      <c r="B20" s="1">
        <v>41929</v>
      </c>
      <c r="C20" s="1">
        <v>41938</v>
      </c>
      <c r="D20" s="2">
        <v>0.6041666666666666</v>
      </c>
      <c r="E20" t="s">
        <v>72</v>
      </c>
      <c r="F20">
        <v>429693</v>
      </c>
      <c r="G20">
        <v>7642649</v>
      </c>
      <c r="I20">
        <v>35.3</v>
      </c>
      <c r="J20">
        <v>32.4</v>
      </c>
      <c r="K20">
        <v>31.7</v>
      </c>
      <c r="L20">
        <f t="shared" si="0"/>
        <v>-3.599999999999998</v>
      </c>
      <c r="M20">
        <v>43.4</v>
      </c>
      <c r="N20">
        <v>37</v>
      </c>
      <c r="O20">
        <v>14</v>
      </c>
      <c r="P20">
        <v>9</v>
      </c>
      <c r="Q20">
        <f t="shared" si="1"/>
        <v>4662</v>
      </c>
      <c r="R20">
        <v>7</v>
      </c>
      <c r="S20">
        <v>225</v>
      </c>
      <c r="T20">
        <v>225</v>
      </c>
      <c r="U20">
        <f t="shared" si="4"/>
        <v>-0.7071067811865475</v>
      </c>
      <c r="V20">
        <f t="shared" si="5"/>
        <v>-0.7071067811865477</v>
      </c>
      <c r="W20" t="s">
        <v>26</v>
      </c>
      <c r="X20" t="s">
        <v>26</v>
      </c>
      <c r="Y20" t="s">
        <v>26</v>
      </c>
      <c r="Z20" t="s">
        <v>30</v>
      </c>
      <c r="AA20">
        <v>90</v>
      </c>
      <c r="AB20">
        <f t="shared" si="6"/>
        <v>1</v>
      </c>
      <c r="AC20">
        <f t="shared" si="7"/>
        <v>6.1257422745431E-17</v>
      </c>
      <c r="AD20">
        <v>16</v>
      </c>
      <c r="AE20" t="s">
        <v>60</v>
      </c>
      <c r="AF20" s="4">
        <v>40</v>
      </c>
      <c r="AG20" t="s">
        <v>117</v>
      </c>
    </row>
    <row r="21" spans="1:33" ht="15">
      <c r="A21">
        <v>4254</v>
      </c>
      <c r="B21" s="1">
        <v>41930</v>
      </c>
      <c r="C21" s="1">
        <v>41937</v>
      </c>
      <c r="D21" s="2">
        <v>0.5923611111111111</v>
      </c>
      <c r="E21" t="s">
        <v>72</v>
      </c>
      <c r="F21">
        <v>430699</v>
      </c>
      <c r="G21">
        <v>7642068</v>
      </c>
      <c r="I21">
        <v>32.2</v>
      </c>
      <c r="J21">
        <v>33.6</v>
      </c>
      <c r="K21">
        <v>30.4</v>
      </c>
      <c r="L21">
        <f t="shared" si="0"/>
        <v>-1.8000000000000043</v>
      </c>
      <c r="M21">
        <v>46.2</v>
      </c>
      <c r="N21">
        <v>36</v>
      </c>
      <c r="O21">
        <v>29</v>
      </c>
      <c r="P21">
        <v>19</v>
      </c>
      <c r="Q21">
        <f t="shared" si="1"/>
        <v>19836</v>
      </c>
      <c r="R21">
        <v>8</v>
      </c>
      <c r="S21">
        <v>160</v>
      </c>
      <c r="T21">
        <v>160</v>
      </c>
      <c r="U21">
        <f t="shared" si="4"/>
        <v>0.3420201433256689</v>
      </c>
      <c r="V21">
        <f t="shared" si="5"/>
        <v>-0.9396926207859083</v>
      </c>
      <c r="W21" t="s">
        <v>26</v>
      </c>
      <c r="X21" t="s">
        <v>26</v>
      </c>
      <c r="Y21" t="s">
        <v>26</v>
      </c>
      <c r="Z21" t="s">
        <v>30</v>
      </c>
      <c r="AA21">
        <v>340</v>
      </c>
      <c r="AB21">
        <f t="shared" si="6"/>
        <v>-0.3420201433256686</v>
      </c>
      <c r="AC21">
        <f t="shared" si="7"/>
        <v>0.9396926207859084</v>
      </c>
      <c r="AD21">
        <v>19</v>
      </c>
      <c r="AE21" t="s">
        <v>65</v>
      </c>
      <c r="AF21" s="4">
        <v>80</v>
      </c>
      <c r="AG21" t="s">
        <v>113</v>
      </c>
    </row>
    <row r="22" spans="1:33" ht="15">
      <c r="A22">
        <v>4254</v>
      </c>
      <c r="B22" s="1">
        <v>41931</v>
      </c>
      <c r="C22" s="1">
        <v>41938</v>
      </c>
      <c r="D22" s="2">
        <v>0.40277777777777773</v>
      </c>
      <c r="E22" t="s">
        <v>48</v>
      </c>
      <c r="F22">
        <v>429269</v>
      </c>
      <c r="G22">
        <v>7642758</v>
      </c>
      <c r="I22" t="s">
        <v>114</v>
      </c>
      <c r="J22" t="s">
        <v>114</v>
      </c>
      <c r="K22" t="s">
        <v>114</v>
      </c>
      <c r="M22" t="s">
        <v>114</v>
      </c>
      <c r="N22">
        <v>47</v>
      </c>
      <c r="O22">
        <v>22</v>
      </c>
      <c r="P22">
        <v>19</v>
      </c>
      <c r="Q22">
        <f t="shared" si="1"/>
        <v>19646</v>
      </c>
      <c r="R22">
        <v>3</v>
      </c>
      <c r="S22">
        <v>280</v>
      </c>
      <c r="T22">
        <v>280</v>
      </c>
      <c r="U22">
        <f t="shared" si="4"/>
        <v>-0.9848077530122081</v>
      </c>
      <c r="V22">
        <f t="shared" si="5"/>
        <v>0.17364817766692997</v>
      </c>
      <c r="W22" t="s">
        <v>26</v>
      </c>
      <c r="X22" t="s">
        <v>26</v>
      </c>
      <c r="Y22" t="s">
        <v>26</v>
      </c>
      <c r="Z22" t="s">
        <v>30</v>
      </c>
      <c r="AA22">
        <v>160</v>
      </c>
      <c r="AB22">
        <f t="shared" si="6"/>
        <v>0.3420201433256689</v>
      </c>
      <c r="AC22">
        <f t="shared" si="7"/>
        <v>-0.9396926207859083</v>
      </c>
      <c r="AD22">
        <v>20</v>
      </c>
      <c r="AE22" t="s">
        <v>60</v>
      </c>
      <c r="AF22" s="4">
        <v>40</v>
      </c>
      <c r="AG22" t="s">
        <v>116</v>
      </c>
    </row>
    <row r="23" spans="1:33" ht="15">
      <c r="A23">
        <v>4254</v>
      </c>
      <c r="B23" s="1">
        <v>41934</v>
      </c>
      <c r="C23" s="1">
        <v>41938</v>
      </c>
      <c r="D23" s="2">
        <v>0.3923611111111111</v>
      </c>
      <c r="E23" t="s">
        <v>72</v>
      </c>
      <c r="F23">
        <v>429394</v>
      </c>
      <c r="G23">
        <v>7642674</v>
      </c>
      <c r="I23" t="s">
        <v>114</v>
      </c>
      <c r="J23" t="s">
        <v>114</v>
      </c>
      <c r="K23" t="s">
        <v>114</v>
      </c>
      <c r="M23" t="s">
        <v>114</v>
      </c>
      <c r="N23">
        <v>33</v>
      </c>
      <c r="O23">
        <v>25</v>
      </c>
      <c r="P23">
        <v>27</v>
      </c>
      <c r="Q23">
        <f t="shared" si="1"/>
        <v>22275</v>
      </c>
      <c r="R23">
        <v>8</v>
      </c>
      <c r="S23">
        <v>170</v>
      </c>
      <c r="T23">
        <v>170</v>
      </c>
      <c r="U23">
        <f t="shared" si="4"/>
        <v>0.17364817766693028</v>
      </c>
      <c r="V23">
        <f t="shared" si="5"/>
        <v>-0.984807753012208</v>
      </c>
      <c r="W23" t="s">
        <v>26</v>
      </c>
      <c r="X23" t="s">
        <v>26</v>
      </c>
      <c r="Y23" t="s">
        <v>26</v>
      </c>
      <c r="Z23" t="s">
        <v>30</v>
      </c>
      <c r="AA23">
        <v>240</v>
      </c>
      <c r="AB23">
        <f t="shared" si="6"/>
        <v>-0.8660254037844384</v>
      </c>
      <c r="AC23">
        <f t="shared" si="7"/>
        <v>-0.5000000000000004</v>
      </c>
      <c r="AD23">
        <v>9</v>
      </c>
      <c r="AE23" t="s">
        <v>60</v>
      </c>
      <c r="AF23" s="4">
        <v>40</v>
      </c>
      <c r="AG23" t="s">
        <v>115</v>
      </c>
    </row>
    <row r="24" spans="1:33" ht="15">
      <c r="A24">
        <v>4254</v>
      </c>
      <c r="B24" s="1">
        <v>41935</v>
      </c>
      <c r="C24" s="1">
        <v>41937</v>
      </c>
      <c r="D24" s="2">
        <v>0.5881944444444445</v>
      </c>
      <c r="E24" t="s">
        <v>72</v>
      </c>
      <c r="F24">
        <v>430687</v>
      </c>
      <c r="G24">
        <v>7642077</v>
      </c>
      <c r="I24">
        <v>34.4</v>
      </c>
      <c r="J24">
        <v>33.6</v>
      </c>
      <c r="K24">
        <v>30.4</v>
      </c>
      <c r="L24">
        <f t="shared" si="0"/>
        <v>-4</v>
      </c>
      <c r="M24">
        <v>43.7</v>
      </c>
      <c r="N24">
        <v>47</v>
      </c>
      <c r="O24">
        <v>30</v>
      </c>
      <c r="P24">
        <v>21</v>
      </c>
      <c r="Q24">
        <f t="shared" si="1"/>
        <v>29610</v>
      </c>
      <c r="R24">
        <v>5</v>
      </c>
      <c r="S24">
        <v>160</v>
      </c>
      <c r="T24">
        <v>160</v>
      </c>
      <c r="U24">
        <f t="shared" si="4"/>
        <v>0.3420201433256689</v>
      </c>
      <c r="V24">
        <f t="shared" si="5"/>
        <v>-0.9396926207859083</v>
      </c>
      <c r="W24" t="s">
        <v>26</v>
      </c>
      <c r="X24" t="s">
        <v>26</v>
      </c>
      <c r="Y24" t="s">
        <v>26</v>
      </c>
      <c r="Z24" t="s">
        <v>33</v>
      </c>
      <c r="AA24">
        <v>340</v>
      </c>
      <c r="AB24">
        <f t="shared" si="6"/>
        <v>-0.3420201433256686</v>
      </c>
      <c r="AC24">
        <f t="shared" si="7"/>
        <v>0.9396926207859084</v>
      </c>
      <c r="AD24">
        <v>19</v>
      </c>
      <c r="AE24" t="s">
        <v>28</v>
      </c>
      <c r="AF24" s="4">
        <v>50</v>
      </c>
      <c r="AG24" t="s">
        <v>112</v>
      </c>
    </row>
    <row r="25" spans="1:33" ht="15">
      <c r="A25">
        <v>4612</v>
      </c>
      <c r="B25" s="1">
        <v>41923</v>
      </c>
      <c r="C25" s="1">
        <v>41938</v>
      </c>
      <c r="D25" s="2">
        <v>0.5590277777777778</v>
      </c>
      <c r="F25">
        <v>430714</v>
      </c>
      <c r="G25">
        <v>7642074</v>
      </c>
      <c r="I25">
        <v>30.6</v>
      </c>
      <c r="J25">
        <v>30</v>
      </c>
      <c r="K25">
        <v>28.8</v>
      </c>
      <c r="L25">
        <f t="shared" si="0"/>
        <v>-1.8000000000000007</v>
      </c>
      <c r="M25">
        <v>44.5</v>
      </c>
      <c r="N25">
        <v>67</v>
      </c>
      <c r="O25">
        <v>35</v>
      </c>
      <c r="P25">
        <v>24</v>
      </c>
      <c r="Q25">
        <f t="shared" si="1"/>
        <v>56280</v>
      </c>
      <c r="R25">
        <v>10</v>
      </c>
      <c r="S25">
        <v>180</v>
      </c>
      <c r="T25">
        <v>180</v>
      </c>
      <c r="U25">
        <f t="shared" si="4"/>
        <v>1.22514845490862E-16</v>
      </c>
      <c r="V25">
        <f t="shared" si="5"/>
        <v>-1</v>
      </c>
      <c r="W25" t="s">
        <v>26</v>
      </c>
      <c r="X25" t="s">
        <v>26</v>
      </c>
      <c r="Y25" t="s">
        <v>26</v>
      </c>
      <c r="Z25" t="s">
        <v>83</v>
      </c>
      <c r="AA25">
        <v>315</v>
      </c>
      <c r="AB25">
        <f t="shared" si="6"/>
        <v>-0.7071067811865477</v>
      </c>
      <c r="AC25">
        <f t="shared" si="7"/>
        <v>0.7071067811865474</v>
      </c>
      <c r="AD25">
        <v>12</v>
      </c>
      <c r="AE25" t="s">
        <v>84</v>
      </c>
      <c r="AF25" s="4">
        <v>60</v>
      </c>
      <c r="AG25" t="s">
        <v>85</v>
      </c>
    </row>
    <row r="26" spans="1:33" ht="15">
      <c r="A26">
        <v>4612</v>
      </c>
      <c r="B26" s="1">
        <v>41924</v>
      </c>
      <c r="C26" s="1">
        <v>41938</v>
      </c>
      <c r="D26" s="2">
        <v>0.5416666666666666</v>
      </c>
      <c r="F26">
        <v>430503</v>
      </c>
      <c r="G26">
        <v>7642083</v>
      </c>
      <c r="I26">
        <v>34.4</v>
      </c>
      <c r="J26">
        <v>30</v>
      </c>
      <c r="K26">
        <v>28.8</v>
      </c>
      <c r="L26">
        <f t="shared" si="0"/>
        <v>-5.599999999999998</v>
      </c>
      <c r="M26">
        <v>42.5</v>
      </c>
      <c r="N26">
        <v>33</v>
      </c>
      <c r="O26">
        <v>34</v>
      </c>
      <c r="P26">
        <v>13</v>
      </c>
      <c r="Q26">
        <f t="shared" si="1"/>
        <v>14586</v>
      </c>
      <c r="R26">
        <v>6</v>
      </c>
      <c r="S26">
        <v>180</v>
      </c>
      <c r="T26">
        <v>180</v>
      </c>
      <c r="U26">
        <f t="shared" si="4"/>
        <v>1.22514845490862E-16</v>
      </c>
      <c r="V26">
        <f t="shared" si="5"/>
        <v>-1</v>
      </c>
      <c r="W26" t="s">
        <v>26</v>
      </c>
      <c r="X26" t="s">
        <v>26</v>
      </c>
      <c r="Y26" t="s">
        <v>86</v>
      </c>
      <c r="Z26" t="s">
        <v>33</v>
      </c>
      <c r="AA26">
        <v>350</v>
      </c>
      <c r="AB26">
        <f t="shared" si="6"/>
        <v>-0.1736481776669304</v>
      </c>
      <c r="AC26">
        <f t="shared" si="7"/>
        <v>0.984807753012208</v>
      </c>
      <c r="AD26">
        <v>20</v>
      </c>
      <c r="AE26" t="s">
        <v>28</v>
      </c>
      <c r="AF26" s="4">
        <v>50</v>
      </c>
      <c r="AG26" t="s">
        <v>87</v>
      </c>
    </row>
    <row r="27" spans="1:33" ht="15">
      <c r="A27">
        <v>4612</v>
      </c>
      <c r="B27" s="1">
        <v>41925</v>
      </c>
      <c r="C27" s="1">
        <v>41937</v>
      </c>
      <c r="D27" s="2">
        <v>0.5347222222222222</v>
      </c>
      <c r="F27">
        <v>430462</v>
      </c>
      <c r="G27">
        <v>7642071</v>
      </c>
      <c r="I27">
        <v>38.2</v>
      </c>
      <c r="J27">
        <v>33.6</v>
      </c>
      <c r="K27">
        <v>30.4</v>
      </c>
      <c r="L27">
        <f t="shared" si="0"/>
        <v>-7.800000000000004</v>
      </c>
      <c r="M27">
        <v>43.2</v>
      </c>
      <c r="N27">
        <v>43</v>
      </c>
      <c r="O27">
        <v>25</v>
      </c>
      <c r="P27">
        <v>9</v>
      </c>
      <c r="Q27">
        <f t="shared" si="1"/>
        <v>9675</v>
      </c>
      <c r="R27">
        <v>3</v>
      </c>
      <c r="S27">
        <v>160</v>
      </c>
      <c r="T27">
        <v>160</v>
      </c>
      <c r="U27">
        <f t="shared" si="4"/>
        <v>0.3420201433256689</v>
      </c>
      <c r="V27">
        <f t="shared" si="5"/>
        <v>-0.9396926207859083</v>
      </c>
      <c r="W27" t="s">
        <v>26</v>
      </c>
      <c r="X27" t="s">
        <v>26</v>
      </c>
      <c r="Y27" t="s">
        <v>26</v>
      </c>
      <c r="Z27" t="s">
        <v>51</v>
      </c>
      <c r="AA27">
        <v>300</v>
      </c>
      <c r="AB27">
        <f t="shared" si="6"/>
        <v>-0.8660254037844386</v>
      </c>
      <c r="AC27">
        <f t="shared" si="7"/>
        <v>0.5000000000000001</v>
      </c>
      <c r="AD27">
        <v>22</v>
      </c>
      <c r="AE27" t="s">
        <v>88</v>
      </c>
      <c r="AF27" s="4">
        <v>65</v>
      </c>
      <c r="AG27" t="s">
        <v>89</v>
      </c>
    </row>
    <row r="28" spans="1:33" ht="15">
      <c r="A28">
        <v>4612</v>
      </c>
      <c r="B28" s="1">
        <v>41926</v>
      </c>
      <c r="C28" s="1">
        <v>41937</v>
      </c>
      <c r="D28" s="2">
        <v>0.5416666666666666</v>
      </c>
      <c r="F28">
        <v>430467</v>
      </c>
      <c r="G28">
        <v>7642034</v>
      </c>
      <c r="I28">
        <v>31.5</v>
      </c>
      <c r="J28">
        <v>33.6</v>
      </c>
      <c r="K28">
        <v>30.4</v>
      </c>
      <c r="L28">
        <f t="shared" si="0"/>
        <v>-1.1000000000000014</v>
      </c>
      <c r="M28">
        <v>42.6</v>
      </c>
      <c r="N28">
        <v>69</v>
      </c>
      <c r="O28">
        <v>36</v>
      </c>
      <c r="P28">
        <v>42</v>
      </c>
      <c r="Q28">
        <f t="shared" si="1"/>
        <v>104328</v>
      </c>
      <c r="R28">
        <v>7</v>
      </c>
      <c r="S28">
        <v>100</v>
      </c>
      <c r="T28">
        <v>100</v>
      </c>
      <c r="U28">
        <f t="shared" si="4"/>
        <v>0.984807753012208</v>
      </c>
      <c r="V28">
        <f t="shared" si="5"/>
        <v>-0.1736481776669303</v>
      </c>
      <c r="W28" t="s">
        <v>26</v>
      </c>
      <c r="X28" t="s">
        <v>26</v>
      </c>
      <c r="Y28" t="s">
        <v>26</v>
      </c>
      <c r="Z28" t="s">
        <v>30</v>
      </c>
      <c r="AA28">
        <v>320</v>
      </c>
      <c r="AB28">
        <f t="shared" si="6"/>
        <v>-0.6427876096865396</v>
      </c>
      <c r="AC28">
        <f t="shared" si="7"/>
        <v>0.7660444431189778</v>
      </c>
      <c r="AD28">
        <v>22</v>
      </c>
      <c r="AE28" t="s">
        <v>90</v>
      </c>
      <c r="AF28" s="4">
        <v>50</v>
      </c>
      <c r="AG28" t="s">
        <v>91</v>
      </c>
    </row>
    <row r="29" spans="1:33" ht="15">
      <c r="A29">
        <v>4612</v>
      </c>
      <c r="B29" s="1">
        <v>41927</v>
      </c>
      <c r="C29" s="1">
        <v>41938</v>
      </c>
      <c r="D29" s="2">
        <v>0.576388888888889</v>
      </c>
      <c r="E29" t="s">
        <v>72</v>
      </c>
      <c r="F29">
        <v>430711</v>
      </c>
      <c r="G29">
        <v>7642017</v>
      </c>
      <c r="I29">
        <v>35.1</v>
      </c>
      <c r="J29">
        <v>30</v>
      </c>
      <c r="K29">
        <v>28.8</v>
      </c>
      <c r="L29">
        <f t="shared" si="0"/>
        <v>-6.300000000000001</v>
      </c>
      <c r="M29">
        <v>45.2</v>
      </c>
      <c r="N29">
        <v>67</v>
      </c>
      <c r="O29">
        <v>52</v>
      </c>
      <c r="P29">
        <v>23</v>
      </c>
      <c r="Q29">
        <f t="shared" si="1"/>
        <v>80132</v>
      </c>
      <c r="R29">
        <v>10</v>
      </c>
      <c r="S29">
        <v>170</v>
      </c>
      <c r="T29">
        <v>170</v>
      </c>
      <c r="U29">
        <f t="shared" si="4"/>
        <v>0.17364817766693028</v>
      </c>
      <c r="V29">
        <f t="shared" si="5"/>
        <v>-0.984807753012208</v>
      </c>
      <c r="W29" t="s">
        <v>26</v>
      </c>
      <c r="X29" t="s">
        <v>26</v>
      </c>
      <c r="Y29" t="s">
        <v>26</v>
      </c>
      <c r="Z29" t="s">
        <v>81</v>
      </c>
      <c r="AA29">
        <v>310</v>
      </c>
      <c r="AB29">
        <f t="shared" si="6"/>
        <v>-0.7660444431189781</v>
      </c>
      <c r="AC29">
        <f t="shared" si="7"/>
        <v>0.6427876096865393</v>
      </c>
      <c r="AD29">
        <v>8</v>
      </c>
      <c r="AE29" t="s">
        <v>78</v>
      </c>
      <c r="AF29" s="4">
        <v>40</v>
      </c>
      <c r="AG29" t="s">
        <v>82</v>
      </c>
    </row>
    <row r="30" spans="1:33" ht="15">
      <c r="A30">
        <v>4856</v>
      </c>
      <c r="B30" s="1">
        <v>41916</v>
      </c>
      <c r="C30" s="1">
        <v>41930</v>
      </c>
      <c r="E30" t="s">
        <v>49</v>
      </c>
      <c r="F30">
        <v>429712</v>
      </c>
      <c r="G30">
        <v>7642497</v>
      </c>
      <c r="I30">
        <v>31.5</v>
      </c>
      <c r="J30">
        <v>30.8</v>
      </c>
      <c r="K30">
        <v>28</v>
      </c>
      <c r="L30">
        <f t="shared" si="0"/>
        <v>-3.5</v>
      </c>
      <c r="M30">
        <v>51.4</v>
      </c>
      <c r="N30">
        <v>36</v>
      </c>
      <c r="O30">
        <v>12</v>
      </c>
      <c r="P30">
        <v>10</v>
      </c>
      <c r="Q30">
        <f t="shared" si="1"/>
        <v>4320</v>
      </c>
      <c r="R30">
        <v>7</v>
      </c>
      <c r="S30">
        <v>70</v>
      </c>
      <c r="T30">
        <v>70</v>
      </c>
      <c r="U30">
        <f t="shared" si="4"/>
        <v>0.9396926207859083</v>
      </c>
      <c r="V30">
        <f t="shared" si="5"/>
        <v>0.3420201433256688</v>
      </c>
      <c r="W30" t="s">
        <v>26</v>
      </c>
      <c r="X30" t="s">
        <v>26</v>
      </c>
      <c r="Y30" t="s">
        <v>26</v>
      </c>
      <c r="Z30" t="s">
        <v>30</v>
      </c>
      <c r="AA30">
        <v>80</v>
      </c>
      <c r="AB30">
        <f t="shared" si="6"/>
        <v>0.984807753012208</v>
      </c>
      <c r="AC30">
        <f t="shared" si="7"/>
        <v>0.17364817766693041</v>
      </c>
      <c r="AD30">
        <v>25</v>
      </c>
      <c r="AE30" t="s">
        <v>92</v>
      </c>
      <c r="AF30" s="5">
        <v>50</v>
      </c>
      <c r="AG30" t="s">
        <v>93</v>
      </c>
    </row>
    <row r="31" spans="1:33" ht="15">
      <c r="A31">
        <v>4856</v>
      </c>
      <c r="B31" s="3">
        <v>41918</v>
      </c>
      <c r="C31" s="1">
        <v>41930</v>
      </c>
      <c r="D31" s="2">
        <v>0.5208333333333334</v>
      </c>
      <c r="F31">
        <v>429713</v>
      </c>
      <c r="G31">
        <v>7642418</v>
      </c>
      <c r="I31">
        <v>37.9</v>
      </c>
      <c r="J31">
        <v>30.8</v>
      </c>
      <c r="K31">
        <v>28</v>
      </c>
      <c r="L31">
        <f t="shared" si="0"/>
        <v>-9.899999999999999</v>
      </c>
      <c r="M31">
        <v>45.1</v>
      </c>
      <c r="N31">
        <v>36</v>
      </c>
      <c r="O31">
        <v>14</v>
      </c>
      <c r="P31">
        <v>9</v>
      </c>
      <c r="Q31">
        <f t="shared" si="1"/>
        <v>4536</v>
      </c>
      <c r="R31">
        <v>5</v>
      </c>
      <c r="S31">
        <v>160</v>
      </c>
      <c r="T31">
        <v>160</v>
      </c>
      <c r="U31">
        <f t="shared" si="4"/>
        <v>0.3420201433256689</v>
      </c>
      <c r="V31">
        <f t="shared" si="5"/>
        <v>-0.9396926207859083</v>
      </c>
      <c r="W31" t="s">
        <v>26</v>
      </c>
      <c r="X31" t="s">
        <v>26</v>
      </c>
      <c r="Y31" t="s">
        <v>26</v>
      </c>
      <c r="Z31" t="s">
        <v>30</v>
      </c>
      <c r="AA31">
        <v>90</v>
      </c>
      <c r="AB31">
        <f t="shared" si="6"/>
        <v>1</v>
      </c>
      <c r="AC31">
        <f t="shared" si="7"/>
        <v>6.1257422745431E-17</v>
      </c>
      <c r="AD31">
        <v>20</v>
      </c>
      <c r="AE31" t="s">
        <v>28</v>
      </c>
      <c r="AF31" s="4">
        <v>50</v>
      </c>
      <c r="AG31" t="s">
        <v>94</v>
      </c>
    </row>
    <row r="32" spans="1:33" ht="15">
      <c r="A32">
        <v>4856</v>
      </c>
      <c r="B32" s="1">
        <v>41919</v>
      </c>
      <c r="C32" s="1">
        <v>41936</v>
      </c>
      <c r="D32" s="2">
        <v>0.513888888888889</v>
      </c>
      <c r="E32" t="s">
        <v>80</v>
      </c>
      <c r="F32">
        <v>429948</v>
      </c>
      <c r="G32">
        <v>7642333</v>
      </c>
      <c r="I32">
        <v>30.5</v>
      </c>
      <c r="J32">
        <v>36.3</v>
      </c>
      <c r="K32">
        <v>32.2</v>
      </c>
      <c r="L32">
        <f t="shared" si="0"/>
        <v>1.7000000000000028</v>
      </c>
      <c r="M32">
        <v>40.2</v>
      </c>
      <c r="N32">
        <v>48</v>
      </c>
      <c r="O32">
        <v>31</v>
      </c>
      <c r="P32">
        <v>33</v>
      </c>
      <c r="Q32">
        <f t="shared" si="1"/>
        <v>49104</v>
      </c>
      <c r="R32">
        <v>9</v>
      </c>
      <c r="S32">
        <v>280</v>
      </c>
      <c r="T32">
        <v>280</v>
      </c>
      <c r="U32">
        <f t="shared" si="4"/>
        <v>-0.9848077530122081</v>
      </c>
      <c r="V32">
        <f t="shared" si="5"/>
        <v>0.17364817766692997</v>
      </c>
      <c r="W32" t="s">
        <v>26</v>
      </c>
      <c r="X32" t="s">
        <v>26</v>
      </c>
      <c r="Y32" t="s">
        <v>26</v>
      </c>
      <c r="Z32" t="s">
        <v>30</v>
      </c>
      <c r="AA32">
        <v>50</v>
      </c>
      <c r="AB32">
        <f t="shared" si="6"/>
        <v>0.766044443118978</v>
      </c>
      <c r="AC32">
        <f t="shared" si="7"/>
        <v>0.6427876096865394</v>
      </c>
      <c r="AD32">
        <v>13</v>
      </c>
      <c r="AE32" t="s">
        <v>78</v>
      </c>
      <c r="AF32" s="4">
        <v>40</v>
      </c>
      <c r="AG32" t="s">
        <v>95</v>
      </c>
    </row>
    <row r="33" spans="1:33" ht="15">
      <c r="A33">
        <v>4856</v>
      </c>
      <c r="B33" s="1">
        <v>41920</v>
      </c>
      <c r="C33" s="1">
        <v>41930</v>
      </c>
      <c r="D33" s="2">
        <v>0.59375</v>
      </c>
      <c r="F33">
        <v>429972</v>
      </c>
      <c r="G33">
        <v>7642365</v>
      </c>
      <c r="I33">
        <v>34.9</v>
      </c>
      <c r="J33">
        <v>30.8</v>
      </c>
      <c r="K33">
        <v>28</v>
      </c>
      <c r="L33">
        <f t="shared" si="0"/>
        <v>-6.899999999999999</v>
      </c>
      <c r="M33">
        <v>45.8</v>
      </c>
      <c r="N33">
        <v>35</v>
      </c>
      <c r="O33">
        <v>42</v>
      </c>
      <c r="P33">
        <v>13</v>
      </c>
      <c r="Q33">
        <f t="shared" si="1"/>
        <v>19110</v>
      </c>
      <c r="R33">
        <v>11</v>
      </c>
      <c r="S33">
        <v>170</v>
      </c>
      <c r="T33">
        <v>170</v>
      </c>
      <c r="U33">
        <f t="shared" si="4"/>
        <v>0.17364817766693028</v>
      </c>
      <c r="V33">
        <f t="shared" si="5"/>
        <v>-0.984807753012208</v>
      </c>
      <c r="W33" t="s">
        <v>26</v>
      </c>
      <c r="X33" t="s">
        <v>26</v>
      </c>
      <c r="Y33" t="s">
        <v>26</v>
      </c>
      <c r="Z33" t="s">
        <v>96</v>
      </c>
      <c r="AA33">
        <v>70</v>
      </c>
      <c r="AB33">
        <f t="shared" si="6"/>
        <v>0.9396926207859083</v>
      </c>
      <c r="AC33">
        <f t="shared" si="7"/>
        <v>0.3420201433256688</v>
      </c>
      <c r="AD33">
        <v>19</v>
      </c>
      <c r="AE33" t="s">
        <v>28</v>
      </c>
      <c r="AF33" s="4">
        <v>50</v>
      </c>
      <c r="AG33" t="s">
        <v>97</v>
      </c>
    </row>
    <row r="34" spans="1:33" ht="15">
      <c r="A34">
        <v>4856</v>
      </c>
      <c r="B34" s="1">
        <v>41921</v>
      </c>
      <c r="C34" s="1">
        <v>41930</v>
      </c>
      <c r="D34" s="2">
        <v>0.576388888888889</v>
      </c>
      <c r="F34">
        <v>429817</v>
      </c>
      <c r="G34">
        <v>7642389</v>
      </c>
      <c r="I34">
        <v>33.2</v>
      </c>
      <c r="J34">
        <v>30.8</v>
      </c>
      <c r="K34">
        <v>28</v>
      </c>
      <c r="L34">
        <f t="shared" si="0"/>
        <v>-5.200000000000003</v>
      </c>
      <c r="M34">
        <v>45.5</v>
      </c>
      <c r="N34">
        <v>40</v>
      </c>
      <c r="O34">
        <v>37</v>
      </c>
      <c r="P34">
        <v>20</v>
      </c>
      <c r="Q34">
        <f t="shared" si="1"/>
        <v>29600</v>
      </c>
      <c r="R34">
        <v>12</v>
      </c>
      <c r="S34">
        <v>210</v>
      </c>
      <c r="T34">
        <v>210</v>
      </c>
      <c r="U34">
        <f t="shared" si="4"/>
        <v>-0.5000000000000001</v>
      </c>
      <c r="V34">
        <f t="shared" si="5"/>
        <v>-0.8660254037844386</v>
      </c>
      <c r="W34" t="s">
        <v>26</v>
      </c>
      <c r="X34" t="s">
        <v>26</v>
      </c>
      <c r="Y34" t="s">
        <v>26</v>
      </c>
      <c r="Z34" t="s">
        <v>67</v>
      </c>
      <c r="AA34">
        <v>30</v>
      </c>
      <c r="AB34">
        <f t="shared" si="6"/>
        <v>0.49999999999999994</v>
      </c>
      <c r="AC34">
        <f t="shared" si="7"/>
        <v>0.8660254037844387</v>
      </c>
      <c r="AD34">
        <v>20</v>
      </c>
      <c r="AE34" t="s">
        <v>88</v>
      </c>
      <c r="AF34" s="4">
        <v>65</v>
      </c>
      <c r="AG34" t="s">
        <v>98</v>
      </c>
    </row>
    <row r="35" spans="1:33" ht="15">
      <c r="A35">
        <v>4856</v>
      </c>
      <c r="B35" s="1">
        <v>41924</v>
      </c>
      <c r="C35" s="1">
        <v>41930</v>
      </c>
      <c r="D35" s="2">
        <v>0.5416666666666666</v>
      </c>
      <c r="F35">
        <v>429727</v>
      </c>
      <c r="G35">
        <v>7642444</v>
      </c>
      <c r="I35">
        <v>33.3</v>
      </c>
      <c r="J35">
        <v>30.8</v>
      </c>
      <c r="K35">
        <v>28</v>
      </c>
      <c r="L35">
        <f t="shared" si="0"/>
        <v>-5.299999999999997</v>
      </c>
      <c r="M35">
        <v>48.1</v>
      </c>
      <c r="N35">
        <v>44</v>
      </c>
      <c r="O35">
        <v>45</v>
      </c>
      <c r="P35">
        <v>13</v>
      </c>
      <c r="Q35">
        <f t="shared" si="1"/>
        <v>25740</v>
      </c>
      <c r="R35">
        <v>7</v>
      </c>
      <c r="S35">
        <v>330</v>
      </c>
      <c r="T35">
        <v>330</v>
      </c>
      <c r="U35">
        <f t="shared" si="4"/>
        <v>-0.5000000000000004</v>
      </c>
      <c r="V35">
        <f t="shared" si="5"/>
        <v>0.8660254037844384</v>
      </c>
      <c r="W35" t="s">
        <v>101</v>
      </c>
      <c r="X35" t="s">
        <v>26</v>
      </c>
      <c r="Y35" t="s">
        <v>26</v>
      </c>
      <c r="Z35" t="s">
        <v>99</v>
      </c>
      <c r="AA35">
        <v>80</v>
      </c>
      <c r="AB35">
        <f t="shared" si="6"/>
        <v>0.984807753012208</v>
      </c>
      <c r="AC35">
        <f t="shared" si="7"/>
        <v>0.17364817766693041</v>
      </c>
      <c r="AD35">
        <v>20</v>
      </c>
      <c r="AE35" t="s">
        <v>90</v>
      </c>
      <c r="AF35" s="4">
        <v>50</v>
      </c>
      <c r="AG35" t="s">
        <v>100</v>
      </c>
    </row>
    <row r="36" spans="1:33" ht="15">
      <c r="A36">
        <v>4856</v>
      </c>
      <c r="B36" s="1">
        <v>41927</v>
      </c>
      <c r="C36" s="1">
        <v>41928</v>
      </c>
      <c r="D36" s="2">
        <v>0.5347222222222222</v>
      </c>
      <c r="E36" t="s">
        <v>119</v>
      </c>
      <c r="I36">
        <v>34.1</v>
      </c>
      <c r="J36">
        <v>30.8</v>
      </c>
      <c r="K36">
        <v>28</v>
      </c>
      <c r="L36">
        <f t="shared" si="0"/>
        <v>-6.100000000000001</v>
      </c>
      <c r="M36">
        <v>48.3</v>
      </c>
      <c r="N36">
        <v>42</v>
      </c>
      <c r="O36">
        <v>17</v>
      </c>
      <c r="P36">
        <v>22</v>
      </c>
      <c r="Q36">
        <f t="shared" si="1"/>
        <v>15708</v>
      </c>
      <c r="R36">
        <v>9</v>
      </c>
      <c r="S36">
        <v>270</v>
      </c>
      <c r="T36">
        <v>270</v>
      </c>
      <c r="U36">
        <f t="shared" si="4"/>
        <v>-1</v>
      </c>
      <c r="V36">
        <f t="shared" si="5"/>
        <v>-1.83772268236293E-16</v>
      </c>
      <c r="W36" t="s">
        <v>26</v>
      </c>
      <c r="X36" t="s">
        <v>26</v>
      </c>
      <c r="Y36" t="s">
        <v>26</v>
      </c>
      <c r="Z36" t="s">
        <v>30</v>
      </c>
      <c r="AA36">
        <v>90</v>
      </c>
      <c r="AB36">
        <f t="shared" si="6"/>
        <v>1</v>
      </c>
      <c r="AC36">
        <f t="shared" si="7"/>
        <v>6.1257422745431E-17</v>
      </c>
      <c r="AD36">
        <v>22</v>
      </c>
      <c r="AE36" t="s">
        <v>90</v>
      </c>
      <c r="AF36" s="4">
        <v>50</v>
      </c>
      <c r="AG36" t="s">
        <v>102</v>
      </c>
    </row>
    <row r="37" spans="1:33" ht="15">
      <c r="A37">
        <v>4856</v>
      </c>
      <c r="B37" s="1">
        <v>41928</v>
      </c>
      <c r="C37" s="1">
        <v>41930</v>
      </c>
      <c r="D37" s="2">
        <v>0.5833333333333334</v>
      </c>
      <c r="F37">
        <v>429795</v>
      </c>
      <c r="G37">
        <v>7642380</v>
      </c>
      <c r="I37">
        <v>33</v>
      </c>
      <c r="J37">
        <v>30.8</v>
      </c>
      <c r="K37">
        <v>28</v>
      </c>
      <c r="L37">
        <f t="shared" si="0"/>
        <v>-5</v>
      </c>
      <c r="M37">
        <v>43.2</v>
      </c>
      <c r="N37">
        <v>34</v>
      </c>
      <c r="O37">
        <v>37</v>
      </c>
      <c r="P37">
        <v>38</v>
      </c>
      <c r="Q37">
        <f t="shared" si="1"/>
        <v>47804</v>
      </c>
      <c r="R37">
        <v>8</v>
      </c>
      <c r="S37">
        <v>200</v>
      </c>
      <c r="T37">
        <v>200</v>
      </c>
      <c r="U37">
        <f t="shared" si="4"/>
        <v>-0.34202014332566866</v>
      </c>
      <c r="V37">
        <f t="shared" si="5"/>
        <v>-0.9396926207859084</v>
      </c>
      <c r="W37" t="s">
        <v>26</v>
      </c>
      <c r="X37" t="s">
        <v>26</v>
      </c>
      <c r="Y37" t="s">
        <v>26</v>
      </c>
      <c r="Z37" t="s">
        <v>36</v>
      </c>
      <c r="AA37">
        <v>20</v>
      </c>
      <c r="AB37">
        <f t="shared" si="6"/>
        <v>0.3420201433256687</v>
      </c>
      <c r="AC37">
        <f t="shared" si="7"/>
        <v>0.9396926207859084</v>
      </c>
      <c r="AD37">
        <v>20</v>
      </c>
      <c r="AE37" t="s">
        <v>78</v>
      </c>
      <c r="AF37" s="4">
        <v>40</v>
      </c>
      <c r="AG37" t="s">
        <v>103</v>
      </c>
    </row>
    <row r="38" spans="1:33" ht="15">
      <c r="A38">
        <v>4856</v>
      </c>
      <c r="B38" s="1">
        <v>41932</v>
      </c>
      <c r="C38" s="1">
        <v>41936</v>
      </c>
      <c r="D38" s="2">
        <v>0.5395833333333333</v>
      </c>
      <c r="E38" t="s">
        <v>48</v>
      </c>
      <c r="I38">
        <v>34.2</v>
      </c>
      <c r="J38">
        <v>36.3</v>
      </c>
      <c r="K38">
        <v>32.2</v>
      </c>
      <c r="L38">
        <f t="shared" si="0"/>
        <v>-2</v>
      </c>
      <c r="M38">
        <v>47.6</v>
      </c>
      <c r="N38">
        <v>41</v>
      </c>
      <c r="O38">
        <v>35</v>
      </c>
      <c r="P38">
        <v>18</v>
      </c>
      <c r="Q38">
        <f t="shared" si="1"/>
        <v>25830</v>
      </c>
      <c r="R38">
        <v>6</v>
      </c>
      <c r="S38">
        <v>330</v>
      </c>
      <c r="T38">
        <v>330</v>
      </c>
      <c r="U38">
        <f t="shared" si="4"/>
        <v>-0.5000000000000004</v>
      </c>
      <c r="V38">
        <f t="shared" si="5"/>
        <v>0.8660254037844384</v>
      </c>
      <c r="W38" t="s">
        <v>26</v>
      </c>
      <c r="X38" t="s">
        <v>26</v>
      </c>
      <c r="Y38" t="s">
        <v>26</v>
      </c>
      <c r="Z38" t="s">
        <v>30</v>
      </c>
      <c r="AA38">
        <v>70</v>
      </c>
      <c r="AB38">
        <f t="shared" si="6"/>
        <v>0.9396926207859083</v>
      </c>
      <c r="AC38">
        <f t="shared" si="7"/>
        <v>0.3420201433256688</v>
      </c>
      <c r="AD38">
        <v>18</v>
      </c>
      <c r="AE38" t="s">
        <v>28</v>
      </c>
      <c r="AF38" s="4">
        <v>50</v>
      </c>
      <c r="AG38" t="s">
        <v>105</v>
      </c>
    </row>
    <row r="39" spans="1:33" ht="15">
      <c r="A39">
        <v>4856</v>
      </c>
      <c r="B39" s="1">
        <v>41934</v>
      </c>
      <c r="C39" s="1">
        <v>41936</v>
      </c>
      <c r="D39" s="2">
        <v>0.5243055555555556</v>
      </c>
      <c r="E39" t="s">
        <v>48</v>
      </c>
      <c r="F39">
        <v>429824</v>
      </c>
      <c r="G39">
        <v>7642378</v>
      </c>
      <c r="I39">
        <v>32.2</v>
      </c>
      <c r="J39">
        <v>36.3</v>
      </c>
      <c r="K39">
        <v>32.2</v>
      </c>
      <c r="L39">
        <f t="shared" si="0"/>
        <v>0</v>
      </c>
      <c r="M39">
        <v>44.7</v>
      </c>
      <c r="N39">
        <v>40</v>
      </c>
      <c r="O39">
        <v>34</v>
      </c>
      <c r="P39">
        <v>16</v>
      </c>
      <c r="Q39">
        <f t="shared" si="1"/>
        <v>21760</v>
      </c>
      <c r="R39">
        <v>7</v>
      </c>
      <c r="S39">
        <v>120</v>
      </c>
      <c r="T39">
        <v>120</v>
      </c>
      <c r="U39">
        <f t="shared" si="4"/>
        <v>0.8660254037844387</v>
      </c>
      <c r="V39">
        <f t="shared" si="5"/>
        <v>-0.4999999999999998</v>
      </c>
      <c r="W39" t="s">
        <v>26</v>
      </c>
      <c r="X39" t="s">
        <v>26</v>
      </c>
      <c r="Y39" t="s">
        <v>26</v>
      </c>
      <c r="Z39" t="s">
        <v>51</v>
      </c>
      <c r="AA39">
        <v>30</v>
      </c>
      <c r="AB39">
        <f t="shared" si="6"/>
        <v>0.49999999999999994</v>
      </c>
      <c r="AC39">
        <f t="shared" si="7"/>
        <v>0.8660254037844387</v>
      </c>
      <c r="AD39">
        <v>23</v>
      </c>
      <c r="AE39" t="s">
        <v>60</v>
      </c>
      <c r="AF39" s="4">
        <v>40</v>
      </c>
      <c r="AG39" t="s">
        <v>104</v>
      </c>
    </row>
    <row r="40" spans="1:33" ht="15">
      <c r="A40">
        <v>4856</v>
      </c>
      <c r="B40" s="1">
        <v>41935</v>
      </c>
      <c r="C40" s="1">
        <v>41936</v>
      </c>
      <c r="D40" s="2">
        <v>0.5472222222222222</v>
      </c>
      <c r="E40" t="s">
        <v>48</v>
      </c>
      <c r="I40">
        <v>35.1</v>
      </c>
      <c r="J40">
        <v>36.3</v>
      </c>
      <c r="K40">
        <v>32.2</v>
      </c>
      <c r="L40">
        <f t="shared" si="0"/>
        <v>-2.8999999999999986</v>
      </c>
      <c r="M40">
        <v>44.8</v>
      </c>
      <c r="N40">
        <v>33</v>
      </c>
      <c r="O40">
        <v>30</v>
      </c>
      <c r="P40">
        <v>17</v>
      </c>
      <c r="Q40">
        <f t="shared" si="1"/>
        <v>16830</v>
      </c>
      <c r="R40">
        <v>10</v>
      </c>
      <c r="S40">
        <v>270</v>
      </c>
      <c r="T40">
        <v>270</v>
      </c>
      <c r="U40">
        <f t="shared" si="4"/>
        <v>-1</v>
      </c>
      <c r="V40">
        <f t="shared" si="5"/>
        <v>-1.83772268236293E-16</v>
      </c>
      <c r="W40" t="s">
        <v>26</v>
      </c>
      <c r="X40" t="s">
        <v>26</v>
      </c>
      <c r="Y40" t="s">
        <v>26</v>
      </c>
      <c r="Z40" t="s">
        <v>51</v>
      </c>
      <c r="AA40">
        <v>90</v>
      </c>
      <c r="AB40">
        <f t="shared" si="6"/>
        <v>1</v>
      </c>
      <c r="AC40">
        <f t="shared" si="7"/>
        <v>6.1257422745431E-17</v>
      </c>
      <c r="AD40">
        <v>24</v>
      </c>
      <c r="AE40" t="s">
        <v>28</v>
      </c>
      <c r="AF40" s="4">
        <v>50</v>
      </c>
      <c r="AG40" t="s">
        <v>106</v>
      </c>
    </row>
    <row r="41" spans="1:33" ht="15">
      <c r="A41">
        <v>4947</v>
      </c>
      <c r="B41" s="1">
        <v>41920</v>
      </c>
      <c r="C41" s="1">
        <v>41935</v>
      </c>
      <c r="D41" s="2">
        <v>0.5187499999999999</v>
      </c>
      <c r="E41" t="s">
        <v>119</v>
      </c>
      <c r="I41">
        <v>32</v>
      </c>
      <c r="J41">
        <v>32.5</v>
      </c>
      <c r="K41">
        <v>29.8</v>
      </c>
      <c r="L41">
        <f t="shared" si="0"/>
        <v>-2.1999999999999993</v>
      </c>
      <c r="M41">
        <v>41.5</v>
      </c>
      <c r="N41">
        <v>111</v>
      </c>
      <c r="O41">
        <v>79</v>
      </c>
      <c r="P41">
        <v>43</v>
      </c>
      <c r="Q41">
        <f t="shared" si="1"/>
        <v>377067</v>
      </c>
      <c r="R41">
        <v>9</v>
      </c>
      <c r="S41">
        <v>120</v>
      </c>
      <c r="T41">
        <v>120</v>
      </c>
      <c r="U41">
        <f t="shared" si="4"/>
        <v>0.8660254037844387</v>
      </c>
      <c r="V41">
        <f t="shared" si="5"/>
        <v>-0.4999999999999998</v>
      </c>
      <c r="W41" t="s">
        <v>26</v>
      </c>
      <c r="X41" t="s">
        <v>26</v>
      </c>
      <c r="Y41" t="s">
        <v>26</v>
      </c>
      <c r="Z41" t="s">
        <v>55</v>
      </c>
      <c r="AA41">
        <v>240</v>
      </c>
      <c r="AB41">
        <f t="shared" si="6"/>
        <v>-0.8660254037844384</v>
      </c>
      <c r="AC41">
        <f t="shared" si="7"/>
        <v>-0.5000000000000004</v>
      </c>
      <c r="AD41">
        <v>7</v>
      </c>
      <c r="AE41" t="s">
        <v>28</v>
      </c>
      <c r="AF41" s="4">
        <v>50</v>
      </c>
      <c r="AG41" t="s">
        <v>56</v>
      </c>
    </row>
    <row r="42" spans="1:33" ht="15">
      <c r="A42">
        <v>4947</v>
      </c>
      <c r="B42" s="1">
        <v>41921</v>
      </c>
      <c r="C42" s="1">
        <v>41935</v>
      </c>
      <c r="D42" s="2">
        <v>0.5590277777777778</v>
      </c>
      <c r="F42">
        <v>429878</v>
      </c>
      <c r="G42">
        <v>7642066</v>
      </c>
      <c r="I42">
        <v>34.7</v>
      </c>
      <c r="J42">
        <v>32.5</v>
      </c>
      <c r="K42">
        <v>29.8</v>
      </c>
      <c r="L42">
        <f t="shared" si="0"/>
        <v>-4.900000000000002</v>
      </c>
      <c r="M42">
        <v>44.8</v>
      </c>
      <c r="N42">
        <v>32</v>
      </c>
      <c r="O42">
        <v>20</v>
      </c>
      <c r="P42">
        <v>5</v>
      </c>
      <c r="Q42">
        <f t="shared" si="1"/>
        <v>3200</v>
      </c>
      <c r="R42">
        <v>3</v>
      </c>
      <c r="S42">
        <v>330</v>
      </c>
      <c r="T42">
        <v>330</v>
      </c>
      <c r="U42">
        <f t="shared" si="4"/>
        <v>-0.5000000000000004</v>
      </c>
      <c r="V42">
        <f t="shared" si="5"/>
        <v>0.8660254037844384</v>
      </c>
      <c r="W42" t="s">
        <v>26</v>
      </c>
      <c r="X42" t="s">
        <v>26</v>
      </c>
      <c r="Y42" t="s">
        <v>26</v>
      </c>
      <c r="Z42" t="s">
        <v>27</v>
      </c>
      <c r="AA42">
        <v>230</v>
      </c>
      <c r="AB42">
        <f t="shared" si="6"/>
        <v>-0.7660444431189779</v>
      </c>
      <c r="AC42">
        <f t="shared" si="7"/>
        <v>-0.6427876096865395</v>
      </c>
      <c r="AD42">
        <v>14</v>
      </c>
      <c r="AE42" t="s">
        <v>28</v>
      </c>
      <c r="AF42" s="4">
        <v>50</v>
      </c>
      <c r="AG42" t="s">
        <v>57</v>
      </c>
    </row>
    <row r="43" spans="1:33" ht="15">
      <c r="A43">
        <v>4947</v>
      </c>
      <c r="B43" s="1">
        <v>41922</v>
      </c>
      <c r="C43" s="1">
        <v>41935</v>
      </c>
      <c r="D43" s="2">
        <v>0.5347222222222222</v>
      </c>
      <c r="F43">
        <v>429846</v>
      </c>
      <c r="G43">
        <v>7642092</v>
      </c>
      <c r="I43">
        <v>35.5</v>
      </c>
      <c r="J43">
        <v>32.5</v>
      </c>
      <c r="K43">
        <v>29.8</v>
      </c>
      <c r="L43">
        <f t="shared" si="0"/>
        <v>-5.699999999999999</v>
      </c>
      <c r="M43">
        <v>44.8</v>
      </c>
      <c r="N43">
        <v>28</v>
      </c>
      <c r="O43">
        <v>27</v>
      </c>
      <c r="P43">
        <v>13</v>
      </c>
      <c r="Q43">
        <f t="shared" si="1"/>
        <v>9828</v>
      </c>
      <c r="R43">
        <v>5</v>
      </c>
      <c r="W43" t="s">
        <v>26</v>
      </c>
      <c r="X43" t="s">
        <v>26</v>
      </c>
      <c r="Y43" t="s">
        <v>26</v>
      </c>
      <c r="Z43" t="s">
        <v>30</v>
      </c>
      <c r="AA43">
        <v>240</v>
      </c>
      <c r="AB43">
        <f t="shared" si="6"/>
        <v>-0.8660254037844384</v>
      </c>
      <c r="AC43">
        <f t="shared" si="7"/>
        <v>-0.5000000000000004</v>
      </c>
      <c r="AD43">
        <v>7</v>
      </c>
      <c r="AE43" t="s">
        <v>28</v>
      </c>
      <c r="AF43" s="4">
        <v>50</v>
      </c>
      <c r="AG43" t="s">
        <v>58</v>
      </c>
    </row>
    <row r="44" spans="1:34" ht="15">
      <c r="A44">
        <v>4947</v>
      </c>
      <c r="B44" s="1">
        <v>41925</v>
      </c>
      <c r="C44" s="1">
        <v>41935</v>
      </c>
      <c r="E44" t="s">
        <v>119</v>
      </c>
      <c r="I44">
        <v>34.3</v>
      </c>
      <c r="J44">
        <v>31.4</v>
      </c>
      <c r="K44">
        <v>28.8</v>
      </c>
      <c r="L44">
        <f t="shared" si="0"/>
        <v>-5.4999999999999964</v>
      </c>
      <c r="M44">
        <v>43.7</v>
      </c>
      <c r="N44">
        <v>51</v>
      </c>
      <c r="O44">
        <v>36</v>
      </c>
      <c r="P44">
        <v>25</v>
      </c>
      <c r="Q44">
        <f t="shared" si="1"/>
        <v>45900</v>
      </c>
      <c r="R44">
        <v>6</v>
      </c>
      <c r="S44">
        <v>160</v>
      </c>
      <c r="T44">
        <v>160</v>
      </c>
      <c r="U44">
        <f t="shared" si="4"/>
        <v>0.3420201433256689</v>
      </c>
      <c r="V44">
        <f t="shared" si="5"/>
        <v>-0.9396926207859083</v>
      </c>
      <c r="W44" t="s">
        <v>59</v>
      </c>
      <c r="X44" t="s">
        <v>26</v>
      </c>
      <c r="Y44" t="s">
        <v>26</v>
      </c>
      <c r="Z44" t="s">
        <v>30</v>
      </c>
      <c r="AA44">
        <v>235</v>
      </c>
      <c r="AB44">
        <f t="shared" si="6"/>
        <v>-0.8191520442889916</v>
      </c>
      <c r="AC44">
        <f t="shared" si="7"/>
        <v>-0.5735764363510464</v>
      </c>
      <c r="AD44">
        <v>9</v>
      </c>
      <c r="AE44" t="s">
        <v>60</v>
      </c>
      <c r="AF44" s="4">
        <v>40</v>
      </c>
      <c r="AG44" t="s">
        <v>61</v>
      </c>
      <c r="AH44" t="s">
        <v>63</v>
      </c>
    </row>
    <row r="45" spans="1:33" ht="15">
      <c r="A45">
        <v>4947</v>
      </c>
      <c r="B45" s="1">
        <v>41926</v>
      </c>
      <c r="C45" s="1">
        <v>41935</v>
      </c>
      <c r="I45">
        <v>35.5</v>
      </c>
      <c r="J45">
        <v>31.4</v>
      </c>
      <c r="K45">
        <v>28.8</v>
      </c>
      <c r="L45">
        <f t="shared" si="0"/>
        <v>-6.699999999999999</v>
      </c>
      <c r="M45">
        <v>42.2</v>
      </c>
      <c r="N45">
        <v>28</v>
      </c>
      <c r="O45">
        <v>19</v>
      </c>
      <c r="P45">
        <v>12</v>
      </c>
      <c r="Q45">
        <f t="shared" si="1"/>
        <v>6384</v>
      </c>
      <c r="R45">
        <v>9</v>
      </c>
      <c r="S45" t="s">
        <v>64</v>
      </c>
      <c r="T45">
        <v>185</v>
      </c>
      <c r="U45">
        <f>SIN(RADIANS(T45))</f>
        <v>-0.08715574274765794</v>
      </c>
      <c r="V45">
        <f>COS(RADIANS(T45))</f>
        <v>-0.9961946980917455</v>
      </c>
      <c r="W45" t="s">
        <v>26</v>
      </c>
      <c r="X45" t="s">
        <v>26</v>
      </c>
      <c r="Y45" t="s">
        <v>26</v>
      </c>
      <c r="Z45" t="s">
        <v>30</v>
      </c>
      <c r="AA45">
        <v>210</v>
      </c>
      <c r="AB45">
        <f t="shared" si="6"/>
        <v>-0.5000000000000001</v>
      </c>
      <c r="AC45">
        <f t="shared" si="7"/>
        <v>-0.8660254037844386</v>
      </c>
      <c r="AD45">
        <v>4.5</v>
      </c>
      <c r="AE45" t="s">
        <v>65</v>
      </c>
      <c r="AF45" s="4">
        <v>80</v>
      </c>
      <c r="AG45" t="s">
        <v>66</v>
      </c>
    </row>
    <row r="46" spans="1:33" ht="15">
      <c r="A46">
        <v>4947</v>
      </c>
      <c r="B46" s="1">
        <v>41927</v>
      </c>
      <c r="C46" s="1">
        <v>41935</v>
      </c>
      <c r="D46" s="2">
        <v>0.5833333333333334</v>
      </c>
      <c r="E46" t="s">
        <v>48</v>
      </c>
      <c r="I46">
        <v>37</v>
      </c>
      <c r="J46">
        <v>31.4</v>
      </c>
      <c r="K46">
        <v>28.8</v>
      </c>
      <c r="L46">
        <f t="shared" si="0"/>
        <v>-8.2</v>
      </c>
      <c r="M46">
        <v>45.4</v>
      </c>
      <c r="N46">
        <v>30</v>
      </c>
      <c r="O46">
        <v>20</v>
      </c>
      <c r="P46">
        <v>11</v>
      </c>
      <c r="Q46">
        <f t="shared" si="1"/>
        <v>6600</v>
      </c>
      <c r="R46">
        <v>5</v>
      </c>
      <c r="S46">
        <v>330</v>
      </c>
      <c r="T46">
        <v>330</v>
      </c>
      <c r="U46">
        <f t="shared" si="4"/>
        <v>-0.5000000000000004</v>
      </c>
      <c r="V46">
        <f t="shared" si="5"/>
        <v>0.8660254037844384</v>
      </c>
      <c r="W46" t="s">
        <v>26</v>
      </c>
      <c r="X46" t="s">
        <v>26</v>
      </c>
      <c r="Y46" t="s">
        <v>26</v>
      </c>
      <c r="Z46" t="s">
        <v>67</v>
      </c>
      <c r="AA46">
        <v>225</v>
      </c>
      <c r="AB46">
        <f t="shared" si="6"/>
        <v>-0.7071067811865475</v>
      </c>
      <c r="AC46">
        <f t="shared" si="7"/>
        <v>-0.7071067811865477</v>
      </c>
      <c r="AD46">
        <v>3.3</v>
      </c>
      <c r="AE46" t="s">
        <v>68</v>
      </c>
      <c r="AF46" s="4">
        <v>95</v>
      </c>
      <c r="AG46" t="s">
        <v>69</v>
      </c>
    </row>
    <row r="47" spans="1:33" ht="15">
      <c r="A47">
        <v>4947</v>
      </c>
      <c r="B47" s="1">
        <v>41928</v>
      </c>
      <c r="C47" s="1">
        <v>41935</v>
      </c>
      <c r="D47" s="2">
        <v>0.5277777777777778</v>
      </c>
      <c r="E47" t="s">
        <v>48</v>
      </c>
      <c r="F47">
        <v>429838</v>
      </c>
      <c r="G47">
        <v>7642087</v>
      </c>
      <c r="I47">
        <v>37</v>
      </c>
      <c r="J47">
        <v>31.4</v>
      </c>
      <c r="K47">
        <v>28.8</v>
      </c>
      <c r="L47">
        <f t="shared" si="0"/>
        <v>-8.2</v>
      </c>
      <c r="M47">
        <v>41.8</v>
      </c>
      <c r="N47">
        <v>26</v>
      </c>
      <c r="O47">
        <v>19</v>
      </c>
      <c r="P47">
        <v>10</v>
      </c>
      <c r="Q47">
        <f t="shared" si="1"/>
        <v>4940</v>
      </c>
      <c r="R47">
        <v>5</v>
      </c>
      <c r="W47" t="s">
        <v>26</v>
      </c>
      <c r="X47" t="s">
        <v>26</v>
      </c>
      <c r="Y47" t="s">
        <v>26</v>
      </c>
      <c r="Z47" t="s">
        <v>30</v>
      </c>
      <c r="AA47">
        <v>240</v>
      </c>
      <c r="AB47">
        <f t="shared" si="6"/>
        <v>-0.8660254037844384</v>
      </c>
      <c r="AC47">
        <f t="shared" si="7"/>
        <v>-0.5000000000000004</v>
      </c>
      <c r="AD47">
        <v>7</v>
      </c>
      <c r="AE47" t="s">
        <v>28</v>
      </c>
      <c r="AF47" s="4">
        <v>50</v>
      </c>
      <c r="AG47" t="s">
        <v>70</v>
      </c>
    </row>
    <row r="48" spans="1:33" ht="15">
      <c r="A48">
        <v>4947</v>
      </c>
      <c r="B48" s="1">
        <v>41929</v>
      </c>
      <c r="C48" s="1">
        <v>41935</v>
      </c>
      <c r="D48" s="2">
        <v>0.5611111111111111</v>
      </c>
      <c r="F48">
        <v>429877</v>
      </c>
      <c r="G48">
        <v>7642033</v>
      </c>
      <c r="I48">
        <v>37.8</v>
      </c>
      <c r="J48">
        <v>31.4</v>
      </c>
      <c r="K48">
        <v>28.8</v>
      </c>
      <c r="L48">
        <f t="shared" si="0"/>
        <v>-8.999999999999996</v>
      </c>
      <c r="M48">
        <v>49.3</v>
      </c>
      <c r="N48">
        <v>32</v>
      </c>
      <c r="O48">
        <v>23</v>
      </c>
      <c r="P48">
        <v>7</v>
      </c>
      <c r="Q48">
        <f t="shared" si="1"/>
        <v>5152</v>
      </c>
      <c r="R48">
        <v>6</v>
      </c>
      <c r="S48">
        <v>230</v>
      </c>
      <c r="T48">
        <v>230</v>
      </c>
      <c r="U48">
        <f t="shared" si="4"/>
        <v>-0.7660444431189779</v>
      </c>
      <c r="V48">
        <f t="shared" si="5"/>
        <v>-0.6427876096865395</v>
      </c>
      <c r="W48" t="s">
        <v>26</v>
      </c>
      <c r="X48" t="s">
        <v>26</v>
      </c>
      <c r="Y48" t="s">
        <v>26</v>
      </c>
      <c r="Z48" t="s">
        <v>30</v>
      </c>
      <c r="AA48">
        <v>210</v>
      </c>
      <c r="AB48">
        <f t="shared" si="6"/>
        <v>-0.5000000000000001</v>
      </c>
      <c r="AC48">
        <f t="shared" si="7"/>
        <v>-0.8660254037844386</v>
      </c>
      <c r="AD48">
        <v>13</v>
      </c>
      <c r="AE48" t="s">
        <v>28</v>
      </c>
      <c r="AF48" s="4">
        <v>50</v>
      </c>
      <c r="AG48" t="s">
        <v>71</v>
      </c>
    </row>
    <row r="49" spans="1:33" ht="15">
      <c r="A49">
        <v>4947</v>
      </c>
      <c r="B49" s="1">
        <v>41931</v>
      </c>
      <c r="C49" s="1">
        <v>41935</v>
      </c>
      <c r="D49" s="2">
        <v>0.5972222222222222</v>
      </c>
      <c r="E49" t="s">
        <v>72</v>
      </c>
      <c r="F49">
        <v>429836</v>
      </c>
      <c r="G49">
        <v>7641929</v>
      </c>
      <c r="I49">
        <v>37.3</v>
      </c>
      <c r="J49">
        <v>31.4</v>
      </c>
      <c r="K49">
        <v>28.8</v>
      </c>
      <c r="L49">
        <f t="shared" si="0"/>
        <v>-8.499999999999996</v>
      </c>
      <c r="M49">
        <v>44.8</v>
      </c>
      <c r="N49">
        <v>33</v>
      </c>
      <c r="O49">
        <v>26</v>
      </c>
      <c r="P49">
        <v>9</v>
      </c>
      <c r="Q49">
        <f t="shared" si="1"/>
        <v>7722</v>
      </c>
      <c r="R49">
        <v>6</v>
      </c>
      <c r="S49" t="s">
        <v>39</v>
      </c>
      <c r="T49" t="s">
        <v>80</v>
      </c>
      <c r="W49" t="s">
        <v>26</v>
      </c>
      <c r="X49" t="s">
        <v>26</v>
      </c>
      <c r="Y49" t="s">
        <v>26</v>
      </c>
      <c r="Z49" t="s">
        <v>36</v>
      </c>
      <c r="AA49">
        <v>250</v>
      </c>
      <c r="AB49">
        <f t="shared" si="6"/>
        <v>-0.9396926207859084</v>
      </c>
      <c r="AC49">
        <f t="shared" si="7"/>
        <v>-0.34202014332566855</v>
      </c>
      <c r="AD49">
        <v>6</v>
      </c>
      <c r="AE49" t="s">
        <v>73</v>
      </c>
      <c r="AF49" s="4">
        <v>60</v>
      </c>
      <c r="AG49" t="s">
        <v>74</v>
      </c>
    </row>
    <row r="50" spans="1:33" ht="15">
      <c r="A50">
        <v>4947</v>
      </c>
      <c r="B50" s="1">
        <v>41933</v>
      </c>
      <c r="C50" s="1">
        <v>41935</v>
      </c>
      <c r="D50" s="2">
        <v>0.5729166666666666</v>
      </c>
      <c r="E50" t="s">
        <v>48</v>
      </c>
      <c r="I50">
        <v>37.6</v>
      </c>
      <c r="J50">
        <v>32.5</v>
      </c>
      <c r="K50">
        <v>28.8</v>
      </c>
      <c r="L50">
        <f t="shared" si="0"/>
        <v>-8.8</v>
      </c>
      <c r="M50">
        <v>42.4</v>
      </c>
      <c r="N50">
        <v>31</v>
      </c>
      <c r="O50">
        <v>25</v>
      </c>
      <c r="P50">
        <v>9</v>
      </c>
      <c r="Q50">
        <f t="shared" si="1"/>
        <v>6975</v>
      </c>
      <c r="R50">
        <v>7</v>
      </c>
      <c r="S50">
        <v>230</v>
      </c>
      <c r="T50">
        <v>230</v>
      </c>
      <c r="U50">
        <f t="shared" si="4"/>
        <v>-0.7660444431189779</v>
      </c>
      <c r="V50">
        <f t="shared" si="5"/>
        <v>-0.6427876096865395</v>
      </c>
      <c r="W50" t="s">
        <v>26</v>
      </c>
      <c r="X50" t="s">
        <v>26</v>
      </c>
      <c r="Y50" t="s">
        <v>26</v>
      </c>
      <c r="Z50" t="s">
        <v>75</v>
      </c>
      <c r="AA50">
        <v>225</v>
      </c>
      <c r="AB50">
        <f t="shared" si="6"/>
        <v>-0.7071067811865475</v>
      </c>
      <c r="AC50">
        <f t="shared" si="7"/>
        <v>-0.7071067811865477</v>
      </c>
      <c r="AD50">
        <v>6.5</v>
      </c>
      <c r="AE50" t="s">
        <v>76</v>
      </c>
      <c r="AF50" s="4">
        <v>75</v>
      </c>
      <c r="AG50" t="s">
        <v>77</v>
      </c>
    </row>
    <row r="51" spans="1:33" ht="15">
      <c r="A51">
        <v>4947</v>
      </c>
      <c r="B51" s="3">
        <v>41934</v>
      </c>
      <c r="C51" s="1">
        <v>41935</v>
      </c>
      <c r="D51" s="2">
        <v>0.5465277777777778</v>
      </c>
      <c r="F51">
        <v>429829</v>
      </c>
      <c r="G51">
        <v>7642088</v>
      </c>
      <c r="I51">
        <v>35.5</v>
      </c>
      <c r="J51">
        <v>32.5</v>
      </c>
      <c r="K51">
        <v>28.8</v>
      </c>
      <c r="L51">
        <f t="shared" si="0"/>
        <v>-6.699999999999999</v>
      </c>
      <c r="M51">
        <v>42.9</v>
      </c>
      <c r="N51">
        <v>21</v>
      </c>
      <c r="O51">
        <v>18</v>
      </c>
      <c r="P51">
        <v>7</v>
      </c>
      <c r="Q51">
        <f t="shared" si="1"/>
        <v>2646</v>
      </c>
      <c r="R51">
        <v>5</v>
      </c>
      <c r="S51">
        <v>125</v>
      </c>
      <c r="T51">
        <v>125</v>
      </c>
      <c r="U51">
        <f t="shared" si="4"/>
        <v>0.8191520442889917</v>
      </c>
      <c r="V51">
        <f t="shared" si="5"/>
        <v>-0.5735764363510462</v>
      </c>
      <c r="W51" t="s">
        <v>26</v>
      </c>
      <c r="X51" t="s">
        <v>26</v>
      </c>
      <c r="Y51" t="s">
        <v>26</v>
      </c>
      <c r="Z51" t="s">
        <v>53</v>
      </c>
      <c r="AA51">
        <v>220</v>
      </c>
      <c r="AB51">
        <f t="shared" si="6"/>
        <v>-0.6427876096865393</v>
      </c>
      <c r="AC51">
        <f>COS(RADIANS(AA51))</f>
        <v>-0.766044443118978</v>
      </c>
      <c r="AD51">
        <v>10</v>
      </c>
      <c r="AE51" t="s">
        <v>78</v>
      </c>
      <c r="AF51" s="4">
        <v>40</v>
      </c>
      <c r="AG51" t="s">
        <v>79</v>
      </c>
    </row>
    <row r="53" spans="8:18" ht="15">
      <c r="H53" t="s">
        <v>120</v>
      </c>
      <c r="I53">
        <f>MIN(I3:I51)</f>
        <v>24.3</v>
      </c>
      <c r="J53">
        <f aca="true" t="shared" si="8" ref="J53:Q53">MIN(J3:J51)</f>
        <v>27</v>
      </c>
      <c r="K53">
        <f t="shared" si="8"/>
        <v>25</v>
      </c>
      <c r="L53">
        <f t="shared" si="8"/>
        <v>-10.899999999999999</v>
      </c>
      <c r="M53">
        <f t="shared" si="8"/>
        <v>36.2</v>
      </c>
      <c r="N53">
        <f t="shared" si="8"/>
        <v>21</v>
      </c>
      <c r="O53">
        <f t="shared" si="8"/>
        <v>12</v>
      </c>
      <c r="P53">
        <f t="shared" si="8"/>
        <v>5</v>
      </c>
      <c r="Q53">
        <f t="shared" si="8"/>
        <v>2646</v>
      </c>
      <c r="R53">
        <f>MIN(R3:R51)</f>
        <v>3</v>
      </c>
    </row>
    <row r="54" spans="8:18" ht="15">
      <c r="H54" t="s">
        <v>121</v>
      </c>
      <c r="I54">
        <f>MAX(I3:I51)</f>
        <v>39.6</v>
      </c>
      <c r="J54">
        <f aca="true" t="shared" si="9" ref="J54:Q54">MAX(J3:J51)</f>
        <v>36.3</v>
      </c>
      <c r="K54">
        <f t="shared" si="9"/>
        <v>32.2</v>
      </c>
      <c r="L54">
        <f t="shared" si="9"/>
        <v>3</v>
      </c>
      <c r="M54">
        <f t="shared" si="9"/>
        <v>51.4</v>
      </c>
      <c r="N54">
        <f t="shared" si="9"/>
        <v>111</v>
      </c>
      <c r="O54">
        <f t="shared" si="9"/>
        <v>79</v>
      </c>
      <c r="P54">
        <f t="shared" si="9"/>
        <v>43</v>
      </c>
      <c r="Q54">
        <f t="shared" si="9"/>
        <v>377067</v>
      </c>
      <c r="R54">
        <f>MAX(R3:R51)</f>
        <v>12</v>
      </c>
    </row>
    <row r="55" spans="8:18" ht="15">
      <c r="H55" t="s">
        <v>122</v>
      </c>
      <c r="I55">
        <f>AVERAGE(I3:I51)</f>
        <v>34.09574468085106</v>
      </c>
      <c r="J55">
        <f aca="true" t="shared" si="10" ref="J55:Q55">AVERAGE(J3:J51)</f>
        <v>31.534042553191494</v>
      </c>
      <c r="K55">
        <f t="shared" si="10"/>
        <v>29.034042553191476</v>
      </c>
      <c r="L55">
        <f t="shared" si="10"/>
        <v>-5.061702127659573</v>
      </c>
      <c r="M55">
        <f t="shared" si="10"/>
        <v>44.297872340425535</v>
      </c>
      <c r="N55">
        <f t="shared" si="10"/>
        <v>40.826530612244895</v>
      </c>
      <c r="O55">
        <f t="shared" si="10"/>
        <v>28.755102040816325</v>
      </c>
      <c r="P55">
        <f t="shared" si="10"/>
        <v>17.551020408163264</v>
      </c>
      <c r="Q55">
        <f t="shared" si="10"/>
        <v>30610.122448979593</v>
      </c>
      <c r="R55">
        <f>AVERAGE(R3:R51)</f>
        <v>6.63265306122449</v>
      </c>
    </row>
    <row r="56" spans="8:18" ht="15">
      <c r="H56" t="s">
        <v>123</v>
      </c>
      <c r="I56">
        <f>_xlfn.STDEV.S((I3:I51))</f>
        <v>2.8313430095526813</v>
      </c>
      <c r="J56">
        <f aca="true" t="shared" si="11" ref="J56:Q56">_xlfn.STDEV.S((J3:J51))</f>
        <v>2.196269227551347</v>
      </c>
      <c r="K56">
        <f t="shared" si="11"/>
        <v>1.6062752749822884</v>
      </c>
      <c r="L56">
        <f t="shared" si="11"/>
        <v>2.9449701549745884</v>
      </c>
      <c r="M56">
        <f t="shared" si="11"/>
        <v>3.216836777474724</v>
      </c>
      <c r="N56">
        <f t="shared" si="11"/>
        <v>15.645004201424333</v>
      </c>
      <c r="O56">
        <f t="shared" si="11"/>
        <v>11.609139022491606</v>
      </c>
      <c r="P56">
        <f t="shared" si="11"/>
        <v>9.524226181362005</v>
      </c>
      <c r="Q56">
        <f t="shared" si="11"/>
        <v>56067.45118368316</v>
      </c>
      <c r="R56">
        <f>_xlfn.STDEV.S((R3:R51))</f>
        <v>2.098549871846236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Academy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Dumbacher</dc:creator>
  <cp:keywords/>
  <dc:description/>
  <cp:lastModifiedBy>Dumbacher, Jack</cp:lastModifiedBy>
  <dcterms:created xsi:type="dcterms:W3CDTF">2014-10-25T08:32:11Z</dcterms:created>
  <dcterms:modified xsi:type="dcterms:W3CDTF">2015-07-12T02:33:13Z</dcterms:modified>
  <cp:category/>
  <cp:version/>
  <cp:contentType/>
  <cp:contentStatus/>
</cp:coreProperties>
</file>