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27795" windowHeight="12075"/>
  </bookViews>
  <sheets>
    <sheet name="Data for QCA" sheetId="1" r:id="rId1"/>
  </sheets>
  <definedNames>
    <definedName name="__ai3_dataset_1050568574_range_1021773368" localSheetId="0" hidden="1">'Data for QCA'!#REF!</definedName>
    <definedName name="__ai3_dataset_1050568574_range_1046013301" localSheetId="0" hidden="1">'Data for QCA'!#REF!</definedName>
    <definedName name="__ai3_dataset_1050568574_range_106641161" localSheetId="0" hidden="1">'Data for QCA'!#REF!</definedName>
    <definedName name="__ai3_dataset_1050568574_range_1111289501" localSheetId="0" hidden="1">'Data for QCA'!#REF!</definedName>
    <definedName name="__ai3_dataset_1050568574_range_1125409466" localSheetId="0" hidden="1">'Data for QCA'!#REF!</definedName>
    <definedName name="__ai3_dataset_1050568574_range_1148523422" localSheetId="0" hidden="1">'Data for QCA'!#REF!</definedName>
    <definedName name="__ai3_dataset_1050568574_range_1153114738" localSheetId="0" hidden="1">'Data for QCA'!$Q$1</definedName>
    <definedName name="__ai3_dataset_1050568574_range_1153547472" localSheetId="0" hidden="1">'Data for QCA'!#REF!</definedName>
    <definedName name="__ai3_dataset_1050568574_range_1172255409" localSheetId="0" hidden="1">'Data for QCA'!$N$1:$AK$122</definedName>
    <definedName name="__ai3_dataset_1050568574_range_1173474623" localSheetId="0" hidden="1">'Data for QCA'!#REF!</definedName>
    <definedName name="__ai3_dataset_1050568574_range_1254175381" localSheetId="0" hidden="1">'Data for QCA'!#REF!</definedName>
    <definedName name="__ai3_dataset_1050568574_range_1278405903" localSheetId="0" hidden="1">'Data for QCA'!#REF!</definedName>
    <definedName name="__ai3_dataset_1050568574_range_13423543" localSheetId="0" hidden="1">'Data for QCA'!$AJ$1</definedName>
    <definedName name="__ai3_dataset_1050568574_range_1342577472" localSheetId="0" hidden="1">'Data for QCA'!#REF!</definedName>
    <definedName name="__ai3_dataset_1050568574_range_1460911093" localSheetId="0" hidden="1">'Data for QCA'!$AF$1</definedName>
    <definedName name="__ai3_dataset_1050568574_range_1525803339" localSheetId="0" hidden="1">'Data for QCA'!#REF!</definedName>
    <definedName name="__ai3_dataset_1050568574_range_154687821" localSheetId="0" hidden="1">'Data for QCA'!$AI$1</definedName>
    <definedName name="__ai3_dataset_1050568574_range_1584368689" localSheetId="0" hidden="1">'Data for QCA'!#REF!</definedName>
    <definedName name="__ai3_dataset_1050568574_range_1608362147" localSheetId="0" hidden="1">'Data for QCA'!$N$1</definedName>
    <definedName name="__ai3_dataset_1050568574_range_1617188002" localSheetId="0" hidden="1">'Data for QCA'!#REF!</definedName>
    <definedName name="__ai3_dataset_1050568574_range_1636242054" localSheetId="0" hidden="1">'Data for QCA'!#REF!</definedName>
    <definedName name="__ai3_dataset_1050568574_range_1656233177" localSheetId="0" hidden="1">'Data for QCA'!#REF!</definedName>
    <definedName name="__ai3_dataset_1050568574_range_1709493015" localSheetId="0" hidden="1">'Data for QCA'!#REF!</definedName>
    <definedName name="__ai3_dataset_1050568574_range_1720906671" localSheetId="0" hidden="1">'Data for QCA'!#REF!</definedName>
    <definedName name="__ai3_dataset_1050568574_range_1789621414" localSheetId="0" hidden="1">'Data for QCA'!#REF!</definedName>
    <definedName name="__ai3_dataset_1050568574_range_181713722" localSheetId="0" hidden="1">'Data for QCA'!$AC$1</definedName>
    <definedName name="__ai3_dataset_1050568574_range_1826636253" localSheetId="0" hidden="1">'Data for QCA'!$O$1</definedName>
    <definedName name="__ai3_dataset_1050568574_range_1846591245" localSheetId="0" hidden="1">'Data for QCA'!#REF!</definedName>
    <definedName name="__ai3_dataset_1050568574_range_1861894360" localSheetId="0" hidden="1">'Data for QCA'!#REF!</definedName>
    <definedName name="__ai3_dataset_1050568574_range_1869514231" localSheetId="0" hidden="1">'Data for QCA'!#REF!</definedName>
    <definedName name="__ai3_dataset_1050568574_range_187517070" localSheetId="0" hidden="1">'Data for QCA'!#REF!</definedName>
    <definedName name="__ai3_dataset_1050568574_range_1893951434" localSheetId="0" hidden="1">'Data for QCA'!$W$1</definedName>
    <definedName name="__ai3_dataset_1050568574_range_1924995832" localSheetId="0" hidden="1">'Data for QCA'!$R$1</definedName>
    <definedName name="__ai3_dataset_1050568574_range_1931162288" localSheetId="0" hidden="1">'Data for QCA'!#REF!</definedName>
    <definedName name="__ai3_dataset_1050568574_range_1933493628" localSheetId="0" hidden="1">'Data for QCA'!#REF!</definedName>
    <definedName name="__ai3_dataset_1050568574_range_1940828988" localSheetId="0" hidden="1">'Data for QCA'!#REF!</definedName>
    <definedName name="__ai3_dataset_1050568574_range_1951549992" localSheetId="0" hidden="1">'Data for QCA'!$Z$1</definedName>
    <definedName name="__ai3_dataset_1050568574_range_1987586618" localSheetId="0" hidden="1">'Data for QCA'!#REF!</definedName>
    <definedName name="__ai3_dataset_1050568574_range_2004818052" localSheetId="0" hidden="1">'Data for QCA'!$T$1</definedName>
    <definedName name="__ai3_dataset_1050568574_range_2036845266" localSheetId="0" hidden="1">'Data for QCA'!$AG$1</definedName>
    <definedName name="__ai3_dataset_1050568574_range_2067061237" localSheetId="0" hidden="1">'Data for QCA'!#REF!</definedName>
    <definedName name="__ai3_dataset_1050568574_range_2082926402" localSheetId="0" hidden="1">'Data for QCA'!#REF!</definedName>
    <definedName name="__ai3_dataset_1050568574_range_2092484437" localSheetId="0" hidden="1">'Data for QCA'!#REF!</definedName>
    <definedName name="__ai3_dataset_1050568574_range_294916055" localSheetId="0" hidden="1">'Data for QCA'!#REF!</definedName>
    <definedName name="__ai3_dataset_1050568574_range_317134949" localSheetId="0" hidden="1">'Data for QCA'!#REF!</definedName>
    <definedName name="__ai3_dataset_1050568574_range_330382428" localSheetId="0" hidden="1">'Data for QCA'!$U$1</definedName>
    <definedName name="__ai3_dataset_1050568574_range_40013621" localSheetId="0" hidden="1">'Data for QCA'!$AD$1</definedName>
    <definedName name="__ai3_dataset_1050568574_range_454792909" localSheetId="0" hidden="1">'Data for QCA'!$AA$1</definedName>
    <definedName name="__ai3_dataset_1050568574_range_518588678" localSheetId="0" hidden="1">'Data for QCA'!#REF!</definedName>
    <definedName name="__ai3_dataset_1050568574_range_585112181" localSheetId="0" hidden="1">'Data for QCA'!#REF!</definedName>
    <definedName name="__ai3_dataset_1050568574_range_654380844" localSheetId="0" hidden="1">'Data for QCA'!$X$1</definedName>
    <definedName name="__ai3_dataset_1050568574_range_74268393" localSheetId="0" hidden="1">'Data for QCA'!#REF!</definedName>
    <definedName name="__ai3_dataset_1050568574_range_826458870" localSheetId="0" hidden="1">'Data for QCA'!#REF!</definedName>
    <definedName name="__ai3_dataset_1050568574_range_919037723" localSheetId="0" hidden="1">'Data for QCA'!#REF!</definedName>
    <definedName name="__ai3_dataset_1050568574_range_925013890" localSheetId="0" hidden="1">'Data for QCA'!#REF!</definedName>
    <definedName name="__ai3_dataset_1050568574_range_929298708" localSheetId="0" hidden="1">'Data for QCA'!#REF!</definedName>
    <definedName name="__ai3_dataset_1050568574_range_943301906" localSheetId="0" hidden="1">'Data for QCA'!#REF!</definedName>
    <definedName name="__ai3_dataset_718784785_range_1184577326" localSheetId="0" hidden="1">'Data for QCA'!$AK$1</definedName>
    <definedName name="__ai3_dataset_718784785_range_121643241" localSheetId="0" hidden="1">'Data for QCA'!$U$1</definedName>
    <definedName name="__ai3_dataset_718784785_range_1380006707" localSheetId="0" hidden="1">'Data for QCA'!$H$1</definedName>
    <definedName name="__ai3_dataset_718784785_range_1399254234" localSheetId="0" hidden="1">'Data for QCA'!$A$1</definedName>
    <definedName name="__ai3_dataset_718784785_range_1408905378" localSheetId="0" hidden="1">'Data for QCA'!$AH$1</definedName>
    <definedName name="__ai3_dataset_718784785_range_1515568034" localSheetId="0" hidden="1">'Data for QCA'!$AA$1</definedName>
    <definedName name="__ai3_dataset_718784785_range_1532167728" localSheetId="0" hidden="1">'Data for QCA'!$AG$1</definedName>
    <definedName name="__ai3_dataset_718784785_range_1545701348" localSheetId="0" hidden="1">'Data for QCA'!$W$1</definedName>
    <definedName name="__ai3_dataset_718784785_range_1623663278" localSheetId="0" hidden="1">'Data for QCA'!$AB$1</definedName>
    <definedName name="__ai3_dataset_718784785_range_1677187877" localSheetId="0" hidden="1">'Data for QCA'!$G$1</definedName>
    <definedName name="__ai3_dataset_718784785_range_1799177292" localSheetId="0" hidden="1">'Data for QCA'!$AJ$1</definedName>
    <definedName name="__ai3_dataset_718784785_range_1849234915" localSheetId="0" hidden="1">'Data for QCA'!$Y$1</definedName>
    <definedName name="__ai3_dataset_718784785_range_1882852286" localSheetId="0" hidden="1">'Data for QCA'!$C$1:$D$1</definedName>
    <definedName name="__ai3_dataset_718784785_range_1897308799" localSheetId="0" hidden="1">'Data for QCA'!$X$1</definedName>
    <definedName name="__ai3_dataset_718784785_range_1930007102" localSheetId="0" hidden="1">'Data for QCA'!$I$1</definedName>
    <definedName name="__ai3_dataset_718784785_range_195560388" localSheetId="0" hidden="1">'Data for QCA'!$R$1</definedName>
    <definedName name="__ai3_dataset_718784785_range_1995100001" localSheetId="0" hidden="1">'Data for QCA'!$L$1</definedName>
    <definedName name="__ai3_dataset_718784785_range_2000655475" localSheetId="0" hidden="1">'Data for QCA'!$Q$1</definedName>
    <definedName name="__ai3_dataset_718784785_range_2062587172" localSheetId="0" hidden="1">'Data for QCA'!$AD$1</definedName>
    <definedName name="__ai3_dataset_718784785_range_2125940807" localSheetId="0" hidden="1">'Data for QCA'!$AI$1</definedName>
    <definedName name="__ai3_dataset_718784785_range_237656655" localSheetId="0" hidden="1">'Data for QCA'!$V$1</definedName>
    <definedName name="__ai3_dataset_718784785_range_282836676" localSheetId="0" hidden="1">'Data for QCA'!$T$1</definedName>
    <definedName name="__ai3_dataset_718784785_range_421778243" localSheetId="0" hidden="1">'Data for QCA'!$N$1</definedName>
    <definedName name="__ai3_dataset_718784785_range_499960430" localSheetId="0" hidden="1">'Data for QCA'!$P$1</definedName>
    <definedName name="__ai3_dataset_718784785_range_500471189" localSheetId="0" hidden="1">'Data for QCA'!$A$1:$AK$122</definedName>
    <definedName name="__ai3_dataset_718784785_range_509609689" localSheetId="0" hidden="1">'Data for QCA'!$AF$1</definedName>
    <definedName name="__ai3_dataset_718784785_range_601047946" localSheetId="0" hidden="1">'Data for QCA'!$F$1</definedName>
    <definedName name="__ai3_dataset_718784785_range_605144370" localSheetId="0" hidden="1">'Data for QCA'!$K$1</definedName>
    <definedName name="__ai3_dataset_718784785_range_640788954" localSheetId="0" hidden="1">'Data for QCA'!$Z$1</definedName>
    <definedName name="__ai3_dataset_718784785_range_67168848" localSheetId="0" hidden="1">'Data for QCA'!$AC$1</definedName>
    <definedName name="__ai3_dataset_718784785_range_686107829" localSheetId="0" hidden="1">'Data for QCA'!$O$1</definedName>
    <definedName name="__ai3_dataset_718784785_range_70674350" localSheetId="0" hidden="1">'Data for QCA'!$AE$1</definedName>
    <definedName name="__ai3_dataset_718784785_range_710586001" localSheetId="0" hidden="1">'Data for QCA'!$M$1</definedName>
    <definedName name="__ai3_dataset_718784785_range_821627626" localSheetId="0" hidden="1">'Data for QCA'!$S$1</definedName>
    <definedName name="__ai3_dataset_718784785_range_867366860" localSheetId="0" hidden="1">'Data for QCA'!$J$1</definedName>
    <definedName name="_xlnm._FilterDatabase" localSheetId="0" hidden="1">'Data for QCA'!$G$1:$AI$122</definedName>
  </definedNames>
  <calcPr calcId="145621"/>
</workbook>
</file>

<file path=xl/calcChain.xml><?xml version="1.0" encoding="utf-8"?>
<calcChain xmlns="http://schemas.openxmlformats.org/spreadsheetml/2006/main">
  <c r="AJ132" i="1" l="1"/>
  <c r="AG132" i="1"/>
  <c r="AD132" i="1"/>
  <c r="AA132" i="1"/>
  <c r="X132" i="1"/>
  <c r="U132" i="1"/>
  <c r="R132" i="1"/>
  <c r="O132" i="1"/>
  <c r="AI131" i="1"/>
  <c r="AJ131" i="1" s="1"/>
  <c r="AF131" i="1"/>
  <c r="AG131" i="1" s="1"/>
  <c r="AD131" i="1"/>
  <c r="AC131" i="1"/>
  <c r="Z131" i="1"/>
  <c r="AA131" i="1" s="1"/>
  <c r="W131" i="1"/>
  <c r="X131" i="1" s="1"/>
  <c r="T131" i="1"/>
  <c r="U131" i="1" s="1"/>
  <c r="R131" i="1"/>
  <c r="Q131" i="1"/>
  <c r="O131" i="1"/>
  <c r="N131" i="1"/>
  <c r="AJ130" i="1"/>
  <c r="AG130" i="1"/>
  <c r="AD130" i="1"/>
  <c r="AA130" i="1"/>
  <c r="X130" i="1"/>
  <c r="U130" i="1"/>
  <c r="R130" i="1"/>
  <c r="O130" i="1"/>
  <c r="AI127" i="1"/>
  <c r="AF127" i="1"/>
  <c r="AC127" i="1"/>
  <c r="Z127" i="1"/>
  <c r="W127" i="1"/>
  <c r="T127" i="1"/>
  <c r="Q127" i="1"/>
  <c r="N127" i="1"/>
  <c r="AI126" i="1"/>
  <c r="AF126" i="1"/>
  <c r="AC126" i="1"/>
  <c r="Z126" i="1"/>
  <c r="W126" i="1"/>
  <c r="T126" i="1"/>
  <c r="Q126" i="1"/>
  <c r="N126" i="1"/>
  <c r="AI125" i="1"/>
  <c r="AF125" i="1"/>
  <c r="AC125" i="1"/>
  <c r="Z125" i="1"/>
  <c r="W125" i="1"/>
  <c r="T125" i="1"/>
  <c r="Q125" i="1"/>
  <c r="N125" i="1"/>
  <c r="AI124" i="1"/>
  <c r="AF124" i="1"/>
  <c r="AC124" i="1"/>
  <c r="Z124" i="1"/>
  <c r="W124" i="1"/>
  <c r="T124" i="1"/>
  <c r="Q124" i="1"/>
  <c r="N124" i="1"/>
  <c r="AK122" i="1"/>
  <c r="AJ122" i="1"/>
  <c r="AG122" i="1"/>
  <c r="AH122" i="1" s="1"/>
  <c r="AD122" i="1"/>
  <c r="AE122" i="1" s="1"/>
  <c r="AA122" i="1"/>
  <c r="AB122" i="1" s="1"/>
  <c r="X122" i="1"/>
  <c r="Y122" i="1" s="1"/>
  <c r="U122" i="1"/>
  <c r="V122" i="1" s="1"/>
  <c r="R122" i="1"/>
  <c r="S122" i="1" s="1"/>
  <c r="O122" i="1"/>
  <c r="P122" i="1" s="1"/>
  <c r="B122" i="1"/>
  <c r="E122" i="1" s="1"/>
  <c r="AJ121" i="1"/>
  <c r="AK121" i="1" s="1"/>
  <c r="AG121" i="1"/>
  <c r="AH121" i="1" s="1"/>
  <c r="AD121" i="1"/>
  <c r="AE121" i="1" s="1"/>
  <c r="AB121" i="1"/>
  <c r="AA121" i="1"/>
  <c r="X121" i="1"/>
  <c r="Y121" i="1" s="1"/>
  <c r="U121" i="1"/>
  <c r="V121" i="1" s="1"/>
  <c r="R121" i="1"/>
  <c r="S121" i="1" s="1"/>
  <c r="P121" i="1"/>
  <c r="O121" i="1"/>
  <c r="B121" i="1"/>
  <c r="E121" i="1" s="1"/>
  <c r="AJ120" i="1"/>
  <c r="AK120" i="1" s="1"/>
  <c r="AG120" i="1"/>
  <c r="AH120" i="1" s="1"/>
  <c r="AD120" i="1"/>
  <c r="AE120" i="1" s="1"/>
  <c r="AA120" i="1"/>
  <c r="AB120" i="1" s="1"/>
  <c r="X120" i="1"/>
  <c r="Y120" i="1" s="1"/>
  <c r="U120" i="1"/>
  <c r="V120" i="1" s="1"/>
  <c r="R120" i="1"/>
  <c r="S120" i="1" s="1"/>
  <c r="O120" i="1"/>
  <c r="P120" i="1" s="1"/>
  <c r="E120" i="1"/>
  <c r="B120" i="1"/>
  <c r="AJ119" i="1"/>
  <c r="AK119" i="1" s="1"/>
  <c r="AH119" i="1"/>
  <c r="AG119" i="1"/>
  <c r="AD119" i="1"/>
  <c r="AE119" i="1" s="1"/>
  <c r="AA119" i="1"/>
  <c r="AB119" i="1" s="1"/>
  <c r="X119" i="1"/>
  <c r="Y119" i="1" s="1"/>
  <c r="V119" i="1"/>
  <c r="U119" i="1"/>
  <c r="R119" i="1"/>
  <c r="S119" i="1" s="1"/>
  <c r="O119" i="1"/>
  <c r="P119" i="1" s="1"/>
  <c r="B119" i="1"/>
  <c r="E119" i="1" s="1"/>
  <c r="AJ118" i="1"/>
  <c r="AK118" i="1" s="1"/>
  <c r="AG118" i="1"/>
  <c r="AH118" i="1" s="1"/>
  <c r="AD118" i="1"/>
  <c r="AE118" i="1" s="1"/>
  <c r="AA118" i="1"/>
  <c r="AB118" i="1" s="1"/>
  <c r="X118" i="1"/>
  <c r="Y118" i="1" s="1"/>
  <c r="U118" i="1"/>
  <c r="V118" i="1" s="1"/>
  <c r="R118" i="1"/>
  <c r="S118" i="1" s="1"/>
  <c r="O118" i="1"/>
  <c r="P118" i="1" s="1"/>
  <c r="E118" i="1"/>
  <c r="B118" i="1"/>
  <c r="AJ117" i="1"/>
  <c r="AK117" i="1" s="1"/>
  <c r="AG117" i="1"/>
  <c r="AH117" i="1" s="1"/>
  <c r="AD117" i="1"/>
  <c r="AE117" i="1" s="1"/>
  <c r="AB117" i="1"/>
  <c r="AA117" i="1"/>
  <c r="X117" i="1"/>
  <c r="Y117" i="1" s="1"/>
  <c r="V117" i="1"/>
  <c r="U117" i="1"/>
  <c r="R117" i="1"/>
  <c r="S117" i="1" s="1"/>
  <c r="O117" i="1"/>
  <c r="P117" i="1" s="1"/>
  <c r="B117" i="1"/>
  <c r="E117" i="1" s="1"/>
  <c r="AJ116" i="1"/>
  <c r="AK116" i="1" s="1"/>
  <c r="AG116" i="1"/>
  <c r="AH116" i="1" s="1"/>
  <c r="AD116" i="1"/>
  <c r="AE116" i="1" s="1"/>
  <c r="AA116" i="1"/>
  <c r="AB116" i="1" s="1"/>
  <c r="X116" i="1"/>
  <c r="Y116" i="1" s="1"/>
  <c r="U116" i="1"/>
  <c r="V116" i="1" s="1"/>
  <c r="S116" i="1"/>
  <c r="R116" i="1"/>
  <c r="O116" i="1"/>
  <c r="P116" i="1" s="1"/>
  <c r="B116" i="1"/>
  <c r="E116" i="1" s="1"/>
  <c r="AJ115" i="1"/>
  <c r="AK115" i="1" s="1"/>
  <c r="AH115" i="1"/>
  <c r="AG115" i="1"/>
  <c r="AD115" i="1"/>
  <c r="AE115" i="1" s="1"/>
  <c r="AB115" i="1"/>
  <c r="AA115" i="1"/>
  <c r="X115" i="1"/>
  <c r="Y115" i="1" s="1"/>
  <c r="U115" i="1"/>
  <c r="V115" i="1" s="1"/>
  <c r="R115" i="1"/>
  <c r="S115" i="1" s="1"/>
  <c r="O115" i="1"/>
  <c r="P115" i="1" s="1"/>
  <c r="B115" i="1"/>
  <c r="E115" i="1" s="1"/>
  <c r="AJ114" i="1"/>
  <c r="AK114" i="1" s="1"/>
  <c r="AG114" i="1"/>
  <c r="AH114" i="1" s="1"/>
  <c r="AD114" i="1"/>
  <c r="AE114" i="1" s="1"/>
  <c r="AA114" i="1"/>
  <c r="AB114" i="1" s="1"/>
  <c r="Y114" i="1"/>
  <c r="X114" i="1"/>
  <c r="U114" i="1"/>
  <c r="V114" i="1" s="1"/>
  <c r="R114" i="1"/>
  <c r="S114" i="1" s="1"/>
  <c r="O114" i="1"/>
  <c r="P114" i="1" s="1"/>
  <c r="E114" i="1"/>
  <c r="B114" i="1"/>
  <c r="AJ113" i="1"/>
  <c r="AK113" i="1" s="1"/>
  <c r="AH113" i="1"/>
  <c r="AG113" i="1"/>
  <c r="AD113" i="1"/>
  <c r="AE113" i="1" s="1"/>
  <c r="AA113" i="1"/>
  <c r="AB113" i="1" s="1"/>
  <c r="X113" i="1"/>
  <c r="Y113" i="1" s="1"/>
  <c r="U113" i="1"/>
  <c r="V113" i="1" s="1"/>
  <c r="R113" i="1"/>
  <c r="S113" i="1" s="1"/>
  <c r="O113" i="1"/>
  <c r="P113" i="1" s="1"/>
  <c r="B113" i="1"/>
  <c r="E113" i="1" s="1"/>
  <c r="AJ112" i="1"/>
  <c r="AK112" i="1" s="1"/>
  <c r="AG112" i="1"/>
  <c r="AH112" i="1" s="1"/>
  <c r="AE112" i="1"/>
  <c r="AD112" i="1"/>
  <c r="AA112" i="1"/>
  <c r="AB112" i="1" s="1"/>
  <c r="X112" i="1"/>
  <c r="Y112" i="1" s="1"/>
  <c r="U112" i="1"/>
  <c r="V112" i="1" s="1"/>
  <c r="S112" i="1"/>
  <c r="R112" i="1"/>
  <c r="O112" i="1"/>
  <c r="P112" i="1" s="1"/>
  <c r="E112" i="1"/>
  <c r="B112" i="1"/>
  <c r="AJ111" i="1"/>
  <c r="AK111" i="1" s="1"/>
  <c r="AG111" i="1"/>
  <c r="AH111" i="1" s="1"/>
  <c r="AD111" i="1"/>
  <c r="AE111" i="1" s="1"/>
  <c r="AA111" i="1"/>
  <c r="AB111" i="1" s="1"/>
  <c r="X111" i="1"/>
  <c r="Y111" i="1" s="1"/>
  <c r="U111" i="1"/>
  <c r="V111" i="1" s="1"/>
  <c r="R111" i="1"/>
  <c r="S111" i="1" s="1"/>
  <c r="O111" i="1"/>
  <c r="P111" i="1" s="1"/>
  <c r="B111" i="1"/>
  <c r="E111" i="1" s="1"/>
  <c r="AJ110" i="1"/>
  <c r="AK110" i="1" s="1"/>
  <c r="AG110" i="1"/>
  <c r="AH110" i="1" s="1"/>
  <c r="AD110" i="1"/>
  <c r="AE110" i="1" s="1"/>
  <c r="AA110" i="1"/>
  <c r="AB110" i="1" s="1"/>
  <c r="Y110" i="1"/>
  <c r="X110" i="1"/>
  <c r="U110" i="1"/>
  <c r="V110" i="1" s="1"/>
  <c r="S110" i="1"/>
  <c r="R110" i="1"/>
  <c r="O110" i="1"/>
  <c r="P110" i="1" s="1"/>
  <c r="E110" i="1"/>
  <c r="B110" i="1"/>
  <c r="AJ109" i="1"/>
  <c r="AK109" i="1" s="1"/>
  <c r="AG109" i="1"/>
  <c r="AH109" i="1" s="1"/>
  <c r="AD109" i="1"/>
  <c r="AE109" i="1" s="1"/>
  <c r="AA109" i="1"/>
  <c r="AB109" i="1" s="1"/>
  <c r="X109" i="1"/>
  <c r="Y109" i="1" s="1"/>
  <c r="U109" i="1"/>
  <c r="V109" i="1" s="1"/>
  <c r="R109" i="1"/>
  <c r="S109" i="1" s="1"/>
  <c r="O109" i="1"/>
  <c r="P109" i="1" s="1"/>
  <c r="B109" i="1"/>
  <c r="E109" i="1" s="1"/>
  <c r="AJ108" i="1"/>
  <c r="AK108" i="1" s="1"/>
  <c r="AG108" i="1"/>
  <c r="AH108" i="1" s="1"/>
  <c r="AE108" i="1"/>
  <c r="AD108" i="1"/>
  <c r="AA108" i="1"/>
  <c r="AB108" i="1" s="1"/>
  <c r="Y108" i="1"/>
  <c r="X108" i="1"/>
  <c r="U108" i="1"/>
  <c r="V108" i="1" s="1"/>
  <c r="R108" i="1"/>
  <c r="S108" i="1" s="1"/>
  <c r="O108" i="1"/>
  <c r="P108" i="1" s="1"/>
  <c r="B108" i="1"/>
  <c r="E108" i="1" s="1"/>
  <c r="AJ107" i="1"/>
  <c r="AK107" i="1" s="1"/>
  <c r="AG107" i="1"/>
  <c r="AH107" i="1" s="1"/>
  <c r="AD107" i="1"/>
  <c r="AE107" i="1" s="1"/>
  <c r="AB107" i="1"/>
  <c r="AA107" i="1"/>
  <c r="X107" i="1"/>
  <c r="Y107" i="1" s="1"/>
  <c r="U107" i="1"/>
  <c r="V107" i="1" s="1"/>
  <c r="R107" i="1"/>
  <c r="S107" i="1" s="1"/>
  <c r="O107" i="1"/>
  <c r="P107" i="1" s="1"/>
  <c r="B107" i="1"/>
  <c r="E107" i="1" s="1"/>
  <c r="AK106" i="1"/>
  <c r="AJ106" i="1"/>
  <c r="AG106" i="1"/>
  <c r="AH106" i="1" s="1"/>
  <c r="AE106" i="1"/>
  <c r="AD106" i="1"/>
  <c r="AA106" i="1"/>
  <c r="AB106" i="1" s="1"/>
  <c r="Y106" i="1"/>
  <c r="X106" i="1"/>
  <c r="U106" i="1"/>
  <c r="V106" i="1" s="1"/>
  <c r="R106" i="1"/>
  <c r="S106" i="1" s="1"/>
  <c r="O106" i="1"/>
  <c r="P106" i="1" s="1"/>
  <c r="B106" i="1"/>
  <c r="E106" i="1" s="1"/>
  <c r="AJ105" i="1"/>
  <c r="AK105" i="1" s="1"/>
  <c r="AG105" i="1"/>
  <c r="AH105" i="1" s="1"/>
  <c r="AD105" i="1"/>
  <c r="AE105" i="1" s="1"/>
  <c r="AB105" i="1"/>
  <c r="AA105" i="1"/>
  <c r="X105" i="1"/>
  <c r="Y105" i="1" s="1"/>
  <c r="U105" i="1"/>
  <c r="V105" i="1" s="1"/>
  <c r="R105" i="1"/>
  <c r="S105" i="1" s="1"/>
  <c r="P105" i="1"/>
  <c r="O105" i="1"/>
  <c r="B105" i="1"/>
  <c r="E105" i="1" s="1"/>
  <c r="AK104" i="1"/>
  <c r="AJ104" i="1"/>
  <c r="AG104" i="1"/>
  <c r="AH104" i="1" s="1"/>
  <c r="AD104" i="1"/>
  <c r="AE104" i="1" s="1"/>
  <c r="AA104" i="1"/>
  <c r="AB104" i="1" s="1"/>
  <c r="X104" i="1"/>
  <c r="Y104" i="1" s="1"/>
  <c r="U104" i="1"/>
  <c r="V104" i="1" s="1"/>
  <c r="R104" i="1"/>
  <c r="S104" i="1" s="1"/>
  <c r="O104" i="1"/>
  <c r="P104" i="1" s="1"/>
  <c r="E104" i="1"/>
  <c r="B104" i="1"/>
  <c r="AJ103" i="1"/>
  <c r="AK103" i="1" s="1"/>
  <c r="AG103" i="1"/>
  <c r="AH103" i="1" s="1"/>
  <c r="AD103" i="1"/>
  <c r="AE103" i="1" s="1"/>
  <c r="AA103" i="1"/>
  <c r="AB103" i="1" s="1"/>
  <c r="X103" i="1"/>
  <c r="Y103" i="1" s="1"/>
  <c r="V103" i="1"/>
  <c r="U103" i="1"/>
  <c r="R103" i="1"/>
  <c r="S103" i="1" s="1"/>
  <c r="P103" i="1"/>
  <c r="O103" i="1"/>
  <c r="B103" i="1"/>
  <c r="E103" i="1" s="1"/>
  <c r="AK102" i="1"/>
  <c r="AJ102" i="1"/>
  <c r="AG102" i="1"/>
  <c r="AH102" i="1" s="1"/>
  <c r="AD102" i="1"/>
  <c r="AE102" i="1" s="1"/>
  <c r="AA102" i="1"/>
  <c r="AB102" i="1" s="1"/>
  <c r="X102" i="1"/>
  <c r="Y102" i="1" s="1"/>
  <c r="U102" i="1"/>
  <c r="V102" i="1" s="1"/>
  <c r="S102" i="1"/>
  <c r="R102" i="1"/>
  <c r="O102" i="1"/>
  <c r="P102" i="1" s="1"/>
  <c r="E102" i="1"/>
  <c r="B102" i="1"/>
  <c r="AJ101" i="1"/>
  <c r="AK101" i="1" s="1"/>
  <c r="AG101" i="1"/>
  <c r="AH101" i="1" s="1"/>
  <c r="AD101" i="1"/>
  <c r="AE101" i="1" s="1"/>
  <c r="AB101" i="1"/>
  <c r="AA101" i="1"/>
  <c r="X101" i="1"/>
  <c r="Y101" i="1" s="1"/>
  <c r="V101" i="1"/>
  <c r="U101" i="1"/>
  <c r="R101" i="1"/>
  <c r="S101" i="1" s="1"/>
  <c r="O101" i="1"/>
  <c r="P101" i="1" s="1"/>
  <c r="B101" i="1"/>
  <c r="E101" i="1" s="1"/>
  <c r="AJ100" i="1"/>
  <c r="AK100" i="1" s="1"/>
  <c r="AG100" i="1"/>
  <c r="AH100" i="1" s="1"/>
  <c r="AD100" i="1"/>
  <c r="AE100" i="1" s="1"/>
  <c r="AA100" i="1"/>
  <c r="AB100" i="1" s="1"/>
  <c r="Y100" i="1"/>
  <c r="X100" i="1"/>
  <c r="U100" i="1"/>
  <c r="V100" i="1" s="1"/>
  <c r="S100" i="1"/>
  <c r="R100" i="1"/>
  <c r="O100" i="1"/>
  <c r="P100" i="1" s="1"/>
  <c r="B100" i="1"/>
  <c r="E100" i="1" s="1"/>
  <c r="AJ99" i="1"/>
  <c r="AK99" i="1" s="1"/>
  <c r="AH99" i="1"/>
  <c r="AG99" i="1"/>
  <c r="AD99" i="1"/>
  <c r="AE99" i="1" s="1"/>
  <c r="AB99" i="1"/>
  <c r="AA99" i="1"/>
  <c r="X99" i="1"/>
  <c r="Y99" i="1" s="1"/>
  <c r="V99" i="1"/>
  <c r="U99" i="1"/>
  <c r="R99" i="1"/>
  <c r="S99" i="1" s="1"/>
  <c r="O99" i="1"/>
  <c r="P99" i="1" s="1"/>
  <c r="B99" i="1"/>
  <c r="E99" i="1" s="1"/>
  <c r="AJ98" i="1"/>
  <c r="AK98" i="1" s="1"/>
  <c r="AG98" i="1"/>
  <c r="AH98" i="1" s="1"/>
  <c r="AD98" i="1"/>
  <c r="AE98" i="1" s="1"/>
  <c r="AA98" i="1"/>
  <c r="AB98" i="1" s="1"/>
  <c r="Y98" i="1"/>
  <c r="X98" i="1"/>
  <c r="U98" i="1"/>
  <c r="V98" i="1" s="1"/>
  <c r="R98" i="1"/>
  <c r="S98" i="1" s="1"/>
  <c r="O98" i="1"/>
  <c r="P98" i="1" s="1"/>
  <c r="E98" i="1"/>
  <c r="B98" i="1"/>
  <c r="AJ97" i="1"/>
  <c r="AK97" i="1" s="1"/>
  <c r="AH97" i="1"/>
  <c r="AG97" i="1"/>
  <c r="AD97" i="1"/>
  <c r="AE97" i="1" s="1"/>
  <c r="AA97" i="1"/>
  <c r="AB97" i="1" s="1"/>
  <c r="X97" i="1"/>
  <c r="Y97" i="1" s="1"/>
  <c r="U97" i="1"/>
  <c r="V97" i="1" s="1"/>
  <c r="R97" i="1"/>
  <c r="S97" i="1" s="1"/>
  <c r="O97" i="1"/>
  <c r="P97" i="1" s="1"/>
  <c r="B97" i="1"/>
  <c r="E97" i="1" s="1"/>
  <c r="AK96" i="1"/>
  <c r="AJ96" i="1"/>
  <c r="AG96" i="1"/>
  <c r="AH96" i="1" s="1"/>
  <c r="AD96" i="1"/>
  <c r="AE96" i="1" s="1"/>
  <c r="AA96" i="1"/>
  <c r="AB96" i="1" s="1"/>
  <c r="X96" i="1"/>
  <c r="Y96" i="1" s="1"/>
  <c r="U96" i="1"/>
  <c r="V96" i="1" s="1"/>
  <c r="S96" i="1"/>
  <c r="R96" i="1"/>
  <c r="O96" i="1"/>
  <c r="P96" i="1" s="1"/>
  <c r="E96" i="1"/>
  <c r="B96" i="1"/>
  <c r="AJ95" i="1"/>
  <c r="AK95" i="1" s="1"/>
  <c r="AH95" i="1"/>
  <c r="AG95" i="1"/>
  <c r="AD95" i="1"/>
  <c r="AE95" i="1" s="1"/>
  <c r="AA95" i="1"/>
  <c r="AB95" i="1" s="1"/>
  <c r="X95" i="1"/>
  <c r="Y95" i="1" s="1"/>
  <c r="U95" i="1"/>
  <c r="V95" i="1" s="1"/>
  <c r="R95" i="1"/>
  <c r="S95" i="1" s="1"/>
  <c r="O95" i="1"/>
  <c r="P95" i="1" s="1"/>
  <c r="B95" i="1"/>
  <c r="E95" i="1" s="1"/>
  <c r="AJ94" i="1"/>
  <c r="AK94" i="1" s="1"/>
  <c r="AG94" i="1"/>
  <c r="AH94" i="1" s="1"/>
  <c r="AD94" i="1"/>
  <c r="AE94" i="1" s="1"/>
  <c r="AA94" i="1"/>
  <c r="AB94" i="1" s="1"/>
  <c r="Y94" i="1"/>
  <c r="X94" i="1"/>
  <c r="U94" i="1"/>
  <c r="V94" i="1" s="1"/>
  <c r="S94" i="1"/>
  <c r="R94" i="1"/>
  <c r="O94" i="1"/>
  <c r="P94" i="1" s="1"/>
  <c r="B94" i="1"/>
  <c r="E94" i="1" s="1"/>
  <c r="AJ93" i="1"/>
  <c r="AK93" i="1" s="1"/>
  <c r="AG93" i="1"/>
  <c r="AH93" i="1" s="1"/>
  <c r="AD93" i="1"/>
  <c r="AE93" i="1" s="1"/>
  <c r="AA93" i="1"/>
  <c r="AB93" i="1" s="1"/>
  <c r="X93" i="1"/>
  <c r="Y93" i="1" s="1"/>
  <c r="V93" i="1"/>
  <c r="U93" i="1"/>
  <c r="R93" i="1"/>
  <c r="S93" i="1" s="1"/>
  <c r="O93" i="1"/>
  <c r="P93" i="1" s="1"/>
  <c r="B93" i="1"/>
  <c r="E93" i="1" s="1"/>
  <c r="AJ92" i="1"/>
  <c r="AK92" i="1" s="1"/>
  <c r="AG92" i="1"/>
  <c r="AH92" i="1" s="1"/>
  <c r="AE92" i="1"/>
  <c r="AD92" i="1"/>
  <c r="AA92" i="1"/>
  <c r="AB92" i="1" s="1"/>
  <c r="Y92" i="1"/>
  <c r="X92" i="1"/>
  <c r="U92" i="1"/>
  <c r="V92" i="1" s="1"/>
  <c r="R92" i="1"/>
  <c r="S92" i="1" s="1"/>
  <c r="O92" i="1"/>
  <c r="P92" i="1" s="1"/>
  <c r="B92" i="1"/>
  <c r="E92" i="1" s="1"/>
  <c r="AJ91" i="1"/>
  <c r="AK91" i="1" s="1"/>
  <c r="AG91" i="1"/>
  <c r="AH91" i="1" s="1"/>
  <c r="AD91" i="1"/>
  <c r="AE91" i="1" s="1"/>
  <c r="AB91" i="1"/>
  <c r="AA91" i="1"/>
  <c r="X91" i="1"/>
  <c r="Y91" i="1" s="1"/>
  <c r="V91" i="1"/>
  <c r="U91" i="1"/>
  <c r="R91" i="1"/>
  <c r="S91" i="1" s="1"/>
  <c r="O91" i="1"/>
  <c r="P91" i="1" s="1"/>
  <c r="B91" i="1"/>
  <c r="E91" i="1" s="1"/>
  <c r="AK90" i="1"/>
  <c r="AJ90" i="1"/>
  <c r="AG90" i="1"/>
  <c r="AH90" i="1" s="1"/>
  <c r="AE90" i="1"/>
  <c r="AD90" i="1"/>
  <c r="AA90" i="1"/>
  <c r="AB90" i="1" s="1"/>
  <c r="X90" i="1"/>
  <c r="Y90" i="1" s="1"/>
  <c r="U90" i="1"/>
  <c r="V90" i="1" s="1"/>
  <c r="R90" i="1"/>
  <c r="S90" i="1" s="1"/>
  <c r="O90" i="1"/>
  <c r="P90" i="1" s="1"/>
  <c r="B90" i="1"/>
  <c r="E90" i="1" s="1"/>
  <c r="AJ89" i="1"/>
  <c r="AK89" i="1" s="1"/>
  <c r="AH89" i="1"/>
  <c r="AG89" i="1"/>
  <c r="AD89" i="1"/>
  <c r="AE89" i="1" s="1"/>
  <c r="AB89" i="1"/>
  <c r="AA89" i="1"/>
  <c r="X89" i="1"/>
  <c r="Y89" i="1" s="1"/>
  <c r="V89" i="1"/>
  <c r="U89" i="1"/>
  <c r="S89" i="1"/>
  <c r="R89" i="1"/>
  <c r="O89" i="1"/>
  <c r="P89" i="1" s="1"/>
  <c r="B89" i="1"/>
  <c r="E89" i="1" s="1"/>
  <c r="AK88" i="1"/>
  <c r="AJ88" i="1"/>
  <c r="AH88" i="1"/>
  <c r="AG88" i="1"/>
  <c r="AD88" i="1"/>
  <c r="AE88" i="1" s="1"/>
  <c r="AA88" i="1"/>
  <c r="AB88" i="1" s="1"/>
  <c r="X88" i="1"/>
  <c r="Y88" i="1" s="1"/>
  <c r="V88" i="1"/>
  <c r="U88" i="1"/>
  <c r="S88" i="1"/>
  <c r="R88" i="1"/>
  <c r="O88" i="1"/>
  <c r="P88" i="1" s="1"/>
  <c r="E88" i="1"/>
  <c r="B88" i="1"/>
  <c r="AK87" i="1"/>
  <c r="AJ87" i="1"/>
  <c r="AG87" i="1"/>
  <c r="AH87" i="1" s="1"/>
  <c r="AD87" i="1"/>
  <c r="AE87" i="1" s="1"/>
  <c r="AA87" i="1"/>
  <c r="AB87" i="1" s="1"/>
  <c r="Y87" i="1"/>
  <c r="X87" i="1"/>
  <c r="V87" i="1"/>
  <c r="U87" i="1"/>
  <c r="R87" i="1"/>
  <c r="S87" i="1" s="1"/>
  <c r="P87" i="1"/>
  <c r="O87" i="1"/>
  <c r="E87" i="1"/>
  <c r="B87" i="1"/>
  <c r="AJ86" i="1"/>
  <c r="AK86" i="1" s="1"/>
  <c r="AG86" i="1"/>
  <c r="AH86" i="1" s="1"/>
  <c r="AD86" i="1"/>
  <c r="AE86" i="1" s="1"/>
  <c r="AB86" i="1"/>
  <c r="AA86" i="1"/>
  <c r="Y86" i="1"/>
  <c r="X86" i="1"/>
  <c r="U86" i="1"/>
  <c r="V86" i="1" s="1"/>
  <c r="R86" i="1"/>
  <c r="S86" i="1" s="1"/>
  <c r="P86" i="1"/>
  <c r="O86" i="1"/>
  <c r="B86" i="1"/>
  <c r="E86" i="1" s="1"/>
  <c r="AJ85" i="1"/>
  <c r="AK85" i="1" s="1"/>
  <c r="AH85" i="1"/>
  <c r="AG85" i="1"/>
  <c r="AE85" i="1"/>
  <c r="AD85" i="1"/>
  <c r="AB85" i="1"/>
  <c r="AA85" i="1"/>
  <c r="X85" i="1"/>
  <c r="Y85" i="1" s="1"/>
  <c r="V85" i="1"/>
  <c r="U85" i="1"/>
  <c r="S85" i="1"/>
  <c r="R85" i="1"/>
  <c r="O85" i="1"/>
  <c r="P85" i="1" s="1"/>
  <c r="B85" i="1"/>
  <c r="E85" i="1" s="1"/>
  <c r="AJ84" i="1"/>
  <c r="AK84" i="1" s="1"/>
  <c r="AH84" i="1"/>
  <c r="AG84" i="1"/>
  <c r="AE84" i="1"/>
  <c r="AD84" i="1"/>
  <c r="AA84" i="1"/>
  <c r="AB84" i="1" s="1"/>
  <c r="X84" i="1"/>
  <c r="Y84" i="1" s="1"/>
  <c r="V84" i="1"/>
  <c r="U84" i="1"/>
  <c r="R84" i="1"/>
  <c r="S84" i="1" s="1"/>
  <c r="O84" i="1"/>
  <c r="P84" i="1" s="1"/>
  <c r="B84" i="1"/>
  <c r="E84" i="1" s="1"/>
  <c r="AK83" i="1"/>
  <c r="AJ83" i="1"/>
  <c r="AH83" i="1"/>
  <c r="AG83" i="1"/>
  <c r="AD83" i="1"/>
  <c r="AE83" i="1" s="1"/>
  <c r="AB83" i="1"/>
  <c r="AA83" i="1"/>
  <c r="Y83" i="1"/>
  <c r="X83" i="1"/>
  <c r="V83" i="1"/>
  <c r="U83" i="1"/>
  <c r="R83" i="1"/>
  <c r="S83" i="1" s="1"/>
  <c r="P83" i="1"/>
  <c r="O83" i="1"/>
  <c r="E83" i="1"/>
  <c r="B83" i="1"/>
  <c r="AJ82" i="1"/>
  <c r="AK82" i="1" s="1"/>
  <c r="AG82" i="1"/>
  <c r="AH82" i="1" s="1"/>
  <c r="AD82" i="1"/>
  <c r="AE82" i="1" s="1"/>
  <c r="AB82" i="1"/>
  <c r="AA82" i="1"/>
  <c r="X82" i="1"/>
  <c r="Y82" i="1" s="1"/>
  <c r="U82" i="1"/>
  <c r="V82" i="1" s="1"/>
  <c r="S82" i="1"/>
  <c r="R82" i="1"/>
  <c r="P82" i="1"/>
  <c r="O82" i="1"/>
  <c r="E82" i="1"/>
  <c r="B82" i="1"/>
  <c r="AJ81" i="1"/>
  <c r="AK81" i="1" s="1"/>
  <c r="AG81" i="1"/>
  <c r="AH81" i="1" s="1"/>
  <c r="AE81" i="1"/>
  <c r="AD81" i="1"/>
  <c r="AB81" i="1"/>
  <c r="AA81" i="1"/>
  <c r="X81" i="1"/>
  <c r="Y81" i="1" s="1"/>
  <c r="V81" i="1"/>
  <c r="U81" i="1"/>
  <c r="S81" i="1"/>
  <c r="R81" i="1"/>
  <c r="O81" i="1"/>
  <c r="P81" i="1" s="1"/>
  <c r="B81" i="1"/>
  <c r="E81" i="1" s="1"/>
  <c r="AJ80" i="1"/>
  <c r="AK80" i="1" s="1"/>
  <c r="AH80" i="1"/>
  <c r="AG80" i="1"/>
  <c r="AD80" i="1"/>
  <c r="AE80" i="1" s="1"/>
  <c r="AA80" i="1"/>
  <c r="AB80" i="1" s="1"/>
  <c r="Y80" i="1"/>
  <c r="X80" i="1"/>
  <c r="V80" i="1"/>
  <c r="U80" i="1"/>
  <c r="S80" i="1"/>
  <c r="R80" i="1"/>
  <c r="O80" i="1"/>
  <c r="P80" i="1" s="1"/>
  <c r="B80" i="1"/>
  <c r="E80" i="1" s="1"/>
  <c r="AK79" i="1"/>
  <c r="AJ79" i="1"/>
  <c r="AH79" i="1"/>
  <c r="AG79" i="1"/>
  <c r="AD79" i="1"/>
  <c r="AE79" i="1" s="1"/>
  <c r="AB79" i="1"/>
  <c r="AA79" i="1"/>
  <c r="Y79" i="1"/>
  <c r="X79" i="1"/>
  <c r="U79" i="1"/>
  <c r="V79" i="1" s="1"/>
  <c r="R79" i="1"/>
  <c r="S79" i="1" s="1"/>
  <c r="O79" i="1"/>
  <c r="P79" i="1" s="1"/>
  <c r="E79" i="1"/>
  <c r="B79" i="1"/>
  <c r="AK78" i="1"/>
  <c r="AJ78" i="1"/>
  <c r="AG78" i="1"/>
  <c r="AH78" i="1" s="1"/>
  <c r="AE78" i="1"/>
  <c r="AD78" i="1"/>
  <c r="AB78" i="1"/>
  <c r="AA78" i="1"/>
  <c r="X78" i="1"/>
  <c r="Y78" i="1" s="1"/>
  <c r="U78" i="1"/>
  <c r="V78" i="1" s="1"/>
  <c r="R78" i="1"/>
  <c r="S78" i="1" s="1"/>
  <c r="P78" i="1"/>
  <c r="O78" i="1"/>
  <c r="E78" i="1"/>
  <c r="B78" i="1"/>
  <c r="AJ77" i="1"/>
  <c r="AK77" i="1" s="1"/>
  <c r="AH77" i="1"/>
  <c r="AG77" i="1"/>
  <c r="AE77" i="1"/>
  <c r="AD77" i="1"/>
  <c r="AA77" i="1"/>
  <c r="AB77" i="1" s="1"/>
  <c r="X77" i="1"/>
  <c r="Y77" i="1" s="1"/>
  <c r="V77" i="1"/>
  <c r="U77" i="1"/>
  <c r="S77" i="1"/>
  <c r="R77" i="1"/>
  <c r="O77" i="1"/>
  <c r="P77" i="1" s="1"/>
  <c r="B77" i="1"/>
  <c r="E77" i="1" s="1"/>
  <c r="AK76" i="1"/>
  <c r="AJ76" i="1"/>
  <c r="AH76" i="1"/>
  <c r="AG76" i="1"/>
  <c r="AE76" i="1"/>
  <c r="AD76" i="1"/>
  <c r="AA76" i="1"/>
  <c r="AB76" i="1" s="1"/>
  <c r="X76" i="1"/>
  <c r="Y76" i="1" s="1"/>
  <c r="V76" i="1"/>
  <c r="U76" i="1"/>
  <c r="S76" i="1"/>
  <c r="R76" i="1"/>
  <c r="O76" i="1"/>
  <c r="P76" i="1" s="1"/>
  <c r="B76" i="1"/>
  <c r="E76" i="1" s="1"/>
  <c r="AK75" i="1"/>
  <c r="AJ75" i="1"/>
  <c r="AH75" i="1"/>
  <c r="AG75" i="1"/>
  <c r="AD75" i="1"/>
  <c r="AE75" i="1" s="1"/>
  <c r="AA75" i="1"/>
  <c r="AB75" i="1" s="1"/>
  <c r="Y75" i="1"/>
  <c r="X75" i="1"/>
  <c r="V75" i="1"/>
  <c r="U75" i="1"/>
  <c r="R75" i="1"/>
  <c r="S75" i="1" s="1"/>
  <c r="P75" i="1"/>
  <c r="O75" i="1"/>
  <c r="E75" i="1"/>
  <c r="B75" i="1"/>
  <c r="AJ74" i="1"/>
  <c r="AK74" i="1" s="1"/>
  <c r="AG74" i="1"/>
  <c r="AH74" i="1" s="1"/>
  <c r="AE74" i="1"/>
  <c r="AD74" i="1"/>
  <c r="AB74" i="1"/>
  <c r="AA74" i="1"/>
  <c r="X74" i="1"/>
  <c r="Y74" i="1" s="1"/>
  <c r="U74" i="1"/>
  <c r="V74" i="1" s="1"/>
  <c r="R74" i="1"/>
  <c r="S74" i="1" s="1"/>
  <c r="P74" i="1"/>
  <c r="O74" i="1"/>
  <c r="E74" i="1"/>
  <c r="B74" i="1"/>
  <c r="AJ73" i="1"/>
  <c r="AK73" i="1" s="1"/>
  <c r="AH73" i="1"/>
  <c r="AG73" i="1"/>
  <c r="AE73" i="1"/>
  <c r="AD73" i="1"/>
  <c r="AA73" i="1"/>
  <c r="AB73" i="1" s="1"/>
  <c r="X73" i="1"/>
  <c r="Y73" i="1" s="1"/>
  <c r="U73" i="1"/>
  <c r="V73" i="1" s="1"/>
  <c r="S73" i="1"/>
  <c r="R73" i="1"/>
  <c r="P73" i="1"/>
  <c r="O73" i="1"/>
  <c r="B73" i="1"/>
  <c r="E73" i="1" s="1"/>
  <c r="AK72" i="1"/>
  <c r="AJ72" i="1"/>
  <c r="AH72" i="1"/>
  <c r="AG72" i="1"/>
  <c r="AD72" i="1"/>
  <c r="AE72" i="1" s="1"/>
  <c r="AA72" i="1"/>
  <c r="AB72" i="1" s="1"/>
  <c r="X72" i="1"/>
  <c r="Y72" i="1" s="1"/>
  <c r="V72" i="1"/>
  <c r="U72" i="1"/>
  <c r="S72" i="1"/>
  <c r="R72" i="1"/>
  <c r="O72" i="1"/>
  <c r="P72" i="1" s="1"/>
  <c r="B72" i="1"/>
  <c r="E72" i="1" s="1"/>
  <c r="AK71" i="1"/>
  <c r="AJ71" i="1"/>
  <c r="AG71" i="1"/>
  <c r="AH71" i="1" s="1"/>
  <c r="AD71" i="1"/>
  <c r="AE71" i="1" s="1"/>
  <c r="AB71" i="1"/>
  <c r="AA71" i="1"/>
  <c r="Y71" i="1"/>
  <c r="X71" i="1"/>
  <c r="V71" i="1"/>
  <c r="U71" i="1"/>
  <c r="R71" i="1"/>
  <c r="S71" i="1" s="1"/>
  <c r="P71" i="1"/>
  <c r="O71" i="1"/>
  <c r="E71" i="1"/>
  <c r="B71" i="1"/>
  <c r="AJ70" i="1"/>
  <c r="AK70" i="1" s="1"/>
  <c r="AG70" i="1"/>
  <c r="AH70" i="1" s="1"/>
  <c r="AD70" i="1"/>
  <c r="AE70" i="1" s="1"/>
  <c r="AB70" i="1"/>
  <c r="AA70" i="1"/>
  <c r="Y70" i="1"/>
  <c r="X70" i="1"/>
  <c r="U70" i="1"/>
  <c r="V70" i="1" s="1"/>
  <c r="R70" i="1"/>
  <c r="S70" i="1" s="1"/>
  <c r="P70" i="1"/>
  <c r="O70" i="1"/>
  <c r="B70" i="1"/>
  <c r="E70" i="1" s="1"/>
  <c r="AJ69" i="1"/>
  <c r="AK69" i="1" s="1"/>
  <c r="AG69" i="1"/>
  <c r="AH69" i="1" s="1"/>
  <c r="AD69" i="1"/>
  <c r="AE69" i="1" s="1"/>
  <c r="AB69" i="1"/>
  <c r="AA69" i="1"/>
  <c r="X69" i="1"/>
  <c r="Y69" i="1" s="1"/>
  <c r="V69" i="1"/>
  <c r="U69" i="1"/>
  <c r="S69" i="1"/>
  <c r="R69" i="1"/>
  <c r="O69" i="1"/>
  <c r="P69" i="1" s="1"/>
  <c r="B69" i="1"/>
  <c r="E69" i="1" s="1"/>
  <c r="AJ68" i="1"/>
  <c r="AK68" i="1" s="1"/>
  <c r="AG68" i="1"/>
  <c r="AH68" i="1" s="1"/>
  <c r="AD68" i="1"/>
  <c r="AE68" i="1" s="1"/>
  <c r="AA68" i="1"/>
  <c r="AB68" i="1" s="1"/>
  <c r="X68" i="1"/>
  <c r="Y68" i="1" s="1"/>
  <c r="V68" i="1"/>
  <c r="U68" i="1"/>
  <c r="R68" i="1"/>
  <c r="S68" i="1" s="1"/>
  <c r="O68" i="1"/>
  <c r="P68" i="1" s="1"/>
  <c r="E68" i="1"/>
  <c r="B68" i="1"/>
  <c r="AJ67" i="1"/>
  <c r="AK67" i="1" s="1"/>
  <c r="AH67" i="1"/>
  <c r="AG67" i="1"/>
  <c r="AD67" i="1"/>
  <c r="AE67" i="1" s="1"/>
  <c r="AA67" i="1"/>
  <c r="AB67" i="1" s="1"/>
  <c r="X67" i="1"/>
  <c r="Y67" i="1" s="1"/>
  <c r="U67" i="1"/>
  <c r="V67" i="1" s="1"/>
  <c r="R67" i="1"/>
  <c r="S67" i="1" s="1"/>
  <c r="O67" i="1"/>
  <c r="P67" i="1" s="1"/>
  <c r="E67" i="1"/>
  <c r="B67" i="1"/>
  <c r="AK66" i="1"/>
  <c r="AJ66" i="1"/>
  <c r="AG66" i="1"/>
  <c r="AH66" i="1" s="1"/>
  <c r="AE66" i="1"/>
  <c r="AD66" i="1"/>
  <c r="AB66" i="1"/>
  <c r="AA66" i="1"/>
  <c r="X66" i="1"/>
  <c r="Y66" i="1" s="1"/>
  <c r="U66" i="1"/>
  <c r="V66" i="1" s="1"/>
  <c r="R66" i="1"/>
  <c r="S66" i="1" s="1"/>
  <c r="P66" i="1"/>
  <c r="O66" i="1"/>
  <c r="E66" i="1"/>
  <c r="B66" i="1"/>
  <c r="AJ65" i="1"/>
  <c r="AK65" i="1" s="1"/>
  <c r="AH65" i="1"/>
  <c r="AG65" i="1"/>
  <c r="AD65" i="1"/>
  <c r="AE65" i="1" s="1"/>
  <c r="AA65" i="1"/>
  <c r="AB65" i="1" s="1"/>
  <c r="X65" i="1"/>
  <c r="Y65" i="1" s="1"/>
  <c r="V65" i="1"/>
  <c r="U65" i="1"/>
  <c r="R65" i="1"/>
  <c r="S65" i="1" s="1"/>
  <c r="O65" i="1"/>
  <c r="P65" i="1" s="1"/>
  <c r="B65" i="1"/>
  <c r="E65" i="1" s="1"/>
  <c r="AJ64" i="1"/>
  <c r="AK64" i="1" s="1"/>
  <c r="AG64" i="1"/>
  <c r="AH64" i="1" s="1"/>
  <c r="AD64" i="1"/>
  <c r="AE64" i="1" s="1"/>
  <c r="AA64" i="1"/>
  <c r="AB64" i="1" s="1"/>
  <c r="Y64" i="1"/>
  <c r="X64" i="1"/>
  <c r="U64" i="1"/>
  <c r="V64" i="1" s="1"/>
  <c r="S64" i="1"/>
  <c r="R64" i="1"/>
  <c r="O64" i="1"/>
  <c r="P64" i="1" s="1"/>
  <c r="B64" i="1"/>
  <c r="E64" i="1" s="1"/>
  <c r="AJ63" i="1"/>
  <c r="AK63" i="1" s="1"/>
  <c r="AG63" i="1"/>
  <c r="AH63" i="1" s="1"/>
  <c r="AD63" i="1"/>
  <c r="AE63" i="1" s="1"/>
  <c r="AA63" i="1"/>
  <c r="AB63" i="1" s="1"/>
  <c r="Y63" i="1"/>
  <c r="X63" i="1"/>
  <c r="V63" i="1"/>
  <c r="U63" i="1"/>
  <c r="R63" i="1"/>
  <c r="S63" i="1" s="1"/>
  <c r="P63" i="1"/>
  <c r="O63" i="1"/>
  <c r="B63" i="1"/>
  <c r="E63" i="1" s="1"/>
  <c r="AJ62" i="1"/>
  <c r="AK62" i="1" s="1"/>
  <c r="AG62" i="1"/>
  <c r="AH62" i="1" s="1"/>
  <c r="AD62" i="1"/>
  <c r="AE62" i="1" s="1"/>
  <c r="AB62" i="1"/>
  <c r="AA62" i="1"/>
  <c r="Y62" i="1"/>
  <c r="X62" i="1"/>
  <c r="U62" i="1"/>
  <c r="V62" i="1" s="1"/>
  <c r="S62" i="1"/>
  <c r="R62" i="1"/>
  <c r="P62" i="1"/>
  <c r="O62" i="1"/>
  <c r="B62" i="1"/>
  <c r="E62" i="1" s="1"/>
  <c r="AJ61" i="1"/>
  <c r="AK61" i="1" s="1"/>
  <c r="AG61" i="1"/>
  <c r="AH61" i="1" s="1"/>
  <c r="AD61" i="1"/>
  <c r="AE61" i="1" s="1"/>
  <c r="AB61" i="1"/>
  <c r="AA61" i="1"/>
  <c r="X61" i="1"/>
  <c r="Y61" i="1" s="1"/>
  <c r="U61" i="1"/>
  <c r="V61" i="1" s="1"/>
  <c r="S61" i="1"/>
  <c r="R61" i="1"/>
  <c r="O61" i="1"/>
  <c r="P61" i="1" s="1"/>
  <c r="E61" i="1"/>
  <c r="B61" i="1"/>
  <c r="AJ60" i="1"/>
  <c r="AK60" i="1" s="1"/>
  <c r="AG60" i="1"/>
  <c r="AH60" i="1" s="1"/>
  <c r="AE60" i="1"/>
  <c r="AD60" i="1"/>
  <c r="AA60" i="1"/>
  <c r="AB60" i="1" s="1"/>
  <c r="X60" i="1"/>
  <c r="Y60" i="1" s="1"/>
  <c r="V60" i="1"/>
  <c r="U60" i="1"/>
  <c r="R60" i="1"/>
  <c r="S60" i="1" s="1"/>
  <c r="O60" i="1"/>
  <c r="P60" i="1" s="1"/>
  <c r="B60" i="1"/>
  <c r="E60" i="1" s="1"/>
  <c r="AJ59" i="1"/>
  <c r="AK59" i="1" s="1"/>
  <c r="AG59" i="1"/>
  <c r="AH59" i="1" s="1"/>
  <c r="AE59" i="1"/>
  <c r="AD59" i="1"/>
  <c r="AA59" i="1"/>
  <c r="AB59" i="1" s="1"/>
  <c r="Y59" i="1"/>
  <c r="X59" i="1"/>
  <c r="V59" i="1"/>
  <c r="U59" i="1"/>
  <c r="S59" i="1"/>
  <c r="R59" i="1"/>
  <c r="O59" i="1"/>
  <c r="P59" i="1" s="1"/>
  <c r="E59" i="1"/>
  <c r="B59" i="1"/>
  <c r="AJ58" i="1"/>
  <c r="AK58" i="1" s="1"/>
  <c r="AH58" i="1"/>
  <c r="AG58" i="1"/>
  <c r="AD58" i="1"/>
  <c r="AE58" i="1" s="1"/>
  <c r="AA58" i="1"/>
  <c r="AB58" i="1" s="1"/>
  <c r="Y58" i="1"/>
  <c r="X58" i="1"/>
  <c r="U58" i="1"/>
  <c r="V58" i="1" s="1"/>
  <c r="R58" i="1"/>
  <c r="S58" i="1" s="1"/>
  <c r="P58" i="1"/>
  <c r="O58" i="1"/>
  <c r="B58" i="1"/>
  <c r="E58" i="1" s="1"/>
  <c r="AJ57" i="1"/>
  <c r="AK57" i="1" s="1"/>
  <c r="AG57" i="1"/>
  <c r="AH57" i="1" s="1"/>
  <c r="AD57" i="1"/>
  <c r="AE57" i="1" s="1"/>
  <c r="AA57" i="1"/>
  <c r="AB57" i="1" s="1"/>
  <c r="Y57" i="1"/>
  <c r="X57" i="1"/>
  <c r="U57" i="1"/>
  <c r="V57" i="1" s="1"/>
  <c r="S57" i="1"/>
  <c r="R57" i="1"/>
  <c r="P57" i="1"/>
  <c r="O57" i="1"/>
  <c r="B57" i="1"/>
  <c r="E57" i="1" s="1"/>
  <c r="AJ56" i="1"/>
  <c r="AK56" i="1" s="1"/>
  <c r="AG56" i="1"/>
  <c r="AH56" i="1" s="1"/>
  <c r="AD56" i="1"/>
  <c r="AE56" i="1" s="1"/>
  <c r="AA56" i="1"/>
  <c r="AB56" i="1" s="1"/>
  <c r="X56" i="1"/>
  <c r="Y56" i="1" s="1"/>
  <c r="U56" i="1"/>
  <c r="V56" i="1" s="1"/>
  <c r="R56" i="1"/>
  <c r="S56" i="1" s="1"/>
  <c r="P56" i="1"/>
  <c r="O56" i="1"/>
  <c r="B56" i="1"/>
  <c r="E56" i="1" s="1"/>
  <c r="AK55" i="1"/>
  <c r="AJ55" i="1"/>
  <c r="AH55" i="1"/>
  <c r="AG55" i="1"/>
  <c r="AD55" i="1"/>
  <c r="AE55" i="1" s="1"/>
  <c r="AA55" i="1"/>
  <c r="AB55" i="1" s="1"/>
  <c r="X55" i="1"/>
  <c r="Y55" i="1" s="1"/>
  <c r="U55" i="1"/>
  <c r="V55" i="1" s="1"/>
  <c r="S55" i="1"/>
  <c r="R55" i="1"/>
  <c r="O55" i="1"/>
  <c r="P55" i="1" s="1"/>
  <c r="B55" i="1"/>
  <c r="E55" i="1" s="1"/>
  <c r="AK54" i="1"/>
  <c r="AJ54" i="1"/>
  <c r="AH54" i="1"/>
  <c r="AG54" i="1"/>
  <c r="AD54" i="1"/>
  <c r="AE54" i="1" s="1"/>
  <c r="AB54" i="1"/>
  <c r="AA54" i="1"/>
  <c r="Y54" i="1"/>
  <c r="X54" i="1"/>
  <c r="U54" i="1"/>
  <c r="V54" i="1" s="1"/>
  <c r="R54" i="1"/>
  <c r="S54" i="1" s="1"/>
  <c r="O54" i="1"/>
  <c r="P54" i="1" s="1"/>
  <c r="B54" i="1"/>
  <c r="E54" i="1" s="1"/>
  <c r="AK53" i="1"/>
  <c r="AJ53" i="1"/>
  <c r="AG53" i="1"/>
  <c r="AH53" i="1" s="1"/>
  <c r="AD53" i="1"/>
  <c r="AE53" i="1" s="1"/>
  <c r="AB53" i="1"/>
  <c r="AA53" i="1"/>
  <c r="X53" i="1"/>
  <c r="Y53" i="1" s="1"/>
  <c r="U53" i="1"/>
  <c r="V53" i="1" s="1"/>
  <c r="R53" i="1"/>
  <c r="S53" i="1" s="1"/>
  <c r="P53" i="1"/>
  <c r="O53" i="1"/>
  <c r="B53" i="1"/>
  <c r="E53" i="1" s="1"/>
  <c r="AJ52" i="1"/>
  <c r="AK52" i="1" s="1"/>
  <c r="AG52" i="1"/>
  <c r="AH52" i="1" s="1"/>
  <c r="AE52" i="1"/>
  <c r="AD52" i="1"/>
  <c r="AB52" i="1"/>
  <c r="AA52" i="1"/>
  <c r="X52" i="1"/>
  <c r="Y52" i="1" s="1"/>
  <c r="V52" i="1"/>
  <c r="U52" i="1"/>
  <c r="R52" i="1"/>
  <c r="S52" i="1" s="1"/>
  <c r="O52" i="1"/>
  <c r="P52" i="1" s="1"/>
  <c r="B52" i="1"/>
  <c r="E52" i="1" s="1"/>
  <c r="AJ51" i="1"/>
  <c r="AK51" i="1" s="1"/>
  <c r="AG51" i="1"/>
  <c r="AH51" i="1" s="1"/>
  <c r="AD51" i="1"/>
  <c r="AE51" i="1" s="1"/>
  <c r="AA51" i="1"/>
  <c r="AB51" i="1" s="1"/>
  <c r="X51" i="1"/>
  <c r="Y51" i="1" s="1"/>
  <c r="V51" i="1"/>
  <c r="U51" i="1"/>
  <c r="S51" i="1"/>
  <c r="R51" i="1"/>
  <c r="O51" i="1"/>
  <c r="P51" i="1" s="1"/>
  <c r="E51" i="1"/>
  <c r="B51" i="1"/>
  <c r="AJ50" i="1"/>
  <c r="AK50" i="1" s="1"/>
  <c r="AG50" i="1"/>
  <c r="AH50" i="1" s="1"/>
  <c r="AD50" i="1"/>
  <c r="AE50" i="1" s="1"/>
  <c r="AA50" i="1"/>
  <c r="AB50" i="1" s="1"/>
  <c r="X50" i="1"/>
  <c r="Y50" i="1" s="1"/>
  <c r="V50" i="1"/>
  <c r="U50" i="1"/>
  <c r="R50" i="1"/>
  <c r="S50" i="1" s="1"/>
  <c r="O50" i="1"/>
  <c r="P50" i="1" s="1"/>
  <c r="E50" i="1"/>
  <c r="B50" i="1"/>
  <c r="AK49" i="1"/>
  <c r="AJ49" i="1"/>
  <c r="AG49" i="1"/>
  <c r="AH49" i="1" s="1"/>
  <c r="AE49" i="1"/>
  <c r="AD49" i="1"/>
  <c r="AB49" i="1"/>
  <c r="AA49" i="1"/>
  <c r="X49" i="1"/>
  <c r="Y49" i="1" s="1"/>
  <c r="U49" i="1"/>
  <c r="V49" i="1" s="1"/>
  <c r="R49" i="1"/>
  <c r="S49" i="1" s="1"/>
  <c r="O49" i="1"/>
  <c r="P49" i="1" s="1"/>
  <c r="E49" i="1"/>
  <c r="B49" i="1"/>
  <c r="AJ48" i="1"/>
  <c r="AK48" i="1" s="1"/>
  <c r="AH48" i="1"/>
  <c r="AG48" i="1"/>
  <c r="AD48" i="1"/>
  <c r="AE48" i="1" s="1"/>
  <c r="AB48" i="1"/>
  <c r="AA48" i="1"/>
  <c r="X48" i="1"/>
  <c r="Y48" i="1" s="1"/>
  <c r="U48" i="1"/>
  <c r="V48" i="1" s="1"/>
  <c r="R48" i="1"/>
  <c r="S48" i="1" s="1"/>
  <c r="O48" i="1"/>
  <c r="P48" i="1" s="1"/>
  <c r="B48" i="1"/>
  <c r="E48" i="1" s="1"/>
  <c r="AJ47" i="1"/>
  <c r="AK47" i="1" s="1"/>
  <c r="AH47" i="1"/>
  <c r="AG47" i="1"/>
  <c r="AD47" i="1"/>
  <c r="AE47" i="1" s="1"/>
  <c r="AA47" i="1"/>
  <c r="AB47" i="1" s="1"/>
  <c r="Y47" i="1"/>
  <c r="X47" i="1"/>
  <c r="U47" i="1"/>
  <c r="V47" i="1" s="1"/>
  <c r="R47" i="1"/>
  <c r="S47" i="1" s="1"/>
  <c r="O47" i="1"/>
  <c r="P47" i="1" s="1"/>
  <c r="E47" i="1"/>
  <c r="B47" i="1"/>
  <c r="AJ46" i="1"/>
  <c r="AK46" i="1" s="1"/>
  <c r="AH46" i="1"/>
  <c r="AG46" i="1"/>
  <c r="AD46" i="1"/>
  <c r="AE46" i="1" s="1"/>
  <c r="AA46" i="1"/>
  <c r="AB46" i="1" s="1"/>
  <c r="Y46" i="1"/>
  <c r="X46" i="1"/>
  <c r="U46" i="1"/>
  <c r="V46" i="1" s="1"/>
  <c r="R46" i="1"/>
  <c r="S46" i="1" s="1"/>
  <c r="P46" i="1"/>
  <c r="O46" i="1"/>
  <c r="B46" i="1"/>
  <c r="E46" i="1" s="1"/>
  <c r="AJ45" i="1"/>
  <c r="AK45" i="1" s="1"/>
  <c r="AG45" i="1"/>
  <c r="AH45" i="1" s="1"/>
  <c r="AD45" i="1"/>
  <c r="AE45" i="1" s="1"/>
  <c r="AA45" i="1"/>
  <c r="AB45" i="1" s="1"/>
  <c r="Y45" i="1"/>
  <c r="X45" i="1"/>
  <c r="U45" i="1"/>
  <c r="V45" i="1" s="1"/>
  <c r="S45" i="1"/>
  <c r="R45" i="1"/>
  <c r="P45" i="1"/>
  <c r="O45" i="1"/>
  <c r="E45" i="1"/>
  <c r="B45" i="1"/>
  <c r="AJ44" i="1"/>
  <c r="AK44" i="1" s="1"/>
  <c r="AH44" i="1"/>
  <c r="AG44" i="1"/>
  <c r="AD44" i="1"/>
  <c r="AE44" i="1" s="1"/>
  <c r="AB44" i="1"/>
  <c r="AA44" i="1"/>
  <c r="X44" i="1"/>
  <c r="Y44" i="1" s="1"/>
  <c r="U44" i="1"/>
  <c r="V44" i="1" s="1"/>
  <c r="S44" i="1"/>
  <c r="R44" i="1"/>
  <c r="O44" i="1"/>
  <c r="P44" i="1" s="1"/>
  <c r="B44" i="1"/>
  <c r="E44" i="1" s="1"/>
  <c r="AK43" i="1"/>
  <c r="AJ43" i="1"/>
  <c r="AG43" i="1"/>
  <c r="AH43" i="1" s="1"/>
  <c r="AD43" i="1"/>
  <c r="AE43" i="1" s="1"/>
  <c r="AA43" i="1"/>
  <c r="AB43" i="1" s="1"/>
  <c r="X43" i="1"/>
  <c r="Y43" i="1" s="1"/>
  <c r="U43" i="1"/>
  <c r="V43" i="1" s="1"/>
  <c r="S43" i="1"/>
  <c r="R43" i="1"/>
  <c r="O43" i="1"/>
  <c r="P43" i="1" s="1"/>
  <c r="E43" i="1"/>
  <c r="B43" i="1"/>
  <c r="AK42" i="1"/>
  <c r="AJ42" i="1"/>
  <c r="AG42" i="1"/>
  <c r="AH42" i="1" s="1"/>
  <c r="AD42" i="1"/>
  <c r="AE42" i="1" s="1"/>
  <c r="AA42" i="1"/>
  <c r="AB42" i="1" s="1"/>
  <c r="X42" i="1"/>
  <c r="Y42" i="1" s="1"/>
  <c r="U42" i="1"/>
  <c r="V42" i="1" s="1"/>
  <c r="R42" i="1"/>
  <c r="S42" i="1" s="1"/>
  <c r="O42" i="1"/>
  <c r="P42" i="1" s="1"/>
  <c r="B42" i="1"/>
  <c r="E42" i="1" s="1"/>
  <c r="AK41" i="1"/>
  <c r="AJ41" i="1"/>
  <c r="AG41" i="1"/>
  <c r="AH41" i="1" s="1"/>
  <c r="AE41" i="1"/>
  <c r="AD41" i="1"/>
  <c r="AB41" i="1"/>
  <c r="AA41" i="1"/>
  <c r="X41" i="1"/>
  <c r="Y41" i="1" s="1"/>
  <c r="U41" i="1"/>
  <c r="V41" i="1" s="1"/>
  <c r="R41" i="1"/>
  <c r="S41" i="1" s="1"/>
  <c r="O41" i="1"/>
  <c r="P41" i="1" s="1"/>
  <c r="E41" i="1"/>
  <c r="B41" i="1"/>
  <c r="AJ40" i="1"/>
  <c r="AK40" i="1" s="1"/>
  <c r="AG40" i="1"/>
  <c r="AH40" i="1" s="1"/>
  <c r="AE40" i="1"/>
  <c r="AD40" i="1"/>
  <c r="AB40" i="1"/>
  <c r="AA40" i="1"/>
  <c r="X40" i="1"/>
  <c r="Y40" i="1" s="1"/>
  <c r="V40" i="1"/>
  <c r="U40" i="1"/>
  <c r="S40" i="1"/>
  <c r="R40" i="1"/>
  <c r="O40" i="1"/>
  <c r="P40" i="1" s="1"/>
  <c r="B40" i="1"/>
  <c r="E40" i="1" s="1"/>
  <c r="AJ39" i="1"/>
  <c r="AK39" i="1" s="1"/>
  <c r="AG39" i="1"/>
  <c r="AH39" i="1" s="1"/>
  <c r="AE39" i="1"/>
  <c r="AD39" i="1"/>
  <c r="AA39" i="1"/>
  <c r="AB39" i="1" s="1"/>
  <c r="X39" i="1"/>
  <c r="Y39" i="1" s="1"/>
  <c r="V39" i="1"/>
  <c r="U39" i="1"/>
  <c r="R39" i="1"/>
  <c r="S39" i="1" s="1"/>
  <c r="O39" i="1"/>
  <c r="P39" i="1" s="1"/>
  <c r="B39" i="1"/>
  <c r="E39" i="1" s="1"/>
  <c r="AK38" i="1"/>
  <c r="AJ38" i="1"/>
  <c r="AG38" i="1"/>
  <c r="AH38" i="1" s="1"/>
  <c r="AD38" i="1"/>
  <c r="AE38" i="1" s="1"/>
  <c r="AA38" i="1"/>
  <c r="AB38" i="1" s="1"/>
  <c r="Y38" i="1"/>
  <c r="X38" i="1"/>
  <c r="V38" i="1"/>
  <c r="U38" i="1"/>
  <c r="R38" i="1"/>
  <c r="S38" i="1" s="1"/>
  <c r="P38" i="1"/>
  <c r="O38" i="1"/>
  <c r="B38" i="1"/>
  <c r="E38" i="1" s="1"/>
  <c r="AJ37" i="1"/>
  <c r="AK37" i="1" s="1"/>
  <c r="AG37" i="1"/>
  <c r="AH37" i="1" s="1"/>
  <c r="AD37" i="1"/>
  <c r="AE37" i="1" s="1"/>
  <c r="AA37" i="1"/>
  <c r="AB37" i="1" s="1"/>
  <c r="X37" i="1"/>
  <c r="Y37" i="1" s="1"/>
  <c r="U37" i="1"/>
  <c r="V37" i="1" s="1"/>
  <c r="R37" i="1"/>
  <c r="S37" i="1" s="1"/>
  <c r="P37" i="1"/>
  <c r="O37" i="1"/>
  <c r="E37" i="1"/>
  <c r="B37" i="1"/>
  <c r="AJ36" i="1"/>
  <c r="AK36" i="1" s="1"/>
  <c r="AH36" i="1"/>
  <c r="AG36" i="1"/>
  <c r="AD36" i="1"/>
  <c r="AE36" i="1" s="1"/>
  <c r="AA36" i="1"/>
  <c r="AB36" i="1" s="1"/>
  <c r="X36" i="1"/>
  <c r="Y36" i="1" s="1"/>
  <c r="U36" i="1"/>
  <c r="V36" i="1" s="1"/>
  <c r="R36" i="1"/>
  <c r="S36" i="1" s="1"/>
  <c r="P36" i="1"/>
  <c r="O36" i="1"/>
  <c r="B36" i="1"/>
  <c r="E36" i="1" s="1"/>
  <c r="AJ35" i="1"/>
  <c r="AK35" i="1" s="1"/>
  <c r="AH35" i="1"/>
  <c r="AG35" i="1"/>
  <c r="AE35" i="1"/>
  <c r="AD35" i="1"/>
  <c r="AA35" i="1"/>
  <c r="AB35" i="1" s="1"/>
  <c r="Y35" i="1"/>
  <c r="X35" i="1"/>
  <c r="V35" i="1"/>
  <c r="U35" i="1"/>
  <c r="R35" i="1"/>
  <c r="S35" i="1" s="1"/>
  <c r="P35" i="1"/>
  <c r="O35" i="1"/>
  <c r="B35" i="1"/>
  <c r="E35" i="1" s="1"/>
  <c r="AJ34" i="1"/>
  <c r="AK34" i="1" s="1"/>
  <c r="AG34" i="1"/>
  <c r="AH34" i="1" s="1"/>
  <c r="AE34" i="1"/>
  <c r="AD34" i="1"/>
  <c r="AA34" i="1"/>
  <c r="AB34" i="1" s="1"/>
  <c r="Y34" i="1"/>
  <c r="X34" i="1"/>
  <c r="U34" i="1"/>
  <c r="V34" i="1" s="1"/>
  <c r="S34" i="1"/>
  <c r="R34" i="1"/>
  <c r="P34" i="1"/>
  <c r="O34" i="1"/>
  <c r="B34" i="1"/>
  <c r="E34" i="1" s="1"/>
  <c r="AJ33" i="1"/>
  <c r="AK33" i="1" s="1"/>
  <c r="AH33" i="1"/>
  <c r="AG33" i="1"/>
  <c r="AD33" i="1"/>
  <c r="AE33" i="1" s="1"/>
  <c r="AA33" i="1"/>
  <c r="AB33" i="1" s="1"/>
  <c r="X33" i="1"/>
  <c r="Y33" i="1" s="1"/>
  <c r="V33" i="1"/>
  <c r="U33" i="1"/>
  <c r="R33" i="1"/>
  <c r="S33" i="1" s="1"/>
  <c r="P33" i="1"/>
  <c r="O33" i="1"/>
  <c r="B33" i="1"/>
  <c r="E33" i="1" s="1"/>
  <c r="AK32" i="1"/>
  <c r="AJ32" i="1"/>
  <c r="AH32" i="1"/>
  <c r="AG32" i="1"/>
  <c r="AD32" i="1"/>
  <c r="AE32" i="1" s="1"/>
  <c r="AA32" i="1"/>
  <c r="AB32" i="1" s="1"/>
  <c r="Y32" i="1"/>
  <c r="X32" i="1"/>
  <c r="U32" i="1"/>
  <c r="V32" i="1" s="1"/>
  <c r="R32" i="1"/>
  <c r="S32" i="1" s="1"/>
  <c r="O32" i="1"/>
  <c r="P32" i="1" s="1"/>
  <c r="E32" i="1"/>
  <c r="B32" i="1"/>
  <c r="AK31" i="1"/>
  <c r="AJ31" i="1"/>
  <c r="AH31" i="1"/>
  <c r="AG31" i="1"/>
  <c r="AD31" i="1"/>
  <c r="AE31" i="1" s="1"/>
  <c r="AB31" i="1"/>
  <c r="AA31" i="1"/>
  <c r="X31" i="1"/>
  <c r="Y31" i="1" s="1"/>
  <c r="U31" i="1"/>
  <c r="V31" i="1" s="1"/>
  <c r="R31" i="1"/>
  <c r="S31" i="1" s="1"/>
  <c r="P31" i="1"/>
  <c r="O31" i="1"/>
  <c r="B31" i="1"/>
  <c r="E31" i="1" s="1"/>
  <c r="AK30" i="1"/>
  <c r="AJ30" i="1"/>
  <c r="AG30" i="1"/>
  <c r="AH30" i="1" s="1"/>
  <c r="AE30" i="1"/>
  <c r="AD30" i="1"/>
  <c r="AB30" i="1"/>
  <c r="AA30" i="1"/>
  <c r="X30" i="1"/>
  <c r="Y30" i="1" s="1"/>
  <c r="U30" i="1"/>
  <c r="V30" i="1" s="1"/>
  <c r="S30" i="1"/>
  <c r="R30" i="1"/>
  <c r="O30" i="1"/>
  <c r="P30" i="1" s="1"/>
  <c r="B30" i="1"/>
  <c r="E30" i="1" s="1"/>
  <c r="AJ29" i="1"/>
  <c r="AK29" i="1" s="1"/>
  <c r="AH29" i="1"/>
  <c r="AG29" i="1"/>
  <c r="AD29" i="1"/>
  <c r="AE29" i="1" s="1"/>
  <c r="AB29" i="1"/>
  <c r="AA29" i="1"/>
  <c r="X29" i="1"/>
  <c r="Y29" i="1" s="1"/>
  <c r="V29" i="1"/>
  <c r="U29" i="1"/>
  <c r="S29" i="1"/>
  <c r="R29" i="1"/>
  <c r="O29" i="1"/>
  <c r="P29" i="1" s="1"/>
  <c r="B29" i="1"/>
  <c r="E29" i="1" s="1"/>
  <c r="AK28" i="1"/>
  <c r="AJ28" i="1"/>
  <c r="AG28" i="1"/>
  <c r="AH28" i="1" s="1"/>
  <c r="AD28" i="1"/>
  <c r="AE28" i="1" s="1"/>
  <c r="AA28" i="1"/>
  <c r="AB28" i="1" s="1"/>
  <c r="Y28" i="1"/>
  <c r="X28" i="1"/>
  <c r="V28" i="1"/>
  <c r="U28" i="1"/>
  <c r="S28" i="1"/>
  <c r="R28" i="1"/>
  <c r="O28" i="1"/>
  <c r="P28" i="1" s="1"/>
  <c r="E28" i="1"/>
  <c r="B28" i="1"/>
  <c r="AJ27" i="1"/>
  <c r="AK27" i="1" s="1"/>
  <c r="AG27" i="1"/>
  <c r="AH27" i="1" s="1"/>
  <c r="AD27" i="1"/>
  <c r="AE27" i="1" s="1"/>
  <c r="AB27" i="1"/>
  <c r="AA27" i="1"/>
  <c r="X27" i="1"/>
  <c r="Y27" i="1" s="1"/>
  <c r="V27" i="1"/>
  <c r="U27" i="1"/>
  <c r="R27" i="1"/>
  <c r="S27" i="1" s="1"/>
  <c r="P27" i="1"/>
  <c r="O27" i="1"/>
  <c r="E27" i="1"/>
  <c r="B27" i="1"/>
  <c r="AJ26" i="1"/>
  <c r="AK26" i="1" s="1"/>
  <c r="AG26" i="1"/>
  <c r="AH26" i="1" s="1"/>
  <c r="AE26" i="1"/>
  <c r="AD26" i="1"/>
  <c r="AA26" i="1"/>
  <c r="AB26" i="1" s="1"/>
  <c r="X26" i="1"/>
  <c r="Y26" i="1" s="1"/>
  <c r="U26" i="1"/>
  <c r="V26" i="1" s="1"/>
  <c r="S26" i="1"/>
  <c r="R26" i="1"/>
  <c r="O26" i="1"/>
  <c r="P26" i="1" s="1"/>
  <c r="E26" i="1"/>
  <c r="B26" i="1"/>
  <c r="AJ25" i="1"/>
  <c r="AK25" i="1" s="1"/>
  <c r="AH25" i="1"/>
  <c r="AG25" i="1"/>
  <c r="AE25" i="1"/>
  <c r="AD25" i="1"/>
  <c r="AA25" i="1"/>
  <c r="AB25" i="1" s="1"/>
  <c r="X25" i="1"/>
  <c r="Y25" i="1" s="1"/>
  <c r="V25" i="1"/>
  <c r="U25" i="1"/>
  <c r="R25" i="1"/>
  <c r="S25" i="1" s="1"/>
  <c r="O25" i="1"/>
  <c r="P25" i="1" s="1"/>
  <c r="B25" i="1"/>
  <c r="E25" i="1" s="1"/>
  <c r="AK24" i="1"/>
  <c r="AJ24" i="1"/>
  <c r="AH24" i="1"/>
  <c r="AG24" i="1"/>
  <c r="AE24" i="1"/>
  <c r="AD24" i="1"/>
  <c r="AA24" i="1"/>
  <c r="AB24" i="1" s="1"/>
  <c r="Y24" i="1"/>
  <c r="X24" i="1"/>
  <c r="U24" i="1"/>
  <c r="V24" i="1" s="1"/>
  <c r="R24" i="1"/>
  <c r="S24" i="1" s="1"/>
  <c r="O24" i="1"/>
  <c r="P24" i="1" s="1"/>
  <c r="E24" i="1"/>
  <c r="B24" i="1"/>
  <c r="AJ23" i="1"/>
  <c r="AK23" i="1" s="1"/>
  <c r="AH23" i="1"/>
  <c r="AG23" i="1"/>
  <c r="AD23" i="1"/>
  <c r="AE23" i="1" s="1"/>
  <c r="AB23" i="1"/>
  <c r="AA23" i="1"/>
  <c r="Y23" i="1"/>
  <c r="X23" i="1"/>
  <c r="U23" i="1"/>
  <c r="V23" i="1" s="1"/>
  <c r="R23" i="1"/>
  <c r="S23" i="1" s="1"/>
  <c r="P23" i="1"/>
  <c r="O23" i="1"/>
  <c r="B23" i="1"/>
  <c r="E23" i="1" s="1"/>
  <c r="AJ22" i="1"/>
  <c r="AK22" i="1" s="1"/>
  <c r="AG22" i="1"/>
  <c r="AH22" i="1" s="1"/>
  <c r="AE22" i="1"/>
  <c r="AD22" i="1"/>
  <c r="AA22" i="1"/>
  <c r="AB22" i="1" s="1"/>
  <c r="Y22" i="1"/>
  <c r="X22" i="1"/>
  <c r="U22" i="1"/>
  <c r="V22" i="1" s="1"/>
  <c r="S22" i="1"/>
  <c r="R22" i="1"/>
  <c r="P22" i="1"/>
  <c r="O22" i="1"/>
  <c r="B22" i="1"/>
  <c r="E22" i="1" s="1"/>
  <c r="AJ21" i="1"/>
  <c r="AK21" i="1" s="1"/>
  <c r="AH21" i="1"/>
  <c r="AG21" i="1"/>
  <c r="AD21" i="1"/>
  <c r="AE21" i="1" s="1"/>
  <c r="AA21" i="1"/>
  <c r="AB21" i="1" s="1"/>
  <c r="X21" i="1"/>
  <c r="Y21" i="1" s="1"/>
  <c r="V21" i="1"/>
  <c r="U21" i="1"/>
  <c r="S21" i="1"/>
  <c r="R21" i="1"/>
  <c r="P21" i="1"/>
  <c r="O21" i="1"/>
  <c r="B21" i="1"/>
  <c r="E21" i="1" s="1"/>
  <c r="AK20" i="1"/>
  <c r="AJ20" i="1"/>
  <c r="AG20" i="1"/>
  <c r="AH20" i="1" s="1"/>
  <c r="AD20" i="1"/>
  <c r="AE20" i="1" s="1"/>
  <c r="AA20" i="1"/>
  <c r="AB20" i="1" s="1"/>
  <c r="Y20" i="1"/>
  <c r="X20" i="1"/>
  <c r="U20" i="1"/>
  <c r="V20" i="1" s="1"/>
  <c r="S20" i="1"/>
  <c r="R20" i="1"/>
  <c r="O20" i="1"/>
  <c r="P20" i="1" s="1"/>
  <c r="E20" i="1"/>
  <c r="B20" i="1"/>
  <c r="AK19" i="1"/>
  <c r="AJ19" i="1"/>
  <c r="AG19" i="1"/>
  <c r="AH19" i="1" s="1"/>
  <c r="AD19" i="1"/>
  <c r="AE19" i="1" s="1"/>
  <c r="AB19" i="1"/>
  <c r="AA19" i="1"/>
  <c r="X19" i="1"/>
  <c r="Y19" i="1" s="1"/>
  <c r="U19" i="1"/>
  <c r="V19" i="1" s="1"/>
  <c r="R19" i="1"/>
  <c r="S19" i="1" s="1"/>
  <c r="P19" i="1"/>
  <c r="O19" i="1"/>
  <c r="B19" i="1"/>
  <c r="E19" i="1" s="1"/>
  <c r="AK18" i="1"/>
  <c r="AJ18" i="1"/>
  <c r="AG18" i="1"/>
  <c r="AH18" i="1" s="1"/>
  <c r="AE18" i="1"/>
  <c r="AD18" i="1"/>
  <c r="AB18" i="1"/>
  <c r="AA18" i="1"/>
  <c r="X18" i="1"/>
  <c r="Y18" i="1" s="1"/>
  <c r="U18" i="1"/>
  <c r="V18" i="1" s="1"/>
  <c r="R18" i="1"/>
  <c r="S18" i="1" s="1"/>
  <c r="O18" i="1"/>
  <c r="P18" i="1" s="1"/>
  <c r="B18" i="1"/>
  <c r="E18" i="1" s="1"/>
  <c r="AJ17" i="1"/>
  <c r="AK17" i="1" s="1"/>
  <c r="AG17" i="1"/>
  <c r="AH17" i="1" s="1"/>
  <c r="AE17" i="1"/>
  <c r="AD17" i="1"/>
  <c r="AB17" i="1"/>
  <c r="AA17" i="1"/>
  <c r="X17" i="1"/>
  <c r="Y17" i="1" s="1"/>
  <c r="V17" i="1"/>
  <c r="U17" i="1"/>
  <c r="R17" i="1"/>
  <c r="S17" i="1" s="1"/>
  <c r="O17" i="1"/>
  <c r="P17" i="1" s="1"/>
  <c r="B17" i="1"/>
  <c r="E17" i="1" s="1"/>
  <c r="AK16" i="1"/>
  <c r="AJ16" i="1"/>
  <c r="AG16" i="1"/>
  <c r="AH16" i="1" s="1"/>
  <c r="AD16" i="1"/>
  <c r="AE16" i="1" s="1"/>
  <c r="AA16" i="1"/>
  <c r="AB16" i="1" s="1"/>
  <c r="Y16" i="1"/>
  <c r="X16" i="1"/>
  <c r="U16" i="1"/>
  <c r="V16" i="1" s="1"/>
  <c r="R16" i="1"/>
  <c r="S16" i="1" s="1"/>
  <c r="O16" i="1"/>
  <c r="P16" i="1" s="1"/>
  <c r="E16" i="1"/>
  <c r="B16" i="1"/>
  <c r="AJ15" i="1"/>
  <c r="AK15" i="1" s="1"/>
  <c r="AG15" i="1"/>
  <c r="AH15" i="1" s="1"/>
  <c r="AD15" i="1"/>
  <c r="AE15" i="1" s="1"/>
  <c r="AB15" i="1"/>
  <c r="AA15" i="1"/>
  <c r="X15" i="1"/>
  <c r="Y15" i="1" s="1"/>
  <c r="U15" i="1"/>
  <c r="V15" i="1" s="1"/>
  <c r="R15" i="1"/>
  <c r="S15" i="1" s="1"/>
  <c r="P15" i="1"/>
  <c r="O15" i="1"/>
  <c r="B15" i="1"/>
  <c r="E15" i="1" s="1"/>
  <c r="AJ14" i="1"/>
  <c r="AK14" i="1" s="1"/>
  <c r="AG14" i="1"/>
  <c r="AH14" i="1" s="1"/>
  <c r="AE14" i="1"/>
  <c r="AD14" i="1"/>
  <c r="AA14" i="1"/>
  <c r="AB14" i="1" s="1"/>
  <c r="X14" i="1"/>
  <c r="Y14" i="1" s="1"/>
  <c r="U14" i="1"/>
  <c r="V14" i="1" s="1"/>
  <c r="S14" i="1"/>
  <c r="R14" i="1"/>
  <c r="O14" i="1"/>
  <c r="P14" i="1" s="1"/>
  <c r="B14" i="1"/>
  <c r="E14" i="1" s="1"/>
  <c r="AJ13" i="1"/>
  <c r="AK13" i="1" s="1"/>
  <c r="AH13" i="1"/>
  <c r="AG13" i="1"/>
  <c r="AD13" i="1"/>
  <c r="AE13" i="1" s="1"/>
  <c r="AA13" i="1"/>
  <c r="AB13" i="1" s="1"/>
  <c r="X13" i="1"/>
  <c r="Y13" i="1" s="1"/>
  <c r="V13" i="1"/>
  <c r="U13" i="1"/>
  <c r="R13" i="1"/>
  <c r="S13" i="1" s="1"/>
  <c r="O13" i="1"/>
  <c r="P13" i="1" s="1"/>
  <c r="B13" i="1"/>
  <c r="E13" i="1" s="1"/>
  <c r="AK12" i="1"/>
  <c r="AJ12" i="1"/>
  <c r="AG12" i="1"/>
  <c r="AH12" i="1" s="1"/>
  <c r="AD12" i="1"/>
  <c r="AE12" i="1" s="1"/>
  <c r="AA12" i="1"/>
  <c r="AB12" i="1" s="1"/>
  <c r="Y12" i="1"/>
  <c r="X12" i="1"/>
  <c r="U12" i="1"/>
  <c r="V12" i="1" s="1"/>
  <c r="R12" i="1"/>
  <c r="S12" i="1" s="1"/>
  <c r="O12" i="1"/>
  <c r="P12" i="1" s="1"/>
  <c r="E12" i="1"/>
  <c r="B12" i="1"/>
  <c r="AJ11" i="1"/>
  <c r="AK11" i="1" s="1"/>
  <c r="AG11" i="1"/>
  <c r="AH11" i="1" s="1"/>
  <c r="AD11" i="1"/>
  <c r="AE11" i="1" s="1"/>
  <c r="AB11" i="1"/>
  <c r="AA11" i="1"/>
  <c r="X11" i="1"/>
  <c r="Y11" i="1" s="1"/>
  <c r="U11" i="1"/>
  <c r="V11" i="1" s="1"/>
  <c r="R11" i="1"/>
  <c r="S11" i="1" s="1"/>
  <c r="P11" i="1"/>
  <c r="O11" i="1"/>
  <c r="B11" i="1"/>
  <c r="E11" i="1" s="1"/>
  <c r="AJ10" i="1"/>
  <c r="AK10" i="1" s="1"/>
  <c r="AG10" i="1"/>
  <c r="AH10" i="1" s="1"/>
  <c r="AE10" i="1"/>
  <c r="AD10" i="1"/>
  <c r="AA10" i="1"/>
  <c r="AB10" i="1" s="1"/>
  <c r="X10" i="1"/>
  <c r="Y10" i="1" s="1"/>
  <c r="U10" i="1"/>
  <c r="V10" i="1" s="1"/>
  <c r="S10" i="1"/>
  <c r="R10" i="1"/>
  <c r="O10" i="1"/>
  <c r="P10" i="1" s="1"/>
  <c r="B10" i="1"/>
  <c r="E10" i="1" s="1"/>
  <c r="AJ9" i="1"/>
  <c r="AK9" i="1" s="1"/>
  <c r="AH9" i="1"/>
  <c r="AG9" i="1"/>
  <c r="AD9" i="1"/>
  <c r="AE9" i="1" s="1"/>
  <c r="AA9" i="1"/>
  <c r="AB9" i="1" s="1"/>
  <c r="X9" i="1"/>
  <c r="Y9" i="1" s="1"/>
  <c r="V9" i="1"/>
  <c r="U9" i="1"/>
  <c r="R9" i="1"/>
  <c r="S9" i="1" s="1"/>
  <c r="O9" i="1"/>
  <c r="P9" i="1" s="1"/>
  <c r="B9" i="1"/>
  <c r="E9" i="1" s="1"/>
  <c r="AK8" i="1"/>
  <c r="AJ8" i="1"/>
  <c r="AG8" i="1"/>
  <c r="AH8" i="1" s="1"/>
  <c r="AD8" i="1"/>
  <c r="AE8" i="1" s="1"/>
  <c r="AA8" i="1"/>
  <c r="AB8" i="1" s="1"/>
  <c r="Y8" i="1"/>
  <c r="X8" i="1"/>
  <c r="U8" i="1"/>
  <c r="V8" i="1" s="1"/>
  <c r="R8" i="1"/>
  <c r="S8" i="1" s="1"/>
  <c r="O8" i="1"/>
  <c r="P8" i="1" s="1"/>
  <c r="E8" i="1"/>
  <c r="B8" i="1"/>
  <c r="AJ7" i="1"/>
  <c r="AK7" i="1" s="1"/>
  <c r="AG7" i="1"/>
  <c r="AH7" i="1" s="1"/>
  <c r="AD7" i="1"/>
  <c r="AE7" i="1" s="1"/>
  <c r="AB7" i="1"/>
  <c r="AA7" i="1"/>
  <c r="X7" i="1"/>
  <c r="Y7" i="1" s="1"/>
  <c r="U7" i="1"/>
  <c r="V7" i="1" s="1"/>
  <c r="R7" i="1"/>
  <c r="S7" i="1" s="1"/>
  <c r="P7" i="1"/>
  <c r="O7" i="1"/>
  <c r="B7" i="1"/>
  <c r="E7" i="1" s="1"/>
  <c r="AJ6" i="1"/>
  <c r="AK6" i="1" s="1"/>
  <c r="AG6" i="1"/>
  <c r="AH6" i="1" s="1"/>
  <c r="AE6" i="1"/>
  <c r="AD6" i="1"/>
  <c r="AA6" i="1"/>
  <c r="AB6" i="1" s="1"/>
  <c r="X6" i="1"/>
  <c r="Y6" i="1" s="1"/>
  <c r="U6" i="1"/>
  <c r="V6" i="1" s="1"/>
  <c r="S6" i="1"/>
  <c r="R6" i="1"/>
  <c r="O6" i="1"/>
  <c r="P6" i="1" s="1"/>
  <c r="B6" i="1"/>
  <c r="E6" i="1" s="1"/>
  <c r="AJ5" i="1"/>
  <c r="AK5" i="1" s="1"/>
  <c r="AH5" i="1"/>
  <c r="AG5" i="1"/>
  <c r="AD5" i="1"/>
  <c r="AE5" i="1" s="1"/>
  <c r="AA5" i="1"/>
  <c r="AB5" i="1" s="1"/>
  <c r="X5" i="1"/>
  <c r="Y5" i="1" s="1"/>
  <c r="V5" i="1"/>
  <c r="U5" i="1"/>
  <c r="R5" i="1"/>
  <c r="S5" i="1" s="1"/>
  <c r="O5" i="1"/>
  <c r="P5" i="1" s="1"/>
  <c r="B5" i="1"/>
  <c r="E5" i="1" s="1"/>
  <c r="AK4" i="1"/>
  <c r="AJ4" i="1"/>
  <c r="AG4" i="1"/>
  <c r="AH4" i="1" s="1"/>
  <c r="AD4" i="1"/>
  <c r="AE4" i="1" s="1"/>
  <c r="AA4" i="1"/>
  <c r="AB4" i="1" s="1"/>
  <c r="Y4" i="1"/>
  <c r="X4" i="1"/>
  <c r="U4" i="1"/>
  <c r="V4" i="1" s="1"/>
  <c r="R4" i="1"/>
  <c r="S4" i="1" s="1"/>
  <c r="O4" i="1"/>
  <c r="P4" i="1" s="1"/>
  <c r="E4" i="1"/>
  <c r="B4" i="1"/>
  <c r="AJ3" i="1"/>
  <c r="AK3" i="1" s="1"/>
  <c r="AG3" i="1"/>
  <c r="AH3" i="1" s="1"/>
  <c r="AD3" i="1"/>
  <c r="AE3" i="1" s="1"/>
  <c r="AB3" i="1"/>
  <c r="AA3" i="1"/>
  <c r="X3" i="1"/>
  <c r="Y3" i="1" s="1"/>
  <c r="U3" i="1"/>
  <c r="V3" i="1" s="1"/>
  <c r="R3" i="1"/>
  <c r="S3" i="1" s="1"/>
  <c r="P3" i="1"/>
  <c r="O3" i="1"/>
  <c r="B3" i="1"/>
  <c r="E3" i="1" s="1"/>
  <c r="AJ2" i="1"/>
  <c r="AG2" i="1"/>
  <c r="AE2" i="1"/>
  <c r="AD2" i="1"/>
  <c r="AA2" i="1"/>
  <c r="AB2" i="1" s="1"/>
  <c r="X2" i="1"/>
  <c r="U2" i="1"/>
  <c r="S2" i="1"/>
  <c r="R2" i="1"/>
  <c r="O2" i="1"/>
  <c r="B2" i="1"/>
  <c r="E2" i="1" s="1"/>
  <c r="X127" i="1" l="1"/>
  <c r="X125" i="1"/>
  <c r="X126" i="1"/>
  <c r="X124" i="1"/>
  <c r="AJ126" i="1"/>
  <c r="AJ124" i="1"/>
  <c r="AJ125" i="1"/>
  <c r="AJ127" i="1"/>
  <c r="Y2" i="1"/>
  <c r="AK2" i="1"/>
  <c r="O127" i="1"/>
  <c r="O126" i="1"/>
  <c r="O125" i="1"/>
  <c r="O124" i="1"/>
  <c r="R126" i="1"/>
  <c r="R124" i="1"/>
  <c r="R127" i="1"/>
  <c r="R125" i="1"/>
  <c r="AD127" i="1"/>
  <c r="AD125" i="1"/>
  <c r="AD124" i="1"/>
  <c r="AD126" i="1"/>
  <c r="AA127" i="1"/>
  <c r="AA126" i="1"/>
  <c r="AA125" i="1"/>
  <c r="AA124" i="1"/>
  <c r="P2" i="1"/>
  <c r="U127" i="1"/>
  <c r="U126" i="1"/>
  <c r="U125" i="1"/>
  <c r="U124" i="1"/>
  <c r="AG127" i="1"/>
  <c r="AG126" i="1"/>
  <c r="AG125" i="1"/>
  <c r="AG124" i="1"/>
  <c r="V2" i="1"/>
  <c r="AH2" i="1"/>
</calcChain>
</file>

<file path=xl/sharedStrings.xml><?xml version="1.0" encoding="utf-8"?>
<sst xmlns="http://schemas.openxmlformats.org/spreadsheetml/2006/main" count="586" uniqueCount="332">
  <si>
    <t>MPA</t>
  </si>
  <si>
    <t>Ecoregion</t>
  </si>
  <si>
    <t>State</t>
  </si>
  <si>
    <t>Regulations</t>
  </si>
  <si>
    <t>Enforcement</t>
  </si>
  <si>
    <t>Age</t>
  </si>
  <si>
    <t>Area</t>
  </si>
  <si>
    <t>Isolation</t>
  </si>
  <si>
    <t>Species richness</t>
  </si>
  <si>
    <t>lnSppRich</t>
  </si>
  <si>
    <t>SetSppRich_Hi</t>
  </si>
  <si>
    <t>Species richness (large fishes)</t>
  </si>
  <si>
    <t>lnSppRichLarge</t>
  </si>
  <si>
    <t>SetSppRichLarge_Hi</t>
  </si>
  <si>
    <t>Biomass (g)</t>
  </si>
  <si>
    <t>lnBiomass</t>
  </si>
  <si>
    <t>SetBio_Hi</t>
  </si>
  <si>
    <t>Biomass large fishes (g)</t>
  </si>
  <si>
    <t>lnBiomassLarge</t>
  </si>
  <si>
    <t>SetBioLarge_Hi</t>
  </si>
  <si>
    <t>Shark (g)</t>
  </si>
  <si>
    <t>lnShark</t>
  </si>
  <si>
    <t>SetShark_Hi</t>
  </si>
  <si>
    <t>Grouper (g)</t>
  </si>
  <si>
    <t>lnGrouper</t>
  </si>
  <si>
    <t>SetGrouper_Hi</t>
  </si>
  <si>
    <t>Jacks (g)</t>
  </si>
  <si>
    <t>lnJacks</t>
  </si>
  <si>
    <t>SetJack_Hi</t>
  </si>
  <si>
    <t>Damselfishes (g)</t>
  </si>
  <si>
    <t>LnDamsel</t>
  </si>
  <si>
    <t>SetDamsel_Hi</t>
  </si>
  <si>
    <t>Aldinga Reef</t>
  </si>
  <si>
    <t xml:space="preserve">001. Aldinga Reef </t>
  </si>
  <si>
    <t>South Australian Gulfs</t>
  </si>
  <si>
    <t>South Australia</t>
  </si>
  <si>
    <t>Baie Ternay</t>
  </si>
  <si>
    <t xml:space="preserve">002. Baie Ternay </t>
  </si>
  <si>
    <t>Seychelles</t>
  </si>
  <si>
    <t>Batemans Marine Park</t>
  </si>
  <si>
    <t>a</t>
  </si>
  <si>
    <t>003. Batemans Marine Park a</t>
  </si>
  <si>
    <t>Cape Howe</t>
  </si>
  <si>
    <t>New South Wales</t>
  </si>
  <si>
    <t>Beware Reef Marine Sanctuary</t>
  </si>
  <si>
    <t xml:space="preserve">004. Beware Reef Marine Sanctuary </t>
  </si>
  <si>
    <t>Victoria</t>
  </si>
  <si>
    <t>Bushrangers Bay Aquatic Reserve</t>
  </si>
  <si>
    <t xml:space="preserve">005. Bushrangers Bay Aquatic Reserve </t>
  </si>
  <si>
    <t>Cabbage Tree Bay Aquatic Reserve</t>
  </si>
  <si>
    <t xml:space="preserve">006. Cabbage Tree Bay Aquatic Reserve </t>
  </si>
  <si>
    <t>Manning-Hawkesbury</t>
  </si>
  <si>
    <t>Caletas</t>
  </si>
  <si>
    <t xml:space="preserve">007. Caletas </t>
  </si>
  <si>
    <t>Nicoya</t>
  </si>
  <si>
    <t>Costa Rica</t>
  </si>
  <si>
    <t>Camaronal</t>
  </si>
  <si>
    <t xml:space="preserve">008. Camaronal </t>
  </si>
  <si>
    <t>Cape Byron Marine Park</t>
  </si>
  <si>
    <t xml:space="preserve">009. Cape Byron Marine Park </t>
  </si>
  <si>
    <t>Tweed-Moreton</t>
  </si>
  <si>
    <t>Cape Howe Marine National Park</t>
  </si>
  <si>
    <t xml:space="preserve">010. Cape Howe Marine National Park </t>
  </si>
  <si>
    <t>Cape Rodney to Okakari Point Marine Reserve</t>
  </si>
  <si>
    <t xml:space="preserve">011. Cape Rodney to Okakari Point Marine Reserve </t>
  </si>
  <si>
    <t>Northeastern New Zealand</t>
  </si>
  <si>
    <t>New Zealand</t>
  </si>
  <si>
    <t>Cathedral Cove Marine Reserve</t>
  </si>
  <si>
    <t xml:space="preserve">012. Cathedral Cove Marine Reserve </t>
  </si>
  <si>
    <t>Channel Islands National Marine Sanctuary</t>
  </si>
  <si>
    <t>013. Channel Islands National Marine Sanctuary a</t>
  </si>
  <si>
    <t>Northern California</t>
  </si>
  <si>
    <t>California</t>
  </si>
  <si>
    <t>b</t>
  </si>
  <si>
    <t>014. Channel Islands National Marine Sanctuary b</t>
  </si>
  <si>
    <t>Southern California Bight</t>
  </si>
  <si>
    <t>Cocos National Park</t>
  </si>
  <si>
    <t xml:space="preserve">015. Cocos National Park </t>
  </si>
  <si>
    <t>Cocos Islands</t>
  </si>
  <si>
    <t>Coiba National Park</t>
  </si>
  <si>
    <t>016. Coiba National Park a</t>
  </si>
  <si>
    <t>Panama</t>
  </si>
  <si>
    <t>Ponta da Baleia-Abrolhos</t>
  </si>
  <si>
    <t>017. Ponta da Baleia-Abrolhos a</t>
  </si>
  <si>
    <t>Eastern Brazil</t>
  </si>
  <si>
    <t>Brazil</t>
  </si>
  <si>
    <t>Fiordo Comau  Protected Area</t>
  </si>
  <si>
    <t xml:space="preserve">018. Fiordo Comau  Protected Area </t>
  </si>
  <si>
    <t>Chiloense</t>
  </si>
  <si>
    <t>Chile</t>
  </si>
  <si>
    <t>Florida Keys National Marine Sanctuary</t>
  </si>
  <si>
    <t>019. Florida Keys National Marine Sanctuary a</t>
  </si>
  <si>
    <t>Floridian</t>
  </si>
  <si>
    <t>Florida</t>
  </si>
  <si>
    <t>020. Florida Keys National Marine Sanctuary b</t>
  </si>
  <si>
    <t>United States</t>
  </si>
  <si>
    <t>Fly Point-Halifax Park</t>
  </si>
  <si>
    <t xml:space="preserve">021. Fly Point-Halifax Park </t>
  </si>
  <si>
    <t>Galapagos Marine Reserve</t>
  </si>
  <si>
    <t>022. Galapagos Marine Reserve a</t>
  </si>
  <si>
    <t>Eastern Galapagos Islands</t>
  </si>
  <si>
    <t>Ecuador</t>
  </si>
  <si>
    <t>023. Galapagos Marine Reserve b</t>
  </si>
  <si>
    <t>Northern Galapagos Islands</t>
  </si>
  <si>
    <t>c</t>
  </si>
  <si>
    <t>024. Galapagos Marine Reserve c</t>
  </si>
  <si>
    <t>Western Galapagos Islands</t>
  </si>
  <si>
    <t>Golfo de Chiriqui Marine National Park</t>
  </si>
  <si>
    <t xml:space="preserve">025. Golfo de Chiriqui Marine National Park </t>
  </si>
  <si>
    <t>Governor Island Marine Nature Reserve</t>
  </si>
  <si>
    <t xml:space="preserve">026. Governor Island Marine Nature Reserve </t>
  </si>
  <si>
    <t>Bassian</t>
  </si>
  <si>
    <t>Tasmania</t>
  </si>
  <si>
    <t>Great Barrier Reef MP</t>
  </si>
  <si>
    <t>027. Great Barrier Reef MP a</t>
  </si>
  <si>
    <t>Southern Great Barrier Reef</t>
  </si>
  <si>
    <t>Queensland</t>
  </si>
  <si>
    <t>028. Great Barrier Reef MP b</t>
  </si>
  <si>
    <t>Northern Great Barrier Reef</t>
  </si>
  <si>
    <t>Hanauma Bay Marine Life Conservation District</t>
  </si>
  <si>
    <t xml:space="preserve">029. Hanauma Bay Marine Life Conservation District </t>
  </si>
  <si>
    <t>Hawaii</t>
  </si>
  <si>
    <t>Isla de Taboga e Isla de Uraba Wildlife Refuge</t>
  </si>
  <si>
    <t xml:space="preserve">030. Isla de Taboga e Isla de Uraba Wildlife Refuge </t>
  </si>
  <si>
    <t>Panama Bight</t>
  </si>
  <si>
    <t>Jervis Bay</t>
  </si>
  <si>
    <t>031. Jervis Bay a</t>
  </si>
  <si>
    <t>Jurien Bay</t>
  </si>
  <si>
    <t>032. Jurien Bay a</t>
  </si>
  <si>
    <t>Houtman</t>
  </si>
  <si>
    <t>Western Australia</t>
  </si>
  <si>
    <t>Kent Group Marine Park</t>
  </si>
  <si>
    <t>033. Kent Group Marine Park a</t>
  </si>
  <si>
    <t>Kermadec Marine Reserve</t>
  </si>
  <si>
    <t xml:space="preserve">034. Kermadec Marine Reserve </t>
  </si>
  <si>
    <t>Kermadec Island</t>
  </si>
  <si>
    <t>La Restinga-Mar de las Calmas MPA</t>
  </si>
  <si>
    <t xml:space="preserve">035. La Restinga-Mar de las Calmas MPA </t>
  </si>
  <si>
    <t>Azores Canaries Madeira</t>
  </si>
  <si>
    <t>Spain</t>
  </si>
  <si>
    <t>La RŽserve Naturelle Marine de Cerbre Banyuls</t>
  </si>
  <si>
    <t xml:space="preserve">036. La RŽserve Naturelle Marine de Cerbre Banyuls </t>
  </si>
  <si>
    <t>Western Mediterranean</t>
  </si>
  <si>
    <t>France</t>
  </si>
  <si>
    <t>Lord Howe Commonwealth MPA</t>
  </si>
  <si>
    <t>037. Lord Howe Commonwealth MPA a</t>
  </si>
  <si>
    <t>Lord Howe and Norfolk Islands</t>
  </si>
  <si>
    <t>Australia</t>
  </si>
  <si>
    <t>Lord Howe Island Marine Park</t>
  </si>
  <si>
    <t>038. Lord Howe Island Marine Park a</t>
  </si>
  <si>
    <t>Machalilla</t>
  </si>
  <si>
    <t xml:space="preserve">039. Machalilla </t>
  </si>
  <si>
    <t>Guayaquil</t>
  </si>
  <si>
    <t>Malpelo Flora and Fauna Sanctuary</t>
  </si>
  <si>
    <t xml:space="preserve">040. Malpelo Flora and Fauna Sanctuary </t>
  </si>
  <si>
    <t>Colombia</t>
  </si>
  <si>
    <t>Maria Island Marine Reserve</t>
  </si>
  <si>
    <t xml:space="preserve">041. Maria Island Marine Reserve </t>
  </si>
  <si>
    <t>Marmion Marine Park</t>
  </si>
  <si>
    <t>042. Marmion Marine Park a</t>
  </si>
  <si>
    <t>Mnazi Bay-Ruvuma Estuary Marine Park</t>
  </si>
  <si>
    <t xml:space="preserve">043. Mnazi Bay-Ruvuma Estuary Marine Park </t>
  </si>
  <si>
    <t>East African Coral Coast</t>
  </si>
  <si>
    <t>Tanzania</t>
  </si>
  <si>
    <t>Motu Motiro Hiva</t>
  </si>
  <si>
    <t xml:space="preserve">044. Motu Motiro Hiva </t>
  </si>
  <si>
    <t>Easter Island</t>
  </si>
  <si>
    <t>Mushi Mas Mingili Thila</t>
  </si>
  <si>
    <t xml:space="preserve">045. Mushi Mas Mingili Thila </t>
  </si>
  <si>
    <t>Maldives</t>
  </si>
  <si>
    <t>Ninepin Point Marine Reserve</t>
  </si>
  <si>
    <t xml:space="preserve">046. Ninepin Point Marine Reserve </t>
  </si>
  <si>
    <t>Ningaloo Marine Park</t>
  </si>
  <si>
    <t>047. Ningaloo Marine Park a</t>
  </si>
  <si>
    <t>Exmouth to Broome</t>
  </si>
  <si>
    <t>048. Ningaloo Marine Park b</t>
  </si>
  <si>
    <t>Ningaloo</t>
  </si>
  <si>
    <t>Pangaimotu Reef MPA</t>
  </si>
  <si>
    <t xml:space="preserve">049. Pangaimotu Reef MPA </t>
  </si>
  <si>
    <t>Tonga Islands</t>
  </si>
  <si>
    <t>Tonga</t>
  </si>
  <si>
    <t>Point Cooke Marine Sanctuary</t>
  </si>
  <si>
    <t xml:space="preserve">050. Point Cooke Marine Sanctuary </t>
  </si>
  <si>
    <t>Point Lobos State Marine Reserve</t>
  </si>
  <si>
    <t xml:space="preserve">051. Point Lobos State Marine Reserve </t>
  </si>
  <si>
    <t>Poor Knights Island Marine Reserve</t>
  </si>
  <si>
    <t xml:space="preserve">052. Poor Knights Island Marine Reserve </t>
  </si>
  <si>
    <t>Port Davey National Park</t>
  </si>
  <si>
    <t>053. Port Davey National Park a</t>
  </si>
  <si>
    <t>Port Noarlunga Reef</t>
  </si>
  <si>
    <t xml:space="preserve">054. Port Noarlunga Reef </t>
  </si>
  <si>
    <t>Port Phillip Heads Marine National Park</t>
  </si>
  <si>
    <t xml:space="preserve">055. Port Phillip Heads Marine National Park </t>
  </si>
  <si>
    <t>Port Stephens Great Lake Marine Park</t>
  </si>
  <si>
    <t>056. Port Stephens Great Lake Marine Park a</t>
  </si>
  <si>
    <t>Regno di Nettuno</t>
  </si>
  <si>
    <t>057. Regno di Nettuno a</t>
  </si>
  <si>
    <t>Italy</t>
  </si>
  <si>
    <t>Rickett's Point Marine Sanctuary</t>
  </si>
  <si>
    <t xml:space="preserve">058. Rickett's Point Marine Sanctuary </t>
  </si>
  <si>
    <t>Rose Atoll National Wildlife Refuge</t>
  </si>
  <si>
    <t xml:space="preserve">059. Rose Atoll National Wildlife Refuge </t>
  </si>
  <si>
    <t>Samoa Islands</t>
  </si>
  <si>
    <t>American Samoa</t>
  </si>
  <si>
    <t>Rottnest Island</t>
  </si>
  <si>
    <t>060. Rottnest Island a</t>
  </si>
  <si>
    <t>Leeuwin</t>
  </si>
  <si>
    <t>Seaflower Area Marina Protegida</t>
  </si>
  <si>
    <t>061. Seaflower Area Marina Protegida a</t>
  </si>
  <si>
    <t>Southwestern Caribbean</t>
  </si>
  <si>
    <t>Sesoko Scientific Research Area</t>
  </si>
  <si>
    <t xml:space="preserve">062. Sesoko Scientific Research Area </t>
  </si>
  <si>
    <t>South Kuroshio</t>
  </si>
  <si>
    <t>Japan</t>
  </si>
  <si>
    <t>Shiprock Aquatic Reserve</t>
  </si>
  <si>
    <t xml:space="preserve">063. Shiprock Aquatic Reserve </t>
  </si>
  <si>
    <t>Shiraiwazaki Marine Park</t>
  </si>
  <si>
    <t xml:space="preserve">064. Shiraiwazaki Marine Park </t>
  </si>
  <si>
    <t>Central Kuroshio Current</t>
  </si>
  <si>
    <t>Solitary Islands Marine Park</t>
  </si>
  <si>
    <t>065. Solitary Islands Marine Park a</t>
  </si>
  <si>
    <t>Sund Rock Marine Preserve</t>
  </si>
  <si>
    <t xml:space="preserve">066. Sund Rock Marine Preserve </t>
  </si>
  <si>
    <t>Puget Trough/Georgia Basin</t>
  </si>
  <si>
    <t>Washington</t>
  </si>
  <si>
    <t>Table Mountain National Park</t>
  </si>
  <si>
    <t>067. Table Mountain National Park a</t>
  </si>
  <si>
    <t>Agulhas Bank</t>
  </si>
  <si>
    <t>South Africa</t>
  </si>
  <si>
    <t>Tawharanui Marine Reserve</t>
  </si>
  <si>
    <t xml:space="preserve">068. Tawharanui Marine Reserve </t>
  </si>
  <si>
    <t>Te Matuku Marine Reserve</t>
  </si>
  <si>
    <t xml:space="preserve">069. Te Matuku Marine Reserve </t>
  </si>
  <si>
    <t>Te Paepae o Aotea Marine Reserve</t>
  </si>
  <si>
    <t xml:space="preserve">070. Te Paepae o Aotea Marine Reserve </t>
  </si>
  <si>
    <t>Tinderbox Marine Reserve</t>
  </si>
  <si>
    <t xml:space="preserve">071. Tinderbox Marine Reserve </t>
  </si>
  <si>
    <t>Tsitsikamma National Park</t>
  </si>
  <si>
    <t xml:space="preserve">072. Tsitsikamma National Park </t>
  </si>
  <si>
    <t>Tuhua/Mayor Island marine reserve</t>
  </si>
  <si>
    <t xml:space="preserve">073. Tuhua/Mayor Island marine reserve </t>
  </si>
  <si>
    <t>Tulamben</t>
  </si>
  <si>
    <t xml:space="preserve">074. Tulamben </t>
  </si>
  <si>
    <t>Lesser Sunda</t>
  </si>
  <si>
    <t>Indonesia</t>
  </si>
  <si>
    <t>Ushibuka Marine Park</t>
  </si>
  <si>
    <t xml:space="preserve">075. Ushibuka Marine Park </t>
  </si>
  <si>
    <t>076. Batemans Marine Park b</t>
  </si>
  <si>
    <t>Beacon Island Reef Observation Area</t>
  </si>
  <si>
    <t xml:space="preserve">077. Beacon Island Reef Observation Area </t>
  </si>
  <si>
    <t>Bonaire</t>
  </si>
  <si>
    <t xml:space="preserve">078. Bonaire </t>
  </si>
  <si>
    <t>Southern Caribbean</t>
  </si>
  <si>
    <t>Netherlands Antilles</t>
  </si>
  <si>
    <t>Bronte-Coogee Aquatic Reserve</t>
  </si>
  <si>
    <t xml:space="preserve">079. Bronte-Coogee Aquatic Reserve </t>
  </si>
  <si>
    <t>080. Channel Islands National Marine Sanctuary c</t>
  </si>
  <si>
    <t>d</t>
  </si>
  <si>
    <t>081. Channel Islands National Marine Sanctuary d</t>
  </si>
  <si>
    <t>082. Coiba National Park b</t>
  </si>
  <si>
    <t>Coral Patches Reef Observation Area</t>
  </si>
  <si>
    <t xml:space="preserve">083. Coral Patches Reef Observation Area </t>
  </si>
  <si>
    <t>Coringa-Herald Nature Reserve</t>
  </si>
  <si>
    <t xml:space="preserve">084. Coringa-Herald Nature Reserve </t>
  </si>
  <si>
    <t>Coral Sea</t>
  </si>
  <si>
    <t>085. Ponta da Baleia-Abrolhos b</t>
  </si>
  <si>
    <t>086. Florida Keys National Marine Sanctuary c</t>
  </si>
  <si>
    <t xml:space="preserve">087. Fly Point-Halifax Park </t>
  </si>
  <si>
    <t>088. Galapagos Marine Reserve d</t>
  </si>
  <si>
    <t>e</t>
  </si>
  <si>
    <t>089. Galapagos Marine Reserve e</t>
  </si>
  <si>
    <t>f</t>
  </si>
  <si>
    <t>090. Galapagos Marine Reserve f</t>
  </si>
  <si>
    <t>091. Great Barrier Reef MP c</t>
  </si>
  <si>
    <t>092. Great Barrier Reef MP d</t>
  </si>
  <si>
    <t>Illa del Toro</t>
  </si>
  <si>
    <t xml:space="preserve">093. Illa del Toro </t>
  </si>
  <si>
    <t>094. Jervis Bay b</t>
  </si>
  <si>
    <t>095. Jurien Bay b</t>
  </si>
  <si>
    <t>Kawasan Wisata</t>
  </si>
  <si>
    <t xml:space="preserve">096. Kawasan Wisata </t>
  </si>
  <si>
    <t>Western Sumatra</t>
  </si>
  <si>
    <t>097. Kent Group Marine Park b</t>
  </si>
  <si>
    <t>Las Perlas Marine Special Management Zone</t>
  </si>
  <si>
    <t xml:space="preserve">098. Las Perlas Marine Special Management Zone </t>
  </si>
  <si>
    <t>Leo Island Reef Observation Area</t>
  </si>
  <si>
    <t xml:space="preserve">099. Leo Island Reef Observation Area </t>
  </si>
  <si>
    <t>Levante de Mallorca Cala Ratjada</t>
  </si>
  <si>
    <t xml:space="preserve">100. Levante de Mallorca Cala Ratjada </t>
  </si>
  <si>
    <t>101. Lord Howe Commonwealth MPA b</t>
  </si>
  <si>
    <t>102. Lord Howe Island Marine Park b</t>
  </si>
  <si>
    <t>103. Marmion Marine Park b</t>
  </si>
  <si>
    <t>104. Ningaloo Marine Park c</t>
  </si>
  <si>
    <t>105. Ningaloo Marine Park d</t>
  </si>
  <si>
    <t>North Sydney Harbour Aquatic Reserve</t>
  </si>
  <si>
    <t xml:space="preserve">106. North Sydney Harbour Aquatic Reserve </t>
  </si>
  <si>
    <t>Panglima Laut</t>
  </si>
  <si>
    <t xml:space="preserve">107. Panglima Laut </t>
  </si>
  <si>
    <t>108. Port Davey National Park b</t>
  </si>
  <si>
    <t>109. Port Stephens Great Lake Marine Park b</t>
  </si>
  <si>
    <t>Pupukea Marine Life Conservation District</t>
  </si>
  <si>
    <t xml:space="preserve">110. Pupukea Marine Life Conservation District </t>
  </si>
  <si>
    <t>111. Regno di Nettuno b</t>
  </si>
  <si>
    <t>Rose Atoll National Monument</t>
  </si>
  <si>
    <t xml:space="preserve">112. Rose Atoll National Monument </t>
  </si>
  <si>
    <t>113. Rottnest Island b</t>
  </si>
  <si>
    <t>114. Rottnest Island c</t>
  </si>
  <si>
    <t>115. Seaflower Area Marina Protegida b</t>
  </si>
  <si>
    <t>Shoalwater Islands Marine Park</t>
  </si>
  <si>
    <t xml:space="preserve">116. Shoalwater Islands Marine Park </t>
  </si>
  <si>
    <t>117. Solitary Islands Marine Park b</t>
  </si>
  <si>
    <t>St. Abbs and Eyemouth  Marine Reserve</t>
  </si>
  <si>
    <t xml:space="preserve">118. St. Abbs and Eyemouth  Marine Reserve </t>
  </si>
  <si>
    <t>North Sea</t>
  </si>
  <si>
    <t>Scotland</t>
  </si>
  <si>
    <t>Strangford Lough Marine Nature Reserve</t>
  </si>
  <si>
    <t xml:space="preserve">119. Strangford Lough Marine Nature Reserve </t>
  </si>
  <si>
    <t>Celtic Seas</t>
  </si>
  <si>
    <t>Northern Ireland</t>
  </si>
  <si>
    <t>120. Table Mountain National Park b</t>
  </si>
  <si>
    <t>Wadi El Gemal - Hamata Reserve</t>
  </si>
  <si>
    <t xml:space="preserve">121. Wadi El Gemal - Hamata Reserve </t>
  </si>
  <si>
    <t>Northern and Central Red Sea</t>
  </si>
  <si>
    <t>Egypt</t>
  </si>
  <si>
    <t>Min</t>
  </si>
  <si>
    <t>Mean</t>
  </si>
  <si>
    <t>Median</t>
  </si>
  <si>
    <t>Max</t>
  </si>
  <si>
    <t>ln</t>
  </si>
  <si>
    <t>High</t>
  </si>
  <si>
    <t>Med</t>
  </si>
  <si>
    <t>Low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</si>
</sst>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00"/>
    <numFmt numFmtId="165" formatCode="0.0"/>
    <numFmt numFmtId="166" formatCode="0.000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164" fontId="1" fillId="0" borderId="0" xfId="0" applyNumberFormat="1" applyFont="1" applyFill="1" applyAlignment="1">
      <alignment wrapText="1"/>
    </xf>
    <xf numFmtId="0" fontId="1" fillId="0" borderId="1" xfId="0" applyFont="1" applyFill="1" applyBorder="1" applyAlignment="1">
      <alignment horizontal="left" textRotation="90" wrapText="1"/>
    </xf>
    <xf numFmtId="0" fontId="1" fillId="0" borderId="1" xfId="0" applyFont="1" applyFill="1" applyBorder="1" applyAlignment="1">
      <alignment horizontal="right" textRotation="90" wrapText="1"/>
    </xf>
    <xf numFmtId="165" fontId="1" fillId="0" borderId="1" xfId="0" applyNumberFormat="1" applyFont="1" applyFill="1" applyBorder="1" applyAlignment="1">
      <alignment horizontal="right" textRotation="90" wrapText="1"/>
    </xf>
    <xf numFmtId="1" fontId="1" fillId="0" borderId="1" xfId="0" applyNumberFormat="1" applyFont="1" applyFill="1" applyBorder="1" applyAlignment="1">
      <alignment horizontal="right" textRotation="90" wrapText="1"/>
    </xf>
    <xf numFmtId="1" fontId="1" fillId="0" borderId="0" xfId="0" applyNumberFormat="1" applyFont="1" applyFill="1" applyBorder="1" applyAlignment="1">
      <alignment horizontal="right" textRotation="90" wrapText="1"/>
    </xf>
    <xf numFmtId="0" fontId="1" fillId="0" borderId="0" xfId="0" applyFont="1" applyFill="1" applyAlignment="1">
      <alignment wrapText="1"/>
    </xf>
    <xf numFmtId="164" fontId="1" fillId="0" borderId="0" xfId="0" applyNumberFormat="1" applyFont="1" applyFill="1"/>
    <xf numFmtId="0" fontId="1" fillId="0" borderId="0" xfId="0" applyFont="1" applyFill="1"/>
    <xf numFmtId="0" fontId="1" fillId="0" borderId="0" xfId="0" applyFont="1" applyFill="1" applyAlignment="1">
      <alignment horizontal="right"/>
    </xf>
    <xf numFmtId="165" fontId="1" fillId="0" borderId="0" xfId="0" applyNumberFormat="1" applyFont="1" applyFill="1" applyAlignment="1">
      <alignment horizontal="right"/>
    </xf>
    <xf numFmtId="2" fontId="1" fillId="0" borderId="0" xfId="0" applyNumberFormat="1" applyFont="1" applyFill="1" applyAlignment="1">
      <alignment horizontal="right"/>
    </xf>
    <xf numFmtId="166" fontId="1" fillId="0" borderId="0" xfId="0" applyNumberFormat="1" applyFont="1" applyFill="1" applyAlignment="1">
      <alignment horizontal="right"/>
    </xf>
    <xf numFmtId="1" fontId="1" fillId="0" borderId="0" xfId="0" applyNumberFormat="1" applyFont="1" applyFill="1" applyAlignment="1">
      <alignment horizontal="right"/>
    </xf>
    <xf numFmtId="0" fontId="0" fillId="0" borderId="0" xfId="0" applyFill="1" applyAlignment="1">
      <alignment horizontal="right"/>
    </xf>
    <xf numFmtId="164" fontId="2" fillId="0" borderId="0" xfId="0" applyNumberFormat="1" applyFont="1" applyFill="1"/>
    <xf numFmtId="0" fontId="3" fillId="0" borderId="0" xfId="0" applyFont="1" applyFill="1" applyAlignment="1">
      <alignment horizontal="right"/>
    </xf>
    <xf numFmtId="0" fontId="2" fillId="0" borderId="0" xfId="0" applyFont="1" applyFill="1"/>
    <xf numFmtId="0" fontId="2" fillId="0" borderId="0" xfId="0" applyFont="1" applyFill="1" applyAlignment="1">
      <alignment horizontal="right"/>
    </xf>
    <xf numFmtId="165" fontId="2" fillId="0" borderId="0" xfId="0" applyNumberFormat="1" applyFont="1" applyFill="1" applyAlignment="1">
      <alignment horizontal="right"/>
    </xf>
    <xf numFmtId="1" fontId="2" fillId="0" borderId="0" xfId="0" applyNumberFormat="1" applyFont="1" applyFill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32"/>
  <sheetViews>
    <sheetView tabSelected="1" workbookViewId="0">
      <pane xSplit="3" ySplit="1" topLeftCell="D2" activePane="bottomRight" state="frozen"/>
      <selection pane="topRight" activeCell="B1" sqref="B1"/>
      <selection pane="bottomLeft" activeCell="A4" sqref="A4"/>
      <selection pane="bottomRight" activeCell="A16" sqref="A16"/>
    </sheetView>
  </sheetViews>
  <sheetFormatPr defaultColWidth="8.85546875" defaultRowHeight="14.45" customHeight="1" x14ac:dyDescent="0.2"/>
  <cols>
    <col min="1" max="1" width="8.85546875" style="8"/>
    <col min="2" max="2" width="4" style="8" bestFit="1" customWidth="1"/>
    <col min="3" max="3" width="38.28515625" style="9" bestFit="1" customWidth="1"/>
    <col min="4" max="4" width="5.5703125" style="9" customWidth="1"/>
    <col min="5" max="5" width="42.7109375" style="9" bestFit="1" customWidth="1"/>
    <col min="6" max="6" width="46.7109375" style="9" customWidth="1"/>
    <col min="7" max="7" width="25" style="9" bestFit="1" customWidth="1"/>
    <col min="8" max="8" width="16.7109375" style="9" bestFit="1" customWidth="1"/>
    <col min="9" max="9" width="5" style="10" customWidth="1"/>
    <col min="10" max="10" width="4" style="10" customWidth="1"/>
    <col min="11" max="13" width="5" style="10" customWidth="1"/>
    <col min="14" max="19" width="9.140625" style="11" customWidth="1"/>
    <col min="20" max="37" width="9.140625" style="14" customWidth="1"/>
    <col min="38" max="16384" width="8.85546875" style="9"/>
  </cols>
  <sheetData>
    <row r="1" spans="1:37" s="7" customFormat="1" ht="101.25" x14ac:dyDescent="0.2">
      <c r="A1" s="1"/>
      <c r="B1" s="1"/>
      <c r="C1" s="2" t="s">
        <v>0</v>
      </c>
      <c r="D1" s="2"/>
      <c r="E1" s="2"/>
      <c r="F1" s="2" t="s">
        <v>0</v>
      </c>
      <c r="G1" s="2" t="s">
        <v>1</v>
      </c>
      <c r="H1" s="2" t="s">
        <v>2</v>
      </c>
      <c r="I1" s="3" t="s">
        <v>3</v>
      </c>
      <c r="J1" s="3" t="s">
        <v>4</v>
      </c>
      <c r="K1" s="3" t="s">
        <v>5</v>
      </c>
      <c r="L1" s="3" t="s">
        <v>6</v>
      </c>
      <c r="M1" s="3" t="s">
        <v>7</v>
      </c>
      <c r="N1" s="4" t="s">
        <v>8</v>
      </c>
      <c r="O1" s="4" t="s">
        <v>9</v>
      </c>
      <c r="P1" s="4" t="s">
        <v>10</v>
      </c>
      <c r="Q1" s="4" t="s">
        <v>11</v>
      </c>
      <c r="R1" s="4" t="s">
        <v>12</v>
      </c>
      <c r="S1" s="4" t="s">
        <v>13</v>
      </c>
      <c r="T1" s="5" t="s">
        <v>14</v>
      </c>
      <c r="U1" s="5" t="s">
        <v>15</v>
      </c>
      <c r="V1" s="5" t="s">
        <v>16</v>
      </c>
      <c r="W1" s="5" t="s">
        <v>17</v>
      </c>
      <c r="X1" s="5" t="s">
        <v>18</v>
      </c>
      <c r="Y1" s="5" t="s">
        <v>19</v>
      </c>
      <c r="Z1" s="5" t="s">
        <v>20</v>
      </c>
      <c r="AA1" s="5" t="s">
        <v>21</v>
      </c>
      <c r="AB1" s="5" t="s">
        <v>22</v>
      </c>
      <c r="AC1" s="5" t="s">
        <v>23</v>
      </c>
      <c r="AD1" s="5" t="s">
        <v>24</v>
      </c>
      <c r="AE1" s="5" t="s">
        <v>25</v>
      </c>
      <c r="AF1" s="5" t="s">
        <v>26</v>
      </c>
      <c r="AG1" s="5" t="s">
        <v>27</v>
      </c>
      <c r="AH1" s="5" t="s">
        <v>28</v>
      </c>
      <c r="AI1" s="5" t="s">
        <v>29</v>
      </c>
      <c r="AJ1" s="6" t="s">
        <v>30</v>
      </c>
      <c r="AK1" s="5" t="s">
        <v>31</v>
      </c>
    </row>
    <row r="2" spans="1:37" ht="14.45" customHeight="1" x14ac:dyDescent="0.2">
      <c r="A2" s="8">
        <v>1</v>
      </c>
      <c r="B2" s="8" t="str">
        <f>TEXT(A2,"000")</f>
        <v>001</v>
      </c>
      <c r="C2" s="9" t="s">
        <v>32</v>
      </c>
      <c r="E2" s="9" t="str">
        <f>CONCATENATE(B2,". ",C2," ",D2)</f>
        <v xml:space="preserve">001. Aldinga Reef </v>
      </c>
      <c r="F2" s="9" t="s">
        <v>33</v>
      </c>
      <c r="G2" s="9" t="s">
        <v>34</v>
      </c>
      <c r="H2" s="9" t="s">
        <v>35</v>
      </c>
      <c r="I2" s="10">
        <v>1</v>
      </c>
      <c r="J2" s="10">
        <v>1</v>
      </c>
      <c r="K2" s="10">
        <v>1</v>
      </c>
      <c r="L2" s="10">
        <v>0</v>
      </c>
      <c r="M2" s="10">
        <v>0</v>
      </c>
      <c r="N2" s="11">
        <v>11.262499999999999</v>
      </c>
      <c r="O2" s="12">
        <f t="shared" ref="O2:O65" si="0">LN(N2+1)</f>
        <v>2.5065458248914814</v>
      </c>
      <c r="P2" s="13">
        <f t="shared" ref="P2:P65" si="1">IF($O2&lt;$N$132,0,IF($O2&gt;=$N$130,1,IF(AND($O2&gt;=$N$132,$O2&lt;$N$130),(1-($N$130-$O2)/($N$130-$N$132)))))</f>
        <v>0.43762861951803544</v>
      </c>
      <c r="Q2" s="11">
        <v>2.15</v>
      </c>
      <c r="R2" s="12">
        <f t="shared" ref="R2:R65" si="2">LN(Q2+1)</f>
        <v>1.1474024528375417</v>
      </c>
      <c r="S2" s="13">
        <f t="shared" ref="S2:S65" si="3">IF($R2&lt;$Q$132,0,IF($R2&gt;=$Q$130,1,IF(AND($R2&gt;=$Q$132,$R2&lt;$Q$130),(1-($Q$130-$R2)/($Q$130-$Q$132)))))</f>
        <v>0.5572955604926717</v>
      </c>
      <c r="T2" s="14">
        <v>9900.9381360000007</v>
      </c>
      <c r="U2" s="12">
        <f t="shared" ref="U2:U65" si="4">LN(T2+1)</f>
        <v>9.2004857882751097</v>
      </c>
      <c r="V2" s="13">
        <f t="shared" ref="V2:V65" si="5">IF($U2&lt;$T$132,0,IF($U2&gt;=$T$130,1,IF(AND($U2&gt;=$T$132,$U2&lt;$T$130),(1-($T$130-$U2)/($T$130-$T$132)))))</f>
        <v>0.40487756863693092</v>
      </c>
      <c r="W2" s="14">
        <v>6340.0097009999999</v>
      </c>
      <c r="X2" s="12">
        <f t="shared" ref="X2:X65" si="6">LN(W2+1)</f>
        <v>8.754793293583738</v>
      </c>
      <c r="Y2" s="13">
        <f t="shared" ref="Y2:Y65" si="7">IF($X2&lt;$W$132,0,IF($X2&gt;=$W$130,1,IF(AND($X2&gt;=$W$132,$X2&lt;$W$130),(1-($W$130-$X2)/($W$130-$W$132)))))</f>
        <v>0.62592178722764202</v>
      </c>
      <c r="Z2" s="14">
        <v>0</v>
      </c>
      <c r="AA2" s="12">
        <f t="shared" ref="AA2:AA65" si="8">LN(Z2+1)</f>
        <v>0</v>
      </c>
      <c r="AB2" s="13">
        <f t="shared" ref="AB2:AB65" si="9">IF($AA2&lt;$Z$132,0,IF($AA2&gt;=$Z$130,1,IF(AND($AA2&gt;=$Z$132,$AA2&lt;$Z$130),(1-($Z$130-$AA2)/($Z$130-$Z$132)))))</f>
        <v>0</v>
      </c>
      <c r="AC2" s="14">
        <v>0</v>
      </c>
      <c r="AD2" s="12">
        <f t="shared" ref="AD2:AD65" si="10">LN(AC2+1)</f>
        <v>0</v>
      </c>
      <c r="AE2" s="13">
        <f t="shared" ref="AE2:AE65" si="11">IF($AD2&lt;$AC$132,0,IF($AD2&gt;=$AC$130,1,IF(AND($AD2&gt;=$AC$132,$AD2&lt;$AC$130),(1-($AC$130-$AD2)/($AC$130-$AC$132)))))</f>
        <v>0</v>
      </c>
      <c r="AF2" s="14">
        <v>0</v>
      </c>
      <c r="AG2" s="12">
        <f t="shared" ref="AG2:AG65" si="12">LN(AF2+1)</f>
        <v>0</v>
      </c>
      <c r="AH2" s="13">
        <f t="shared" ref="AH2:AH65" si="13">IF($AG2&lt;$AF$132,0,IF($AG2&gt;=$AF$130,1,IF(AND($AG2&gt;=$AF$132,$AG2&lt;$AF$130),(1-($AF$130-$AG2)/($AF$130-$AF$132)))))</f>
        <v>0</v>
      </c>
      <c r="AI2" s="14">
        <v>121.8433795</v>
      </c>
      <c r="AJ2" s="12">
        <f t="shared" ref="AJ2:AJ65" si="14">LN(AI2+1)</f>
        <v>4.8109102065911289</v>
      </c>
      <c r="AK2" s="13">
        <f t="shared" ref="AK2:AK65" si="15">IF($AJ2&lt;$AI$132,0,IF($AJ2&gt;=$AI$130,1,IF(AND($AJ2&gt;=$AI$132,$AJ2&lt;$AI$130),(1-($AI$130-$AJ2)/($AI$130-$AI$132)))))</f>
        <v>0.2260190011364015</v>
      </c>
    </row>
    <row r="3" spans="1:37" ht="14.45" customHeight="1" x14ac:dyDescent="0.2">
      <c r="A3" s="8">
        <v>2</v>
      </c>
      <c r="B3" s="8" t="str">
        <f t="shared" ref="B3:B66" si="16">TEXT(A3,"000")</f>
        <v>002</v>
      </c>
      <c r="C3" s="9" t="s">
        <v>36</v>
      </c>
      <c r="E3" s="9" t="str">
        <f t="shared" ref="E3:E66" si="17">CONCATENATE(B3,". ",C3," ",D3)</f>
        <v xml:space="preserve">002. Baie Ternay </v>
      </c>
      <c r="F3" s="9" t="s">
        <v>37</v>
      </c>
      <c r="G3" s="9" t="s">
        <v>38</v>
      </c>
      <c r="H3" s="9" t="s">
        <v>38</v>
      </c>
      <c r="I3" s="10">
        <v>1</v>
      </c>
      <c r="J3" s="10">
        <v>0</v>
      </c>
      <c r="K3" s="10">
        <v>1</v>
      </c>
      <c r="L3" s="10">
        <v>0</v>
      </c>
      <c r="M3" s="10">
        <v>0</v>
      </c>
      <c r="N3" s="11">
        <v>41.25</v>
      </c>
      <c r="O3" s="12">
        <f t="shared" si="0"/>
        <v>3.7436043538031827</v>
      </c>
      <c r="P3" s="13">
        <f t="shared" si="1"/>
        <v>0.97548015382747078</v>
      </c>
      <c r="Q3" s="11">
        <v>3.75</v>
      </c>
      <c r="R3" s="12">
        <f t="shared" si="2"/>
        <v>1.5581446180465499</v>
      </c>
      <c r="S3" s="13">
        <f t="shared" si="3"/>
        <v>0.7989085988509117</v>
      </c>
      <c r="T3" s="14">
        <v>35025.949489999999</v>
      </c>
      <c r="U3" s="12">
        <f t="shared" si="4"/>
        <v>10.463873029613422</v>
      </c>
      <c r="V3" s="13">
        <f t="shared" si="5"/>
        <v>0.70568405466986261</v>
      </c>
      <c r="W3" s="14">
        <v>7236.0995910000001</v>
      </c>
      <c r="X3" s="12">
        <f t="shared" si="6"/>
        <v>8.8869757961366478</v>
      </c>
      <c r="Y3" s="13">
        <f t="shared" si="7"/>
        <v>0.65134149925704776</v>
      </c>
      <c r="Z3" s="14">
        <v>0</v>
      </c>
      <c r="AA3" s="12">
        <f t="shared" si="8"/>
        <v>0</v>
      </c>
      <c r="AB3" s="13">
        <f t="shared" si="9"/>
        <v>0</v>
      </c>
      <c r="AC3" s="14">
        <v>112.6094679</v>
      </c>
      <c r="AD3" s="12">
        <f t="shared" si="10"/>
        <v>4.7327668470042576</v>
      </c>
      <c r="AE3" s="13">
        <f t="shared" si="11"/>
        <v>0.53325240671489393</v>
      </c>
      <c r="AF3" s="14">
        <v>0</v>
      </c>
      <c r="AG3" s="12">
        <f t="shared" si="12"/>
        <v>0</v>
      </c>
      <c r="AH3" s="13">
        <f t="shared" si="13"/>
        <v>0</v>
      </c>
      <c r="AI3" s="14">
        <v>870.06342299999994</v>
      </c>
      <c r="AJ3" s="12">
        <f t="shared" si="14"/>
        <v>6.769714790504624</v>
      </c>
      <c r="AK3" s="13">
        <f t="shared" si="15"/>
        <v>0.56374392939734896</v>
      </c>
    </row>
    <row r="4" spans="1:37" ht="14.45" customHeight="1" x14ac:dyDescent="0.2">
      <c r="A4" s="8">
        <v>3</v>
      </c>
      <c r="B4" s="8" t="str">
        <f t="shared" si="16"/>
        <v>003</v>
      </c>
      <c r="C4" s="9" t="s">
        <v>39</v>
      </c>
      <c r="D4" s="9" t="s">
        <v>40</v>
      </c>
      <c r="E4" s="9" t="str">
        <f t="shared" si="17"/>
        <v>003. Batemans Marine Park a</v>
      </c>
      <c r="F4" s="9" t="s">
        <v>41</v>
      </c>
      <c r="G4" s="9" t="s">
        <v>42</v>
      </c>
      <c r="H4" s="9" t="s">
        <v>43</v>
      </c>
      <c r="I4" s="10">
        <v>1</v>
      </c>
      <c r="J4" s="10">
        <v>1</v>
      </c>
      <c r="K4" s="10">
        <v>0</v>
      </c>
      <c r="L4" s="10">
        <v>0</v>
      </c>
      <c r="M4" s="10">
        <v>0</v>
      </c>
      <c r="N4" s="11">
        <v>12.888999999999999</v>
      </c>
      <c r="O4" s="12">
        <f t="shared" si="0"/>
        <v>2.631097159934082</v>
      </c>
      <c r="P4" s="13">
        <f t="shared" si="1"/>
        <v>0.49178137388438348</v>
      </c>
      <c r="Q4" s="11">
        <v>4.2858333330000002</v>
      </c>
      <c r="R4" s="12">
        <f t="shared" si="2"/>
        <v>1.6650302857947439</v>
      </c>
      <c r="S4" s="13">
        <f t="shared" si="3"/>
        <v>0.86178252105573172</v>
      </c>
      <c r="T4" s="14">
        <v>40739.745909999998</v>
      </c>
      <c r="U4" s="12">
        <f t="shared" si="4"/>
        <v>10.61498399864608</v>
      </c>
      <c r="V4" s="13">
        <f t="shared" si="5"/>
        <v>0.74166285682049538</v>
      </c>
      <c r="W4" s="14">
        <v>11040.41662</v>
      </c>
      <c r="X4" s="12">
        <f t="shared" si="6"/>
        <v>9.3094086286281463</v>
      </c>
      <c r="Y4" s="13">
        <f t="shared" si="7"/>
        <v>0.73257858242848983</v>
      </c>
      <c r="Z4" s="14">
        <v>1100.9449460000001</v>
      </c>
      <c r="AA4" s="12">
        <f t="shared" si="8"/>
        <v>7.0048320302071909</v>
      </c>
      <c r="AB4" s="13">
        <f t="shared" si="9"/>
        <v>0.71645818525081717</v>
      </c>
      <c r="AC4" s="14">
        <v>61.053516999999999</v>
      </c>
      <c r="AD4" s="12">
        <f t="shared" si="10"/>
        <v>4.1279971901410564</v>
      </c>
      <c r="AE4" s="13">
        <f t="shared" si="11"/>
        <v>0.44685674144872234</v>
      </c>
      <c r="AF4" s="14">
        <v>13466.36709</v>
      </c>
      <c r="AG4" s="12">
        <f t="shared" si="12"/>
        <v>9.5080247855622364</v>
      </c>
      <c r="AH4" s="13">
        <f t="shared" si="13"/>
        <v>1</v>
      </c>
      <c r="AI4" s="14">
        <v>8739.5282220000008</v>
      </c>
      <c r="AJ4" s="12">
        <f t="shared" si="14"/>
        <v>9.0757259041230931</v>
      </c>
      <c r="AK4" s="13">
        <f t="shared" si="15"/>
        <v>0.96133205243501596</v>
      </c>
    </row>
    <row r="5" spans="1:37" ht="14.45" customHeight="1" x14ac:dyDescent="0.2">
      <c r="A5" s="8">
        <v>4</v>
      </c>
      <c r="B5" s="8" t="str">
        <f t="shared" si="16"/>
        <v>004</v>
      </c>
      <c r="C5" s="9" t="s">
        <v>44</v>
      </c>
      <c r="E5" s="9" t="str">
        <f t="shared" si="17"/>
        <v xml:space="preserve">004. Beware Reef Marine Sanctuary </v>
      </c>
      <c r="F5" s="9" t="s">
        <v>45</v>
      </c>
      <c r="G5" s="9" t="s">
        <v>42</v>
      </c>
      <c r="H5" s="9" t="s">
        <v>46</v>
      </c>
      <c r="I5" s="10">
        <v>1</v>
      </c>
      <c r="J5" s="10">
        <v>1</v>
      </c>
      <c r="K5" s="10">
        <v>0</v>
      </c>
      <c r="L5" s="10">
        <v>0</v>
      </c>
      <c r="M5" s="10">
        <v>1</v>
      </c>
      <c r="N5" s="11">
        <v>12.282291669999999</v>
      </c>
      <c r="O5" s="12">
        <f t="shared" si="0"/>
        <v>2.5864316946726205</v>
      </c>
      <c r="P5" s="13">
        <f t="shared" si="1"/>
        <v>0.47236160637940028</v>
      </c>
      <c r="Q5" s="11">
        <v>4.7874999999999996</v>
      </c>
      <c r="R5" s="12">
        <f t="shared" si="2"/>
        <v>1.7557004194123524</v>
      </c>
      <c r="S5" s="13">
        <f t="shared" si="3"/>
        <v>0.91511789377197206</v>
      </c>
      <c r="T5" s="14">
        <v>47743.280850000003</v>
      </c>
      <c r="U5" s="12">
        <f t="shared" si="4"/>
        <v>10.773614565960676</v>
      </c>
      <c r="V5" s="13">
        <f t="shared" si="5"/>
        <v>0.77943203951444673</v>
      </c>
      <c r="W5" s="14">
        <v>11568.321029999999</v>
      </c>
      <c r="X5" s="12">
        <f t="shared" si="6"/>
        <v>9.3561121348011191</v>
      </c>
      <c r="Y5" s="13">
        <f t="shared" si="7"/>
        <v>0.74156002592329218</v>
      </c>
      <c r="Z5" s="14">
        <v>1071.1540749999999</v>
      </c>
      <c r="AA5" s="12">
        <f t="shared" si="8"/>
        <v>6.9774250579821624</v>
      </c>
      <c r="AB5" s="13">
        <f t="shared" si="9"/>
        <v>0.71334375658888205</v>
      </c>
      <c r="AC5" s="14">
        <v>0</v>
      </c>
      <c r="AD5" s="12">
        <f t="shared" si="10"/>
        <v>0</v>
      </c>
      <c r="AE5" s="13">
        <f t="shared" si="11"/>
        <v>0</v>
      </c>
      <c r="AF5" s="14">
        <v>235.12214990000001</v>
      </c>
      <c r="AG5" s="12">
        <f t="shared" si="12"/>
        <v>5.4643492554470798</v>
      </c>
      <c r="AH5" s="13">
        <f t="shared" si="13"/>
        <v>0.37913065468416618</v>
      </c>
      <c r="AI5" s="14">
        <v>1816.4431999999999</v>
      </c>
      <c r="AJ5" s="12">
        <f t="shared" si="14"/>
        <v>7.5051859571999344</v>
      </c>
      <c r="AK5" s="13">
        <f t="shared" si="15"/>
        <v>0.69054930296550587</v>
      </c>
    </row>
    <row r="6" spans="1:37" ht="14.45" customHeight="1" x14ac:dyDescent="0.2">
      <c r="A6" s="8">
        <v>5</v>
      </c>
      <c r="B6" s="8" t="str">
        <f t="shared" si="16"/>
        <v>005</v>
      </c>
      <c r="C6" s="9" t="s">
        <v>47</v>
      </c>
      <c r="E6" s="9" t="str">
        <f t="shared" si="17"/>
        <v xml:space="preserve">005. Bushrangers Bay Aquatic Reserve </v>
      </c>
      <c r="F6" s="9" t="s">
        <v>48</v>
      </c>
      <c r="G6" s="9" t="s">
        <v>42</v>
      </c>
      <c r="H6" s="9" t="s">
        <v>43</v>
      </c>
      <c r="I6" s="10">
        <v>1</v>
      </c>
      <c r="J6" s="10">
        <v>1</v>
      </c>
      <c r="K6" s="10">
        <v>0</v>
      </c>
      <c r="L6" s="10">
        <v>0</v>
      </c>
      <c r="M6" s="10">
        <v>0</v>
      </c>
      <c r="N6" s="11">
        <v>16.5</v>
      </c>
      <c r="O6" s="12">
        <f t="shared" si="0"/>
        <v>2.8622008809294686</v>
      </c>
      <c r="P6" s="13">
        <f t="shared" si="1"/>
        <v>0.59226125257802986</v>
      </c>
      <c r="Q6" s="11">
        <v>2.5</v>
      </c>
      <c r="R6" s="12">
        <f t="shared" si="2"/>
        <v>1.2527629684953681</v>
      </c>
      <c r="S6" s="13">
        <f t="shared" si="3"/>
        <v>0.61927233440904006</v>
      </c>
      <c r="T6" s="14">
        <v>11576.186960000001</v>
      </c>
      <c r="U6" s="12">
        <f t="shared" si="4"/>
        <v>9.3567917993367971</v>
      </c>
      <c r="V6" s="13">
        <f t="shared" si="5"/>
        <v>0.44209328555638028</v>
      </c>
      <c r="W6" s="14">
        <v>4163.078203</v>
      </c>
      <c r="X6" s="12">
        <f t="shared" si="6"/>
        <v>8.3342502102981761</v>
      </c>
      <c r="Y6" s="13">
        <f t="shared" si="7"/>
        <v>0.54504811736503389</v>
      </c>
      <c r="Z6" s="14">
        <v>0</v>
      </c>
      <c r="AA6" s="12">
        <f t="shared" si="8"/>
        <v>0</v>
      </c>
      <c r="AB6" s="13">
        <f t="shared" si="9"/>
        <v>0</v>
      </c>
      <c r="AC6" s="14">
        <v>0</v>
      </c>
      <c r="AD6" s="12">
        <f t="shared" si="10"/>
        <v>0</v>
      </c>
      <c r="AE6" s="13">
        <f t="shared" si="11"/>
        <v>0</v>
      </c>
      <c r="AF6" s="14">
        <v>0</v>
      </c>
      <c r="AG6" s="12">
        <f t="shared" si="12"/>
        <v>0</v>
      </c>
      <c r="AH6" s="13">
        <f t="shared" si="13"/>
        <v>0</v>
      </c>
      <c r="AI6" s="14">
        <v>4335.9357609999997</v>
      </c>
      <c r="AJ6" s="12">
        <f t="shared" si="14"/>
        <v>8.3749233318741592</v>
      </c>
      <c r="AK6" s="13">
        <f t="shared" si="15"/>
        <v>0.84050402273692393</v>
      </c>
    </row>
    <row r="7" spans="1:37" ht="14.45" customHeight="1" x14ac:dyDescent="0.2">
      <c r="A7" s="8">
        <v>6</v>
      </c>
      <c r="B7" s="8" t="str">
        <f t="shared" si="16"/>
        <v>006</v>
      </c>
      <c r="C7" s="9" t="s">
        <v>49</v>
      </c>
      <c r="E7" s="9" t="str">
        <f t="shared" si="17"/>
        <v xml:space="preserve">006. Cabbage Tree Bay Aquatic Reserve </v>
      </c>
      <c r="F7" s="9" t="s">
        <v>50</v>
      </c>
      <c r="G7" s="9" t="s">
        <v>51</v>
      </c>
      <c r="H7" s="9" t="s">
        <v>43</v>
      </c>
      <c r="I7" s="10">
        <v>1</v>
      </c>
      <c r="J7" s="10">
        <v>1</v>
      </c>
      <c r="K7" s="10">
        <v>0</v>
      </c>
      <c r="L7" s="10">
        <v>0</v>
      </c>
      <c r="M7" s="10">
        <v>0</v>
      </c>
      <c r="N7" s="11">
        <v>23.55654762</v>
      </c>
      <c r="O7" s="12">
        <f t="shared" si="0"/>
        <v>3.2009785241799222</v>
      </c>
      <c r="P7" s="13">
        <f t="shared" si="1"/>
        <v>0.73955588007822715</v>
      </c>
      <c r="Q7" s="11">
        <v>3.5208333330000001</v>
      </c>
      <c r="R7" s="12">
        <f t="shared" si="2"/>
        <v>1.508696342558836</v>
      </c>
      <c r="S7" s="13">
        <f t="shared" si="3"/>
        <v>0.76982137797578587</v>
      </c>
      <c r="T7" s="14">
        <v>38447.418369999999</v>
      </c>
      <c r="U7" s="12">
        <f t="shared" si="4"/>
        <v>10.557072839367319</v>
      </c>
      <c r="V7" s="13">
        <f t="shared" si="5"/>
        <v>0.72787448556364742</v>
      </c>
      <c r="W7" s="14">
        <v>10817.384760000001</v>
      </c>
      <c r="X7" s="12">
        <f t="shared" si="6"/>
        <v>9.2890022584470735</v>
      </c>
      <c r="Y7" s="13">
        <f t="shared" si="7"/>
        <v>0.72865428047059111</v>
      </c>
      <c r="Z7" s="14">
        <v>1232.8046870000001</v>
      </c>
      <c r="AA7" s="12">
        <f t="shared" si="8"/>
        <v>7.1178579156011965</v>
      </c>
      <c r="AB7" s="13">
        <f t="shared" si="9"/>
        <v>0.72930203586377229</v>
      </c>
      <c r="AC7" s="14">
        <v>9.3841223290000002</v>
      </c>
      <c r="AD7" s="12">
        <f t="shared" si="10"/>
        <v>2.3402779404200791</v>
      </c>
      <c r="AE7" s="13">
        <f t="shared" si="11"/>
        <v>0.19146827720286841</v>
      </c>
      <c r="AF7" s="14">
        <v>7183.4995410000001</v>
      </c>
      <c r="AG7" s="12">
        <f t="shared" si="12"/>
        <v>8.8796811427817239</v>
      </c>
      <c r="AH7" s="13">
        <f t="shared" si="13"/>
        <v>0.90456632965872674</v>
      </c>
      <c r="AI7" s="14">
        <v>1091.9340050000001</v>
      </c>
      <c r="AJ7" s="12">
        <f t="shared" si="14"/>
        <v>6.9966211066646826</v>
      </c>
      <c r="AK7" s="13">
        <f t="shared" si="15"/>
        <v>0.60286570804563488</v>
      </c>
    </row>
    <row r="8" spans="1:37" ht="14.45" customHeight="1" x14ac:dyDescent="0.2">
      <c r="A8" s="8">
        <v>7</v>
      </c>
      <c r="B8" s="8" t="str">
        <f t="shared" si="16"/>
        <v>007</v>
      </c>
      <c r="C8" s="9" t="s">
        <v>52</v>
      </c>
      <c r="E8" s="9" t="str">
        <f t="shared" si="17"/>
        <v xml:space="preserve">007. Caletas </v>
      </c>
      <c r="F8" s="9" t="s">
        <v>53</v>
      </c>
      <c r="G8" s="9" t="s">
        <v>54</v>
      </c>
      <c r="H8" s="9" t="s">
        <v>55</v>
      </c>
      <c r="I8" s="10">
        <v>1</v>
      </c>
      <c r="J8" s="10">
        <v>0</v>
      </c>
      <c r="K8" s="10">
        <v>0</v>
      </c>
      <c r="L8" s="10">
        <v>1</v>
      </c>
      <c r="M8" s="10">
        <v>0</v>
      </c>
      <c r="N8" s="11">
        <v>10.79166667</v>
      </c>
      <c r="O8" s="12">
        <f t="shared" si="0"/>
        <v>2.4673930675779774</v>
      </c>
      <c r="P8" s="13">
        <f t="shared" si="1"/>
        <v>0.42060568155564237</v>
      </c>
      <c r="Q8" s="11">
        <v>0.125</v>
      </c>
      <c r="R8" s="12">
        <f t="shared" si="2"/>
        <v>0.11778303565638346</v>
      </c>
      <c r="S8" s="13">
        <f t="shared" si="3"/>
        <v>0</v>
      </c>
      <c r="T8" s="14">
        <v>3138.8419220000001</v>
      </c>
      <c r="U8" s="12">
        <f t="shared" si="4"/>
        <v>8.0519277343229305</v>
      </c>
      <c r="V8" s="13">
        <f t="shared" si="5"/>
        <v>0.13141136531498343</v>
      </c>
      <c r="W8" s="14">
        <v>190.36478529999999</v>
      </c>
      <c r="X8" s="12">
        <f t="shared" si="6"/>
        <v>5.2541814772430806</v>
      </c>
      <c r="Y8" s="13">
        <f t="shared" si="7"/>
        <v>0</v>
      </c>
      <c r="Z8" s="14">
        <v>0</v>
      </c>
      <c r="AA8" s="12">
        <f t="shared" si="8"/>
        <v>0</v>
      </c>
      <c r="AB8" s="13">
        <f t="shared" si="9"/>
        <v>0</v>
      </c>
      <c r="AC8" s="14">
        <v>273.16968020000002</v>
      </c>
      <c r="AD8" s="12">
        <f t="shared" si="10"/>
        <v>5.6137471855219525</v>
      </c>
      <c r="AE8" s="13">
        <f t="shared" si="11"/>
        <v>0.65910674078885034</v>
      </c>
      <c r="AF8" s="14">
        <v>0</v>
      </c>
      <c r="AG8" s="12">
        <f t="shared" si="12"/>
        <v>0</v>
      </c>
      <c r="AH8" s="13">
        <f t="shared" si="13"/>
        <v>0</v>
      </c>
      <c r="AI8" s="14">
        <v>441.3298848</v>
      </c>
      <c r="AJ8" s="12">
        <f t="shared" si="14"/>
        <v>6.0920559494016047</v>
      </c>
      <c r="AK8" s="13">
        <f t="shared" si="15"/>
        <v>0.44690619817269039</v>
      </c>
    </row>
    <row r="9" spans="1:37" ht="14.45" customHeight="1" x14ac:dyDescent="0.2">
      <c r="A9" s="8">
        <v>8</v>
      </c>
      <c r="B9" s="8" t="str">
        <f t="shared" si="16"/>
        <v>008</v>
      </c>
      <c r="C9" s="9" t="s">
        <v>56</v>
      </c>
      <c r="E9" s="9" t="str">
        <f t="shared" si="17"/>
        <v xml:space="preserve">008. Camaronal </v>
      </c>
      <c r="F9" s="9" t="s">
        <v>57</v>
      </c>
      <c r="G9" s="9" t="s">
        <v>54</v>
      </c>
      <c r="H9" s="9" t="s">
        <v>55</v>
      </c>
      <c r="I9" s="10">
        <v>1</v>
      </c>
      <c r="J9" s="10">
        <v>0</v>
      </c>
      <c r="K9" s="10">
        <v>0</v>
      </c>
      <c r="L9" s="10">
        <v>1</v>
      </c>
      <c r="M9" s="10">
        <v>0</v>
      </c>
      <c r="N9" s="11">
        <v>10.08333333</v>
      </c>
      <c r="O9" s="12">
        <f t="shared" si="0"/>
        <v>2.4054424781330015</v>
      </c>
      <c r="P9" s="13">
        <f t="shared" si="1"/>
        <v>0.39367064266652241</v>
      </c>
      <c r="Q9" s="11">
        <v>0.20833333300000001</v>
      </c>
      <c r="R9" s="12">
        <f t="shared" si="2"/>
        <v>0.18924199936266645</v>
      </c>
      <c r="S9" s="13">
        <f t="shared" si="3"/>
        <v>0</v>
      </c>
      <c r="T9" s="14">
        <v>2362.6297399999999</v>
      </c>
      <c r="U9" s="12">
        <f t="shared" si="4"/>
        <v>7.7679537418936295</v>
      </c>
      <c r="V9" s="13">
        <f t="shared" si="5"/>
        <v>6.3798509974673734E-2</v>
      </c>
      <c r="W9" s="14">
        <v>462.2759575</v>
      </c>
      <c r="X9" s="12">
        <f t="shared" si="6"/>
        <v>6.1383228970549091</v>
      </c>
      <c r="Y9" s="13">
        <f t="shared" si="7"/>
        <v>0.12275440327979026</v>
      </c>
      <c r="Z9" s="14">
        <v>0</v>
      </c>
      <c r="AA9" s="12">
        <f t="shared" si="8"/>
        <v>0</v>
      </c>
      <c r="AB9" s="13">
        <f t="shared" si="9"/>
        <v>0</v>
      </c>
      <c r="AC9" s="14">
        <v>200.88405299999999</v>
      </c>
      <c r="AD9" s="12">
        <f t="shared" si="10"/>
        <v>5.3076935375534759</v>
      </c>
      <c r="AE9" s="13">
        <f t="shared" si="11"/>
        <v>0.61538479107906796</v>
      </c>
      <c r="AF9" s="14">
        <v>0</v>
      </c>
      <c r="AG9" s="12">
        <f t="shared" si="12"/>
        <v>0</v>
      </c>
      <c r="AH9" s="13">
        <f t="shared" si="13"/>
        <v>0</v>
      </c>
      <c r="AI9" s="14">
        <v>833.90888800000005</v>
      </c>
      <c r="AJ9" s="12">
        <f t="shared" si="14"/>
        <v>6.7273226027295889</v>
      </c>
      <c r="AK9" s="13">
        <f t="shared" si="15"/>
        <v>0.55643493150510148</v>
      </c>
    </row>
    <row r="10" spans="1:37" ht="14.45" customHeight="1" x14ac:dyDescent="0.2">
      <c r="A10" s="8">
        <v>9</v>
      </c>
      <c r="B10" s="8" t="str">
        <f t="shared" si="16"/>
        <v>009</v>
      </c>
      <c r="C10" s="9" t="s">
        <v>58</v>
      </c>
      <c r="E10" s="9" t="str">
        <f t="shared" si="17"/>
        <v xml:space="preserve">009. Cape Byron Marine Park </v>
      </c>
      <c r="F10" s="9" t="s">
        <v>59</v>
      </c>
      <c r="G10" s="9" t="s">
        <v>60</v>
      </c>
      <c r="H10" s="9" t="s">
        <v>43</v>
      </c>
      <c r="I10" s="10">
        <v>1</v>
      </c>
      <c r="J10" s="10">
        <v>1</v>
      </c>
      <c r="K10" s="10">
        <v>0</v>
      </c>
      <c r="L10" s="10">
        <v>0</v>
      </c>
      <c r="M10" s="10">
        <v>0</v>
      </c>
      <c r="N10" s="11">
        <v>31.166666670000001</v>
      </c>
      <c r="O10" s="12">
        <f t="shared" si="0"/>
        <v>3.4709307197804575</v>
      </c>
      <c r="P10" s="13">
        <f t="shared" si="1"/>
        <v>0.85692639990454689</v>
      </c>
      <c r="Q10" s="11">
        <v>7.75</v>
      </c>
      <c r="R10" s="12">
        <f t="shared" si="2"/>
        <v>2.1690537003695232</v>
      </c>
      <c r="S10" s="13">
        <f t="shared" si="3"/>
        <v>1</v>
      </c>
      <c r="T10" s="14">
        <v>71649.338390000004</v>
      </c>
      <c r="U10" s="12">
        <f t="shared" si="4"/>
        <v>11.179553156064426</v>
      </c>
      <c r="V10" s="13">
        <f t="shared" si="5"/>
        <v>0.87608408477724431</v>
      </c>
      <c r="W10" s="14">
        <v>39355.970020000001</v>
      </c>
      <c r="X10" s="12">
        <f t="shared" si="6"/>
        <v>10.580428367003798</v>
      </c>
      <c r="Y10" s="13">
        <f t="shared" si="7"/>
        <v>0.97700545519303816</v>
      </c>
      <c r="Z10" s="14">
        <v>3834.6230780000001</v>
      </c>
      <c r="AA10" s="12">
        <f t="shared" si="8"/>
        <v>8.2520871720514979</v>
      </c>
      <c r="AB10" s="13">
        <f t="shared" si="9"/>
        <v>0.85819172409676114</v>
      </c>
      <c r="AC10" s="14">
        <v>177.55269190000001</v>
      </c>
      <c r="AD10" s="12">
        <f t="shared" si="10"/>
        <v>5.1848837503759828</v>
      </c>
      <c r="AE10" s="13">
        <f t="shared" si="11"/>
        <v>0.59784053576799756</v>
      </c>
      <c r="AF10" s="14">
        <v>1258.840911</v>
      </c>
      <c r="AG10" s="12">
        <f t="shared" si="12"/>
        <v>7.1387407308628079</v>
      </c>
      <c r="AH10" s="13">
        <f t="shared" si="13"/>
        <v>0.63672934320966279</v>
      </c>
      <c r="AI10" s="14">
        <v>4283.4822020000001</v>
      </c>
      <c r="AJ10" s="12">
        <f t="shared" si="14"/>
        <v>8.3627549840569007</v>
      </c>
      <c r="AK10" s="13">
        <f t="shared" si="15"/>
        <v>0.83840603173394834</v>
      </c>
    </row>
    <row r="11" spans="1:37" ht="14.45" customHeight="1" x14ac:dyDescent="0.2">
      <c r="A11" s="8">
        <v>10</v>
      </c>
      <c r="B11" s="8" t="str">
        <f t="shared" si="16"/>
        <v>010</v>
      </c>
      <c r="C11" s="9" t="s">
        <v>61</v>
      </c>
      <c r="E11" s="9" t="str">
        <f t="shared" si="17"/>
        <v xml:space="preserve">010. Cape Howe Marine National Park </v>
      </c>
      <c r="F11" s="9" t="s">
        <v>62</v>
      </c>
      <c r="G11" s="9" t="s">
        <v>42</v>
      </c>
      <c r="H11" s="9" t="s">
        <v>46</v>
      </c>
      <c r="I11" s="10">
        <v>1</v>
      </c>
      <c r="J11" s="10">
        <v>1</v>
      </c>
      <c r="K11" s="10">
        <v>0</v>
      </c>
      <c r="L11" s="10">
        <v>0</v>
      </c>
      <c r="M11" s="10">
        <v>0</v>
      </c>
      <c r="N11" s="11">
        <v>13.24375</v>
      </c>
      <c r="O11" s="12">
        <f t="shared" si="0"/>
        <v>2.6563182140118573</v>
      </c>
      <c r="P11" s="13">
        <f t="shared" si="1"/>
        <v>0.50274704957037275</v>
      </c>
      <c r="Q11" s="11">
        <v>4.8875000000000002</v>
      </c>
      <c r="R11" s="12">
        <f t="shared" si="2"/>
        <v>1.7728314593425363</v>
      </c>
      <c r="S11" s="13">
        <f t="shared" si="3"/>
        <v>0.92519497608384493</v>
      </c>
      <c r="T11" s="14">
        <v>47033.067519999997</v>
      </c>
      <c r="U11" s="12">
        <f t="shared" si="4"/>
        <v>10.758627458973002</v>
      </c>
      <c r="V11" s="13">
        <f t="shared" si="5"/>
        <v>0.77586368070785783</v>
      </c>
      <c r="W11" s="14">
        <v>8292.3832820000007</v>
      </c>
      <c r="X11" s="12">
        <f t="shared" si="6"/>
        <v>9.0232132809160657</v>
      </c>
      <c r="Y11" s="13">
        <f t="shared" si="7"/>
        <v>0.67754101556078195</v>
      </c>
      <c r="Z11" s="14">
        <v>1847.034465</v>
      </c>
      <c r="AA11" s="12">
        <f t="shared" si="8"/>
        <v>7.5218779019194972</v>
      </c>
      <c r="AB11" s="13">
        <f t="shared" si="9"/>
        <v>0.77521339794539745</v>
      </c>
      <c r="AC11" s="14">
        <v>0</v>
      </c>
      <c r="AD11" s="12">
        <f t="shared" si="10"/>
        <v>0</v>
      </c>
      <c r="AE11" s="13">
        <f t="shared" si="11"/>
        <v>0</v>
      </c>
      <c r="AF11" s="14">
        <v>31850.052439999999</v>
      </c>
      <c r="AG11" s="12">
        <f t="shared" si="12"/>
        <v>10.368825704096453</v>
      </c>
      <c r="AH11" s="13">
        <f t="shared" si="13"/>
        <v>1</v>
      </c>
      <c r="AI11" s="14">
        <v>947.88088749999997</v>
      </c>
      <c r="AJ11" s="12">
        <f t="shared" si="14"/>
        <v>6.8552832770337941</v>
      </c>
      <c r="AK11" s="13">
        <f t="shared" si="15"/>
        <v>0.5784971167299644</v>
      </c>
    </row>
    <row r="12" spans="1:37" ht="14.45" customHeight="1" x14ac:dyDescent="0.2">
      <c r="A12" s="8">
        <v>11</v>
      </c>
      <c r="B12" s="8" t="str">
        <f t="shared" si="16"/>
        <v>011</v>
      </c>
      <c r="C12" s="9" t="s">
        <v>63</v>
      </c>
      <c r="E12" s="9" t="str">
        <f t="shared" si="17"/>
        <v xml:space="preserve">011. Cape Rodney to Okakari Point Marine Reserve </v>
      </c>
      <c r="F12" s="9" t="s">
        <v>64</v>
      </c>
      <c r="G12" s="9" t="s">
        <v>65</v>
      </c>
      <c r="H12" s="9" t="s">
        <v>66</v>
      </c>
      <c r="I12" s="10">
        <v>1</v>
      </c>
      <c r="J12" s="10">
        <v>1</v>
      </c>
      <c r="K12" s="10">
        <v>1</v>
      </c>
      <c r="L12" s="10">
        <v>0</v>
      </c>
      <c r="M12" s="10">
        <v>0</v>
      </c>
      <c r="N12" s="11">
        <v>5.94047619</v>
      </c>
      <c r="O12" s="12">
        <f t="shared" si="0"/>
        <v>1.9373703874385682</v>
      </c>
      <c r="P12" s="13">
        <f t="shared" si="1"/>
        <v>0.19016103801676876</v>
      </c>
      <c r="Q12" s="11">
        <v>2.0119047619999999</v>
      </c>
      <c r="R12" s="12">
        <f t="shared" si="2"/>
        <v>1.1025726899158272</v>
      </c>
      <c r="S12" s="13">
        <f t="shared" si="3"/>
        <v>0.53092511171519252</v>
      </c>
      <c r="T12" s="14">
        <v>12836.22342</v>
      </c>
      <c r="U12" s="12">
        <f t="shared" si="4"/>
        <v>9.4601043093114416</v>
      </c>
      <c r="V12" s="13">
        <f t="shared" si="5"/>
        <v>0.46669150221700995</v>
      </c>
      <c r="W12" s="14">
        <v>7683.4472880000003</v>
      </c>
      <c r="X12" s="12">
        <f t="shared" si="6"/>
        <v>8.9469537325014254</v>
      </c>
      <c r="Y12" s="13">
        <f t="shared" si="7"/>
        <v>0.66287571778873577</v>
      </c>
      <c r="Z12" s="14">
        <v>0</v>
      </c>
      <c r="AA12" s="12">
        <f t="shared" si="8"/>
        <v>0</v>
      </c>
      <c r="AB12" s="13">
        <f t="shared" si="9"/>
        <v>0</v>
      </c>
      <c r="AC12" s="14">
        <v>0</v>
      </c>
      <c r="AD12" s="12">
        <f t="shared" si="10"/>
        <v>0</v>
      </c>
      <c r="AE12" s="13">
        <f t="shared" si="11"/>
        <v>0</v>
      </c>
      <c r="AF12" s="14">
        <v>4128.0069800000001</v>
      </c>
      <c r="AG12" s="12">
        <f t="shared" si="12"/>
        <v>8.3257922163666187</v>
      </c>
      <c r="AH12" s="13">
        <f t="shared" si="13"/>
        <v>0.81935264867178748</v>
      </c>
      <c r="AI12" s="14">
        <v>88.22459954</v>
      </c>
      <c r="AJ12" s="12">
        <f t="shared" si="14"/>
        <v>4.4911567811621733</v>
      </c>
      <c r="AK12" s="13">
        <f t="shared" si="15"/>
        <v>0.17088910020037473</v>
      </c>
    </row>
    <row r="13" spans="1:37" ht="14.45" customHeight="1" x14ac:dyDescent="0.2">
      <c r="A13" s="8">
        <v>12</v>
      </c>
      <c r="B13" s="8" t="str">
        <f t="shared" si="16"/>
        <v>012</v>
      </c>
      <c r="C13" s="9" t="s">
        <v>67</v>
      </c>
      <c r="E13" s="9" t="str">
        <f t="shared" si="17"/>
        <v xml:space="preserve">012. Cathedral Cove Marine Reserve </v>
      </c>
      <c r="F13" s="9" t="s">
        <v>68</v>
      </c>
      <c r="G13" s="9" t="s">
        <v>65</v>
      </c>
      <c r="H13" s="9" t="s">
        <v>66</v>
      </c>
      <c r="I13" s="10">
        <v>1</v>
      </c>
      <c r="J13" s="10">
        <v>1</v>
      </c>
      <c r="K13" s="10">
        <v>1</v>
      </c>
      <c r="L13" s="10">
        <v>0</v>
      </c>
      <c r="M13" s="10">
        <v>0</v>
      </c>
      <c r="N13" s="11">
        <v>7.2208333329999999</v>
      </c>
      <c r="O13" s="12">
        <f t="shared" si="0"/>
        <v>2.1066715826400766</v>
      </c>
      <c r="P13" s="13">
        <f t="shared" si="1"/>
        <v>0.2637702533217724</v>
      </c>
      <c r="Q13" s="11">
        <v>2.3958333330000001</v>
      </c>
      <c r="R13" s="12">
        <f t="shared" si="2"/>
        <v>1.2225491898007119</v>
      </c>
      <c r="S13" s="13">
        <f t="shared" si="3"/>
        <v>0.6014995234121836</v>
      </c>
      <c r="T13" s="14">
        <v>26253.337619999998</v>
      </c>
      <c r="U13" s="12">
        <f t="shared" si="4"/>
        <v>10.17558649703537</v>
      </c>
      <c r="V13" s="13">
        <f t="shared" si="5"/>
        <v>0.63704440405604057</v>
      </c>
      <c r="W13" s="14">
        <v>18638.807680000002</v>
      </c>
      <c r="X13" s="12">
        <f t="shared" si="6"/>
        <v>9.8330547705897882</v>
      </c>
      <c r="Y13" s="13">
        <f t="shared" si="7"/>
        <v>0.83327976357495936</v>
      </c>
      <c r="Z13" s="14">
        <v>0</v>
      </c>
      <c r="AA13" s="12">
        <f t="shared" si="8"/>
        <v>0</v>
      </c>
      <c r="AB13" s="13">
        <f t="shared" si="9"/>
        <v>0</v>
      </c>
      <c r="AC13" s="14">
        <v>0</v>
      </c>
      <c r="AD13" s="12">
        <f t="shared" si="10"/>
        <v>0</v>
      </c>
      <c r="AE13" s="13">
        <f t="shared" si="11"/>
        <v>0</v>
      </c>
      <c r="AF13" s="14">
        <v>7618.4777889999996</v>
      </c>
      <c r="AG13" s="12">
        <f t="shared" si="12"/>
        <v>8.9384631147049962</v>
      </c>
      <c r="AH13" s="13">
        <f t="shared" si="13"/>
        <v>0.91360970995461477</v>
      </c>
      <c r="AI13" s="14">
        <v>198.9095677</v>
      </c>
      <c r="AJ13" s="12">
        <f t="shared" si="14"/>
        <v>5.2978651027922004</v>
      </c>
      <c r="AK13" s="13">
        <f t="shared" si="15"/>
        <v>0.30997674186072421</v>
      </c>
    </row>
    <row r="14" spans="1:37" ht="14.45" customHeight="1" x14ac:dyDescent="0.2">
      <c r="A14" s="8">
        <v>13</v>
      </c>
      <c r="B14" s="8" t="str">
        <f t="shared" si="16"/>
        <v>013</v>
      </c>
      <c r="C14" s="9" t="s">
        <v>69</v>
      </c>
      <c r="D14" s="9" t="s">
        <v>40</v>
      </c>
      <c r="E14" s="9" t="str">
        <f t="shared" si="17"/>
        <v>013. Channel Islands National Marine Sanctuary a</v>
      </c>
      <c r="F14" s="9" t="s">
        <v>70</v>
      </c>
      <c r="G14" s="9" t="s">
        <v>71</v>
      </c>
      <c r="H14" s="9" t="s">
        <v>72</v>
      </c>
      <c r="I14" s="10">
        <v>1</v>
      </c>
      <c r="J14" s="10">
        <v>1</v>
      </c>
      <c r="K14" s="10">
        <v>0</v>
      </c>
      <c r="L14" s="10">
        <v>0</v>
      </c>
      <c r="M14" s="10">
        <v>0</v>
      </c>
      <c r="N14" s="11">
        <v>7.9166666670000003</v>
      </c>
      <c r="O14" s="12">
        <f t="shared" si="0"/>
        <v>2.1879221847112893</v>
      </c>
      <c r="P14" s="13">
        <f t="shared" si="1"/>
        <v>0.29909660204838673</v>
      </c>
      <c r="Q14" s="11">
        <v>2.6666666669999999</v>
      </c>
      <c r="R14" s="12">
        <f t="shared" si="2"/>
        <v>1.2992829842211699</v>
      </c>
      <c r="S14" s="13">
        <f t="shared" si="3"/>
        <v>0.64663704954186474</v>
      </c>
      <c r="T14" s="14">
        <v>7196.8822440000004</v>
      </c>
      <c r="U14" s="12">
        <f t="shared" si="4"/>
        <v>8.8815421289608398</v>
      </c>
      <c r="V14" s="13">
        <f t="shared" si="5"/>
        <v>0.32893860213353332</v>
      </c>
      <c r="W14" s="14">
        <v>5089.5398029999997</v>
      </c>
      <c r="X14" s="12">
        <f t="shared" si="6"/>
        <v>8.5351391555914287</v>
      </c>
      <c r="Y14" s="13">
        <f t="shared" si="7"/>
        <v>0.58368060684450551</v>
      </c>
      <c r="Z14" s="14">
        <v>0</v>
      </c>
      <c r="AA14" s="12">
        <f t="shared" si="8"/>
        <v>0</v>
      </c>
      <c r="AB14" s="13">
        <f t="shared" si="9"/>
        <v>0</v>
      </c>
      <c r="AC14" s="14">
        <v>0</v>
      </c>
      <c r="AD14" s="12">
        <f t="shared" si="10"/>
        <v>0</v>
      </c>
      <c r="AE14" s="13">
        <f t="shared" si="11"/>
        <v>0</v>
      </c>
      <c r="AF14" s="14">
        <v>0</v>
      </c>
      <c r="AG14" s="12">
        <f t="shared" si="12"/>
        <v>0</v>
      </c>
      <c r="AH14" s="13">
        <f t="shared" si="13"/>
        <v>0</v>
      </c>
      <c r="AI14" s="14">
        <v>8.8260671689999999</v>
      </c>
      <c r="AJ14" s="12">
        <f t="shared" si="14"/>
        <v>2.2850387695667722</v>
      </c>
      <c r="AK14" s="13">
        <f t="shared" si="15"/>
        <v>0</v>
      </c>
    </row>
    <row r="15" spans="1:37" ht="14.45" customHeight="1" x14ac:dyDescent="0.2">
      <c r="A15" s="8">
        <v>14</v>
      </c>
      <c r="B15" s="8" t="str">
        <f t="shared" si="16"/>
        <v>014</v>
      </c>
      <c r="C15" s="9" t="s">
        <v>69</v>
      </c>
      <c r="D15" s="9" t="s">
        <v>73</v>
      </c>
      <c r="E15" s="9" t="str">
        <f t="shared" si="17"/>
        <v>014. Channel Islands National Marine Sanctuary b</v>
      </c>
      <c r="F15" s="9" t="s">
        <v>74</v>
      </c>
      <c r="G15" s="9" t="s">
        <v>75</v>
      </c>
      <c r="H15" s="9" t="s">
        <v>72</v>
      </c>
      <c r="I15" s="10">
        <v>1</v>
      </c>
      <c r="J15" s="10">
        <v>1</v>
      </c>
      <c r="K15" s="10">
        <v>0</v>
      </c>
      <c r="L15" s="10">
        <v>0</v>
      </c>
      <c r="M15" s="10">
        <v>0</v>
      </c>
      <c r="N15" s="11">
        <v>11.08888889</v>
      </c>
      <c r="O15" s="12">
        <f t="shared" si="0"/>
        <v>2.4922867571775345</v>
      </c>
      <c r="P15" s="13">
        <f t="shared" si="1"/>
        <v>0.43142902485979762</v>
      </c>
      <c r="Q15" s="11">
        <v>3.8555555560000001</v>
      </c>
      <c r="R15" s="12">
        <f t="shared" si="2"/>
        <v>1.5801235248568584</v>
      </c>
      <c r="S15" s="13">
        <f t="shared" si="3"/>
        <v>0.81183736756285785</v>
      </c>
      <c r="T15" s="14">
        <v>20734.555710000001</v>
      </c>
      <c r="U15" s="12">
        <f t="shared" si="4"/>
        <v>9.9396051729000838</v>
      </c>
      <c r="V15" s="13">
        <f t="shared" si="5"/>
        <v>0.58085837450001998</v>
      </c>
      <c r="W15" s="14">
        <v>8126.5970950000001</v>
      </c>
      <c r="X15" s="12">
        <f t="shared" si="6"/>
        <v>9.0030205985847083</v>
      </c>
      <c r="Y15" s="13">
        <f t="shared" si="7"/>
        <v>0.67365780742013626</v>
      </c>
      <c r="Z15" s="14">
        <v>4.3984474840000001</v>
      </c>
      <c r="AA15" s="12">
        <f t="shared" si="8"/>
        <v>1.6861114092703657</v>
      </c>
      <c r="AB15" s="13">
        <f t="shared" si="9"/>
        <v>0.1120581146898143</v>
      </c>
      <c r="AC15" s="14">
        <v>0</v>
      </c>
      <c r="AD15" s="12">
        <f t="shared" si="10"/>
        <v>0</v>
      </c>
      <c r="AE15" s="13">
        <f t="shared" si="11"/>
        <v>0</v>
      </c>
      <c r="AF15" s="14">
        <v>0</v>
      </c>
      <c r="AG15" s="12">
        <f t="shared" si="12"/>
        <v>0</v>
      </c>
      <c r="AH15" s="13">
        <f t="shared" si="13"/>
        <v>0</v>
      </c>
      <c r="AI15" s="14">
        <v>9758.9471379999995</v>
      </c>
      <c r="AJ15" s="12">
        <f t="shared" si="14"/>
        <v>9.1860422632039462</v>
      </c>
      <c r="AK15" s="13">
        <f t="shared" si="15"/>
        <v>0.98035211434550784</v>
      </c>
    </row>
    <row r="16" spans="1:37" ht="14.45" customHeight="1" x14ac:dyDescent="0.2">
      <c r="A16" s="8">
        <v>15</v>
      </c>
      <c r="B16" s="8" t="str">
        <f t="shared" si="16"/>
        <v>015</v>
      </c>
      <c r="C16" s="9" t="s">
        <v>76</v>
      </c>
      <c r="E16" s="9" t="str">
        <f t="shared" si="17"/>
        <v xml:space="preserve">015. Cocos National Park </v>
      </c>
      <c r="F16" s="9" t="s">
        <v>77</v>
      </c>
      <c r="G16" s="9" t="s">
        <v>78</v>
      </c>
      <c r="H16" s="9" t="s">
        <v>55</v>
      </c>
      <c r="I16" s="10">
        <v>1</v>
      </c>
      <c r="J16" s="10">
        <v>1</v>
      </c>
      <c r="K16" s="10">
        <v>1</v>
      </c>
      <c r="L16" s="10">
        <v>1</v>
      </c>
      <c r="M16" s="10">
        <v>1</v>
      </c>
      <c r="N16" s="11">
        <v>23.748291930000001</v>
      </c>
      <c r="O16" s="12">
        <f t="shared" si="0"/>
        <v>3.2087564737039047</v>
      </c>
      <c r="P16" s="13">
        <f t="shared" si="1"/>
        <v>0.74293759726256736</v>
      </c>
      <c r="Q16" s="11">
        <v>5.7706521740000003</v>
      </c>
      <c r="R16" s="12">
        <f t="shared" si="2"/>
        <v>1.9125974152239027</v>
      </c>
      <c r="S16" s="13">
        <f t="shared" si="3"/>
        <v>1</v>
      </c>
      <c r="T16" s="14">
        <v>110808.9152</v>
      </c>
      <c r="U16" s="12">
        <f t="shared" si="4"/>
        <v>11.615571536656185</v>
      </c>
      <c r="V16" s="13">
        <f t="shared" si="5"/>
        <v>0.97989798491813951</v>
      </c>
      <c r="W16" s="14">
        <v>64481.311580000001</v>
      </c>
      <c r="X16" s="12">
        <f t="shared" si="6"/>
        <v>11.074146226103686</v>
      </c>
      <c r="Y16" s="13">
        <f t="shared" si="7"/>
        <v>1</v>
      </c>
      <c r="Z16" s="14">
        <v>26513.24397</v>
      </c>
      <c r="AA16" s="12">
        <f t="shared" si="8"/>
        <v>10.185437375870357</v>
      </c>
      <c r="AB16" s="13">
        <f t="shared" si="9"/>
        <v>1</v>
      </c>
      <c r="AC16" s="14">
        <v>718.68880239999999</v>
      </c>
      <c r="AD16" s="12">
        <f t="shared" si="10"/>
        <v>6.5788188996877048</v>
      </c>
      <c r="AE16" s="13">
        <f t="shared" si="11"/>
        <v>0.79697412852681504</v>
      </c>
      <c r="AF16" s="14">
        <v>7484.3112689999998</v>
      </c>
      <c r="AG16" s="12">
        <f t="shared" si="12"/>
        <v>8.9206978816938101</v>
      </c>
      <c r="AH16" s="13">
        <f t="shared" si="13"/>
        <v>0.91087659718366309</v>
      </c>
      <c r="AI16" s="14">
        <v>3099.1825469999999</v>
      </c>
      <c r="AJ16" s="12">
        <f t="shared" si="14"/>
        <v>8.039216274868549</v>
      </c>
      <c r="AK16" s="13">
        <f t="shared" si="15"/>
        <v>0.78262349566699108</v>
      </c>
    </row>
    <row r="17" spans="1:37" ht="14.45" customHeight="1" x14ac:dyDescent="0.2">
      <c r="A17" s="8">
        <v>16</v>
      </c>
      <c r="B17" s="8" t="str">
        <f t="shared" si="16"/>
        <v>016</v>
      </c>
      <c r="C17" s="9" t="s">
        <v>79</v>
      </c>
      <c r="D17" s="9" t="s">
        <v>40</v>
      </c>
      <c r="E17" s="9" t="str">
        <f t="shared" si="17"/>
        <v>016. Coiba National Park a</v>
      </c>
      <c r="F17" s="9" t="s">
        <v>80</v>
      </c>
      <c r="G17" s="9" t="s">
        <v>54</v>
      </c>
      <c r="H17" s="9" t="s">
        <v>81</v>
      </c>
      <c r="I17" s="10">
        <v>1</v>
      </c>
      <c r="J17" s="10">
        <v>0</v>
      </c>
      <c r="K17" s="10">
        <v>0</v>
      </c>
      <c r="L17" s="10">
        <v>1</v>
      </c>
      <c r="M17" s="10">
        <v>1</v>
      </c>
      <c r="N17" s="11">
        <v>20.977299779999999</v>
      </c>
      <c r="O17" s="12">
        <f t="shared" si="0"/>
        <v>3.0900100924753304</v>
      </c>
      <c r="P17" s="13">
        <f t="shared" si="1"/>
        <v>0.69130873585883945</v>
      </c>
      <c r="Q17" s="11">
        <v>3.0653409090000001</v>
      </c>
      <c r="R17" s="12">
        <f t="shared" si="2"/>
        <v>1.4024976039359918</v>
      </c>
      <c r="S17" s="13">
        <f t="shared" si="3"/>
        <v>0.70735153172705401</v>
      </c>
      <c r="T17" s="14">
        <v>43838.426350000002</v>
      </c>
      <c r="U17" s="12">
        <f t="shared" si="4"/>
        <v>10.68828883645417</v>
      </c>
      <c r="V17" s="13">
        <f t="shared" si="5"/>
        <v>0.75911638963194539</v>
      </c>
      <c r="W17" s="14">
        <v>20138.06151</v>
      </c>
      <c r="X17" s="12">
        <f t="shared" si="6"/>
        <v>9.9104165668750017</v>
      </c>
      <c r="Y17" s="13">
        <f t="shared" si="7"/>
        <v>0.84815703209134663</v>
      </c>
      <c r="Z17" s="14">
        <v>305.65049759999999</v>
      </c>
      <c r="AA17" s="12">
        <f t="shared" si="8"/>
        <v>5.725708654767562</v>
      </c>
      <c r="AB17" s="13">
        <f t="shared" si="9"/>
        <v>0.5711032562235866</v>
      </c>
      <c r="AC17" s="14">
        <v>1603.5783710000001</v>
      </c>
      <c r="AD17" s="12">
        <f t="shared" si="10"/>
        <v>7.3806163038569021</v>
      </c>
      <c r="AE17" s="13">
        <f t="shared" si="11"/>
        <v>0.91151661483670032</v>
      </c>
      <c r="AF17" s="14">
        <v>5037.3907300000001</v>
      </c>
      <c r="AG17" s="12">
        <f t="shared" si="12"/>
        <v>8.5248420104752682</v>
      </c>
      <c r="AH17" s="13">
        <f t="shared" si="13"/>
        <v>0.84997569391927197</v>
      </c>
      <c r="AI17" s="14">
        <v>3425.5064779999998</v>
      </c>
      <c r="AJ17" s="12">
        <f t="shared" si="14"/>
        <v>8.1392965015829706</v>
      </c>
      <c r="AK17" s="13">
        <f t="shared" si="15"/>
        <v>0.79987870716947762</v>
      </c>
    </row>
    <row r="18" spans="1:37" ht="14.45" customHeight="1" x14ac:dyDescent="0.2">
      <c r="A18" s="8">
        <v>17</v>
      </c>
      <c r="B18" s="8" t="str">
        <f t="shared" si="16"/>
        <v>017</v>
      </c>
      <c r="C18" s="9" t="s">
        <v>82</v>
      </c>
      <c r="D18" s="9" t="s">
        <v>40</v>
      </c>
      <c r="E18" s="9" t="str">
        <f t="shared" si="17"/>
        <v>017. Ponta da Baleia-Abrolhos a</v>
      </c>
      <c r="F18" s="9" t="s">
        <v>83</v>
      </c>
      <c r="G18" s="9" t="s">
        <v>84</v>
      </c>
      <c r="H18" s="9" t="s">
        <v>85</v>
      </c>
      <c r="I18" s="10">
        <v>1</v>
      </c>
      <c r="J18" s="10">
        <v>0</v>
      </c>
      <c r="K18" s="10">
        <v>1</v>
      </c>
      <c r="L18" s="10">
        <v>1</v>
      </c>
      <c r="M18" s="10">
        <v>0</v>
      </c>
      <c r="N18" s="11">
        <v>17.26785714</v>
      </c>
      <c r="O18" s="12">
        <f t="shared" si="0"/>
        <v>2.9051430750600744</v>
      </c>
      <c r="P18" s="13">
        <f t="shared" si="1"/>
        <v>0.61093177176524982</v>
      </c>
      <c r="Q18" s="11">
        <v>2.7857142860000002</v>
      </c>
      <c r="R18" s="12">
        <f t="shared" si="2"/>
        <v>1.331234584012335</v>
      </c>
      <c r="S18" s="13">
        <f t="shared" si="3"/>
        <v>0.66543210824255006</v>
      </c>
      <c r="T18" s="14">
        <v>24146.382559999998</v>
      </c>
      <c r="U18" s="12">
        <f t="shared" si="4"/>
        <v>10.091931270598204</v>
      </c>
      <c r="V18" s="13">
        <f t="shared" si="5"/>
        <v>0.61712649299957256</v>
      </c>
      <c r="W18" s="14">
        <v>5810.532749</v>
      </c>
      <c r="X18" s="12">
        <f t="shared" si="6"/>
        <v>8.6675996272739422</v>
      </c>
      <c r="Y18" s="13">
        <f t="shared" si="7"/>
        <v>0.60915377447575825</v>
      </c>
      <c r="Z18" s="14">
        <v>0</v>
      </c>
      <c r="AA18" s="12">
        <f t="shared" si="8"/>
        <v>0</v>
      </c>
      <c r="AB18" s="13">
        <f t="shared" si="9"/>
        <v>0</v>
      </c>
      <c r="AC18" s="14">
        <v>217.18474649999999</v>
      </c>
      <c r="AD18" s="12">
        <f t="shared" si="10"/>
        <v>5.385342164905933</v>
      </c>
      <c r="AE18" s="13">
        <f t="shared" si="11"/>
        <v>0.62647745212941897</v>
      </c>
      <c r="AF18" s="14">
        <v>18.00915359</v>
      </c>
      <c r="AG18" s="12">
        <f t="shared" si="12"/>
        <v>2.9449206310482845</v>
      </c>
      <c r="AH18" s="13">
        <f t="shared" si="13"/>
        <v>0</v>
      </c>
      <c r="AI18" s="14">
        <v>3554.318021</v>
      </c>
      <c r="AJ18" s="12">
        <f t="shared" si="14"/>
        <v>8.176199795620235</v>
      </c>
      <c r="AK18" s="13">
        <f t="shared" si="15"/>
        <v>0.80624134407245418</v>
      </c>
    </row>
    <row r="19" spans="1:37" ht="14.45" customHeight="1" x14ac:dyDescent="0.2">
      <c r="A19" s="8">
        <v>18</v>
      </c>
      <c r="B19" s="8" t="str">
        <f t="shared" si="16"/>
        <v>018</v>
      </c>
      <c r="C19" s="9" t="s">
        <v>86</v>
      </c>
      <c r="E19" s="9" t="str">
        <f t="shared" si="17"/>
        <v xml:space="preserve">018. Fiordo Comau  Protected Area </v>
      </c>
      <c r="F19" s="9" t="s">
        <v>87</v>
      </c>
      <c r="G19" s="9" t="s">
        <v>88</v>
      </c>
      <c r="H19" s="9" t="s">
        <v>89</v>
      </c>
      <c r="I19" s="10">
        <v>1</v>
      </c>
      <c r="J19" s="10">
        <v>0</v>
      </c>
      <c r="K19" s="10">
        <v>0</v>
      </c>
      <c r="L19" s="10">
        <v>0</v>
      </c>
      <c r="M19" s="10">
        <v>0</v>
      </c>
      <c r="N19" s="11">
        <v>2.5499999999999998</v>
      </c>
      <c r="O19" s="12">
        <f t="shared" si="0"/>
        <v>1.2669476034873244</v>
      </c>
      <c r="P19" s="13">
        <f t="shared" si="1"/>
        <v>0</v>
      </c>
      <c r="Q19" s="11">
        <v>1.1000000000000001</v>
      </c>
      <c r="R19" s="12">
        <f t="shared" si="2"/>
        <v>0.74193734472937733</v>
      </c>
      <c r="S19" s="13">
        <f t="shared" si="3"/>
        <v>0.31878667337022204</v>
      </c>
      <c r="T19" s="14">
        <v>7101.6360260000001</v>
      </c>
      <c r="U19" s="12">
        <f t="shared" si="4"/>
        <v>8.86822126539289</v>
      </c>
      <c r="V19" s="13">
        <f t="shared" si="5"/>
        <v>0.32576696795068816</v>
      </c>
      <c r="W19" s="14">
        <v>3584.8553010000001</v>
      </c>
      <c r="X19" s="12">
        <f t="shared" si="6"/>
        <v>8.184752302263389</v>
      </c>
      <c r="Y19" s="13">
        <f t="shared" si="7"/>
        <v>0.51629851966603635</v>
      </c>
      <c r="Z19" s="14">
        <v>0</v>
      </c>
      <c r="AA19" s="12">
        <f t="shared" si="8"/>
        <v>0</v>
      </c>
      <c r="AB19" s="13">
        <f t="shared" si="9"/>
        <v>0</v>
      </c>
      <c r="AC19" s="14">
        <v>0</v>
      </c>
      <c r="AD19" s="12">
        <f t="shared" si="10"/>
        <v>0</v>
      </c>
      <c r="AE19" s="13">
        <f t="shared" si="11"/>
        <v>0</v>
      </c>
      <c r="AF19" s="14">
        <v>0</v>
      </c>
      <c r="AG19" s="12">
        <f t="shared" si="12"/>
        <v>0</v>
      </c>
      <c r="AH19" s="13">
        <f t="shared" si="13"/>
        <v>0</v>
      </c>
      <c r="AI19" s="14">
        <v>0</v>
      </c>
      <c r="AJ19" s="12">
        <f t="shared" si="14"/>
        <v>0</v>
      </c>
      <c r="AK19" s="13">
        <f t="shared" si="15"/>
        <v>0</v>
      </c>
    </row>
    <row r="20" spans="1:37" ht="14.45" customHeight="1" x14ac:dyDescent="0.2">
      <c r="A20" s="8">
        <v>19</v>
      </c>
      <c r="B20" s="8" t="str">
        <f t="shared" si="16"/>
        <v>019</v>
      </c>
      <c r="C20" s="9" t="s">
        <v>90</v>
      </c>
      <c r="D20" s="9" t="s">
        <v>40</v>
      </c>
      <c r="E20" s="9" t="str">
        <f t="shared" si="17"/>
        <v>019. Florida Keys National Marine Sanctuary a</v>
      </c>
      <c r="F20" s="9" t="s">
        <v>91</v>
      </c>
      <c r="G20" s="9" t="s">
        <v>92</v>
      </c>
      <c r="H20" s="9" t="s">
        <v>93</v>
      </c>
      <c r="I20" s="10">
        <v>1</v>
      </c>
      <c r="J20" s="10">
        <v>1</v>
      </c>
      <c r="K20" s="10">
        <v>1</v>
      </c>
      <c r="L20" s="10">
        <v>0</v>
      </c>
      <c r="M20" s="10">
        <v>0</v>
      </c>
      <c r="N20" s="11">
        <v>30.916666670000001</v>
      </c>
      <c r="O20" s="12">
        <f t="shared" si="0"/>
        <v>3.4631283394970844</v>
      </c>
      <c r="P20" s="13">
        <f t="shared" si="1"/>
        <v>0.85353406065090631</v>
      </c>
      <c r="Q20" s="11">
        <v>7.1666666670000003</v>
      </c>
      <c r="R20" s="12">
        <f t="shared" si="2"/>
        <v>2.1000608289233882</v>
      </c>
      <c r="S20" s="13">
        <f t="shared" si="3"/>
        <v>1</v>
      </c>
      <c r="T20" s="14">
        <v>81425.609150000004</v>
      </c>
      <c r="U20" s="12">
        <f t="shared" si="4"/>
        <v>11.30745739230716</v>
      </c>
      <c r="V20" s="13">
        <f t="shared" si="5"/>
        <v>0.90653747435884791</v>
      </c>
      <c r="W20" s="14">
        <v>24570.787850000001</v>
      </c>
      <c r="X20" s="12">
        <f t="shared" si="6"/>
        <v>10.109354228435706</v>
      </c>
      <c r="Y20" s="13">
        <f t="shared" si="7"/>
        <v>0.88641427469917433</v>
      </c>
      <c r="Z20" s="14">
        <v>0</v>
      </c>
      <c r="AA20" s="12">
        <f t="shared" si="8"/>
        <v>0</v>
      </c>
      <c r="AB20" s="13">
        <f t="shared" si="9"/>
        <v>0</v>
      </c>
      <c r="AC20" s="14">
        <v>6255.7840500000002</v>
      </c>
      <c r="AD20" s="12">
        <f t="shared" si="10"/>
        <v>8.7414216020577111</v>
      </c>
      <c r="AE20" s="13">
        <f t="shared" si="11"/>
        <v>1</v>
      </c>
      <c r="AF20" s="14">
        <v>310.07115759999999</v>
      </c>
      <c r="AG20" s="12">
        <f t="shared" si="12"/>
        <v>5.7400216885802644</v>
      </c>
      <c r="AH20" s="13">
        <f t="shared" si="13"/>
        <v>0.42154179824311755</v>
      </c>
      <c r="AI20" s="14">
        <v>3816.4440669999999</v>
      </c>
      <c r="AJ20" s="12">
        <f t="shared" si="14"/>
        <v>8.247336385250021</v>
      </c>
      <c r="AK20" s="13">
        <f t="shared" si="15"/>
        <v>0.81850627331896897</v>
      </c>
    </row>
    <row r="21" spans="1:37" ht="14.45" customHeight="1" x14ac:dyDescent="0.2">
      <c r="A21" s="8">
        <v>20</v>
      </c>
      <c r="B21" s="8" t="str">
        <f t="shared" si="16"/>
        <v>020</v>
      </c>
      <c r="C21" s="9" t="s">
        <v>90</v>
      </c>
      <c r="D21" s="9" t="s">
        <v>73</v>
      </c>
      <c r="E21" s="9" t="str">
        <f t="shared" si="17"/>
        <v>020. Florida Keys National Marine Sanctuary b</v>
      </c>
      <c r="F21" s="9" t="s">
        <v>94</v>
      </c>
      <c r="G21" s="9" t="s">
        <v>92</v>
      </c>
      <c r="H21" s="9" t="s">
        <v>95</v>
      </c>
      <c r="I21" s="10">
        <v>1</v>
      </c>
      <c r="J21" s="10">
        <v>1</v>
      </c>
      <c r="K21" s="10">
        <v>1</v>
      </c>
      <c r="L21" s="10">
        <v>1</v>
      </c>
      <c r="M21" s="10">
        <v>0</v>
      </c>
      <c r="N21" s="11">
        <v>22.125</v>
      </c>
      <c r="O21" s="12">
        <f t="shared" si="0"/>
        <v>3.1409142833984891</v>
      </c>
      <c r="P21" s="13">
        <f t="shared" si="1"/>
        <v>0.71344099278195183</v>
      </c>
      <c r="Q21" s="11">
        <v>4.1666666670000003</v>
      </c>
      <c r="R21" s="12">
        <f t="shared" si="2"/>
        <v>1.6422277353216075</v>
      </c>
      <c r="S21" s="13">
        <f t="shared" si="3"/>
        <v>0.84836925607153391</v>
      </c>
      <c r="T21" s="14">
        <v>39137.043239999999</v>
      </c>
      <c r="U21" s="12">
        <f t="shared" si="4"/>
        <v>10.574850245832167</v>
      </c>
      <c r="V21" s="13">
        <f t="shared" si="5"/>
        <v>0.73210720138861118</v>
      </c>
      <c r="W21" s="14">
        <v>8308.3922770000008</v>
      </c>
      <c r="X21" s="12">
        <f t="shared" si="6"/>
        <v>9.0251417536469738</v>
      </c>
      <c r="Y21" s="13">
        <f t="shared" si="7"/>
        <v>0.67791187570134115</v>
      </c>
      <c r="Z21" s="14">
        <v>0</v>
      </c>
      <c r="AA21" s="12">
        <f t="shared" si="8"/>
        <v>0</v>
      </c>
      <c r="AB21" s="13">
        <f t="shared" si="9"/>
        <v>0</v>
      </c>
      <c r="AC21" s="14">
        <v>344.92955979999999</v>
      </c>
      <c r="AD21" s="12">
        <f t="shared" si="10"/>
        <v>5.8462351699385451</v>
      </c>
      <c r="AE21" s="13">
        <f t="shared" si="11"/>
        <v>0.69231930999122071</v>
      </c>
      <c r="AF21" s="14">
        <v>6507.0863980000004</v>
      </c>
      <c r="AG21" s="12">
        <f t="shared" si="12"/>
        <v>8.7808007439115325</v>
      </c>
      <c r="AH21" s="13">
        <f t="shared" si="13"/>
        <v>0.88935396060177418</v>
      </c>
      <c r="AI21" s="14">
        <v>2649.437899</v>
      </c>
      <c r="AJ21" s="12">
        <f t="shared" si="14"/>
        <v>7.8824801502344926</v>
      </c>
      <c r="AK21" s="13">
        <f t="shared" si="15"/>
        <v>0.75560002590249864</v>
      </c>
    </row>
    <row r="22" spans="1:37" ht="14.45" customHeight="1" x14ac:dyDescent="0.2">
      <c r="A22" s="8">
        <v>21</v>
      </c>
      <c r="B22" s="8" t="str">
        <f t="shared" si="16"/>
        <v>021</v>
      </c>
      <c r="C22" s="9" t="s">
        <v>96</v>
      </c>
      <c r="E22" s="9" t="str">
        <f t="shared" si="17"/>
        <v xml:space="preserve">021. Fly Point-Halifax Park </v>
      </c>
      <c r="F22" s="9" t="s">
        <v>97</v>
      </c>
      <c r="G22" s="9" t="s">
        <v>51</v>
      </c>
      <c r="H22" s="9" t="s">
        <v>43</v>
      </c>
      <c r="I22" s="10">
        <v>1</v>
      </c>
      <c r="J22" s="10">
        <v>1</v>
      </c>
      <c r="K22" s="10">
        <v>1</v>
      </c>
      <c r="L22" s="10">
        <v>0</v>
      </c>
      <c r="M22" s="10">
        <v>0</v>
      </c>
      <c r="N22" s="11">
        <v>22.548058709999999</v>
      </c>
      <c r="O22" s="12">
        <f t="shared" si="0"/>
        <v>3.1590433843682746</v>
      </c>
      <c r="P22" s="13">
        <f t="shared" si="1"/>
        <v>0.72132321059490212</v>
      </c>
      <c r="Q22" s="11">
        <v>3.738636364</v>
      </c>
      <c r="R22" s="12">
        <f t="shared" si="2"/>
        <v>1.5557494073973335</v>
      </c>
      <c r="S22" s="13">
        <f t="shared" si="3"/>
        <v>0.79749965141019619</v>
      </c>
      <c r="T22" s="14">
        <v>25650.167890000001</v>
      </c>
      <c r="U22" s="12">
        <f t="shared" si="4"/>
        <v>10.152344381336254</v>
      </c>
      <c r="V22" s="13">
        <f t="shared" si="5"/>
        <v>0.63151056698482255</v>
      </c>
      <c r="W22" s="14">
        <v>13681.75317</v>
      </c>
      <c r="X22" s="12">
        <f t="shared" si="6"/>
        <v>9.5238914260444059</v>
      </c>
      <c r="Y22" s="13">
        <f t="shared" si="7"/>
        <v>0.77382527423930891</v>
      </c>
      <c r="Z22" s="14">
        <v>772.77523020000001</v>
      </c>
      <c r="AA22" s="12">
        <f t="shared" si="8"/>
        <v>6.6512814311570088</v>
      </c>
      <c r="AB22" s="13">
        <f t="shared" si="9"/>
        <v>0.67628198081329649</v>
      </c>
      <c r="AC22" s="14">
        <v>236.15466889999999</v>
      </c>
      <c r="AD22" s="12">
        <f t="shared" si="10"/>
        <v>5.4687125396693252</v>
      </c>
      <c r="AE22" s="13">
        <f t="shared" si="11"/>
        <v>0.6383875056670465</v>
      </c>
      <c r="AF22" s="14">
        <v>499.76862460000001</v>
      </c>
      <c r="AG22" s="12">
        <f t="shared" si="12"/>
        <v>6.2161441672641553</v>
      </c>
      <c r="AH22" s="13">
        <f t="shared" si="13"/>
        <v>0.49479141034833163</v>
      </c>
      <c r="AI22" s="14">
        <v>361.7045579</v>
      </c>
      <c r="AJ22" s="12">
        <f t="shared" si="14"/>
        <v>5.8935886127938515</v>
      </c>
      <c r="AK22" s="13">
        <f t="shared" si="15"/>
        <v>0.41268769186100884</v>
      </c>
    </row>
    <row r="23" spans="1:37" ht="14.45" customHeight="1" x14ac:dyDescent="0.2">
      <c r="A23" s="8">
        <v>22</v>
      </c>
      <c r="B23" s="8" t="str">
        <f t="shared" si="16"/>
        <v>022</v>
      </c>
      <c r="C23" s="9" t="s">
        <v>98</v>
      </c>
      <c r="D23" s="9" t="s">
        <v>40</v>
      </c>
      <c r="E23" s="9" t="str">
        <f t="shared" si="17"/>
        <v>022. Galapagos Marine Reserve a</v>
      </c>
      <c r="F23" s="9" t="s">
        <v>99</v>
      </c>
      <c r="G23" s="9" t="s">
        <v>100</v>
      </c>
      <c r="H23" s="9" t="s">
        <v>101</v>
      </c>
      <c r="I23" s="10">
        <v>1</v>
      </c>
      <c r="J23" s="10">
        <v>0</v>
      </c>
      <c r="K23" s="10">
        <v>0</v>
      </c>
      <c r="L23" s="10">
        <v>0</v>
      </c>
      <c r="M23" s="10">
        <v>0</v>
      </c>
      <c r="N23" s="11">
        <v>23.472222219999999</v>
      </c>
      <c r="O23" s="12">
        <f t="shared" si="0"/>
        <v>3.1975386873892635</v>
      </c>
      <c r="P23" s="13">
        <f t="shared" si="1"/>
        <v>0.73806029886489721</v>
      </c>
      <c r="Q23" s="11">
        <v>9.9305555559999998</v>
      </c>
      <c r="R23" s="12">
        <f t="shared" si="2"/>
        <v>2.3915621294420086</v>
      </c>
      <c r="S23" s="13">
        <f t="shared" si="3"/>
        <v>1</v>
      </c>
      <c r="T23" s="14">
        <v>189524.64019999999</v>
      </c>
      <c r="U23" s="12">
        <f t="shared" si="4"/>
        <v>12.15227959883728</v>
      </c>
      <c r="V23" s="13">
        <f t="shared" si="5"/>
        <v>1</v>
      </c>
      <c r="W23" s="14">
        <v>108526.6113</v>
      </c>
      <c r="X23" s="12">
        <f t="shared" si="6"/>
        <v>11.594759901615243</v>
      </c>
      <c r="Y23" s="13">
        <f t="shared" si="7"/>
        <v>1</v>
      </c>
      <c r="Z23" s="14">
        <v>21312.808990000001</v>
      </c>
      <c r="AA23" s="12">
        <f t="shared" si="8"/>
        <v>9.9671104510254409</v>
      </c>
      <c r="AB23" s="13">
        <f t="shared" si="9"/>
        <v>1</v>
      </c>
      <c r="AC23" s="14">
        <v>4939.6720100000002</v>
      </c>
      <c r="AD23" s="12">
        <f t="shared" si="10"/>
        <v>8.5052566353430823</v>
      </c>
      <c r="AE23" s="13">
        <f t="shared" si="11"/>
        <v>1</v>
      </c>
      <c r="AF23" s="14">
        <v>2980.494721</v>
      </c>
      <c r="AG23" s="12">
        <f t="shared" si="12"/>
        <v>8.0001800379763175</v>
      </c>
      <c r="AH23" s="13">
        <f t="shared" si="13"/>
        <v>0.76925846738097192</v>
      </c>
      <c r="AI23" s="14">
        <v>9502.4878800000006</v>
      </c>
      <c r="AJ23" s="12">
        <f t="shared" si="14"/>
        <v>9.1594141554704596</v>
      </c>
      <c r="AK23" s="13">
        <f t="shared" si="15"/>
        <v>0.9757610612880101</v>
      </c>
    </row>
    <row r="24" spans="1:37" ht="14.45" customHeight="1" x14ac:dyDescent="0.2">
      <c r="A24" s="8">
        <v>23</v>
      </c>
      <c r="B24" s="8" t="str">
        <f t="shared" si="16"/>
        <v>023</v>
      </c>
      <c r="C24" s="9" t="s">
        <v>98</v>
      </c>
      <c r="D24" s="9" t="s">
        <v>73</v>
      </c>
      <c r="E24" s="9" t="str">
        <f t="shared" si="17"/>
        <v>023. Galapagos Marine Reserve b</v>
      </c>
      <c r="F24" s="9" t="s">
        <v>102</v>
      </c>
      <c r="G24" s="9" t="s">
        <v>103</v>
      </c>
      <c r="H24" s="9" t="s">
        <v>101</v>
      </c>
      <c r="I24" s="10">
        <v>1</v>
      </c>
      <c r="J24" s="10">
        <v>1</v>
      </c>
      <c r="K24" s="10">
        <v>0</v>
      </c>
      <c r="L24" s="10">
        <v>0</v>
      </c>
      <c r="M24" s="10">
        <v>0</v>
      </c>
      <c r="N24" s="11">
        <v>23.8</v>
      </c>
      <c r="O24" s="12">
        <f t="shared" si="0"/>
        <v>3.2108436531709366</v>
      </c>
      <c r="P24" s="13">
        <f t="shared" si="1"/>
        <v>0.74384506659605942</v>
      </c>
      <c r="Q24" s="11">
        <v>9.9499999999999993</v>
      </c>
      <c r="R24" s="12">
        <f t="shared" si="2"/>
        <v>2.3933394562625097</v>
      </c>
      <c r="S24" s="13">
        <f t="shared" si="3"/>
        <v>1</v>
      </c>
      <c r="T24" s="14">
        <v>136053.19219999999</v>
      </c>
      <c r="U24" s="12">
        <f t="shared" si="4"/>
        <v>11.820808557408105</v>
      </c>
      <c r="V24" s="13">
        <f t="shared" si="5"/>
        <v>1</v>
      </c>
      <c r="W24" s="14">
        <v>100756.0635</v>
      </c>
      <c r="X24" s="12">
        <f t="shared" si="6"/>
        <v>11.520467586532536</v>
      </c>
      <c r="Y24" s="13">
        <f t="shared" si="7"/>
        <v>1</v>
      </c>
      <c r="Z24" s="14">
        <v>63531.670749999997</v>
      </c>
      <c r="AA24" s="12">
        <f t="shared" si="8"/>
        <v>11.059309552571039</v>
      </c>
      <c r="AB24" s="13">
        <f t="shared" si="9"/>
        <v>1</v>
      </c>
      <c r="AC24" s="14">
        <v>597.23556550000001</v>
      </c>
      <c r="AD24" s="12">
        <f t="shared" si="10"/>
        <v>6.3939845986244377</v>
      </c>
      <c r="AE24" s="13">
        <f t="shared" si="11"/>
        <v>0.7705692283749197</v>
      </c>
      <c r="AF24" s="14">
        <v>1646.414192</v>
      </c>
      <c r="AG24" s="12">
        <f t="shared" si="12"/>
        <v>7.4069621812569784</v>
      </c>
      <c r="AH24" s="13">
        <f t="shared" si="13"/>
        <v>0.67799418173184289</v>
      </c>
      <c r="AI24" s="14">
        <v>1356.965027</v>
      </c>
      <c r="AJ24" s="12">
        <f t="shared" si="14"/>
        <v>7.2137425544733222</v>
      </c>
      <c r="AK24" s="13">
        <f t="shared" si="15"/>
        <v>0.64030044042643475</v>
      </c>
    </row>
    <row r="25" spans="1:37" ht="14.45" customHeight="1" x14ac:dyDescent="0.2">
      <c r="A25" s="8">
        <v>24</v>
      </c>
      <c r="B25" s="8" t="str">
        <f t="shared" si="16"/>
        <v>024</v>
      </c>
      <c r="C25" s="9" t="s">
        <v>98</v>
      </c>
      <c r="D25" s="9" t="s">
        <v>104</v>
      </c>
      <c r="E25" s="9" t="str">
        <f t="shared" si="17"/>
        <v>024. Galapagos Marine Reserve c</v>
      </c>
      <c r="F25" s="9" t="s">
        <v>105</v>
      </c>
      <c r="G25" s="9" t="s">
        <v>106</v>
      </c>
      <c r="H25" s="9" t="s">
        <v>101</v>
      </c>
      <c r="I25" s="10">
        <v>1</v>
      </c>
      <c r="J25" s="10">
        <v>0</v>
      </c>
      <c r="K25" s="10">
        <v>0</v>
      </c>
      <c r="L25" s="10">
        <v>0</v>
      </c>
      <c r="M25" s="10">
        <v>0</v>
      </c>
      <c r="N25" s="11">
        <v>14.737500000000001</v>
      </c>
      <c r="O25" s="12">
        <f t="shared" si="0"/>
        <v>2.7560463993704656</v>
      </c>
      <c r="P25" s="13">
        <f t="shared" si="1"/>
        <v>0.54610713016107204</v>
      </c>
      <c r="Q25" s="11">
        <v>5.6749999999999998</v>
      </c>
      <c r="R25" s="12">
        <f t="shared" si="2"/>
        <v>1.8983692042863132</v>
      </c>
      <c r="S25" s="13">
        <f t="shared" si="3"/>
        <v>0.99904070840371373</v>
      </c>
      <c r="T25" s="14">
        <v>128120.4926</v>
      </c>
      <c r="U25" s="12">
        <f t="shared" si="4"/>
        <v>11.760734253670844</v>
      </c>
      <c r="V25" s="13">
        <f t="shared" si="5"/>
        <v>1</v>
      </c>
      <c r="W25" s="14">
        <v>39149.325250000002</v>
      </c>
      <c r="X25" s="12">
        <f t="shared" si="6"/>
        <v>10.575164009174989</v>
      </c>
      <c r="Y25" s="13">
        <f t="shared" si="7"/>
        <v>0.97599307868749796</v>
      </c>
      <c r="Z25" s="14">
        <v>136.64917130000001</v>
      </c>
      <c r="AA25" s="12">
        <f t="shared" si="8"/>
        <v>4.9247082112290483</v>
      </c>
      <c r="AB25" s="13">
        <f t="shared" si="9"/>
        <v>0.48008047854875557</v>
      </c>
      <c r="AC25" s="14">
        <v>3644.991415</v>
      </c>
      <c r="AD25" s="12">
        <f t="shared" si="10"/>
        <v>8.2013836006006198</v>
      </c>
      <c r="AE25" s="13">
        <f t="shared" si="11"/>
        <v>1</v>
      </c>
      <c r="AF25" s="14">
        <v>0</v>
      </c>
      <c r="AG25" s="12">
        <f t="shared" si="12"/>
        <v>0</v>
      </c>
      <c r="AH25" s="13">
        <f t="shared" si="13"/>
        <v>0</v>
      </c>
      <c r="AI25" s="14">
        <v>5811.5388249999996</v>
      </c>
      <c r="AJ25" s="12">
        <f t="shared" si="14"/>
        <v>8.6677727294431968</v>
      </c>
      <c r="AK25" s="13">
        <f t="shared" si="15"/>
        <v>0.89099529817986145</v>
      </c>
    </row>
    <row r="26" spans="1:37" ht="14.45" customHeight="1" x14ac:dyDescent="0.2">
      <c r="A26" s="8">
        <v>25</v>
      </c>
      <c r="B26" s="8" t="str">
        <f t="shared" si="16"/>
        <v>025</v>
      </c>
      <c r="C26" s="9" t="s">
        <v>107</v>
      </c>
      <c r="E26" s="9" t="str">
        <f t="shared" si="17"/>
        <v xml:space="preserve">025. Golfo de Chiriqui Marine National Park </v>
      </c>
      <c r="F26" s="9" t="s">
        <v>108</v>
      </c>
      <c r="G26" s="9" t="s">
        <v>54</v>
      </c>
      <c r="H26" s="9" t="s">
        <v>81</v>
      </c>
      <c r="I26" s="10">
        <v>1</v>
      </c>
      <c r="J26" s="10">
        <v>0</v>
      </c>
      <c r="K26" s="10">
        <v>1</v>
      </c>
      <c r="L26" s="10">
        <v>1</v>
      </c>
      <c r="M26" s="10">
        <v>0</v>
      </c>
      <c r="N26" s="11">
        <v>15.5625</v>
      </c>
      <c r="O26" s="12">
        <f t="shared" si="0"/>
        <v>2.8071411037464409</v>
      </c>
      <c r="P26" s="13">
        <f t="shared" si="1"/>
        <v>0.56832221902019175</v>
      </c>
      <c r="Q26" s="11">
        <v>0.625</v>
      </c>
      <c r="R26" s="12">
        <f t="shared" si="2"/>
        <v>0.48550781578170082</v>
      </c>
      <c r="S26" s="13">
        <f t="shared" si="3"/>
        <v>0.16794577398923582</v>
      </c>
      <c r="T26" s="14">
        <v>7318.6343960000004</v>
      </c>
      <c r="U26" s="12">
        <f t="shared" si="4"/>
        <v>8.8983156598063804</v>
      </c>
      <c r="V26" s="13">
        <f t="shared" si="5"/>
        <v>0.33293229995390017</v>
      </c>
      <c r="W26" s="14">
        <v>470.79707239999999</v>
      </c>
      <c r="X26" s="12">
        <f t="shared" si="6"/>
        <v>6.1565489617826392</v>
      </c>
      <c r="Y26" s="13">
        <f t="shared" si="7"/>
        <v>0.1262594157274306</v>
      </c>
      <c r="Z26" s="14">
        <v>0</v>
      </c>
      <c r="AA26" s="12">
        <f t="shared" si="8"/>
        <v>0</v>
      </c>
      <c r="AB26" s="13">
        <f t="shared" si="9"/>
        <v>0</v>
      </c>
      <c r="AC26" s="14">
        <v>1025.5735609999999</v>
      </c>
      <c r="AD26" s="12">
        <f t="shared" si="10"/>
        <v>6.9339818958495032</v>
      </c>
      <c r="AE26" s="13">
        <f t="shared" si="11"/>
        <v>0.84771169940707192</v>
      </c>
      <c r="AF26" s="14">
        <v>354.43191400000001</v>
      </c>
      <c r="AG26" s="12">
        <f t="shared" si="12"/>
        <v>5.8733337091003719</v>
      </c>
      <c r="AH26" s="13">
        <f t="shared" si="13"/>
        <v>0.44205133986159573</v>
      </c>
      <c r="AI26" s="14">
        <v>2102.1606409999999</v>
      </c>
      <c r="AJ26" s="12">
        <f t="shared" si="14"/>
        <v>7.6511965593759772</v>
      </c>
      <c r="AK26" s="13">
        <f t="shared" si="15"/>
        <v>0.715723544719996</v>
      </c>
    </row>
    <row r="27" spans="1:37" ht="14.45" customHeight="1" x14ac:dyDescent="0.2">
      <c r="A27" s="8">
        <v>26</v>
      </c>
      <c r="B27" s="8" t="str">
        <f t="shared" si="16"/>
        <v>026</v>
      </c>
      <c r="C27" s="9" t="s">
        <v>109</v>
      </c>
      <c r="E27" s="9" t="str">
        <f t="shared" si="17"/>
        <v xml:space="preserve">026. Governor Island Marine Nature Reserve </v>
      </c>
      <c r="F27" s="9" t="s">
        <v>110</v>
      </c>
      <c r="G27" s="9" t="s">
        <v>111</v>
      </c>
      <c r="H27" s="9" t="s">
        <v>112</v>
      </c>
      <c r="I27" s="10">
        <v>1</v>
      </c>
      <c r="J27" s="10">
        <v>1</v>
      </c>
      <c r="K27" s="10">
        <v>1</v>
      </c>
      <c r="L27" s="10">
        <v>0</v>
      </c>
      <c r="M27" s="10">
        <v>0</v>
      </c>
      <c r="N27" s="11">
        <v>2.8333333330000001</v>
      </c>
      <c r="O27" s="12">
        <f t="shared" si="0"/>
        <v>1.3437347466141383</v>
      </c>
      <c r="P27" s="13">
        <f t="shared" si="1"/>
        <v>0</v>
      </c>
      <c r="Q27" s="11">
        <v>1.5</v>
      </c>
      <c r="R27" s="12">
        <f t="shared" si="2"/>
        <v>0.91629073187415511</v>
      </c>
      <c r="S27" s="13">
        <f t="shared" si="3"/>
        <v>0.42134748933773836</v>
      </c>
      <c r="T27" s="14">
        <v>1189.1271830000001</v>
      </c>
      <c r="U27" s="12">
        <f t="shared" si="4"/>
        <v>7.0818154568652805</v>
      </c>
      <c r="V27" s="13">
        <f t="shared" si="5"/>
        <v>0</v>
      </c>
      <c r="W27" s="14">
        <v>916.98008319999997</v>
      </c>
      <c r="X27" s="12">
        <f t="shared" si="6"/>
        <v>6.8221756945245655</v>
      </c>
      <c r="Y27" s="13">
        <f t="shared" si="7"/>
        <v>0.25426455663933956</v>
      </c>
      <c r="Z27" s="14">
        <v>0</v>
      </c>
      <c r="AA27" s="12">
        <f t="shared" si="8"/>
        <v>0</v>
      </c>
      <c r="AB27" s="13">
        <f t="shared" si="9"/>
        <v>0</v>
      </c>
      <c r="AC27" s="14">
        <v>0</v>
      </c>
      <c r="AD27" s="12">
        <f t="shared" si="10"/>
        <v>0</v>
      </c>
      <c r="AE27" s="13">
        <f t="shared" si="11"/>
        <v>0</v>
      </c>
      <c r="AF27" s="14">
        <v>0</v>
      </c>
      <c r="AG27" s="12">
        <f t="shared" si="12"/>
        <v>0</v>
      </c>
      <c r="AH27" s="13">
        <f t="shared" si="13"/>
        <v>0</v>
      </c>
      <c r="AI27" s="14">
        <v>0</v>
      </c>
      <c r="AJ27" s="12">
        <f t="shared" si="14"/>
        <v>0</v>
      </c>
      <c r="AK27" s="13">
        <f t="shared" si="15"/>
        <v>0</v>
      </c>
    </row>
    <row r="28" spans="1:37" ht="14.45" customHeight="1" x14ac:dyDescent="0.2">
      <c r="A28" s="8">
        <v>27</v>
      </c>
      <c r="B28" s="8" t="str">
        <f t="shared" si="16"/>
        <v>027</v>
      </c>
      <c r="C28" s="9" t="s">
        <v>113</v>
      </c>
      <c r="D28" s="9" t="s">
        <v>40</v>
      </c>
      <c r="E28" s="9" t="str">
        <f t="shared" si="17"/>
        <v>027. Great Barrier Reef MP a</v>
      </c>
      <c r="F28" s="9" t="s">
        <v>114</v>
      </c>
      <c r="G28" s="9" t="s">
        <v>115</v>
      </c>
      <c r="H28" s="9" t="s">
        <v>116</v>
      </c>
      <c r="I28" s="10">
        <v>1</v>
      </c>
      <c r="J28" s="10">
        <v>1</v>
      </c>
      <c r="K28" s="10">
        <v>0</v>
      </c>
      <c r="L28" s="10">
        <v>1</v>
      </c>
      <c r="M28" s="10">
        <v>0</v>
      </c>
      <c r="N28" s="11">
        <v>37.039285710000001</v>
      </c>
      <c r="O28" s="12">
        <f t="shared" si="0"/>
        <v>3.6386194601612507</v>
      </c>
      <c r="P28" s="13">
        <f t="shared" si="1"/>
        <v>0.92983454789619602</v>
      </c>
      <c r="Q28" s="11">
        <v>2.5434523809999998</v>
      </c>
      <c r="R28" s="12">
        <f t="shared" si="2"/>
        <v>1.2651015007695241</v>
      </c>
      <c r="S28" s="13">
        <f t="shared" si="3"/>
        <v>0.6265302945703084</v>
      </c>
      <c r="T28" s="14">
        <v>30318.75404</v>
      </c>
      <c r="U28" s="12">
        <f t="shared" si="4"/>
        <v>10.319554727586201</v>
      </c>
      <c r="V28" s="13">
        <f t="shared" si="5"/>
        <v>0.67132255418719089</v>
      </c>
      <c r="W28" s="14">
        <v>8106.246717</v>
      </c>
      <c r="X28" s="12">
        <f t="shared" si="6"/>
        <v>9.0005135971137662</v>
      </c>
      <c r="Y28" s="13">
        <f t="shared" si="7"/>
        <v>0.67317569175264746</v>
      </c>
      <c r="Z28" s="14">
        <v>607.57477840000001</v>
      </c>
      <c r="AA28" s="12">
        <f t="shared" si="8"/>
        <v>6.4111197946060994</v>
      </c>
      <c r="AB28" s="13">
        <f t="shared" si="9"/>
        <v>0.64899088575069319</v>
      </c>
      <c r="AC28" s="14">
        <v>636.74901369999998</v>
      </c>
      <c r="AD28" s="12">
        <f t="shared" si="10"/>
        <v>6.4579448104899528</v>
      </c>
      <c r="AE28" s="13">
        <f t="shared" si="11"/>
        <v>0.77970640149856463</v>
      </c>
      <c r="AF28" s="14">
        <v>1068.5890710000001</v>
      </c>
      <c r="AG28" s="12">
        <f t="shared" si="12"/>
        <v>6.9750298078970872</v>
      </c>
      <c r="AH28" s="13">
        <f t="shared" si="13"/>
        <v>0.61154304736878262</v>
      </c>
      <c r="AI28" s="14">
        <v>10303.616029999999</v>
      </c>
      <c r="AJ28" s="12">
        <f t="shared" si="14"/>
        <v>9.2403472320772373</v>
      </c>
      <c r="AK28" s="13">
        <f t="shared" si="15"/>
        <v>0.98971504001331667</v>
      </c>
    </row>
    <row r="29" spans="1:37" ht="14.45" customHeight="1" x14ac:dyDescent="0.2">
      <c r="A29" s="8">
        <v>28</v>
      </c>
      <c r="B29" s="8" t="str">
        <f t="shared" si="16"/>
        <v>028</v>
      </c>
      <c r="C29" s="9" t="s">
        <v>113</v>
      </c>
      <c r="D29" s="9" t="s">
        <v>73</v>
      </c>
      <c r="E29" s="9" t="str">
        <f t="shared" si="17"/>
        <v>028. Great Barrier Reef MP b</v>
      </c>
      <c r="F29" s="9" t="s">
        <v>117</v>
      </c>
      <c r="G29" s="9" t="s">
        <v>118</v>
      </c>
      <c r="H29" s="9" t="s">
        <v>116</v>
      </c>
      <c r="I29" s="10">
        <v>1</v>
      </c>
      <c r="J29" s="10">
        <v>1</v>
      </c>
      <c r="K29" s="10">
        <v>0</v>
      </c>
      <c r="L29" s="10">
        <v>0</v>
      </c>
      <c r="M29" s="10">
        <v>0</v>
      </c>
      <c r="N29" s="11">
        <v>50.6</v>
      </c>
      <c r="O29" s="12">
        <f t="shared" si="0"/>
        <v>3.9435216724875173</v>
      </c>
      <c r="P29" s="13">
        <f t="shared" si="1"/>
        <v>1</v>
      </c>
      <c r="Q29" s="11">
        <v>4.4749999999999996</v>
      </c>
      <c r="R29" s="12">
        <f t="shared" si="2"/>
        <v>1.7001922757025645</v>
      </c>
      <c r="S29" s="13">
        <f t="shared" si="3"/>
        <v>0.88246604453092037</v>
      </c>
      <c r="T29" s="14">
        <v>25735.3544</v>
      </c>
      <c r="U29" s="12">
        <f t="shared" si="4"/>
        <v>10.155659839417769</v>
      </c>
      <c r="V29" s="13">
        <f t="shared" si="5"/>
        <v>0.63229996176613557</v>
      </c>
      <c r="W29" s="14">
        <v>9232.0901329999997</v>
      </c>
      <c r="X29" s="12">
        <f t="shared" si="6"/>
        <v>9.1305490637741507</v>
      </c>
      <c r="Y29" s="13">
        <f t="shared" si="7"/>
        <v>0.69818251226425976</v>
      </c>
      <c r="Z29" s="14">
        <v>0</v>
      </c>
      <c r="AA29" s="12">
        <f t="shared" si="8"/>
        <v>0</v>
      </c>
      <c r="AB29" s="13">
        <f t="shared" si="9"/>
        <v>0</v>
      </c>
      <c r="AC29" s="14">
        <v>826.91643999999997</v>
      </c>
      <c r="AD29" s="12">
        <f t="shared" si="10"/>
        <v>6.7189122314183125</v>
      </c>
      <c r="AE29" s="13">
        <f t="shared" si="11"/>
        <v>0.81698746163118752</v>
      </c>
      <c r="AF29" s="14">
        <v>2842.581326</v>
      </c>
      <c r="AG29" s="12">
        <f t="shared" si="12"/>
        <v>7.9528195670060535</v>
      </c>
      <c r="AH29" s="13">
        <f t="shared" si="13"/>
        <v>0.76197224107785444</v>
      </c>
      <c r="AI29" s="14">
        <v>5003.1533440000003</v>
      </c>
      <c r="AJ29" s="12">
        <f t="shared" si="14"/>
        <v>8.5180235154018469</v>
      </c>
      <c r="AK29" s="13">
        <f t="shared" si="15"/>
        <v>0.86517646817273208</v>
      </c>
    </row>
    <row r="30" spans="1:37" ht="14.45" customHeight="1" x14ac:dyDescent="0.2">
      <c r="A30" s="8">
        <v>29</v>
      </c>
      <c r="B30" s="8" t="str">
        <f t="shared" si="16"/>
        <v>029</v>
      </c>
      <c r="C30" s="9" t="s">
        <v>119</v>
      </c>
      <c r="E30" s="9" t="str">
        <f t="shared" si="17"/>
        <v xml:space="preserve">029. Hanauma Bay Marine Life Conservation District </v>
      </c>
      <c r="F30" s="9" t="s">
        <v>120</v>
      </c>
      <c r="G30" s="9" t="s">
        <v>121</v>
      </c>
      <c r="H30" s="9" t="s">
        <v>121</v>
      </c>
      <c r="I30" s="10">
        <v>1</v>
      </c>
      <c r="J30" s="10">
        <v>1</v>
      </c>
      <c r="K30" s="10">
        <v>1</v>
      </c>
      <c r="L30" s="10">
        <v>0</v>
      </c>
      <c r="M30" s="10">
        <v>0</v>
      </c>
      <c r="N30" s="11">
        <v>25</v>
      </c>
      <c r="O30" s="12">
        <f t="shared" si="0"/>
        <v>3.2580965380214821</v>
      </c>
      <c r="P30" s="13">
        <f t="shared" si="1"/>
        <v>0.76438979913977489</v>
      </c>
      <c r="Q30" s="11">
        <v>3.5</v>
      </c>
      <c r="R30" s="12">
        <f t="shared" si="2"/>
        <v>1.5040773967762742</v>
      </c>
      <c r="S30" s="13">
        <f t="shared" si="3"/>
        <v>0.76710435104486718</v>
      </c>
      <c r="T30" s="14">
        <v>16315.89896</v>
      </c>
      <c r="U30" s="12">
        <f t="shared" si="4"/>
        <v>9.6999565957571345</v>
      </c>
      <c r="V30" s="13">
        <f t="shared" si="5"/>
        <v>0.52379918946598458</v>
      </c>
      <c r="W30" s="14">
        <v>2653.5097310000001</v>
      </c>
      <c r="X30" s="12">
        <f t="shared" si="6"/>
        <v>7.8840152578674498</v>
      </c>
      <c r="Y30" s="13">
        <f t="shared" si="7"/>
        <v>0.45846447266681734</v>
      </c>
      <c r="Z30" s="14">
        <v>0</v>
      </c>
      <c r="AA30" s="12">
        <f t="shared" si="8"/>
        <v>0</v>
      </c>
      <c r="AB30" s="13">
        <f t="shared" si="9"/>
        <v>0</v>
      </c>
      <c r="AC30" s="14">
        <v>0</v>
      </c>
      <c r="AD30" s="12">
        <f t="shared" si="10"/>
        <v>0</v>
      </c>
      <c r="AE30" s="13">
        <f t="shared" si="11"/>
        <v>0</v>
      </c>
      <c r="AF30" s="14">
        <v>200.85643730000001</v>
      </c>
      <c r="AG30" s="12">
        <f t="shared" si="12"/>
        <v>5.3075567382940187</v>
      </c>
      <c r="AH30" s="13">
        <f t="shared" si="13"/>
        <v>0.35500872896831059</v>
      </c>
      <c r="AI30" s="14">
        <v>407.67678230000001</v>
      </c>
      <c r="AJ30" s="12">
        <f t="shared" si="14"/>
        <v>6.0129245802949489</v>
      </c>
      <c r="AK30" s="13">
        <f t="shared" si="15"/>
        <v>0.43326285867154291</v>
      </c>
    </row>
    <row r="31" spans="1:37" ht="14.45" customHeight="1" x14ac:dyDescent="0.2">
      <c r="A31" s="8">
        <v>30</v>
      </c>
      <c r="B31" s="8" t="str">
        <f t="shared" si="16"/>
        <v>030</v>
      </c>
      <c r="C31" s="9" t="s">
        <v>122</v>
      </c>
      <c r="E31" s="9" t="str">
        <f t="shared" si="17"/>
        <v xml:space="preserve">030. Isla de Taboga e Isla de Uraba Wildlife Refuge </v>
      </c>
      <c r="F31" s="9" t="s">
        <v>123</v>
      </c>
      <c r="G31" s="9" t="s">
        <v>124</v>
      </c>
      <c r="H31" s="9" t="s">
        <v>81</v>
      </c>
      <c r="I31" s="10">
        <v>1</v>
      </c>
      <c r="J31" s="10">
        <v>0</v>
      </c>
      <c r="K31" s="10">
        <v>1</v>
      </c>
      <c r="L31" s="10">
        <v>0</v>
      </c>
      <c r="M31" s="10">
        <v>0</v>
      </c>
      <c r="N31" s="11">
        <v>16.25</v>
      </c>
      <c r="O31" s="12">
        <f t="shared" si="0"/>
        <v>2.8478121434773689</v>
      </c>
      <c r="P31" s="13">
        <f t="shared" si="1"/>
        <v>0.58600527977276906</v>
      </c>
      <c r="Q31" s="11">
        <v>3.25</v>
      </c>
      <c r="R31" s="12">
        <f t="shared" si="2"/>
        <v>1.4469189829363254</v>
      </c>
      <c r="S31" s="13">
        <f t="shared" si="3"/>
        <v>0.73348175466842669</v>
      </c>
      <c r="T31" s="14">
        <v>13946.999519999999</v>
      </c>
      <c r="U31" s="12">
        <f t="shared" si="4"/>
        <v>9.5430913733820049</v>
      </c>
      <c r="V31" s="13">
        <f t="shared" si="5"/>
        <v>0.48645032699571555</v>
      </c>
      <c r="W31" s="14">
        <v>6321.4865760000002</v>
      </c>
      <c r="X31" s="12">
        <f t="shared" si="6"/>
        <v>8.7518678553311116</v>
      </c>
      <c r="Y31" s="13">
        <f t="shared" si="7"/>
        <v>0.62535920294829084</v>
      </c>
      <c r="Z31" s="14">
        <v>0</v>
      </c>
      <c r="AA31" s="12">
        <f t="shared" si="8"/>
        <v>0</v>
      </c>
      <c r="AB31" s="13">
        <f t="shared" si="9"/>
        <v>0</v>
      </c>
      <c r="AC31" s="14">
        <v>1119.3533669999999</v>
      </c>
      <c r="AD31" s="12">
        <f t="shared" si="10"/>
        <v>7.0213994207775094</v>
      </c>
      <c r="AE31" s="13">
        <f t="shared" si="11"/>
        <v>0.86019991725392986</v>
      </c>
      <c r="AF31" s="14">
        <v>0</v>
      </c>
      <c r="AG31" s="12">
        <f t="shared" si="12"/>
        <v>0</v>
      </c>
      <c r="AH31" s="13">
        <f t="shared" si="13"/>
        <v>0</v>
      </c>
      <c r="AI31" s="14">
        <v>1718.3577</v>
      </c>
      <c r="AJ31" s="12">
        <f t="shared" si="14"/>
        <v>7.4497060698325077</v>
      </c>
      <c r="AK31" s="13">
        <f t="shared" si="15"/>
        <v>0.68098380514353574</v>
      </c>
    </row>
    <row r="32" spans="1:37" ht="14.45" customHeight="1" x14ac:dyDescent="0.2">
      <c r="A32" s="8">
        <v>31</v>
      </c>
      <c r="B32" s="8" t="str">
        <f t="shared" si="16"/>
        <v>031</v>
      </c>
      <c r="C32" s="9" t="s">
        <v>125</v>
      </c>
      <c r="D32" s="9" t="s">
        <v>40</v>
      </c>
      <c r="E32" s="9" t="str">
        <f t="shared" si="17"/>
        <v>031. Jervis Bay a</v>
      </c>
      <c r="F32" s="9" t="s">
        <v>126</v>
      </c>
      <c r="G32" s="9" t="s">
        <v>42</v>
      </c>
      <c r="H32" s="9" t="s">
        <v>43</v>
      </c>
      <c r="I32" s="10">
        <v>1</v>
      </c>
      <c r="J32" s="10">
        <v>1</v>
      </c>
      <c r="K32" s="10">
        <v>0</v>
      </c>
      <c r="L32" s="10">
        <v>0</v>
      </c>
      <c r="M32" s="10">
        <v>0</v>
      </c>
      <c r="N32" s="11">
        <v>19.507137920000002</v>
      </c>
      <c r="O32" s="12">
        <f t="shared" si="0"/>
        <v>3.0207730167593798</v>
      </c>
      <c r="P32" s="13">
        <f t="shared" si="1"/>
        <v>0.66120565946059995</v>
      </c>
      <c r="Q32" s="11">
        <v>3.6850924690000002</v>
      </c>
      <c r="R32" s="12">
        <f t="shared" si="2"/>
        <v>1.5443856527421402</v>
      </c>
      <c r="S32" s="13">
        <f t="shared" si="3"/>
        <v>0.79081508984831783</v>
      </c>
      <c r="T32" s="14">
        <v>53329.0308</v>
      </c>
      <c r="U32" s="12">
        <f t="shared" si="4"/>
        <v>10.884254881130577</v>
      </c>
      <c r="V32" s="13">
        <f t="shared" si="5"/>
        <v>0.80577497169775647</v>
      </c>
      <c r="W32" s="14">
        <v>10031.56911</v>
      </c>
      <c r="X32" s="12">
        <f t="shared" si="6"/>
        <v>9.2135919907293555</v>
      </c>
      <c r="Y32" s="13">
        <f t="shared" si="7"/>
        <v>0.71415230590949152</v>
      </c>
      <c r="Z32" s="14">
        <v>2498.1366010000002</v>
      </c>
      <c r="AA32" s="12">
        <f t="shared" si="8"/>
        <v>7.823700591605931</v>
      </c>
      <c r="AB32" s="13">
        <f t="shared" si="9"/>
        <v>0.80951143086431032</v>
      </c>
      <c r="AC32" s="14">
        <v>4.0244506089999996</v>
      </c>
      <c r="AD32" s="12">
        <f t="shared" si="10"/>
        <v>1.614316116425722</v>
      </c>
      <c r="AE32" s="13">
        <f t="shared" si="11"/>
        <v>8.7759445203674624E-2</v>
      </c>
      <c r="AF32" s="14">
        <v>25688.15137</v>
      </c>
      <c r="AG32" s="12">
        <f t="shared" si="12"/>
        <v>10.153824056082252</v>
      </c>
      <c r="AH32" s="13">
        <f t="shared" si="13"/>
        <v>1</v>
      </c>
      <c r="AI32" s="14">
        <v>2185.9372360000002</v>
      </c>
      <c r="AJ32" s="12">
        <f t="shared" si="14"/>
        <v>7.6902573215909706</v>
      </c>
      <c r="AK32" s="13">
        <f t="shared" si="15"/>
        <v>0.72245815889499487</v>
      </c>
    </row>
    <row r="33" spans="1:37" ht="14.45" customHeight="1" x14ac:dyDescent="0.2">
      <c r="A33" s="8">
        <v>32</v>
      </c>
      <c r="B33" s="8" t="str">
        <f t="shared" si="16"/>
        <v>032</v>
      </c>
      <c r="C33" s="9" t="s">
        <v>127</v>
      </c>
      <c r="D33" s="9" t="s">
        <v>40</v>
      </c>
      <c r="E33" s="9" t="str">
        <f t="shared" si="17"/>
        <v>032. Jurien Bay a</v>
      </c>
      <c r="F33" s="9" t="s">
        <v>128</v>
      </c>
      <c r="G33" s="9" t="s">
        <v>129</v>
      </c>
      <c r="H33" s="9" t="s">
        <v>130</v>
      </c>
      <c r="I33" s="10">
        <v>1</v>
      </c>
      <c r="J33" s="10">
        <v>1</v>
      </c>
      <c r="K33" s="10">
        <v>0</v>
      </c>
      <c r="L33" s="10">
        <v>0</v>
      </c>
      <c r="M33" s="10">
        <v>0</v>
      </c>
      <c r="N33" s="11">
        <v>12.16666667</v>
      </c>
      <c r="O33" s="12">
        <f t="shared" si="0"/>
        <v>2.5776883834921311</v>
      </c>
      <c r="P33" s="13">
        <f t="shared" si="1"/>
        <v>0.46856016673570922</v>
      </c>
      <c r="Q33" s="11">
        <v>2.3958333330000001</v>
      </c>
      <c r="R33" s="12">
        <f t="shared" si="2"/>
        <v>1.2225491898007119</v>
      </c>
      <c r="S33" s="13">
        <f t="shared" si="3"/>
        <v>0.6014995234121836</v>
      </c>
      <c r="T33" s="14">
        <v>9277.7532510000001</v>
      </c>
      <c r="U33" s="12">
        <f t="shared" si="4"/>
        <v>9.1354824688021647</v>
      </c>
      <c r="V33" s="13">
        <f t="shared" si="5"/>
        <v>0.38940058781003928</v>
      </c>
      <c r="W33" s="14">
        <v>4036.6088580000001</v>
      </c>
      <c r="X33" s="12">
        <f t="shared" si="6"/>
        <v>8.3034079289011977</v>
      </c>
      <c r="Y33" s="13">
        <f t="shared" si="7"/>
        <v>0.53911690940407664</v>
      </c>
      <c r="Z33" s="14">
        <v>0</v>
      </c>
      <c r="AA33" s="12">
        <f t="shared" si="8"/>
        <v>0</v>
      </c>
      <c r="AB33" s="13">
        <f t="shared" si="9"/>
        <v>0</v>
      </c>
      <c r="AC33" s="14">
        <v>94.694015829999998</v>
      </c>
      <c r="AD33" s="12">
        <f t="shared" si="10"/>
        <v>4.5611557659917779</v>
      </c>
      <c r="AE33" s="13">
        <f t="shared" si="11"/>
        <v>0.50873653799882534</v>
      </c>
      <c r="AF33" s="14">
        <v>0</v>
      </c>
      <c r="AG33" s="12">
        <f t="shared" si="12"/>
        <v>0</v>
      </c>
      <c r="AH33" s="13">
        <f t="shared" si="13"/>
        <v>0</v>
      </c>
      <c r="AI33" s="14">
        <v>3202.5625140000002</v>
      </c>
      <c r="AJ33" s="12">
        <f t="shared" si="14"/>
        <v>8.0720187551699301</v>
      </c>
      <c r="AK33" s="13">
        <f t="shared" si="15"/>
        <v>0.78827909571895338</v>
      </c>
    </row>
    <row r="34" spans="1:37" ht="14.45" customHeight="1" x14ac:dyDescent="0.2">
      <c r="A34" s="8">
        <v>33</v>
      </c>
      <c r="B34" s="8" t="str">
        <f t="shared" si="16"/>
        <v>033</v>
      </c>
      <c r="C34" s="9" t="s">
        <v>131</v>
      </c>
      <c r="D34" s="9" t="s">
        <v>40</v>
      </c>
      <c r="E34" s="9" t="str">
        <f t="shared" si="17"/>
        <v>033. Kent Group Marine Park a</v>
      </c>
      <c r="F34" s="9" t="s">
        <v>132</v>
      </c>
      <c r="G34" s="9" t="s">
        <v>42</v>
      </c>
      <c r="H34" s="9" t="s">
        <v>112</v>
      </c>
      <c r="I34" s="10">
        <v>1</v>
      </c>
      <c r="J34" s="10">
        <v>1</v>
      </c>
      <c r="K34" s="10">
        <v>0</v>
      </c>
      <c r="L34" s="10">
        <v>1</v>
      </c>
      <c r="M34" s="10">
        <v>0</v>
      </c>
      <c r="N34" s="11">
        <v>9.3874999999999993</v>
      </c>
      <c r="O34" s="12">
        <f t="shared" si="0"/>
        <v>2.3406031601815664</v>
      </c>
      <c r="P34" s="13">
        <f t="shared" si="1"/>
        <v>0.36547963486155066</v>
      </c>
      <c r="Q34" s="11">
        <v>2.7374999999999998</v>
      </c>
      <c r="R34" s="12">
        <f t="shared" si="2"/>
        <v>1.3184169387168048</v>
      </c>
      <c r="S34" s="13">
        <f t="shared" si="3"/>
        <v>0.65789231689223815</v>
      </c>
      <c r="T34" s="14">
        <v>21247.320070000002</v>
      </c>
      <c r="U34" s="12">
        <f t="shared" si="4"/>
        <v>9.9640331156980988</v>
      </c>
      <c r="V34" s="13">
        <f t="shared" si="5"/>
        <v>0.58667455135669022</v>
      </c>
      <c r="W34" s="14">
        <v>3522.5607329999998</v>
      </c>
      <c r="X34" s="12">
        <f t="shared" si="6"/>
        <v>8.167227329173091</v>
      </c>
      <c r="Y34" s="13">
        <f t="shared" si="7"/>
        <v>0.51292833253328673</v>
      </c>
      <c r="Z34" s="14">
        <v>159.3828747</v>
      </c>
      <c r="AA34" s="12">
        <f t="shared" si="8"/>
        <v>5.0775639235230203</v>
      </c>
      <c r="AB34" s="13">
        <f t="shared" si="9"/>
        <v>0.49745044585488873</v>
      </c>
      <c r="AC34" s="14">
        <v>0</v>
      </c>
      <c r="AD34" s="12">
        <f t="shared" si="10"/>
        <v>0</v>
      </c>
      <c r="AE34" s="13">
        <f t="shared" si="11"/>
        <v>0</v>
      </c>
      <c r="AF34" s="14">
        <v>0</v>
      </c>
      <c r="AG34" s="12">
        <f t="shared" si="12"/>
        <v>0</v>
      </c>
      <c r="AH34" s="13">
        <f t="shared" si="13"/>
        <v>0</v>
      </c>
      <c r="AI34" s="14">
        <v>716.20530870000005</v>
      </c>
      <c r="AJ34" s="12">
        <f t="shared" si="14"/>
        <v>6.5753621436835052</v>
      </c>
      <c r="AK34" s="13">
        <f t="shared" si="15"/>
        <v>0.53023485235922496</v>
      </c>
    </row>
    <row r="35" spans="1:37" ht="14.45" customHeight="1" x14ac:dyDescent="0.2">
      <c r="A35" s="8">
        <v>34</v>
      </c>
      <c r="B35" s="8" t="str">
        <f t="shared" si="16"/>
        <v>034</v>
      </c>
      <c r="C35" s="9" t="s">
        <v>133</v>
      </c>
      <c r="E35" s="9" t="str">
        <f t="shared" si="17"/>
        <v xml:space="preserve">034. Kermadec Marine Reserve </v>
      </c>
      <c r="F35" s="9" t="s">
        <v>134</v>
      </c>
      <c r="G35" s="9" t="s">
        <v>135</v>
      </c>
      <c r="H35" s="9" t="s">
        <v>66</v>
      </c>
      <c r="I35" s="10">
        <v>1</v>
      </c>
      <c r="J35" s="10">
        <v>1</v>
      </c>
      <c r="K35" s="10">
        <v>1</v>
      </c>
      <c r="L35" s="10">
        <v>1</v>
      </c>
      <c r="M35" s="10">
        <v>1</v>
      </c>
      <c r="N35" s="11">
        <v>16.910714290000001</v>
      </c>
      <c r="O35" s="12">
        <f t="shared" si="0"/>
        <v>2.8853990974660686</v>
      </c>
      <c r="P35" s="13">
        <f t="shared" si="1"/>
        <v>0.60234743368089938</v>
      </c>
      <c r="Q35" s="11">
        <v>5.1666666670000003</v>
      </c>
      <c r="R35" s="12">
        <f t="shared" si="2"/>
        <v>1.8191584434702235</v>
      </c>
      <c r="S35" s="13">
        <f t="shared" si="3"/>
        <v>0.95244614321777854</v>
      </c>
      <c r="T35" s="14">
        <v>116961.43640000001</v>
      </c>
      <c r="U35" s="12">
        <f t="shared" si="4"/>
        <v>11.669608105819993</v>
      </c>
      <c r="V35" s="13">
        <f t="shared" si="5"/>
        <v>0.99276383471904617</v>
      </c>
      <c r="W35" s="14">
        <v>77886.604489999998</v>
      </c>
      <c r="X35" s="12">
        <f t="shared" si="6"/>
        <v>11.263022098401891</v>
      </c>
      <c r="Y35" s="13">
        <f t="shared" si="7"/>
        <v>1</v>
      </c>
      <c r="Z35" s="14">
        <v>30772.164199999999</v>
      </c>
      <c r="AA35" s="12">
        <f t="shared" si="8"/>
        <v>10.334398296958193</v>
      </c>
      <c r="AB35" s="13">
        <f t="shared" si="9"/>
        <v>1</v>
      </c>
      <c r="AC35" s="14">
        <v>1791.4230250000001</v>
      </c>
      <c r="AD35" s="12">
        <f t="shared" si="10"/>
        <v>7.4913236287344116</v>
      </c>
      <c r="AE35" s="13">
        <f t="shared" si="11"/>
        <v>0.92733194696205878</v>
      </c>
      <c r="AF35" s="14">
        <v>3043.3979370000002</v>
      </c>
      <c r="AG35" s="12">
        <f t="shared" si="12"/>
        <v>8.0210584387553769</v>
      </c>
      <c r="AH35" s="13">
        <f t="shared" si="13"/>
        <v>0.77247052903928881</v>
      </c>
      <c r="AI35" s="14">
        <v>9730.2060860000001</v>
      </c>
      <c r="AJ35" s="12">
        <f t="shared" si="14"/>
        <v>9.183093122893899</v>
      </c>
      <c r="AK35" s="13">
        <f t="shared" si="15"/>
        <v>0.97984364187825834</v>
      </c>
    </row>
    <row r="36" spans="1:37" ht="14.45" customHeight="1" x14ac:dyDescent="0.2">
      <c r="A36" s="8">
        <v>35</v>
      </c>
      <c r="B36" s="8" t="str">
        <f t="shared" si="16"/>
        <v>035</v>
      </c>
      <c r="C36" s="9" t="s">
        <v>136</v>
      </c>
      <c r="E36" s="9" t="str">
        <f t="shared" si="17"/>
        <v xml:space="preserve">035. La Restinga-Mar de las Calmas MPA </v>
      </c>
      <c r="F36" s="9" t="s">
        <v>137</v>
      </c>
      <c r="G36" s="9" t="s">
        <v>138</v>
      </c>
      <c r="H36" s="9" t="s">
        <v>139</v>
      </c>
      <c r="I36" s="10">
        <v>1</v>
      </c>
      <c r="J36" s="10">
        <v>1</v>
      </c>
      <c r="K36" s="10">
        <v>1</v>
      </c>
      <c r="L36" s="10">
        <v>0</v>
      </c>
      <c r="M36" s="10">
        <v>0</v>
      </c>
      <c r="N36" s="11">
        <v>10.777777779999999</v>
      </c>
      <c r="O36" s="12">
        <f t="shared" si="0"/>
        <v>2.4662145169645271</v>
      </c>
      <c r="P36" s="13">
        <f t="shared" si="1"/>
        <v>0.42009326824544657</v>
      </c>
      <c r="Q36" s="11">
        <v>5.6111111109999996</v>
      </c>
      <c r="R36" s="12">
        <f t="shared" si="2"/>
        <v>1.8887517351985579</v>
      </c>
      <c r="S36" s="13">
        <f t="shared" si="3"/>
        <v>0.99338337364621054</v>
      </c>
      <c r="T36" s="14">
        <v>19514.652719999998</v>
      </c>
      <c r="U36" s="12">
        <f t="shared" si="4"/>
        <v>9.8789721261473549</v>
      </c>
      <c r="V36" s="13">
        <f t="shared" si="5"/>
        <v>0.56642193479698932</v>
      </c>
      <c r="W36" s="14">
        <v>9606.6790440000004</v>
      </c>
      <c r="X36" s="12">
        <f t="shared" si="6"/>
        <v>9.170317958122757</v>
      </c>
      <c r="Y36" s="13">
        <f t="shared" si="7"/>
        <v>0.70583037656206882</v>
      </c>
      <c r="Z36" s="14">
        <v>0</v>
      </c>
      <c r="AA36" s="12">
        <f t="shared" si="8"/>
        <v>0</v>
      </c>
      <c r="AB36" s="13">
        <f t="shared" si="9"/>
        <v>0</v>
      </c>
      <c r="AC36" s="14">
        <v>1190.2753540000001</v>
      </c>
      <c r="AD36" s="12">
        <f t="shared" si="10"/>
        <v>7.0827797382676296</v>
      </c>
      <c r="AE36" s="13">
        <f t="shared" si="11"/>
        <v>0.86896853403823282</v>
      </c>
      <c r="AF36" s="14">
        <v>429.68957970000002</v>
      </c>
      <c r="AG36" s="12">
        <f t="shared" si="12"/>
        <v>6.0653875978969447</v>
      </c>
      <c r="AH36" s="13">
        <f t="shared" si="13"/>
        <v>0.47159809198414537</v>
      </c>
      <c r="AI36" s="14">
        <v>1037.422703</v>
      </c>
      <c r="AJ36" s="12">
        <f t="shared" si="14"/>
        <v>6.9454582091545838</v>
      </c>
      <c r="AK36" s="13">
        <f t="shared" si="15"/>
        <v>0.59404451881975573</v>
      </c>
    </row>
    <row r="37" spans="1:37" ht="14.45" customHeight="1" x14ac:dyDescent="0.2">
      <c r="A37" s="8">
        <v>36</v>
      </c>
      <c r="B37" s="8" t="str">
        <f t="shared" si="16"/>
        <v>036</v>
      </c>
      <c r="C37" s="9" t="s">
        <v>140</v>
      </c>
      <c r="E37" s="9" t="str">
        <f t="shared" si="17"/>
        <v xml:space="preserve">036. La RŽserve Naturelle Marine de Cerbre Banyuls </v>
      </c>
      <c r="F37" s="9" t="s">
        <v>141</v>
      </c>
      <c r="G37" s="9" t="s">
        <v>142</v>
      </c>
      <c r="H37" s="9" t="s">
        <v>143</v>
      </c>
      <c r="I37" s="10">
        <v>1</v>
      </c>
      <c r="J37" s="10">
        <v>1</v>
      </c>
      <c r="K37" s="10">
        <v>1</v>
      </c>
      <c r="L37" s="10">
        <v>0</v>
      </c>
      <c r="M37" s="10">
        <v>0</v>
      </c>
      <c r="N37" s="11">
        <v>9.9375</v>
      </c>
      <c r="O37" s="12">
        <f t="shared" si="0"/>
        <v>2.3921972516837329</v>
      </c>
      <c r="P37" s="13">
        <f t="shared" si="1"/>
        <v>0.38791184855814476</v>
      </c>
      <c r="Q37" s="11">
        <v>1.5625</v>
      </c>
      <c r="R37" s="12">
        <f t="shared" si="2"/>
        <v>0.94098334446452658</v>
      </c>
      <c r="S37" s="13">
        <f t="shared" si="3"/>
        <v>0.43587255556736859</v>
      </c>
      <c r="T37" s="14">
        <v>9016.3878390000009</v>
      </c>
      <c r="U37" s="12">
        <f t="shared" si="4"/>
        <v>9.1069099745522948</v>
      </c>
      <c r="V37" s="13">
        <f t="shared" si="5"/>
        <v>0.3825976129886417</v>
      </c>
      <c r="W37" s="14">
        <v>3052.8265500000002</v>
      </c>
      <c r="X37" s="12">
        <f t="shared" si="6"/>
        <v>8.0241506897976755</v>
      </c>
      <c r="Y37" s="13">
        <f t="shared" si="7"/>
        <v>0.4854135941918607</v>
      </c>
      <c r="Z37" s="14">
        <v>0</v>
      </c>
      <c r="AA37" s="12">
        <f t="shared" si="8"/>
        <v>0</v>
      </c>
      <c r="AB37" s="13">
        <f t="shared" si="9"/>
        <v>0</v>
      </c>
      <c r="AC37" s="14">
        <v>85.982893390000001</v>
      </c>
      <c r="AD37" s="12">
        <f t="shared" si="10"/>
        <v>4.4657114716196737</v>
      </c>
      <c r="AE37" s="13">
        <f t="shared" si="11"/>
        <v>0.49510163880281055</v>
      </c>
      <c r="AF37" s="14">
        <v>0</v>
      </c>
      <c r="AG37" s="12">
        <f t="shared" si="12"/>
        <v>0</v>
      </c>
      <c r="AH37" s="13">
        <f t="shared" si="13"/>
        <v>0</v>
      </c>
      <c r="AI37" s="14">
        <v>967.36893150000003</v>
      </c>
      <c r="AJ37" s="12">
        <f t="shared" si="14"/>
        <v>6.8756131422485529</v>
      </c>
      <c r="AK37" s="13">
        <f t="shared" si="15"/>
        <v>0.58200226590492288</v>
      </c>
    </row>
    <row r="38" spans="1:37" ht="14.45" customHeight="1" x14ac:dyDescent="0.2">
      <c r="A38" s="8">
        <v>37</v>
      </c>
      <c r="B38" s="8" t="str">
        <f t="shared" si="16"/>
        <v>037</v>
      </c>
      <c r="C38" s="9" t="s">
        <v>144</v>
      </c>
      <c r="D38" s="9" t="s">
        <v>40</v>
      </c>
      <c r="E38" s="9" t="str">
        <f t="shared" si="17"/>
        <v>037. Lord Howe Commonwealth MPA a</v>
      </c>
      <c r="F38" s="9" t="s">
        <v>145</v>
      </c>
      <c r="G38" s="9" t="s">
        <v>146</v>
      </c>
      <c r="H38" s="9" t="s">
        <v>147</v>
      </c>
      <c r="I38" s="10">
        <v>1</v>
      </c>
      <c r="J38" s="10">
        <v>1</v>
      </c>
      <c r="K38" s="10">
        <v>1</v>
      </c>
      <c r="L38" s="10">
        <v>1</v>
      </c>
      <c r="M38" s="10">
        <v>1</v>
      </c>
      <c r="N38" s="11">
        <v>23.970588240000001</v>
      </c>
      <c r="O38" s="12">
        <f t="shared" si="0"/>
        <v>3.217698661883643</v>
      </c>
      <c r="P38" s="13">
        <f t="shared" si="1"/>
        <v>0.74682550516680135</v>
      </c>
      <c r="Q38" s="11">
        <v>4.75</v>
      </c>
      <c r="R38" s="12">
        <f t="shared" si="2"/>
        <v>1.7491998548092591</v>
      </c>
      <c r="S38" s="13">
        <f t="shared" si="3"/>
        <v>0.91129403224074068</v>
      </c>
      <c r="T38" s="14">
        <v>47704.617080000004</v>
      </c>
      <c r="U38" s="12">
        <f t="shared" si="4"/>
        <v>10.772804428434013</v>
      </c>
      <c r="V38" s="13">
        <f t="shared" si="5"/>
        <v>0.77923914962714602</v>
      </c>
      <c r="W38" s="14">
        <v>36704.712469999999</v>
      </c>
      <c r="X38" s="12">
        <f t="shared" si="6"/>
        <v>10.510687675063485</v>
      </c>
      <c r="Y38" s="13">
        <f t="shared" si="7"/>
        <v>0.96359378366605497</v>
      </c>
      <c r="Z38" s="14">
        <v>19849.57833</v>
      </c>
      <c r="AA38" s="12">
        <f t="shared" si="8"/>
        <v>9.8959884207035156</v>
      </c>
      <c r="AB38" s="13">
        <f t="shared" si="9"/>
        <v>1</v>
      </c>
      <c r="AC38" s="14">
        <v>2164.4377450000002</v>
      </c>
      <c r="AD38" s="12">
        <f t="shared" si="10"/>
        <v>7.6803778116845187</v>
      </c>
      <c r="AE38" s="13">
        <f t="shared" si="11"/>
        <v>0.95433968738350272</v>
      </c>
      <c r="AF38" s="14">
        <v>1918.9527310000001</v>
      </c>
      <c r="AG38" s="12">
        <f t="shared" si="12"/>
        <v>7.560055845447935</v>
      </c>
      <c r="AH38" s="13">
        <f t="shared" si="13"/>
        <v>0.7015470531458361</v>
      </c>
      <c r="AI38" s="14">
        <v>3134.9400989999999</v>
      </c>
      <c r="AJ38" s="12">
        <f t="shared" si="14"/>
        <v>8.0506842802036864</v>
      </c>
      <c r="AK38" s="13">
        <f t="shared" si="15"/>
        <v>0.78460073796615271</v>
      </c>
    </row>
    <row r="39" spans="1:37" ht="14.45" customHeight="1" x14ac:dyDescent="0.2">
      <c r="A39" s="8">
        <v>38</v>
      </c>
      <c r="B39" s="8" t="str">
        <f t="shared" si="16"/>
        <v>038</v>
      </c>
      <c r="C39" s="9" t="s">
        <v>148</v>
      </c>
      <c r="D39" s="9" t="s">
        <v>40</v>
      </c>
      <c r="E39" s="9" t="str">
        <f t="shared" si="17"/>
        <v>038. Lord Howe Island Marine Park a</v>
      </c>
      <c r="F39" s="9" t="s">
        <v>149</v>
      </c>
      <c r="G39" s="9" t="s">
        <v>146</v>
      </c>
      <c r="H39" s="9" t="s">
        <v>43</v>
      </c>
      <c r="I39" s="10">
        <v>1</v>
      </c>
      <c r="J39" s="10">
        <v>1</v>
      </c>
      <c r="K39" s="10">
        <v>1</v>
      </c>
      <c r="L39" s="10">
        <v>0</v>
      </c>
      <c r="M39" s="10">
        <v>0</v>
      </c>
      <c r="N39" s="11">
        <v>20.764194140000001</v>
      </c>
      <c r="O39" s="12">
        <f t="shared" si="0"/>
        <v>3.080266148819145</v>
      </c>
      <c r="P39" s="13">
        <f t="shared" si="1"/>
        <v>0.6870722386170196</v>
      </c>
      <c r="Q39" s="11">
        <v>2.692307692</v>
      </c>
      <c r="R39" s="12">
        <f t="shared" si="2"/>
        <v>1.3062516533630208</v>
      </c>
      <c r="S39" s="13">
        <f t="shared" si="3"/>
        <v>0.65073626668412987</v>
      </c>
      <c r="T39" s="14">
        <v>52106.694020000003</v>
      </c>
      <c r="U39" s="12">
        <f t="shared" si="4"/>
        <v>10.86106789476521</v>
      </c>
      <c r="V39" s="13">
        <f t="shared" si="5"/>
        <v>0.80025426065838334</v>
      </c>
      <c r="W39" s="14">
        <v>35908.636420000003</v>
      </c>
      <c r="X39" s="12">
        <f t="shared" si="6"/>
        <v>10.488760962412538</v>
      </c>
      <c r="Y39" s="13">
        <f t="shared" si="7"/>
        <v>0.95937710815625743</v>
      </c>
      <c r="Z39" s="14">
        <v>4294.6210819999997</v>
      </c>
      <c r="AA39" s="12">
        <f t="shared" si="8"/>
        <v>8.3653514297846634</v>
      </c>
      <c r="AB39" s="13">
        <f t="shared" si="9"/>
        <v>0.87106266247552999</v>
      </c>
      <c r="AC39" s="14">
        <v>128.4781868</v>
      </c>
      <c r="AD39" s="12">
        <f t="shared" si="10"/>
        <v>4.8635124252528543</v>
      </c>
      <c r="AE39" s="13">
        <f t="shared" si="11"/>
        <v>0.55193034646469341</v>
      </c>
      <c r="AF39" s="14">
        <v>1730.6753530000001</v>
      </c>
      <c r="AG39" s="12">
        <f t="shared" si="12"/>
        <v>7.4568446310220304</v>
      </c>
      <c r="AH39" s="13">
        <f t="shared" si="13"/>
        <v>0.68566840477262003</v>
      </c>
      <c r="AI39" s="14">
        <v>7089.3829729999998</v>
      </c>
      <c r="AJ39" s="12">
        <f t="shared" si="14"/>
        <v>8.8664946340053064</v>
      </c>
      <c r="AK39" s="13">
        <f t="shared" si="15"/>
        <v>0.92525769551815618</v>
      </c>
    </row>
    <row r="40" spans="1:37" ht="14.45" customHeight="1" x14ac:dyDescent="0.2">
      <c r="A40" s="8">
        <v>39</v>
      </c>
      <c r="B40" s="8" t="str">
        <f t="shared" si="16"/>
        <v>039</v>
      </c>
      <c r="C40" s="9" t="s">
        <v>150</v>
      </c>
      <c r="E40" s="9" t="str">
        <f t="shared" si="17"/>
        <v xml:space="preserve">039. Machalilla </v>
      </c>
      <c r="F40" s="9" t="s">
        <v>151</v>
      </c>
      <c r="G40" s="9" t="s">
        <v>152</v>
      </c>
      <c r="H40" s="9" t="s">
        <v>101</v>
      </c>
      <c r="I40" s="10">
        <v>1</v>
      </c>
      <c r="J40" s="10">
        <v>0</v>
      </c>
      <c r="K40" s="10">
        <v>1</v>
      </c>
      <c r="L40" s="10">
        <v>0</v>
      </c>
      <c r="M40" s="10">
        <v>0</v>
      </c>
      <c r="N40" s="11">
        <v>18.666666670000001</v>
      </c>
      <c r="O40" s="12">
        <f t="shared" si="0"/>
        <v>2.9789251554071012</v>
      </c>
      <c r="P40" s="13">
        <f t="shared" si="1"/>
        <v>0.64301093713352231</v>
      </c>
      <c r="Q40" s="11">
        <v>2.8166666669999998</v>
      </c>
      <c r="R40" s="12">
        <f t="shared" si="2"/>
        <v>1.3393774414194752</v>
      </c>
      <c r="S40" s="13">
        <f t="shared" si="3"/>
        <v>0.67022202436439726</v>
      </c>
      <c r="T40" s="14">
        <v>11883.343220000001</v>
      </c>
      <c r="U40" s="12">
        <f t="shared" si="4"/>
        <v>9.3829771170136542</v>
      </c>
      <c r="V40" s="13">
        <f t="shared" si="5"/>
        <v>0.44832788500325105</v>
      </c>
      <c r="W40" s="14">
        <v>3711.585955</v>
      </c>
      <c r="X40" s="12">
        <f t="shared" si="6"/>
        <v>8.2194839357048846</v>
      </c>
      <c r="Y40" s="13">
        <f t="shared" si="7"/>
        <v>0.52297767994324706</v>
      </c>
      <c r="Z40" s="14">
        <v>0</v>
      </c>
      <c r="AA40" s="12">
        <f t="shared" si="8"/>
        <v>0</v>
      </c>
      <c r="AB40" s="13">
        <f t="shared" si="9"/>
        <v>0</v>
      </c>
      <c r="AC40" s="14">
        <v>940.86618180000005</v>
      </c>
      <c r="AD40" s="12">
        <f t="shared" si="10"/>
        <v>6.8478632069480803</v>
      </c>
      <c r="AE40" s="13">
        <f t="shared" si="11"/>
        <v>0.83540902956401153</v>
      </c>
      <c r="AF40" s="14">
        <v>0</v>
      </c>
      <c r="AG40" s="12">
        <f t="shared" si="12"/>
        <v>0</v>
      </c>
      <c r="AH40" s="13">
        <f t="shared" si="13"/>
        <v>0</v>
      </c>
      <c r="AI40" s="14">
        <v>3270.4642610000001</v>
      </c>
      <c r="AJ40" s="12">
        <f t="shared" si="14"/>
        <v>8.0929929499034916</v>
      </c>
      <c r="AK40" s="13">
        <f t="shared" si="15"/>
        <v>0.79189533619025709</v>
      </c>
    </row>
    <row r="41" spans="1:37" ht="14.45" customHeight="1" x14ac:dyDescent="0.2">
      <c r="A41" s="8">
        <v>40</v>
      </c>
      <c r="B41" s="8" t="str">
        <f t="shared" si="16"/>
        <v>040</v>
      </c>
      <c r="C41" s="9" t="s">
        <v>153</v>
      </c>
      <c r="E41" s="9" t="str">
        <f t="shared" si="17"/>
        <v xml:space="preserve">040. Malpelo Flora and Fauna Sanctuary </v>
      </c>
      <c r="F41" s="9" t="s">
        <v>154</v>
      </c>
      <c r="G41" s="9" t="s">
        <v>124</v>
      </c>
      <c r="H41" s="9" t="s">
        <v>155</v>
      </c>
      <c r="I41" s="10">
        <v>1</v>
      </c>
      <c r="J41" s="10">
        <v>1</v>
      </c>
      <c r="K41" s="10">
        <v>1</v>
      </c>
      <c r="L41" s="10">
        <v>1</v>
      </c>
      <c r="M41" s="10">
        <v>1</v>
      </c>
      <c r="N41" s="11">
        <v>18.595316799999999</v>
      </c>
      <c r="O41" s="12">
        <f t="shared" si="0"/>
        <v>2.975290598910544</v>
      </c>
      <c r="P41" s="13">
        <f t="shared" si="1"/>
        <v>0.64143069517849738</v>
      </c>
      <c r="Q41" s="11">
        <v>4.9090909089999997</v>
      </c>
      <c r="R41" s="12">
        <f t="shared" si="2"/>
        <v>1.776491997081882</v>
      </c>
      <c r="S41" s="13">
        <f t="shared" si="3"/>
        <v>0.92734823357757767</v>
      </c>
      <c r="T41" s="14">
        <v>115217.0349</v>
      </c>
      <c r="U41" s="12">
        <f t="shared" si="4"/>
        <v>11.654581567942182</v>
      </c>
      <c r="V41" s="13">
        <f t="shared" si="5"/>
        <v>0.98918608760528171</v>
      </c>
      <c r="W41" s="14">
        <v>59052.657220000001</v>
      </c>
      <c r="X41" s="12">
        <f t="shared" si="6"/>
        <v>10.986201754000632</v>
      </c>
      <c r="Y41" s="13">
        <f t="shared" si="7"/>
        <v>1</v>
      </c>
      <c r="Z41" s="14">
        <v>35804.552609999999</v>
      </c>
      <c r="AA41" s="12">
        <f t="shared" si="8"/>
        <v>10.485858261199889</v>
      </c>
      <c r="AB41" s="13">
        <f t="shared" si="9"/>
        <v>1</v>
      </c>
      <c r="AC41" s="14">
        <v>4741.1885339999999</v>
      </c>
      <c r="AD41" s="12">
        <f t="shared" si="10"/>
        <v>8.4642540241648287</v>
      </c>
      <c r="AE41" s="13">
        <f t="shared" si="11"/>
        <v>1</v>
      </c>
      <c r="AF41" s="14">
        <v>2731.0329969999998</v>
      </c>
      <c r="AG41" s="12">
        <f t="shared" si="12"/>
        <v>7.9128012985826031</v>
      </c>
      <c r="AH41" s="13">
        <f t="shared" si="13"/>
        <v>0.75581558439732355</v>
      </c>
      <c r="AI41" s="14">
        <v>5624.8613249999999</v>
      </c>
      <c r="AJ41" s="12">
        <f t="shared" si="14"/>
        <v>8.6351293397947142</v>
      </c>
      <c r="AK41" s="13">
        <f t="shared" si="15"/>
        <v>0.8853671275508127</v>
      </c>
    </row>
    <row r="42" spans="1:37" ht="14.45" customHeight="1" x14ac:dyDescent="0.2">
      <c r="A42" s="8">
        <v>41</v>
      </c>
      <c r="B42" s="8" t="str">
        <f t="shared" si="16"/>
        <v>041</v>
      </c>
      <c r="C42" s="9" t="s">
        <v>156</v>
      </c>
      <c r="E42" s="9" t="str">
        <f t="shared" si="17"/>
        <v xml:space="preserve">041. Maria Island Marine Reserve </v>
      </c>
      <c r="F42" s="9" t="s">
        <v>157</v>
      </c>
      <c r="G42" s="9" t="s">
        <v>111</v>
      </c>
      <c r="H42" s="9" t="s">
        <v>112</v>
      </c>
      <c r="I42" s="10">
        <v>1</v>
      </c>
      <c r="J42" s="10">
        <v>1</v>
      </c>
      <c r="K42" s="10">
        <v>1</v>
      </c>
      <c r="L42" s="10">
        <v>0</v>
      </c>
      <c r="M42" s="10">
        <v>0</v>
      </c>
      <c r="N42" s="11">
        <v>6.9375</v>
      </c>
      <c r="O42" s="12">
        <f t="shared" si="0"/>
        <v>2.0715983642188101</v>
      </c>
      <c r="P42" s="13">
        <f t="shared" si="1"/>
        <v>0.24852102792122177</v>
      </c>
      <c r="Q42" s="11">
        <v>2.25</v>
      </c>
      <c r="R42" s="12">
        <f t="shared" si="2"/>
        <v>1.1786549963416462</v>
      </c>
      <c r="S42" s="13">
        <f t="shared" si="3"/>
        <v>0.57567940961273312</v>
      </c>
      <c r="T42" s="14">
        <v>6119.0611840000001</v>
      </c>
      <c r="U42" s="12">
        <f t="shared" si="4"/>
        <v>8.7193273728420184</v>
      </c>
      <c r="V42" s="13">
        <f t="shared" si="5"/>
        <v>0.29031604115286158</v>
      </c>
      <c r="W42" s="14">
        <v>3494.5463450000002</v>
      </c>
      <c r="X42" s="12">
        <f t="shared" si="6"/>
        <v>8.1592449643393294</v>
      </c>
      <c r="Y42" s="13">
        <f t="shared" si="7"/>
        <v>0.51139326237294802</v>
      </c>
      <c r="Z42" s="14">
        <v>68.594575950000007</v>
      </c>
      <c r="AA42" s="12">
        <f t="shared" si="8"/>
        <v>4.2426866325506634</v>
      </c>
      <c r="AB42" s="13">
        <f t="shared" si="9"/>
        <v>0.40257802642621177</v>
      </c>
      <c r="AC42" s="14">
        <v>0</v>
      </c>
      <c r="AD42" s="12">
        <f t="shared" si="10"/>
        <v>0</v>
      </c>
      <c r="AE42" s="13">
        <f t="shared" si="11"/>
        <v>0</v>
      </c>
      <c r="AF42" s="14">
        <v>131.95540829999999</v>
      </c>
      <c r="AG42" s="12">
        <f t="shared" si="12"/>
        <v>4.8900137960643599</v>
      </c>
      <c r="AH42" s="13">
        <f t="shared" si="13"/>
        <v>0.29077135324067072</v>
      </c>
      <c r="AI42" s="14">
        <v>0</v>
      </c>
      <c r="AJ42" s="12">
        <f t="shared" si="14"/>
        <v>0</v>
      </c>
      <c r="AK42" s="13">
        <f t="shared" si="15"/>
        <v>0</v>
      </c>
    </row>
    <row r="43" spans="1:37" ht="14.45" customHeight="1" x14ac:dyDescent="0.2">
      <c r="A43" s="8">
        <v>42</v>
      </c>
      <c r="B43" s="8" t="str">
        <f t="shared" si="16"/>
        <v>042</v>
      </c>
      <c r="C43" s="9" t="s">
        <v>158</v>
      </c>
      <c r="D43" s="9" t="s">
        <v>40</v>
      </c>
      <c r="E43" s="9" t="str">
        <f t="shared" si="17"/>
        <v>042. Marmion Marine Park a</v>
      </c>
      <c r="F43" s="9" t="s">
        <v>159</v>
      </c>
      <c r="G43" s="9" t="s">
        <v>129</v>
      </c>
      <c r="H43" s="9" t="s">
        <v>130</v>
      </c>
      <c r="I43" s="10">
        <v>1</v>
      </c>
      <c r="J43" s="10">
        <v>1</v>
      </c>
      <c r="K43" s="10">
        <v>1</v>
      </c>
      <c r="L43" s="10">
        <v>0</v>
      </c>
      <c r="M43" s="10">
        <v>0</v>
      </c>
      <c r="N43" s="11">
        <v>14.25</v>
      </c>
      <c r="O43" s="12">
        <f t="shared" si="0"/>
        <v>2.7245795030534206</v>
      </c>
      <c r="P43" s="13">
        <f t="shared" si="1"/>
        <v>0.53242587089279159</v>
      </c>
      <c r="Q43" s="11">
        <v>3</v>
      </c>
      <c r="R43" s="12">
        <f t="shared" si="2"/>
        <v>1.3862943611198906</v>
      </c>
      <c r="S43" s="13">
        <f t="shared" si="3"/>
        <v>0.69782021242346515</v>
      </c>
      <c r="T43" s="14">
        <v>6913.9423559999996</v>
      </c>
      <c r="U43" s="12">
        <f t="shared" si="4"/>
        <v>8.8414399079831298</v>
      </c>
      <c r="V43" s="13">
        <f t="shared" si="5"/>
        <v>0.31939045428169766</v>
      </c>
      <c r="W43" s="14">
        <v>1745.970284</v>
      </c>
      <c r="X43" s="12">
        <f t="shared" si="6"/>
        <v>7.4656383002584219</v>
      </c>
      <c r="Y43" s="13">
        <f t="shared" si="7"/>
        <v>0.3780073654343119</v>
      </c>
      <c r="Z43" s="14">
        <v>0</v>
      </c>
      <c r="AA43" s="12">
        <f t="shared" si="8"/>
        <v>0</v>
      </c>
      <c r="AB43" s="13">
        <f t="shared" si="9"/>
        <v>0</v>
      </c>
      <c r="AC43" s="14">
        <v>0</v>
      </c>
      <c r="AD43" s="12">
        <f t="shared" si="10"/>
        <v>0</v>
      </c>
      <c r="AE43" s="13">
        <f t="shared" si="11"/>
        <v>0</v>
      </c>
      <c r="AF43" s="14">
        <v>0</v>
      </c>
      <c r="AG43" s="12">
        <f t="shared" si="12"/>
        <v>0</v>
      </c>
      <c r="AH43" s="13">
        <f t="shared" si="13"/>
        <v>0</v>
      </c>
      <c r="AI43" s="14">
        <v>1270.973741</v>
      </c>
      <c r="AJ43" s="12">
        <f t="shared" si="14"/>
        <v>7.1483250998190551</v>
      </c>
      <c r="AK43" s="13">
        <f t="shared" si="15"/>
        <v>0.62902156893431971</v>
      </c>
    </row>
    <row r="44" spans="1:37" ht="14.45" customHeight="1" x14ac:dyDescent="0.2">
      <c r="A44" s="8">
        <v>43</v>
      </c>
      <c r="B44" s="8" t="str">
        <f t="shared" si="16"/>
        <v>043</v>
      </c>
      <c r="C44" s="9" t="s">
        <v>160</v>
      </c>
      <c r="E44" s="9" t="str">
        <f t="shared" si="17"/>
        <v xml:space="preserve">043. Mnazi Bay-Ruvuma Estuary Marine Park </v>
      </c>
      <c r="F44" s="9" t="s">
        <v>161</v>
      </c>
      <c r="G44" s="9" t="s">
        <v>162</v>
      </c>
      <c r="H44" s="9" t="s">
        <v>163</v>
      </c>
      <c r="I44" s="10">
        <v>1</v>
      </c>
      <c r="J44" s="10">
        <v>0</v>
      </c>
      <c r="K44" s="10">
        <v>1</v>
      </c>
      <c r="L44" s="10">
        <v>1</v>
      </c>
      <c r="M44" s="10">
        <v>0</v>
      </c>
      <c r="N44" s="11">
        <v>60.5</v>
      </c>
      <c r="O44" s="12">
        <f t="shared" si="0"/>
        <v>4.1190371748124726</v>
      </c>
      <c r="P44" s="13">
        <f t="shared" si="1"/>
        <v>1</v>
      </c>
      <c r="Q44" s="11">
        <v>3</v>
      </c>
      <c r="R44" s="12">
        <f t="shared" si="2"/>
        <v>1.3862943611198906</v>
      </c>
      <c r="S44" s="13">
        <f t="shared" si="3"/>
        <v>0.69782021242346515</v>
      </c>
      <c r="T44" s="14">
        <v>21495.17167</v>
      </c>
      <c r="U44" s="12">
        <f t="shared" si="4"/>
        <v>9.9756301364003939</v>
      </c>
      <c r="V44" s="13">
        <f t="shared" si="5"/>
        <v>0.58943574676199861</v>
      </c>
      <c r="W44" s="14">
        <v>1469.27379</v>
      </c>
      <c r="X44" s="12">
        <f t="shared" si="6"/>
        <v>7.2932039141307676</v>
      </c>
      <c r="Y44" s="13">
        <f t="shared" si="7"/>
        <v>0.34484690656360917</v>
      </c>
      <c r="Z44" s="14">
        <v>0</v>
      </c>
      <c r="AA44" s="12">
        <f t="shared" si="8"/>
        <v>0</v>
      </c>
      <c r="AB44" s="13">
        <f t="shared" si="9"/>
        <v>0</v>
      </c>
      <c r="AC44" s="14">
        <v>301.88804690000001</v>
      </c>
      <c r="AD44" s="12">
        <f t="shared" si="10"/>
        <v>5.7133632550557936</v>
      </c>
      <c r="AE44" s="13">
        <f t="shared" si="11"/>
        <v>0.67333760786511343</v>
      </c>
      <c r="AF44" s="14">
        <v>0</v>
      </c>
      <c r="AG44" s="12">
        <f t="shared" si="12"/>
        <v>0</v>
      </c>
      <c r="AH44" s="13">
        <f t="shared" si="13"/>
        <v>0</v>
      </c>
      <c r="AI44" s="14">
        <v>3007.2080540000002</v>
      </c>
      <c r="AJ44" s="12">
        <f t="shared" si="14"/>
        <v>8.009099849566109</v>
      </c>
      <c r="AK44" s="13">
        <f t="shared" si="15"/>
        <v>0.77743100854588076</v>
      </c>
    </row>
    <row r="45" spans="1:37" ht="14.45" customHeight="1" x14ac:dyDescent="0.2">
      <c r="A45" s="8">
        <v>44</v>
      </c>
      <c r="B45" s="8" t="str">
        <f t="shared" si="16"/>
        <v>044</v>
      </c>
      <c r="C45" s="9" t="s">
        <v>164</v>
      </c>
      <c r="E45" s="9" t="str">
        <f t="shared" si="17"/>
        <v xml:space="preserve">044. Motu Motiro Hiva </v>
      </c>
      <c r="F45" s="9" t="s">
        <v>165</v>
      </c>
      <c r="G45" s="9" t="s">
        <v>166</v>
      </c>
      <c r="H45" s="9" t="s">
        <v>89</v>
      </c>
      <c r="I45" s="10">
        <v>1</v>
      </c>
      <c r="J45" s="10">
        <v>0</v>
      </c>
      <c r="K45" s="10">
        <v>0</v>
      </c>
      <c r="L45" s="10">
        <v>1</v>
      </c>
      <c r="M45" s="10">
        <v>1</v>
      </c>
      <c r="N45" s="11">
        <v>13.28125</v>
      </c>
      <c r="O45" s="12">
        <f t="shared" si="0"/>
        <v>2.6589474880944781</v>
      </c>
      <c r="P45" s="13">
        <f t="shared" si="1"/>
        <v>0.50389021221499053</v>
      </c>
      <c r="Q45" s="11">
        <v>2.03125</v>
      </c>
      <c r="R45" s="12">
        <f t="shared" si="2"/>
        <v>1.1089750757036563</v>
      </c>
      <c r="S45" s="13">
        <f t="shared" si="3"/>
        <v>0.53469122100215083</v>
      </c>
      <c r="T45" s="14">
        <v>27284.45738</v>
      </c>
      <c r="U45" s="12">
        <f t="shared" si="4"/>
        <v>10.214109142536458</v>
      </c>
      <c r="V45" s="13">
        <f t="shared" si="5"/>
        <v>0.64621646250868059</v>
      </c>
      <c r="W45" s="14">
        <v>6289.0522790000005</v>
      </c>
      <c r="X45" s="12">
        <f t="shared" si="6"/>
        <v>8.746724661106688</v>
      </c>
      <c r="Y45" s="13">
        <f t="shared" si="7"/>
        <v>0.62437012713590168</v>
      </c>
      <c r="Z45" s="14">
        <v>3722.4188720000002</v>
      </c>
      <c r="AA45" s="12">
        <f t="shared" si="8"/>
        <v>8.222397576810744</v>
      </c>
      <c r="AB45" s="13">
        <f t="shared" si="9"/>
        <v>0.85481790645576639</v>
      </c>
      <c r="AC45" s="14">
        <v>0</v>
      </c>
      <c r="AD45" s="12">
        <f t="shared" si="10"/>
        <v>0</v>
      </c>
      <c r="AE45" s="13">
        <f t="shared" si="11"/>
        <v>0</v>
      </c>
      <c r="AF45" s="14">
        <v>204.52969949999999</v>
      </c>
      <c r="AG45" s="12">
        <f t="shared" si="12"/>
        <v>5.3255905466081854</v>
      </c>
      <c r="AH45" s="13">
        <f t="shared" si="13"/>
        <v>0.35778316101664387</v>
      </c>
      <c r="AI45" s="14">
        <v>1031.811359</v>
      </c>
      <c r="AJ45" s="12">
        <f t="shared" si="14"/>
        <v>6.9400398377291177</v>
      </c>
      <c r="AK45" s="13">
        <f t="shared" si="15"/>
        <v>0.59311031684984783</v>
      </c>
    </row>
    <row r="46" spans="1:37" ht="14.45" customHeight="1" x14ac:dyDescent="0.2">
      <c r="A46" s="8">
        <v>45</v>
      </c>
      <c r="B46" s="8" t="str">
        <f t="shared" si="16"/>
        <v>045</v>
      </c>
      <c r="C46" s="9" t="s">
        <v>167</v>
      </c>
      <c r="E46" s="9" t="str">
        <f t="shared" si="17"/>
        <v xml:space="preserve">045. Mushi Mas Mingili Thila </v>
      </c>
      <c r="F46" s="9" t="s">
        <v>168</v>
      </c>
      <c r="G46" s="9" t="s">
        <v>169</v>
      </c>
      <c r="H46" s="9" t="s">
        <v>169</v>
      </c>
      <c r="I46" s="10">
        <v>1</v>
      </c>
      <c r="J46" s="10">
        <v>1</v>
      </c>
      <c r="K46" s="10">
        <v>1</v>
      </c>
      <c r="L46" s="10">
        <v>0</v>
      </c>
      <c r="M46" s="10">
        <v>0</v>
      </c>
      <c r="N46" s="11">
        <v>52</v>
      </c>
      <c r="O46" s="12">
        <f t="shared" si="0"/>
        <v>3.970291913552122</v>
      </c>
      <c r="P46" s="13">
        <f t="shared" si="1"/>
        <v>1</v>
      </c>
      <c r="Q46" s="11">
        <v>5.5</v>
      </c>
      <c r="R46" s="12">
        <f t="shared" si="2"/>
        <v>1.8718021769015913</v>
      </c>
      <c r="S46" s="13">
        <f t="shared" si="3"/>
        <v>0.9834130452362303</v>
      </c>
      <c r="T46" s="14">
        <v>62126.579380000003</v>
      </c>
      <c r="U46" s="12">
        <f t="shared" si="4"/>
        <v>11.036945281732203</v>
      </c>
      <c r="V46" s="13">
        <f t="shared" si="5"/>
        <v>0.84212982898385802</v>
      </c>
      <c r="W46" s="14">
        <v>24056.964609999999</v>
      </c>
      <c r="X46" s="12">
        <f t="shared" si="6"/>
        <v>10.088221389524588</v>
      </c>
      <c r="Y46" s="13">
        <f t="shared" si="7"/>
        <v>0.88235026721626697</v>
      </c>
      <c r="Z46" s="14">
        <v>0</v>
      </c>
      <c r="AA46" s="12">
        <f t="shared" si="8"/>
        <v>0</v>
      </c>
      <c r="AB46" s="13">
        <f t="shared" si="9"/>
        <v>0</v>
      </c>
      <c r="AC46" s="14">
        <v>0</v>
      </c>
      <c r="AD46" s="12">
        <f t="shared" si="10"/>
        <v>0</v>
      </c>
      <c r="AE46" s="13">
        <f t="shared" si="11"/>
        <v>0</v>
      </c>
      <c r="AF46" s="14">
        <v>8716.7280069999997</v>
      </c>
      <c r="AG46" s="12">
        <f t="shared" si="12"/>
        <v>9.073113933298103</v>
      </c>
      <c r="AH46" s="13">
        <f t="shared" si="13"/>
        <v>0.93432522050740041</v>
      </c>
      <c r="AI46" s="14">
        <v>365.44357559999997</v>
      </c>
      <c r="AJ46" s="12">
        <f t="shared" si="14"/>
        <v>5.9038445547677787</v>
      </c>
      <c r="AK46" s="13">
        <f t="shared" si="15"/>
        <v>0.41445595771858246</v>
      </c>
    </row>
    <row r="47" spans="1:37" ht="14.45" customHeight="1" x14ac:dyDescent="0.2">
      <c r="A47" s="8">
        <v>46</v>
      </c>
      <c r="B47" s="8" t="str">
        <f t="shared" si="16"/>
        <v>046</v>
      </c>
      <c r="C47" s="9" t="s">
        <v>170</v>
      </c>
      <c r="E47" s="9" t="str">
        <f t="shared" si="17"/>
        <v xml:space="preserve">046. Ninepin Point Marine Reserve </v>
      </c>
      <c r="F47" s="9" t="s">
        <v>171</v>
      </c>
      <c r="G47" s="9" t="s">
        <v>111</v>
      </c>
      <c r="H47" s="9" t="s">
        <v>112</v>
      </c>
      <c r="I47" s="10">
        <v>1</v>
      </c>
      <c r="J47" s="10">
        <v>0</v>
      </c>
      <c r="K47" s="10">
        <v>0</v>
      </c>
      <c r="L47" s="10">
        <v>0</v>
      </c>
      <c r="M47" s="10">
        <v>0</v>
      </c>
      <c r="N47" s="11">
        <v>5.3333333329999997</v>
      </c>
      <c r="O47" s="12">
        <f t="shared" si="0"/>
        <v>1.8458266904456992</v>
      </c>
      <c r="P47" s="13">
        <f t="shared" si="1"/>
        <v>0.15035943062856494</v>
      </c>
      <c r="Q47" s="11">
        <v>0.95833333300000001</v>
      </c>
      <c r="R47" s="12">
        <f t="shared" si="2"/>
        <v>0.67209377119190028</v>
      </c>
      <c r="S47" s="13">
        <f t="shared" si="3"/>
        <v>0.27770221834817677</v>
      </c>
      <c r="T47" s="14">
        <v>8160.3440680000003</v>
      </c>
      <c r="U47" s="12">
        <f t="shared" si="4"/>
        <v>9.0071641486099416</v>
      </c>
      <c r="V47" s="13">
        <f t="shared" si="5"/>
        <v>0.3588486068118909</v>
      </c>
      <c r="W47" s="14">
        <v>1715.312608</v>
      </c>
      <c r="X47" s="12">
        <f t="shared" si="6"/>
        <v>7.4479334359506861</v>
      </c>
      <c r="Y47" s="13">
        <f t="shared" si="7"/>
        <v>0.37460258383667044</v>
      </c>
      <c r="Z47" s="14">
        <v>0</v>
      </c>
      <c r="AA47" s="12">
        <f t="shared" si="8"/>
        <v>0</v>
      </c>
      <c r="AB47" s="13">
        <f t="shared" si="9"/>
        <v>0</v>
      </c>
      <c r="AC47" s="14">
        <v>0</v>
      </c>
      <c r="AD47" s="12">
        <f t="shared" si="10"/>
        <v>0</v>
      </c>
      <c r="AE47" s="13">
        <f t="shared" si="11"/>
        <v>0</v>
      </c>
      <c r="AF47" s="14">
        <v>0</v>
      </c>
      <c r="AG47" s="12">
        <f t="shared" si="12"/>
        <v>0</v>
      </c>
      <c r="AH47" s="13">
        <f t="shared" si="13"/>
        <v>0</v>
      </c>
      <c r="AI47" s="14">
        <v>0</v>
      </c>
      <c r="AJ47" s="12">
        <f t="shared" si="14"/>
        <v>0</v>
      </c>
      <c r="AK47" s="13">
        <f t="shared" si="15"/>
        <v>0</v>
      </c>
    </row>
    <row r="48" spans="1:37" ht="14.45" customHeight="1" x14ac:dyDescent="0.2">
      <c r="A48" s="8">
        <v>47</v>
      </c>
      <c r="B48" s="8" t="str">
        <f t="shared" si="16"/>
        <v>047</v>
      </c>
      <c r="C48" s="9" t="s">
        <v>172</v>
      </c>
      <c r="D48" s="9" t="s">
        <v>40</v>
      </c>
      <c r="E48" s="9" t="str">
        <f t="shared" si="17"/>
        <v>047. Ningaloo Marine Park a</v>
      </c>
      <c r="F48" s="9" t="s">
        <v>173</v>
      </c>
      <c r="G48" s="9" t="s">
        <v>174</v>
      </c>
      <c r="H48" s="9" t="s">
        <v>130</v>
      </c>
      <c r="I48" s="10">
        <v>1</v>
      </c>
      <c r="J48" s="10">
        <v>1</v>
      </c>
      <c r="K48" s="10">
        <v>1</v>
      </c>
      <c r="L48" s="10">
        <v>0</v>
      </c>
      <c r="M48" s="10">
        <v>0</v>
      </c>
      <c r="N48" s="11">
        <v>31</v>
      </c>
      <c r="O48" s="12">
        <f t="shared" si="0"/>
        <v>3.4657359027997265</v>
      </c>
      <c r="P48" s="13">
        <f t="shared" si="1"/>
        <v>0.8546677838259682</v>
      </c>
      <c r="Q48" s="11">
        <v>1.3333333329999999</v>
      </c>
      <c r="R48" s="12">
        <f t="shared" si="2"/>
        <v>0.84729786024434628</v>
      </c>
      <c r="S48" s="13">
        <f t="shared" si="3"/>
        <v>0.38076344720255662</v>
      </c>
      <c r="T48" s="14">
        <v>22739.33281</v>
      </c>
      <c r="U48" s="12">
        <f t="shared" si="4"/>
        <v>10.031895402641581</v>
      </c>
      <c r="V48" s="13">
        <f t="shared" si="5"/>
        <v>0.60283223872418601</v>
      </c>
      <c r="W48" s="14">
        <v>3652.8702450000001</v>
      </c>
      <c r="X48" s="12">
        <f t="shared" si="6"/>
        <v>8.2035422259078814</v>
      </c>
      <c r="Y48" s="13">
        <f t="shared" si="7"/>
        <v>0.51991196652074656</v>
      </c>
      <c r="Z48" s="14">
        <v>0</v>
      </c>
      <c r="AA48" s="12">
        <f t="shared" si="8"/>
        <v>0</v>
      </c>
      <c r="AB48" s="13">
        <f t="shared" si="9"/>
        <v>0</v>
      </c>
      <c r="AC48" s="14">
        <v>256.33737939999997</v>
      </c>
      <c r="AD48" s="12">
        <f t="shared" si="10"/>
        <v>5.5503879842900554</v>
      </c>
      <c r="AE48" s="13">
        <f t="shared" si="11"/>
        <v>0.65005542632715074</v>
      </c>
      <c r="AF48" s="14">
        <v>0</v>
      </c>
      <c r="AG48" s="12">
        <f t="shared" si="12"/>
        <v>0</v>
      </c>
      <c r="AH48" s="13">
        <f t="shared" si="13"/>
        <v>0</v>
      </c>
      <c r="AI48" s="14">
        <v>4372.3612320000002</v>
      </c>
      <c r="AJ48" s="12">
        <f t="shared" si="14"/>
        <v>8.3832871530779158</v>
      </c>
      <c r="AK48" s="13">
        <f t="shared" si="15"/>
        <v>0.84194606087550261</v>
      </c>
    </row>
    <row r="49" spans="1:37" ht="14.45" customHeight="1" x14ac:dyDescent="0.2">
      <c r="A49" s="8">
        <v>48</v>
      </c>
      <c r="B49" s="8" t="str">
        <f t="shared" si="16"/>
        <v>048</v>
      </c>
      <c r="C49" s="9" t="s">
        <v>172</v>
      </c>
      <c r="D49" s="9" t="s">
        <v>73</v>
      </c>
      <c r="E49" s="9" t="str">
        <f t="shared" si="17"/>
        <v>048. Ningaloo Marine Park b</v>
      </c>
      <c r="F49" s="9" t="s">
        <v>175</v>
      </c>
      <c r="G49" s="9" t="s">
        <v>176</v>
      </c>
      <c r="H49" s="9" t="s">
        <v>130</v>
      </c>
      <c r="I49" s="10">
        <v>1</v>
      </c>
      <c r="J49" s="10">
        <v>1</v>
      </c>
      <c r="K49" s="10">
        <v>1</v>
      </c>
      <c r="L49" s="10">
        <v>0</v>
      </c>
      <c r="M49" s="10">
        <v>0</v>
      </c>
      <c r="N49" s="11">
        <v>35.365476190000003</v>
      </c>
      <c r="O49" s="12">
        <f t="shared" si="0"/>
        <v>3.5936198682547165</v>
      </c>
      <c r="P49" s="13">
        <f t="shared" si="1"/>
        <v>0.91026950793683326</v>
      </c>
      <c r="Q49" s="11">
        <v>3.90297619</v>
      </c>
      <c r="R49" s="12">
        <f t="shared" si="2"/>
        <v>1.5898424064468215</v>
      </c>
      <c r="S49" s="13">
        <f t="shared" si="3"/>
        <v>0.81755435673342447</v>
      </c>
      <c r="T49" s="14">
        <v>26817.565310000002</v>
      </c>
      <c r="U49" s="12">
        <f t="shared" si="4"/>
        <v>10.196849662116263</v>
      </c>
      <c r="V49" s="13">
        <f t="shared" si="5"/>
        <v>0.64210706240863402</v>
      </c>
      <c r="W49" s="14">
        <v>8466.0837229999997</v>
      </c>
      <c r="X49" s="12">
        <f t="shared" si="6"/>
        <v>9.0439414217473999</v>
      </c>
      <c r="Y49" s="13">
        <f t="shared" si="7"/>
        <v>0.68152719648988469</v>
      </c>
      <c r="Z49" s="14">
        <v>0</v>
      </c>
      <c r="AA49" s="12">
        <f t="shared" si="8"/>
        <v>0</v>
      </c>
      <c r="AB49" s="13">
        <f t="shared" si="9"/>
        <v>0</v>
      </c>
      <c r="AC49" s="14">
        <v>841.97231250000004</v>
      </c>
      <c r="AD49" s="12">
        <f t="shared" si="10"/>
        <v>6.736934113452989</v>
      </c>
      <c r="AE49" s="13">
        <f t="shared" si="11"/>
        <v>0.81956201620756985</v>
      </c>
      <c r="AF49" s="14">
        <v>2330.703047</v>
      </c>
      <c r="AG49" s="12">
        <f t="shared" si="12"/>
        <v>7.7543542010259765</v>
      </c>
      <c r="AH49" s="13">
        <f t="shared" si="13"/>
        <v>0.73143910785015021</v>
      </c>
      <c r="AI49" s="14">
        <v>3074.5113889999998</v>
      </c>
      <c r="AJ49" s="12">
        <f t="shared" si="14"/>
        <v>8.0312264717792683</v>
      </c>
      <c r="AK49" s="13">
        <f t="shared" si="15"/>
        <v>0.78124594341021858</v>
      </c>
    </row>
    <row r="50" spans="1:37" ht="14.45" customHeight="1" x14ac:dyDescent="0.2">
      <c r="A50" s="8">
        <v>49</v>
      </c>
      <c r="B50" s="8" t="str">
        <f t="shared" si="16"/>
        <v>049</v>
      </c>
      <c r="C50" s="9" t="s">
        <v>177</v>
      </c>
      <c r="E50" s="9" t="str">
        <f t="shared" si="17"/>
        <v xml:space="preserve">049. Pangaimotu Reef MPA </v>
      </c>
      <c r="F50" s="9" t="s">
        <v>178</v>
      </c>
      <c r="G50" s="9" t="s">
        <v>179</v>
      </c>
      <c r="H50" s="9" t="s">
        <v>180</v>
      </c>
      <c r="I50" s="10">
        <v>1</v>
      </c>
      <c r="J50" s="10">
        <v>0</v>
      </c>
      <c r="K50" s="10">
        <v>1</v>
      </c>
      <c r="L50" s="10">
        <v>0</v>
      </c>
      <c r="M50" s="10">
        <v>0</v>
      </c>
      <c r="N50" s="11">
        <v>34.5</v>
      </c>
      <c r="O50" s="12">
        <f t="shared" si="0"/>
        <v>3.5695326964813701</v>
      </c>
      <c r="P50" s="13">
        <f t="shared" si="1"/>
        <v>0.89979682455711751</v>
      </c>
      <c r="Q50" s="11">
        <v>0.5</v>
      </c>
      <c r="R50" s="12">
        <f t="shared" si="2"/>
        <v>0.40546510810816438</v>
      </c>
      <c r="S50" s="13">
        <f t="shared" si="3"/>
        <v>0.12086182829892023</v>
      </c>
      <c r="T50" s="14">
        <v>8840.4529920000004</v>
      </c>
      <c r="U50" s="12">
        <f t="shared" si="4"/>
        <v>9.0872065077360027</v>
      </c>
      <c r="V50" s="13">
        <f t="shared" si="5"/>
        <v>0.37790631136571495</v>
      </c>
      <c r="W50" s="14">
        <v>1998.4041360000001</v>
      </c>
      <c r="X50" s="12">
        <f t="shared" si="6"/>
        <v>7.6006044831515274</v>
      </c>
      <c r="Y50" s="13">
        <f t="shared" si="7"/>
        <v>0.40396240060606303</v>
      </c>
      <c r="Z50" s="14">
        <v>0</v>
      </c>
      <c r="AA50" s="12">
        <f t="shared" si="8"/>
        <v>0</v>
      </c>
      <c r="AB50" s="13">
        <f t="shared" si="9"/>
        <v>0</v>
      </c>
      <c r="AC50" s="14">
        <v>1982.505523</v>
      </c>
      <c r="AD50" s="12">
        <f t="shared" si="10"/>
        <v>7.5926210244224013</v>
      </c>
      <c r="AE50" s="13">
        <f t="shared" si="11"/>
        <v>0.94180300348891444</v>
      </c>
      <c r="AF50" s="14">
        <v>0</v>
      </c>
      <c r="AG50" s="12">
        <f t="shared" si="12"/>
        <v>0</v>
      </c>
      <c r="AH50" s="13">
        <f t="shared" si="13"/>
        <v>0</v>
      </c>
      <c r="AI50" s="14">
        <v>2858.9092449999998</v>
      </c>
      <c r="AJ50" s="12">
        <f t="shared" si="14"/>
        <v>7.9585451707929291</v>
      </c>
      <c r="AK50" s="13">
        <f t="shared" si="15"/>
        <v>0.76871468461947046</v>
      </c>
    </row>
    <row r="51" spans="1:37" ht="14.45" customHeight="1" x14ac:dyDescent="0.2">
      <c r="A51" s="8">
        <v>50</v>
      </c>
      <c r="B51" s="8" t="str">
        <f t="shared" si="16"/>
        <v>050</v>
      </c>
      <c r="C51" s="9" t="s">
        <v>181</v>
      </c>
      <c r="E51" s="9" t="str">
        <f t="shared" si="17"/>
        <v xml:space="preserve">050. Point Cooke Marine Sanctuary </v>
      </c>
      <c r="F51" s="9" t="s">
        <v>182</v>
      </c>
      <c r="G51" s="9" t="s">
        <v>111</v>
      </c>
      <c r="H51" s="9" t="s">
        <v>46</v>
      </c>
      <c r="I51" s="10">
        <v>1</v>
      </c>
      <c r="J51" s="10">
        <v>1</v>
      </c>
      <c r="K51" s="10">
        <v>0</v>
      </c>
      <c r="L51" s="10">
        <v>0</v>
      </c>
      <c r="M51" s="10">
        <v>0</v>
      </c>
      <c r="N51" s="11">
        <v>1.1666666670000001</v>
      </c>
      <c r="O51" s="12">
        <f t="shared" si="0"/>
        <v>0.77318988838732805</v>
      </c>
      <c r="P51" s="13">
        <f t="shared" si="1"/>
        <v>0</v>
      </c>
      <c r="Q51" s="11">
        <v>0.16666666699999999</v>
      </c>
      <c r="R51" s="12">
        <f t="shared" si="2"/>
        <v>0.15415068011297248</v>
      </c>
      <c r="S51" s="13">
        <f t="shared" si="3"/>
        <v>0</v>
      </c>
      <c r="T51" s="14">
        <v>292.07115349999998</v>
      </c>
      <c r="U51" s="12">
        <f t="shared" si="4"/>
        <v>5.6804154242449609</v>
      </c>
      <c r="V51" s="13">
        <f t="shared" si="5"/>
        <v>0</v>
      </c>
      <c r="W51" s="14">
        <v>103.56008129999999</v>
      </c>
      <c r="X51" s="12">
        <f t="shared" si="6"/>
        <v>4.6497618468596578</v>
      </c>
      <c r="Y51" s="13">
        <f t="shared" si="7"/>
        <v>0</v>
      </c>
      <c r="Z51" s="14">
        <v>0</v>
      </c>
      <c r="AA51" s="12">
        <f t="shared" si="8"/>
        <v>0</v>
      </c>
      <c r="AB51" s="13">
        <f t="shared" si="9"/>
        <v>0</v>
      </c>
      <c r="AC51" s="14">
        <v>0</v>
      </c>
      <c r="AD51" s="12">
        <f t="shared" si="10"/>
        <v>0</v>
      </c>
      <c r="AE51" s="13">
        <f t="shared" si="11"/>
        <v>0</v>
      </c>
      <c r="AF51" s="14">
        <v>0</v>
      </c>
      <c r="AG51" s="12">
        <f t="shared" si="12"/>
        <v>0</v>
      </c>
      <c r="AH51" s="13">
        <f t="shared" si="13"/>
        <v>0</v>
      </c>
      <c r="AI51" s="14">
        <v>0</v>
      </c>
      <c r="AJ51" s="12">
        <f t="shared" si="14"/>
        <v>0</v>
      </c>
      <c r="AK51" s="13">
        <f t="shared" si="15"/>
        <v>0</v>
      </c>
    </row>
    <row r="52" spans="1:37" ht="14.45" customHeight="1" x14ac:dyDescent="0.2">
      <c r="A52" s="8">
        <v>51</v>
      </c>
      <c r="B52" s="8" t="str">
        <f t="shared" si="16"/>
        <v>051</v>
      </c>
      <c r="C52" s="9" t="s">
        <v>183</v>
      </c>
      <c r="E52" s="9" t="str">
        <f t="shared" si="17"/>
        <v xml:space="preserve">051. Point Lobos State Marine Reserve </v>
      </c>
      <c r="F52" s="9" t="s">
        <v>184</v>
      </c>
      <c r="G52" s="9" t="s">
        <v>71</v>
      </c>
      <c r="H52" s="9" t="s">
        <v>72</v>
      </c>
      <c r="I52" s="10">
        <v>1</v>
      </c>
      <c r="J52" s="10">
        <v>1</v>
      </c>
      <c r="K52" s="10">
        <v>0</v>
      </c>
      <c r="L52" s="10">
        <v>0</v>
      </c>
      <c r="M52" s="10">
        <v>0</v>
      </c>
      <c r="N52" s="11">
        <v>7</v>
      </c>
      <c r="O52" s="12">
        <f t="shared" si="0"/>
        <v>2.0794415416798357</v>
      </c>
      <c r="P52" s="13">
        <f t="shared" si="1"/>
        <v>0.2519311050781895</v>
      </c>
      <c r="Q52" s="11">
        <v>3</v>
      </c>
      <c r="R52" s="12">
        <f t="shared" si="2"/>
        <v>1.3862943611198906</v>
      </c>
      <c r="S52" s="13">
        <f t="shared" si="3"/>
        <v>0.69782021242346515</v>
      </c>
      <c r="T52" s="14">
        <v>3520.4091539999999</v>
      </c>
      <c r="U52" s="12">
        <f t="shared" si="4"/>
        <v>8.1666165163232414</v>
      </c>
      <c r="V52" s="13">
        <f t="shared" si="5"/>
        <v>0.15871821817220033</v>
      </c>
      <c r="W52" s="14">
        <v>2865.3081139999999</v>
      </c>
      <c r="X52" s="12">
        <f t="shared" si="6"/>
        <v>7.9607801092391419</v>
      </c>
      <c r="Y52" s="13">
        <f t="shared" si="7"/>
        <v>0.47322694408445043</v>
      </c>
      <c r="Z52" s="14">
        <v>0</v>
      </c>
      <c r="AA52" s="12">
        <f t="shared" si="8"/>
        <v>0</v>
      </c>
      <c r="AB52" s="13">
        <f t="shared" si="9"/>
        <v>0</v>
      </c>
      <c r="AC52" s="14">
        <v>0</v>
      </c>
      <c r="AD52" s="12">
        <f t="shared" si="10"/>
        <v>0</v>
      </c>
      <c r="AE52" s="13">
        <f t="shared" si="11"/>
        <v>0</v>
      </c>
      <c r="AF52" s="14">
        <v>0</v>
      </c>
      <c r="AG52" s="12">
        <f t="shared" si="12"/>
        <v>0</v>
      </c>
      <c r="AH52" s="13">
        <f t="shared" si="13"/>
        <v>0</v>
      </c>
      <c r="AI52" s="14">
        <v>0</v>
      </c>
      <c r="AJ52" s="12">
        <f t="shared" si="14"/>
        <v>0</v>
      </c>
      <c r="AK52" s="13">
        <f t="shared" si="15"/>
        <v>0</v>
      </c>
    </row>
    <row r="53" spans="1:37" ht="14.45" customHeight="1" x14ac:dyDescent="0.2">
      <c r="A53" s="8">
        <v>52</v>
      </c>
      <c r="B53" s="8" t="str">
        <f t="shared" si="16"/>
        <v>052</v>
      </c>
      <c r="C53" s="9" t="s">
        <v>185</v>
      </c>
      <c r="E53" s="9" t="str">
        <f t="shared" si="17"/>
        <v xml:space="preserve">052. Poor Knights Island Marine Reserve </v>
      </c>
      <c r="F53" s="9" t="s">
        <v>186</v>
      </c>
      <c r="G53" s="9" t="s">
        <v>65</v>
      </c>
      <c r="H53" s="9" t="s">
        <v>66</v>
      </c>
      <c r="I53" s="10">
        <v>1</v>
      </c>
      <c r="J53" s="10">
        <v>1</v>
      </c>
      <c r="K53" s="10">
        <v>1</v>
      </c>
      <c r="L53" s="10">
        <v>0</v>
      </c>
      <c r="M53" s="10">
        <v>1</v>
      </c>
      <c r="N53" s="11">
        <v>10.09090909</v>
      </c>
      <c r="O53" s="12">
        <f t="shared" si="0"/>
        <v>2.4061257718529188</v>
      </c>
      <c r="P53" s="13">
        <f t="shared" si="1"/>
        <v>0.39396772689257342</v>
      </c>
      <c r="Q53" s="11">
        <v>3.2102272730000001</v>
      </c>
      <c r="R53" s="12">
        <f t="shared" si="2"/>
        <v>1.4375166303227125</v>
      </c>
      <c r="S53" s="13">
        <f t="shared" si="3"/>
        <v>0.72795095901336038</v>
      </c>
      <c r="T53" s="14">
        <v>28003.831569999998</v>
      </c>
      <c r="U53" s="12">
        <f t="shared" si="4"/>
        <v>10.240132330342684</v>
      </c>
      <c r="V53" s="13">
        <f t="shared" si="5"/>
        <v>0.65241245960540106</v>
      </c>
      <c r="W53" s="14">
        <v>9731.0807459999996</v>
      </c>
      <c r="X53" s="12">
        <f t="shared" si="6"/>
        <v>9.1831830008274817</v>
      </c>
      <c r="Y53" s="13">
        <f t="shared" si="7"/>
        <v>0.70830442323605425</v>
      </c>
      <c r="Z53" s="14">
        <v>0</v>
      </c>
      <c r="AA53" s="12">
        <f t="shared" si="8"/>
        <v>0</v>
      </c>
      <c r="AB53" s="13">
        <f t="shared" si="9"/>
        <v>0</v>
      </c>
      <c r="AC53" s="14">
        <v>0</v>
      </c>
      <c r="AD53" s="12">
        <f t="shared" si="10"/>
        <v>0</v>
      </c>
      <c r="AE53" s="13">
        <f t="shared" si="11"/>
        <v>0</v>
      </c>
      <c r="AF53" s="14">
        <v>3304.8792490000001</v>
      </c>
      <c r="AG53" s="12">
        <f t="shared" si="12"/>
        <v>8.1034577529105345</v>
      </c>
      <c r="AH53" s="13">
        <f t="shared" si="13"/>
        <v>0.78514734660162067</v>
      </c>
      <c r="AI53" s="14">
        <v>10895.362059999999</v>
      </c>
      <c r="AJ53" s="12">
        <f t="shared" si="14"/>
        <v>9.2961842565450148</v>
      </c>
      <c r="AK53" s="13">
        <f t="shared" si="15"/>
        <v>0.99934211319741617</v>
      </c>
    </row>
    <row r="54" spans="1:37" ht="14.45" customHeight="1" x14ac:dyDescent="0.2">
      <c r="A54" s="8">
        <v>53</v>
      </c>
      <c r="B54" s="8" t="str">
        <f t="shared" si="16"/>
        <v>053</v>
      </c>
      <c r="C54" s="9" t="s">
        <v>187</v>
      </c>
      <c r="D54" s="9" t="s">
        <v>40</v>
      </c>
      <c r="E54" s="9" t="str">
        <f t="shared" si="17"/>
        <v>053. Port Davey National Park a</v>
      </c>
      <c r="F54" s="9" t="s">
        <v>188</v>
      </c>
      <c r="G54" s="9" t="s">
        <v>111</v>
      </c>
      <c r="H54" s="9" t="s">
        <v>112</v>
      </c>
      <c r="I54" s="10">
        <v>1</v>
      </c>
      <c r="J54" s="10">
        <v>1</v>
      </c>
      <c r="K54" s="10">
        <v>0</v>
      </c>
      <c r="L54" s="10">
        <v>0</v>
      </c>
      <c r="M54" s="10">
        <v>0</v>
      </c>
      <c r="N54" s="11">
        <v>2.2734375</v>
      </c>
      <c r="O54" s="12">
        <f t="shared" si="0"/>
        <v>1.1858406560025205</v>
      </c>
      <c r="P54" s="13">
        <f t="shared" si="1"/>
        <v>0</v>
      </c>
      <c r="Q54" s="11">
        <v>0.6171875</v>
      </c>
      <c r="R54" s="12">
        <f t="shared" si="2"/>
        <v>0.4806885293457519</v>
      </c>
      <c r="S54" s="13">
        <f t="shared" si="3"/>
        <v>0.16511089961514824</v>
      </c>
      <c r="T54" s="14">
        <v>783.23554539999998</v>
      </c>
      <c r="U54" s="12">
        <f t="shared" si="4"/>
        <v>6.6647094157884048</v>
      </c>
      <c r="V54" s="13">
        <f t="shared" si="5"/>
        <v>0</v>
      </c>
      <c r="W54" s="14">
        <v>345.15089710000001</v>
      </c>
      <c r="X54" s="12">
        <f t="shared" si="6"/>
        <v>5.8468747987716947</v>
      </c>
      <c r="Y54" s="13">
        <f t="shared" si="7"/>
        <v>6.6706692071479723E-2</v>
      </c>
      <c r="Z54" s="14">
        <v>79.691437359999995</v>
      </c>
      <c r="AA54" s="12">
        <f t="shared" si="8"/>
        <v>4.3906324650615307</v>
      </c>
      <c r="AB54" s="13">
        <f t="shared" si="9"/>
        <v>0.41939005284790132</v>
      </c>
      <c r="AC54" s="14">
        <v>0</v>
      </c>
      <c r="AD54" s="12">
        <f t="shared" si="10"/>
        <v>0</v>
      </c>
      <c r="AE54" s="13">
        <f t="shared" si="11"/>
        <v>0</v>
      </c>
      <c r="AF54" s="14">
        <v>0</v>
      </c>
      <c r="AG54" s="12">
        <f t="shared" si="12"/>
        <v>0</v>
      </c>
      <c r="AH54" s="13">
        <f t="shared" si="13"/>
        <v>0</v>
      </c>
      <c r="AI54" s="14">
        <v>0</v>
      </c>
      <c r="AJ54" s="12">
        <f t="shared" si="14"/>
        <v>0</v>
      </c>
      <c r="AK54" s="13">
        <f t="shared" si="15"/>
        <v>0</v>
      </c>
    </row>
    <row r="55" spans="1:37" ht="14.45" customHeight="1" x14ac:dyDescent="0.2">
      <c r="A55" s="8">
        <v>54</v>
      </c>
      <c r="B55" s="8" t="str">
        <f t="shared" si="16"/>
        <v>054</v>
      </c>
      <c r="C55" s="9" t="s">
        <v>189</v>
      </c>
      <c r="E55" s="9" t="str">
        <f t="shared" si="17"/>
        <v xml:space="preserve">054. Port Noarlunga Reef </v>
      </c>
      <c r="F55" s="9" t="s">
        <v>190</v>
      </c>
      <c r="G55" s="9" t="s">
        <v>34</v>
      </c>
      <c r="H55" s="9" t="s">
        <v>35</v>
      </c>
      <c r="I55" s="10">
        <v>1</v>
      </c>
      <c r="J55" s="10">
        <v>1</v>
      </c>
      <c r="K55" s="10">
        <v>1</v>
      </c>
      <c r="L55" s="10">
        <v>0</v>
      </c>
      <c r="M55" s="10">
        <v>0</v>
      </c>
      <c r="N55" s="11">
        <v>15.75</v>
      </c>
      <c r="O55" s="12">
        <f t="shared" si="0"/>
        <v>2.8183982582710754</v>
      </c>
      <c r="P55" s="13">
        <f t="shared" si="1"/>
        <v>0.57321663403090239</v>
      </c>
      <c r="Q55" s="11">
        <v>5.75</v>
      </c>
      <c r="R55" s="12">
        <f t="shared" si="2"/>
        <v>1.9095425048844386</v>
      </c>
      <c r="S55" s="13">
        <f t="shared" si="3"/>
        <v>1</v>
      </c>
      <c r="T55" s="14">
        <v>13210.928680000001</v>
      </c>
      <c r="U55" s="12">
        <f t="shared" si="4"/>
        <v>9.4888753883731916</v>
      </c>
      <c r="V55" s="13">
        <f t="shared" si="5"/>
        <v>0.47354175913647423</v>
      </c>
      <c r="W55" s="14">
        <v>8895.6615899999997</v>
      </c>
      <c r="X55" s="12">
        <f t="shared" si="6"/>
        <v>9.0934313831045941</v>
      </c>
      <c r="Y55" s="13">
        <f t="shared" si="7"/>
        <v>0.69104449675088353</v>
      </c>
      <c r="Z55" s="14">
        <v>0</v>
      </c>
      <c r="AA55" s="12">
        <f t="shared" si="8"/>
        <v>0</v>
      </c>
      <c r="AB55" s="13">
        <f t="shared" si="9"/>
        <v>0</v>
      </c>
      <c r="AC55" s="14">
        <v>0</v>
      </c>
      <c r="AD55" s="12">
        <f t="shared" si="10"/>
        <v>0</v>
      </c>
      <c r="AE55" s="13">
        <f t="shared" si="11"/>
        <v>0</v>
      </c>
      <c r="AF55" s="14">
        <v>0</v>
      </c>
      <c r="AG55" s="12">
        <f t="shared" si="12"/>
        <v>0</v>
      </c>
      <c r="AH55" s="13">
        <f t="shared" si="13"/>
        <v>0</v>
      </c>
      <c r="AI55" s="14">
        <v>673.33624829999997</v>
      </c>
      <c r="AJ55" s="12">
        <f t="shared" si="14"/>
        <v>6.5137288712287997</v>
      </c>
      <c r="AK55" s="13">
        <f t="shared" si="15"/>
        <v>0.51960842607393087</v>
      </c>
    </row>
    <row r="56" spans="1:37" ht="14.45" customHeight="1" x14ac:dyDescent="0.2">
      <c r="A56" s="8">
        <v>55</v>
      </c>
      <c r="B56" s="8" t="str">
        <f t="shared" si="16"/>
        <v>055</v>
      </c>
      <c r="C56" s="9" t="s">
        <v>191</v>
      </c>
      <c r="E56" s="9" t="str">
        <f t="shared" si="17"/>
        <v xml:space="preserve">055. Port Phillip Heads Marine National Park </v>
      </c>
      <c r="F56" s="9" t="s">
        <v>192</v>
      </c>
      <c r="G56" s="9" t="s">
        <v>111</v>
      </c>
      <c r="H56" s="9" t="s">
        <v>46</v>
      </c>
      <c r="I56" s="10">
        <v>1</v>
      </c>
      <c r="J56" s="10">
        <v>1</v>
      </c>
      <c r="K56" s="10">
        <v>0</v>
      </c>
      <c r="L56" s="10">
        <v>0</v>
      </c>
      <c r="M56" s="10">
        <v>0</v>
      </c>
      <c r="N56" s="11">
        <v>7.9638642060000002</v>
      </c>
      <c r="O56" s="12">
        <f t="shared" si="0"/>
        <v>2.1932014070064438</v>
      </c>
      <c r="P56" s="13">
        <f t="shared" si="1"/>
        <v>0.30139191608975824</v>
      </c>
      <c r="Q56" s="11">
        <v>2.8763300300000001</v>
      </c>
      <c r="R56" s="12">
        <f t="shared" si="2"/>
        <v>1.3548888374625383</v>
      </c>
      <c r="S56" s="13">
        <f t="shared" si="3"/>
        <v>0.6793463749779638</v>
      </c>
      <c r="T56" s="14">
        <v>11706.674639999999</v>
      </c>
      <c r="U56" s="12">
        <f t="shared" si="4"/>
        <v>9.3679998578800294</v>
      </c>
      <c r="V56" s="13">
        <f t="shared" si="5"/>
        <v>0.44476187092381658</v>
      </c>
      <c r="W56" s="14">
        <v>7433.3858030000001</v>
      </c>
      <c r="X56" s="12">
        <f t="shared" si="6"/>
        <v>8.9138712466050212</v>
      </c>
      <c r="Y56" s="13">
        <f t="shared" si="7"/>
        <v>0.65651370127019648</v>
      </c>
      <c r="Z56" s="14">
        <v>1166.3104900000001</v>
      </c>
      <c r="AA56" s="12">
        <f t="shared" si="8"/>
        <v>7.0624576551683971</v>
      </c>
      <c r="AB56" s="13">
        <f t="shared" si="9"/>
        <v>0.72300655172368145</v>
      </c>
      <c r="AC56" s="14">
        <v>0</v>
      </c>
      <c r="AD56" s="12">
        <f t="shared" si="10"/>
        <v>0</v>
      </c>
      <c r="AE56" s="13">
        <f t="shared" si="11"/>
        <v>0</v>
      </c>
      <c r="AF56" s="14">
        <v>0</v>
      </c>
      <c r="AG56" s="12">
        <f t="shared" si="12"/>
        <v>0</v>
      </c>
      <c r="AH56" s="13">
        <f t="shared" si="13"/>
        <v>0</v>
      </c>
      <c r="AI56" s="14">
        <v>1092.692648</v>
      </c>
      <c r="AJ56" s="12">
        <f t="shared" si="14"/>
        <v>6.9973150001827173</v>
      </c>
      <c r="AK56" s="13">
        <f t="shared" si="15"/>
        <v>0.60298534485908917</v>
      </c>
    </row>
    <row r="57" spans="1:37" ht="14.45" customHeight="1" x14ac:dyDescent="0.2">
      <c r="A57" s="8">
        <v>56</v>
      </c>
      <c r="B57" s="8" t="str">
        <f t="shared" si="16"/>
        <v>056</v>
      </c>
      <c r="C57" s="9" t="s">
        <v>193</v>
      </c>
      <c r="D57" s="9" t="s">
        <v>40</v>
      </c>
      <c r="E57" s="9" t="str">
        <f t="shared" si="17"/>
        <v>056. Port Stephens Great Lake Marine Park a</v>
      </c>
      <c r="F57" s="9" t="s">
        <v>194</v>
      </c>
      <c r="G57" s="9" t="s">
        <v>51</v>
      </c>
      <c r="H57" s="9" t="s">
        <v>43</v>
      </c>
      <c r="I57" s="10">
        <v>1</v>
      </c>
      <c r="J57" s="10">
        <v>1</v>
      </c>
      <c r="K57" s="10">
        <v>0</v>
      </c>
      <c r="L57" s="10">
        <v>0</v>
      </c>
      <c r="M57" s="10">
        <v>0</v>
      </c>
      <c r="N57" s="11">
        <v>20.00053419</v>
      </c>
      <c r="O57" s="12">
        <f t="shared" si="0"/>
        <v>3.0445478750189396</v>
      </c>
      <c r="P57" s="13">
        <f t="shared" si="1"/>
        <v>0.67154255435606069</v>
      </c>
      <c r="Q57" s="11">
        <v>3.0117521370000002</v>
      </c>
      <c r="R57" s="12">
        <f t="shared" si="2"/>
        <v>1.3892280877824275</v>
      </c>
      <c r="S57" s="13">
        <f t="shared" si="3"/>
        <v>0.69954593398966325</v>
      </c>
      <c r="T57" s="14">
        <v>35152.002990000001</v>
      </c>
      <c r="U57" s="12">
        <f t="shared" si="4"/>
        <v>10.467465327159983</v>
      </c>
      <c r="V57" s="13">
        <f t="shared" si="5"/>
        <v>0.70653936360951997</v>
      </c>
      <c r="W57" s="14">
        <v>4747.1692229999999</v>
      </c>
      <c r="X57" s="12">
        <f t="shared" si="6"/>
        <v>8.4655143959958696</v>
      </c>
      <c r="Y57" s="13">
        <f t="shared" si="7"/>
        <v>0.57029122999920578</v>
      </c>
      <c r="Z57" s="14">
        <v>817.69583820000003</v>
      </c>
      <c r="AA57" s="12">
        <f t="shared" si="8"/>
        <v>6.7077126329445402</v>
      </c>
      <c r="AB57" s="13">
        <f t="shared" si="9"/>
        <v>0.68269461738006143</v>
      </c>
      <c r="AC57" s="14">
        <v>14.779281129999999</v>
      </c>
      <c r="AD57" s="12">
        <f t="shared" si="10"/>
        <v>2.7586977586132391</v>
      </c>
      <c r="AE57" s="13">
        <f t="shared" si="11"/>
        <v>0.25124253694474852</v>
      </c>
      <c r="AF57" s="14">
        <v>22396.28109</v>
      </c>
      <c r="AG57" s="12">
        <f t="shared" si="12"/>
        <v>10.01669485056528</v>
      </c>
      <c r="AH57" s="13">
        <f t="shared" si="13"/>
        <v>1</v>
      </c>
      <c r="AI57" s="14">
        <v>1851.179136</v>
      </c>
      <c r="AJ57" s="12">
        <f t="shared" si="14"/>
        <v>7.524118136230439</v>
      </c>
      <c r="AK57" s="13">
        <f t="shared" si="15"/>
        <v>0.69381347176386865</v>
      </c>
    </row>
    <row r="58" spans="1:37" ht="14.45" customHeight="1" x14ac:dyDescent="0.2">
      <c r="A58" s="8">
        <v>57</v>
      </c>
      <c r="B58" s="8" t="str">
        <f t="shared" si="16"/>
        <v>057</v>
      </c>
      <c r="C58" s="9" t="s">
        <v>195</v>
      </c>
      <c r="D58" s="9" t="s">
        <v>40</v>
      </c>
      <c r="E58" s="9" t="str">
        <f t="shared" si="17"/>
        <v>057. Regno di Nettuno a</v>
      </c>
      <c r="F58" s="9" t="s">
        <v>196</v>
      </c>
      <c r="G58" s="9" t="s">
        <v>142</v>
      </c>
      <c r="H58" s="9" t="s">
        <v>197</v>
      </c>
      <c r="I58" s="10">
        <v>1</v>
      </c>
      <c r="J58" s="10">
        <v>0</v>
      </c>
      <c r="K58" s="10">
        <v>0</v>
      </c>
      <c r="L58" s="10">
        <v>0</v>
      </c>
      <c r="M58" s="10">
        <v>0</v>
      </c>
      <c r="N58" s="11">
        <v>9.75</v>
      </c>
      <c r="O58" s="12">
        <f t="shared" si="0"/>
        <v>2.3749057545736716</v>
      </c>
      <c r="P58" s="13">
        <f t="shared" si="1"/>
        <v>0.38039380633637898</v>
      </c>
      <c r="Q58" s="11">
        <v>0.25</v>
      </c>
      <c r="R58" s="12">
        <f t="shared" si="2"/>
        <v>0.22314355131420976</v>
      </c>
      <c r="S58" s="13">
        <f t="shared" si="3"/>
        <v>1.3613853714241064E-2</v>
      </c>
      <c r="T58" s="14">
        <v>4885.0991519999998</v>
      </c>
      <c r="U58" s="12">
        <f t="shared" si="4"/>
        <v>8.4941495446940607</v>
      </c>
      <c r="V58" s="13">
        <f t="shared" si="5"/>
        <v>0.23670227254620502</v>
      </c>
      <c r="W58" s="14">
        <v>126.0650438</v>
      </c>
      <c r="X58" s="12">
        <f t="shared" si="6"/>
        <v>4.8446991112570306</v>
      </c>
      <c r="Y58" s="13">
        <f t="shared" si="7"/>
        <v>0</v>
      </c>
      <c r="Z58" s="14">
        <v>0</v>
      </c>
      <c r="AA58" s="12">
        <f t="shared" si="8"/>
        <v>0</v>
      </c>
      <c r="AB58" s="13">
        <f t="shared" si="9"/>
        <v>0</v>
      </c>
      <c r="AC58" s="14">
        <v>0</v>
      </c>
      <c r="AD58" s="12">
        <f t="shared" si="10"/>
        <v>0</v>
      </c>
      <c r="AE58" s="13">
        <f t="shared" si="11"/>
        <v>0</v>
      </c>
      <c r="AF58" s="14">
        <v>0</v>
      </c>
      <c r="AG58" s="12">
        <f t="shared" si="12"/>
        <v>0</v>
      </c>
      <c r="AH58" s="13">
        <f t="shared" si="13"/>
        <v>0</v>
      </c>
      <c r="AI58" s="14">
        <v>1971.3218360000001</v>
      </c>
      <c r="AJ58" s="12">
        <f t="shared" si="14"/>
        <v>7.5869667246862029</v>
      </c>
      <c r="AK58" s="13">
        <f t="shared" si="15"/>
        <v>0.70464943529072455</v>
      </c>
    </row>
    <row r="59" spans="1:37" ht="14.45" customHeight="1" x14ac:dyDescent="0.2">
      <c r="A59" s="8">
        <v>58</v>
      </c>
      <c r="B59" s="8" t="str">
        <f t="shared" si="16"/>
        <v>058</v>
      </c>
      <c r="C59" s="9" t="s">
        <v>198</v>
      </c>
      <c r="E59" s="9" t="str">
        <f t="shared" si="17"/>
        <v xml:space="preserve">058. Rickett's Point Marine Sanctuary </v>
      </c>
      <c r="F59" s="9" t="s">
        <v>199</v>
      </c>
      <c r="G59" s="9" t="s">
        <v>111</v>
      </c>
      <c r="H59" s="9" t="s">
        <v>46</v>
      </c>
      <c r="I59" s="10">
        <v>1</v>
      </c>
      <c r="J59" s="10">
        <v>1</v>
      </c>
      <c r="K59" s="10">
        <v>0</v>
      </c>
      <c r="L59" s="10">
        <v>0</v>
      </c>
      <c r="M59" s="10">
        <v>0</v>
      </c>
      <c r="N59" s="11">
        <v>3.3333333330000001</v>
      </c>
      <c r="O59" s="12">
        <f t="shared" si="0"/>
        <v>1.466337068716504</v>
      </c>
      <c r="P59" s="13">
        <f t="shared" si="1"/>
        <v>0</v>
      </c>
      <c r="Q59" s="11">
        <v>0.5</v>
      </c>
      <c r="R59" s="12">
        <f t="shared" si="2"/>
        <v>0.40546510810816438</v>
      </c>
      <c r="S59" s="13">
        <f t="shared" si="3"/>
        <v>0.12086182829892023</v>
      </c>
      <c r="T59" s="14">
        <v>887.25690310000005</v>
      </c>
      <c r="U59" s="12">
        <f t="shared" si="4"/>
        <v>6.7892610064442565</v>
      </c>
      <c r="V59" s="13">
        <f t="shared" si="5"/>
        <v>0</v>
      </c>
      <c r="W59" s="14">
        <v>456.02245160000001</v>
      </c>
      <c r="X59" s="12">
        <f t="shared" si="6"/>
        <v>6.1247325179150236</v>
      </c>
      <c r="Y59" s="13">
        <f t="shared" si="7"/>
        <v>0.12014086882981223</v>
      </c>
      <c r="Z59" s="14">
        <v>0</v>
      </c>
      <c r="AA59" s="12">
        <f t="shared" si="8"/>
        <v>0</v>
      </c>
      <c r="AB59" s="13">
        <f t="shared" si="9"/>
        <v>0</v>
      </c>
      <c r="AC59" s="14">
        <v>0</v>
      </c>
      <c r="AD59" s="12">
        <f t="shared" si="10"/>
        <v>0</v>
      </c>
      <c r="AE59" s="13">
        <f t="shared" si="11"/>
        <v>0</v>
      </c>
      <c r="AF59" s="14">
        <v>0</v>
      </c>
      <c r="AG59" s="12">
        <f t="shared" si="12"/>
        <v>0</v>
      </c>
      <c r="AH59" s="13">
        <f t="shared" si="13"/>
        <v>0</v>
      </c>
      <c r="AI59" s="14">
        <v>27.847081429999999</v>
      </c>
      <c r="AJ59" s="12">
        <f t="shared" si="14"/>
        <v>3.3620088242318733</v>
      </c>
      <c r="AK59" s="13">
        <f t="shared" si="15"/>
        <v>0</v>
      </c>
    </row>
    <row r="60" spans="1:37" ht="14.45" customHeight="1" x14ac:dyDescent="0.2">
      <c r="A60" s="8">
        <v>59</v>
      </c>
      <c r="B60" s="8" t="str">
        <f t="shared" si="16"/>
        <v>059</v>
      </c>
      <c r="C60" s="9" t="s">
        <v>200</v>
      </c>
      <c r="E60" s="9" t="str">
        <f t="shared" si="17"/>
        <v xml:space="preserve">059. Rose Atoll National Wildlife Refuge </v>
      </c>
      <c r="F60" s="9" t="s">
        <v>201</v>
      </c>
      <c r="G60" s="9" t="s">
        <v>202</v>
      </c>
      <c r="H60" s="9" t="s">
        <v>203</v>
      </c>
      <c r="I60" s="10">
        <v>1</v>
      </c>
      <c r="J60" s="10">
        <v>1</v>
      </c>
      <c r="K60" s="10">
        <v>1</v>
      </c>
      <c r="L60" s="10">
        <v>0</v>
      </c>
      <c r="M60" s="10">
        <v>0</v>
      </c>
      <c r="N60" s="11">
        <v>29.15</v>
      </c>
      <c r="O60" s="12">
        <f t="shared" si="0"/>
        <v>3.4061849231731944</v>
      </c>
      <c r="P60" s="13">
        <f t="shared" si="1"/>
        <v>0.82877605355356287</v>
      </c>
      <c r="Q60" s="11">
        <v>1.9</v>
      </c>
      <c r="R60" s="12">
        <f t="shared" si="2"/>
        <v>1.0647107369924282</v>
      </c>
      <c r="S60" s="13">
        <f t="shared" si="3"/>
        <v>0.50865337470142835</v>
      </c>
      <c r="T60" s="14">
        <v>24841.222000000002</v>
      </c>
      <c r="U60" s="12">
        <f t="shared" si="4"/>
        <v>10.120299984542754</v>
      </c>
      <c r="V60" s="13">
        <f t="shared" si="5"/>
        <v>0.6238809487006558</v>
      </c>
      <c r="W60" s="14">
        <v>2655.2664199999999</v>
      </c>
      <c r="X60" s="12">
        <f t="shared" si="6"/>
        <v>7.8846768143006791</v>
      </c>
      <c r="Y60" s="13">
        <f t="shared" si="7"/>
        <v>0.45859169505782293</v>
      </c>
      <c r="Z60" s="14">
        <v>0</v>
      </c>
      <c r="AA60" s="12">
        <f t="shared" si="8"/>
        <v>0</v>
      </c>
      <c r="AB60" s="13">
        <f t="shared" si="9"/>
        <v>0</v>
      </c>
      <c r="AC60" s="14">
        <v>137.1351775</v>
      </c>
      <c r="AD60" s="12">
        <f t="shared" si="10"/>
        <v>4.9282327528154575</v>
      </c>
      <c r="AE60" s="13">
        <f t="shared" si="11"/>
        <v>0.56117610754506542</v>
      </c>
      <c r="AF60" s="14">
        <v>106.0554341</v>
      </c>
      <c r="AG60" s="12">
        <f t="shared" si="12"/>
        <v>4.6733467760079579</v>
      </c>
      <c r="AH60" s="13">
        <f t="shared" si="13"/>
        <v>0.25743796553968579</v>
      </c>
      <c r="AI60" s="14">
        <v>314.0246315</v>
      </c>
      <c r="AJ60" s="12">
        <f t="shared" si="14"/>
        <v>5.7526508310066404</v>
      </c>
      <c r="AK60" s="13">
        <f t="shared" si="15"/>
        <v>0.38838807431148969</v>
      </c>
    </row>
    <row r="61" spans="1:37" ht="14.45" customHeight="1" x14ac:dyDescent="0.2">
      <c r="A61" s="8">
        <v>60</v>
      </c>
      <c r="B61" s="8" t="str">
        <f t="shared" si="16"/>
        <v>060</v>
      </c>
      <c r="C61" s="9" t="s">
        <v>204</v>
      </c>
      <c r="D61" s="9" t="s">
        <v>40</v>
      </c>
      <c r="E61" s="9" t="str">
        <f t="shared" si="17"/>
        <v>060. Rottnest Island a</v>
      </c>
      <c r="F61" s="9" t="s">
        <v>205</v>
      </c>
      <c r="G61" s="9" t="s">
        <v>206</v>
      </c>
      <c r="H61" s="9" t="s">
        <v>130</v>
      </c>
      <c r="I61" s="10">
        <v>1</v>
      </c>
      <c r="J61" s="10">
        <v>1</v>
      </c>
      <c r="K61" s="10">
        <v>0</v>
      </c>
      <c r="L61" s="10">
        <v>0</v>
      </c>
      <c r="M61" s="10">
        <v>0</v>
      </c>
      <c r="N61" s="11">
        <v>15.202759739999999</v>
      </c>
      <c r="O61" s="12">
        <f t="shared" si="0"/>
        <v>2.7851815820506762</v>
      </c>
      <c r="P61" s="13">
        <f t="shared" si="1"/>
        <v>0.55877460089159836</v>
      </c>
      <c r="Q61" s="11">
        <v>2.8261904759999998</v>
      </c>
      <c r="R61" s="12">
        <f t="shared" si="2"/>
        <v>1.3418696544103164</v>
      </c>
      <c r="S61" s="13">
        <f t="shared" si="3"/>
        <v>0.67168803200606852</v>
      </c>
      <c r="T61" s="14">
        <v>27336.365699999998</v>
      </c>
      <c r="U61" s="12">
        <f t="shared" si="4"/>
        <v>10.216009752307205</v>
      </c>
      <c r="V61" s="13">
        <f t="shared" si="5"/>
        <v>0.64666898864457267</v>
      </c>
      <c r="W61" s="14">
        <v>15899.57509</v>
      </c>
      <c r="X61" s="12">
        <f t="shared" si="6"/>
        <v>9.6741105567366237</v>
      </c>
      <c r="Y61" s="13">
        <f t="shared" si="7"/>
        <v>0.80271356860319698</v>
      </c>
      <c r="Z61" s="14">
        <v>83.68205519</v>
      </c>
      <c r="AA61" s="12">
        <f t="shared" si="8"/>
        <v>4.4389037160477294</v>
      </c>
      <c r="AB61" s="13">
        <f t="shared" si="9"/>
        <v>0.42487542227815112</v>
      </c>
      <c r="AC61" s="14">
        <v>41.096070050000002</v>
      </c>
      <c r="AD61" s="12">
        <f t="shared" si="10"/>
        <v>3.739954388350144</v>
      </c>
      <c r="AE61" s="13">
        <f t="shared" si="11"/>
        <v>0.39142205547859199</v>
      </c>
      <c r="AF61" s="14">
        <v>129.92320580000001</v>
      </c>
      <c r="AG61" s="12">
        <f t="shared" si="12"/>
        <v>4.8746109360426262</v>
      </c>
      <c r="AH61" s="13">
        <f t="shared" si="13"/>
        <v>0.28840168246809639</v>
      </c>
      <c r="AI61" s="14">
        <v>1471.593914</v>
      </c>
      <c r="AJ61" s="12">
        <f t="shared" si="14"/>
        <v>7.2947806920997831</v>
      </c>
      <c r="AK61" s="13">
        <f t="shared" si="15"/>
        <v>0.65427253312065226</v>
      </c>
    </row>
    <row r="62" spans="1:37" ht="14.45" customHeight="1" x14ac:dyDescent="0.2">
      <c r="A62" s="8">
        <v>61</v>
      </c>
      <c r="B62" s="8" t="str">
        <f t="shared" si="16"/>
        <v>061</v>
      </c>
      <c r="C62" s="9" t="s">
        <v>207</v>
      </c>
      <c r="D62" s="9" t="s">
        <v>40</v>
      </c>
      <c r="E62" s="9" t="str">
        <f t="shared" si="17"/>
        <v>061. Seaflower Area Marina Protegida a</v>
      </c>
      <c r="F62" s="9" t="s">
        <v>208</v>
      </c>
      <c r="G62" s="9" t="s">
        <v>209</v>
      </c>
      <c r="H62" s="9" t="s">
        <v>155</v>
      </c>
      <c r="I62" s="10">
        <v>1</v>
      </c>
      <c r="J62" s="10">
        <v>0</v>
      </c>
      <c r="K62" s="10">
        <v>0</v>
      </c>
      <c r="L62" s="10">
        <v>0</v>
      </c>
      <c r="M62" s="10">
        <v>0</v>
      </c>
      <c r="N62" s="11">
        <v>25.605026460000001</v>
      </c>
      <c r="O62" s="12">
        <f t="shared" si="0"/>
        <v>3.2811001625977347</v>
      </c>
      <c r="P62" s="13">
        <f t="shared" si="1"/>
        <v>0.77439137504249345</v>
      </c>
      <c r="Q62" s="11">
        <v>2.5404761900000001</v>
      </c>
      <c r="R62" s="12">
        <f t="shared" si="2"/>
        <v>1.2642612350482421</v>
      </c>
      <c r="S62" s="13">
        <f t="shared" si="3"/>
        <v>0.62603602061661301</v>
      </c>
      <c r="T62" s="14">
        <v>21208.890589999999</v>
      </c>
      <c r="U62" s="12">
        <f t="shared" si="4"/>
        <v>9.9622228891295812</v>
      </c>
      <c r="V62" s="13">
        <f t="shared" si="5"/>
        <v>0.58624354503085274</v>
      </c>
      <c r="W62" s="14">
        <v>4699.7366830000001</v>
      </c>
      <c r="X62" s="12">
        <f t="shared" si="6"/>
        <v>8.4554745164793825</v>
      </c>
      <c r="Y62" s="13">
        <f t="shared" si="7"/>
        <v>0.56836048393834293</v>
      </c>
      <c r="Z62" s="14">
        <v>0</v>
      </c>
      <c r="AA62" s="12">
        <f t="shared" si="8"/>
        <v>0</v>
      </c>
      <c r="AB62" s="13">
        <f t="shared" si="9"/>
        <v>0</v>
      </c>
      <c r="AC62" s="14">
        <v>363.38123280000002</v>
      </c>
      <c r="AD62" s="12">
        <f t="shared" si="10"/>
        <v>5.8982006624130054</v>
      </c>
      <c r="AE62" s="13">
        <f t="shared" si="11"/>
        <v>0.69974295177328649</v>
      </c>
      <c r="AF62" s="14">
        <v>339.12069989999998</v>
      </c>
      <c r="AG62" s="12">
        <f t="shared" si="12"/>
        <v>5.8293005543186025</v>
      </c>
      <c r="AH62" s="13">
        <f t="shared" si="13"/>
        <v>0.43527700835670813</v>
      </c>
      <c r="AI62" s="14">
        <v>1037.3816549999999</v>
      </c>
      <c r="AJ62" s="12">
        <f t="shared" si="14"/>
        <v>6.9454186791913042</v>
      </c>
      <c r="AK62" s="13">
        <f t="shared" si="15"/>
        <v>0.59403770330884553</v>
      </c>
    </row>
    <row r="63" spans="1:37" ht="14.45" customHeight="1" x14ac:dyDescent="0.2">
      <c r="A63" s="8">
        <v>62</v>
      </c>
      <c r="B63" s="8" t="str">
        <f t="shared" si="16"/>
        <v>062</v>
      </c>
      <c r="C63" s="9" t="s">
        <v>210</v>
      </c>
      <c r="E63" s="9" t="str">
        <f t="shared" si="17"/>
        <v xml:space="preserve">062. Sesoko Scientific Research Area </v>
      </c>
      <c r="F63" s="9" t="s">
        <v>211</v>
      </c>
      <c r="G63" s="9" t="s">
        <v>212</v>
      </c>
      <c r="H63" s="9" t="s">
        <v>213</v>
      </c>
      <c r="I63" s="10">
        <v>1</v>
      </c>
      <c r="J63" s="10">
        <v>0</v>
      </c>
      <c r="K63" s="10">
        <v>1</v>
      </c>
      <c r="L63" s="10">
        <v>0</v>
      </c>
      <c r="M63" s="10">
        <v>0</v>
      </c>
      <c r="N63" s="11">
        <v>41</v>
      </c>
      <c r="O63" s="12">
        <f t="shared" si="0"/>
        <v>3.7376696182833684</v>
      </c>
      <c r="P63" s="13">
        <f t="shared" si="1"/>
        <v>0.97289983403624725</v>
      </c>
      <c r="Q63" s="11">
        <v>0.5</v>
      </c>
      <c r="R63" s="12">
        <f t="shared" si="2"/>
        <v>0.40546510810816438</v>
      </c>
      <c r="S63" s="13">
        <f t="shared" si="3"/>
        <v>0.12086182829892023</v>
      </c>
      <c r="T63" s="14">
        <v>19766.831920000001</v>
      </c>
      <c r="U63" s="12">
        <f t="shared" si="4"/>
        <v>9.8918112450017848</v>
      </c>
      <c r="V63" s="13">
        <f t="shared" si="5"/>
        <v>0.56947886785756796</v>
      </c>
      <c r="W63" s="14">
        <v>244.2949577</v>
      </c>
      <c r="X63" s="12">
        <f t="shared" si="6"/>
        <v>5.5024613954070256</v>
      </c>
      <c r="Y63" s="13">
        <f t="shared" si="7"/>
        <v>4.7334527058184861E-4</v>
      </c>
      <c r="Z63" s="14">
        <v>0</v>
      </c>
      <c r="AA63" s="12">
        <f t="shared" si="8"/>
        <v>0</v>
      </c>
      <c r="AB63" s="13">
        <f t="shared" si="9"/>
        <v>0</v>
      </c>
      <c r="AC63" s="14">
        <v>24.317211140000001</v>
      </c>
      <c r="AD63" s="12">
        <f t="shared" si="10"/>
        <v>3.2314844466598562</v>
      </c>
      <c r="AE63" s="13">
        <f t="shared" si="11"/>
        <v>0.31878349237997938</v>
      </c>
      <c r="AF63" s="14">
        <v>0</v>
      </c>
      <c r="AG63" s="12">
        <f t="shared" si="12"/>
        <v>0</v>
      </c>
      <c r="AH63" s="13">
        <f t="shared" si="13"/>
        <v>0</v>
      </c>
      <c r="AI63" s="14">
        <v>3283.5324620000001</v>
      </c>
      <c r="AJ63" s="12">
        <f t="shared" si="14"/>
        <v>8.096979595675375</v>
      </c>
      <c r="AK63" s="13">
        <f t="shared" si="15"/>
        <v>0.79258268890954731</v>
      </c>
    </row>
    <row r="64" spans="1:37" ht="14.45" customHeight="1" x14ac:dyDescent="0.2">
      <c r="A64" s="8">
        <v>63</v>
      </c>
      <c r="B64" s="8" t="str">
        <f t="shared" si="16"/>
        <v>063</v>
      </c>
      <c r="C64" s="9" t="s">
        <v>214</v>
      </c>
      <c r="E64" s="9" t="str">
        <f t="shared" si="17"/>
        <v xml:space="preserve">063. Shiprock Aquatic Reserve </v>
      </c>
      <c r="F64" s="9" t="s">
        <v>215</v>
      </c>
      <c r="G64" s="9" t="s">
        <v>51</v>
      </c>
      <c r="H64" s="9" t="s">
        <v>43</v>
      </c>
      <c r="I64" s="10">
        <v>1</v>
      </c>
      <c r="J64" s="10">
        <v>1</v>
      </c>
      <c r="K64" s="10">
        <v>1</v>
      </c>
      <c r="L64" s="10">
        <v>0</v>
      </c>
      <c r="M64" s="10">
        <v>1</v>
      </c>
      <c r="N64" s="11">
        <v>34.5</v>
      </c>
      <c r="O64" s="12">
        <f t="shared" si="0"/>
        <v>3.5695326964813701</v>
      </c>
      <c r="P64" s="13">
        <f t="shared" si="1"/>
        <v>0.89979682455711751</v>
      </c>
      <c r="Q64" s="11">
        <v>9</v>
      </c>
      <c r="R64" s="12">
        <f t="shared" si="2"/>
        <v>2.3025850929940459</v>
      </c>
      <c r="S64" s="13">
        <f t="shared" si="3"/>
        <v>1</v>
      </c>
      <c r="T64" s="14">
        <v>71590.550229999993</v>
      </c>
      <c r="U64" s="12">
        <f t="shared" si="4"/>
        <v>11.178732332437104</v>
      </c>
      <c r="V64" s="13">
        <f t="shared" si="5"/>
        <v>0.875888650580263</v>
      </c>
      <c r="W64" s="14">
        <v>23222.431659999998</v>
      </c>
      <c r="X64" s="12">
        <f t="shared" si="6"/>
        <v>10.052917033307189</v>
      </c>
      <c r="Y64" s="13">
        <f t="shared" si="7"/>
        <v>0.87556096794369032</v>
      </c>
      <c r="Z64" s="14">
        <v>0</v>
      </c>
      <c r="AA64" s="12">
        <f t="shared" si="8"/>
        <v>0</v>
      </c>
      <c r="AB64" s="13">
        <f t="shared" si="9"/>
        <v>0</v>
      </c>
      <c r="AC64" s="14">
        <v>463.99676829999999</v>
      </c>
      <c r="AD64" s="12">
        <f t="shared" si="10"/>
        <v>6.1420304556707324</v>
      </c>
      <c r="AE64" s="13">
        <f t="shared" si="11"/>
        <v>0.73457577938153318</v>
      </c>
      <c r="AF64" s="14">
        <v>5368.4684379999999</v>
      </c>
      <c r="AG64" s="12">
        <f t="shared" si="12"/>
        <v>8.5884841952662825</v>
      </c>
      <c r="AH64" s="13">
        <f t="shared" si="13"/>
        <v>0.85976679927173572</v>
      </c>
      <c r="AI64" s="14">
        <v>689.55678990000001</v>
      </c>
      <c r="AJ64" s="12">
        <f t="shared" si="14"/>
        <v>6.5374982140728033</v>
      </c>
      <c r="AK64" s="13">
        <f t="shared" si="15"/>
        <v>0.52370658863324193</v>
      </c>
    </row>
    <row r="65" spans="1:37" ht="14.45" customHeight="1" x14ac:dyDescent="0.2">
      <c r="A65" s="8">
        <v>64</v>
      </c>
      <c r="B65" s="8" t="str">
        <f t="shared" si="16"/>
        <v>064</v>
      </c>
      <c r="C65" s="9" t="s">
        <v>216</v>
      </c>
      <c r="E65" s="9" t="str">
        <f t="shared" si="17"/>
        <v xml:space="preserve">064. Shiraiwazaki Marine Park </v>
      </c>
      <c r="F65" s="9" t="s">
        <v>217</v>
      </c>
      <c r="G65" s="9" t="s">
        <v>218</v>
      </c>
      <c r="H65" s="9" t="s">
        <v>213</v>
      </c>
      <c r="I65" s="10">
        <v>1</v>
      </c>
      <c r="J65" s="10">
        <v>0</v>
      </c>
      <c r="K65" s="10">
        <v>1</v>
      </c>
      <c r="L65" s="10">
        <v>0</v>
      </c>
      <c r="M65" s="10">
        <v>0</v>
      </c>
      <c r="N65" s="11">
        <v>17.5</v>
      </c>
      <c r="O65" s="12">
        <f t="shared" si="0"/>
        <v>2.917770732084279</v>
      </c>
      <c r="P65" s="13">
        <f t="shared" si="1"/>
        <v>0.61642205742794742</v>
      </c>
      <c r="Q65" s="11">
        <v>0.5</v>
      </c>
      <c r="R65" s="12">
        <f t="shared" si="2"/>
        <v>0.40546510810816438</v>
      </c>
      <c r="S65" s="13">
        <f t="shared" si="3"/>
        <v>0.12086182829892023</v>
      </c>
      <c r="T65" s="14">
        <v>2960.4030910000001</v>
      </c>
      <c r="U65" s="12">
        <f t="shared" si="4"/>
        <v>7.993418452237159</v>
      </c>
      <c r="V65" s="13">
        <f t="shared" si="5"/>
        <v>0.11748058386599025</v>
      </c>
      <c r="W65" s="14">
        <v>307.88286240000002</v>
      </c>
      <c r="X65" s="12">
        <f t="shared" si="6"/>
        <v>5.732962118942309</v>
      </c>
      <c r="Y65" s="13">
        <f t="shared" si="7"/>
        <v>4.4800407488905569E-2</v>
      </c>
      <c r="Z65" s="14">
        <v>0</v>
      </c>
      <c r="AA65" s="12">
        <f t="shared" si="8"/>
        <v>0</v>
      </c>
      <c r="AB65" s="13">
        <f t="shared" si="9"/>
        <v>0</v>
      </c>
      <c r="AC65" s="14">
        <v>193.47422570000001</v>
      </c>
      <c r="AD65" s="12">
        <f t="shared" si="10"/>
        <v>5.2702996385962884</v>
      </c>
      <c r="AE65" s="13">
        <f t="shared" si="11"/>
        <v>0.61004280551375545</v>
      </c>
      <c r="AF65" s="14">
        <v>0</v>
      </c>
      <c r="AG65" s="12">
        <f t="shared" si="12"/>
        <v>0</v>
      </c>
      <c r="AH65" s="13">
        <f t="shared" si="13"/>
        <v>0</v>
      </c>
      <c r="AI65" s="14">
        <v>33.077567569999999</v>
      </c>
      <c r="AJ65" s="12">
        <f t="shared" si="14"/>
        <v>3.5286393252941428</v>
      </c>
      <c r="AK65" s="13">
        <f t="shared" si="15"/>
        <v>4.9378147058867228E-3</v>
      </c>
    </row>
    <row r="66" spans="1:37" ht="14.45" customHeight="1" x14ac:dyDescent="0.2">
      <c r="A66" s="8">
        <v>65</v>
      </c>
      <c r="B66" s="8" t="str">
        <f t="shared" si="16"/>
        <v>065</v>
      </c>
      <c r="C66" s="9" t="s">
        <v>219</v>
      </c>
      <c r="D66" s="9" t="s">
        <v>40</v>
      </c>
      <c r="E66" s="9" t="str">
        <f t="shared" si="17"/>
        <v>065. Solitary Islands Marine Park a</v>
      </c>
      <c r="F66" s="9" t="s">
        <v>220</v>
      </c>
      <c r="G66" s="9" t="s">
        <v>60</v>
      </c>
      <c r="H66" s="9" t="s">
        <v>43</v>
      </c>
      <c r="I66" s="10">
        <v>1</v>
      </c>
      <c r="J66" s="10">
        <v>1</v>
      </c>
      <c r="K66" s="10">
        <v>0</v>
      </c>
      <c r="L66" s="10">
        <v>0</v>
      </c>
      <c r="M66" s="10">
        <v>0</v>
      </c>
      <c r="N66" s="11">
        <v>21.017633929999999</v>
      </c>
      <c r="O66" s="12">
        <f t="shared" ref="O66:O122" si="18">LN(N66+1)</f>
        <v>3.0918436745675879</v>
      </c>
      <c r="P66" s="13">
        <f t="shared" ref="P66:P122" si="19">IF($O66&lt;$N$132,0,IF($O66&gt;=$N$130,1,IF(AND($O66&gt;=$N$132,$O66&lt;$N$130),(1-($N$130-$O66)/($N$130-$N$132)))))</f>
        <v>0.6921059454641687</v>
      </c>
      <c r="Q66" s="11">
        <v>3.0351934520000001</v>
      </c>
      <c r="R66" s="12">
        <f t="shared" ref="R66:R122" si="20">LN(Q66+1)</f>
        <v>1.3950542440670832</v>
      </c>
      <c r="S66" s="13">
        <f t="shared" ref="S66:S122" si="21">IF($R66&lt;$Q$132,0,IF($R66&gt;=$Q$130,1,IF(AND($R66&gt;=$Q$132,$R66&lt;$Q$130),(1-($Q$130-$R66)/($Q$130-$Q$132)))))</f>
        <v>0.70297308474534315</v>
      </c>
      <c r="T66" s="14">
        <v>73401.551789999998</v>
      </c>
      <c r="U66" s="12">
        <f t="shared" ref="U66:U122" si="22">LN(T66+1)</f>
        <v>11.203713979529635</v>
      </c>
      <c r="V66" s="13">
        <f t="shared" ref="V66:V122" si="23">IF($U66&lt;$T$132,0,IF($U66&gt;=$T$130,1,IF(AND($U66&gt;=$T$132,$U66&lt;$T$130),(1-($T$130-$U66)/($T$130-$T$132)))))</f>
        <v>0.88183666179277032</v>
      </c>
      <c r="W66" s="14">
        <v>46802.715609999999</v>
      </c>
      <c r="X66" s="12">
        <f t="shared" ref="X66:X122" si="24">LN(W66+1)</f>
        <v>10.75371787213032</v>
      </c>
      <c r="Y66" s="13">
        <f t="shared" ref="Y66:Y122" si="25">IF($X66&lt;$W$132,0,IF($X66&gt;=$W$130,1,IF(AND($X66&gt;=$W$132,$X66&lt;$W$130),(1-($W$130-$X66)/($W$130-$W$132)))))</f>
        <v>1</v>
      </c>
      <c r="Z66" s="14">
        <v>18366.287100000001</v>
      </c>
      <c r="AA66" s="12">
        <f t="shared" ref="AA66:AA122" si="26">LN(Z66+1)</f>
        <v>9.8183264863016255</v>
      </c>
      <c r="AB66" s="13">
        <f t="shared" ref="AB66:AB122" si="27">IF($AA66&lt;$Z$132,0,IF($AA66&gt;=$Z$130,1,IF(AND($AA66&gt;=$Z$132,$AA66&lt;$Z$130),(1-($Z$130-$AA66)/($Z$130-$Z$132)))))</f>
        <v>1</v>
      </c>
      <c r="AC66" s="14">
        <v>480.72293029999997</v>
      </c>
      <c r="AD66" s="12">
        <f t="shared" ref="AD66:AD122" si="28">LN(AC66+1)</f>
        <v>6.1773691153680481</v>
      </c>
      <c r="AE66" s="13">
        <f t="shared" ref="AE66:AE122" si="29">IF($AD66&lt;$AC$132,0,IF($AD66&gt;=$AC$130,1,IF(AND($AD66&gt;=$AC$132,$AD66&lt;$AC$130),(1-($AC$130-$AD66)/($AC$130-$AC$132)))))</f>
        <v>0.73962415933829262</v>
      </c>
      <c r="AF66" s="14">
        <v>5979.1248869999999</v>
      </c>
      <c r="AG66" s="12">
        <f t="shared" ref="AG66:AG122" si="30">LN(AF66+1)</f>
        <v>8.6961967308403203</v>
      </c>
      <c r="AH66" s="13">
        <f t="shared" ref="AH66:AH122" si="31">IF($AG66&lt;$AF$132,0,IF($AG66&gt;=$AF$130,1,IF(AND($AG66&gt;=$AF$132,$AG66&lt;$AF$130),(1-($AF$130-$AG66)/($AF$130-$AF$132)))))</f>
        <v>0.87633795859081853</v>
      </c>
      <c r="AI66" s="14">
        <v>7688.7471610000002</v>
      </c>
      <c r="AJ66" s="12">
        <f t="shared" ref="AJ66:AJ122" si="32">LN(AI66+1)</f>
        <v>8.9476431830254857</v>
      </c>
      <c r="AK66" s="13">
        <f t="shared" ref="AK66:AK122" si="33">IF($AJ66&lt;$AI$132,0,IF($AJ66&gt;=$AI$130,1,IF(AND($AJ66&gt;=$AI$132,$AJ66&lt;$AI$130),(1-($AI$130-$AJ66)/($AI$130-$AI$132)))))</f>
        <v>0.93924882465956638</v>
      </c>
    </row>
    <row r="67" spans="1:37" ht="14.45" customHeight="1" x14ac:dyDescent="0.2">
      <c r="A67" s="8">
        <v>66</v>
      </c>
      <c r="B67" s="8" t="str">
        <f t="shared" ref="B67:B122" si="34">TEXT(A67,"000")</f>
        <v>066</v>
      </c>
      <c r="C67" s="9" t="s">
        <v>221</v>
      </c>
      <c r="E67" s="9" t="str">
        <f t="shared" ref="E67:E122" si="35">CONCATENATE(B67,". ",C67," ",D67)</f>
        <v xml:space="preserve">066. Sund Rock Marine Preserve </v>
      </c>
      <c r="F67" s="9" t="s">
        <v>222</v>
      </c>
      <c r="G67" s="9" t="s">
        <v>223</v>
      </c>
      <c r="H67" s="9" t="s">
        <v>224</v>
      </c>
      <c r="I67" s="10">
        <v>1</v>
      </c>
      <c r="J67" s="10">
        <v>1</v>
      </c>
      <c r="K67" s="10">
        <v>1</v>
      </c>
      <c r="L67" s="10">
        <v>0</v>
      </c>
      <c r="M67" s="10">
        <v>0</v>
      </c>
      <c r="N67" s="11">
        <v>6.75</v>
      </c>
      <c r="O67" s="12">
        <f t="shared" si="18"/>
        <v>2.0476928433652555</v>
      </c>
      <c r="P67" s="13">
        <f t="shared" si="19"/>
        <v>0.23812732320228502</v>
      </c>
      <c r="Q67" s="11">
        <v>1.25</v>
      </c>
      <c r="R67" s="12">
        <f t="shared" si="20"/>
        <v>0.81093021621632877</v>
      </c>
      <c r="S67" s="13">
        <f t="shared" si="21"/>
        <v>0.35937071542136989</v>
      </c>
      <c r="T67" s="14">
        <v>3770.0958000000001</v>
      </c>
      <c r="U67" s="12">
        <f t="shared" si="22"/>
        <v>8.2351209013376856</v>
      </c>
      <c r="V67" s="13">
        <f t="shared" si="23"/>
        <v>0.17502878603278227</v>
      </c>
      <c r="W67" s="14">
        <v>1093.706625</v>
      </c>
      <c r="X67" s="12">
        <f t="shared" si="24"/>
        <v>6.9982416839785611</v>
      </c>
      <c r="Y67" s="13">
        <f t="shared" si="25"/>
        <v>0.2881234007651079</v>
      </c>
      <c r="Z67" s="14">
        <v>0</v>
      </c>
      <c r="AA67" s="12">
        <f t="shared" si="26"/>
        <v>0</v>
      </c>
      <c r="AB67" s="13">
        <f t="shared" si="27"/>
        <v>0</v>
      </c>
      <c r="AC67" s="14">
        <v>0</v>
      </c>
      <c r="AD67" s="12">
        <f t="shared" si="28"/>
        <v>0</v>
      </c>
      <c r="AE67" s="13">
        <f t="shared" si="29"/>
        <v>0</v>
      </c>
      <c r="AF67" s="14">
        <v>0</v>
      </c>
      <c r="AG67" s="12">
        <f t="shared" si="30"/>
        <v>0</v>
      </c>
      <c r="AH67" s="13">
        <f t="shared" si="31"/>
        <v>0</v>
      </c>
      <c r="AI67" s="14">
        <v>0</v>
      </c>
      <c r="AJ67" s="12">
        <f t="shared" si="32"/>
        <v>0</v>
      </c>
      <c r="AK67" s="13">
        <f t="shared" si="33"/>
        <v>0</v>
      </c>
    </row>
    <row r="68" spans="1:37" ht="14.45" customHeight="1" x14ac:dyDescent="0.2">
      <c r="A68" s="8">
        <v>67</v>
      </c>
      <c r="B68" s="8" t="str">
        <f t="shared" si="34"/>
        <v>067</v>
      </c>
      <c r="C68" s="9" t="s">
        <v>225</v>
      </c>
      <c r="D68" s="9" t="s">
        <v>40</v>
      </c>
      <c r="E68" s="9" t="str">
        <f t="shared" si="35"/>
        <v>067. Table Mountain National Park a</v>
      </c>
      <c r="F68" s="9" t="s">
        <v>226</v>
      </c>
      <c r="G68" s="9" t="s">
        <v>227</v>
      </c>
      <c r="H68" s="9" t="s">
        <v>228</v>
      </c>
      <c r="I68" s="10">
        <v>1</v>
      </c>
      <c r="J68" s="10">
        <v>0</v>
      </c>
      <c r="K68" s="10">
        <v>1</v>
      </c>
      <c r="L68" s="10">
        <v>0</v>
      </c>
      <c r="M68" s="10">
        <v>0</v>
      </c>
      <c r="N68" s="11">
        <v>6.5208333329999997</v>
      </c>
      <c r="O68" s="12">
        <f t="shared" si="18"/>
        <v>2.0176769473806688</v>
      </c>
      <c r="P68" s="13">
        <f t="shared" si="19"/>
        <v>0.22507693364376913</v>
      </c>
      <c r="Q68" s="11">
        <v>1.9583333329999999</v>
      </c>
      <c r="R68" s="12">
        <f t="shared" si="20"/>
        <v>1.0846260465806936</v>
      </c>
      <c r="S68" s="13">
        <f t="shared" si="21"/>
        <v>0.52036826269452563</v>
      </c>
      <c r="T68" s="14">
        <v>21673.12888</v>
      </c>
      <c r="U68" s="12">
        <f t="shared" si="22"/>
        <v>9.9838746107603615</v>
      </c>
      <c r="V68" s="13">
        <f t="shared" si="23"/>
        <v>0.59139871684770529</v>
      </c>
      <c r="W68" s="14">
        <v>3904.2860559999999</v>
      </c>
      <c r="X68" s="12">
        <f t="shared" si="24"/>
        <v>8.2700863133680684</v>
      </c>
      <c r="Y68" s="13">
        <f t="shared" si="25"/>
        <v>0.53270890641693636</v>
      </c>
      <c r="Z68" s="14">
        <v>106.2552498</v>
      </c>
      <c r="AA68" s="12">
        <f t="shared" si="26"/>
        <v>4.6752115057943033</v>
      </c>
      <c r="AB68" s="13">
        <f t="shared" si="27"/>
        <v>0.45172858020389817</v>
      </c>
      <c r="AC68" s="14">
        <v>0</v>
      </c>
      <c r="AD68" s="12">
        <f t="shared" si="28"/>
        <v>0</v>
      </c>
      <c r="AE68" s="13">
        <f t="shared" si="29"/>
        <v>0</v>
      </c>
      <c r="AF68" s="14">
        <v>23.096384919999998</v>
      </c>
      <c r="AG68" s="12">
        <f t="shared" si="30"/>
        <v>3.182061825925484</v>
      </c>
      <c r="AH68" s="13">
        <f t="shared" si="31"/>
        <v>2.8009511680843646E-2</v>
      </c>
      <c r="AI68" s="14">
        <v>0</v>
      </c>
      <c r="AJ68" s="12">
        <f t="shared" si="32"/>
        <v>0</v>
      </c>
      <c r="AK68" s="13">
        <f t="shared" si="33"/>
        <v>0</v>
      </c>
    </row>
    <row r="69" spans="1:37" ht="14.45" customHeight="1" x14ac:dyDescent="0.2">
      <c r="A69" s="8">
        <v>68</v>
      </c>
      <c r="B69" s="8" t="str">
        <f t="shared" si="34"/>
        <v>068</v>
      </c>
      <c r="C69" s="9" t="s">
        <v>229</v>
      </c>
      <c r="E69" s="9" t="str">
        <f t="shared" si="35"/>
        <v xml:space="preserve">068. Tawharanui Marine Reserve </v>
      </c>
      <c r="F69" s="9" t="s">
        <v>230</v>
      </c>
      <c r="G69" s="9" t="s">
        <v>65</v>
      </c>
      <c r="H69" s="9" t="s">
        <v>66</v>
      </c>
      <c r="I69" s="10">
        <v>1</v>
      </c>
      <c r="J69" s="10">
        <v>0</v>
      </c>
      <c r="K69" s="10">
        <v>1</v>
      </c>
      <c r="L69" s="10">
        <v>0</v>
      </c>
      <c r="M69" s="10">
        <v>0</v>
      </c>
      <c r="N69" s="11">
        <v>4.125</v>
      </c>
      <c r="O69" s="12">
        <f t="shared" si="18"/>
        <v>1.634130525024472</v>
      </c>
      <c r="P69" s="13">
        <f t="shared" si="19"/>
        <v>5.8317619575857238E-2</v>
      </c>
      <c r="Q69" s="11">
        <v>1.25</v>
      </c>
      <c r="R69" s="12">
        <f t="shared" si="20"/>
        <v>0.81093021621632877</v>
      </c>
      <c r="S69" s="13">
        <f t="shared" si="21"/>
        <v>0.35937071542136989</v>
      </c>
      <c r="T69" s="14">
        <v>3741.9417699999999</v>
      </c>
      <c r="U69" s="12">
        <f t="shared" si="22"/>
        <v>8.2276271507436096</v>
      </c>
      <c r="V69" s="13">
        <f t="shared" si="23"/>
        <v>0.1732445597008595</v>
      </c>
      <c r="W69" s="14">
        <v>2644.190184</v>
      </c>
      <c r="X69" s="12">
        <f t="shared" si="24"/>
        <v>7.8804982449210979</v>
      </c>
      <c r="Y69" s="13">
        <f t="shared" si="25"/>
        <v>0.45778812402328806</v>
      </c>
      <c r="Z69" s="14">
        <v>0</v>
      </c>
      <c r="AA69" s="12">
        <f t="shared" si="26"/>
        <v>0</v>
      </c>
      <c r="AB69" s="13">
        <f t="shared" si="27"/>
        <v>0</v>
      </c>
      <c r="AC69" s="14">
        <v>0</v>
      </c>
      <c r="AD69" s="12">
        <f t="shared" si="28"/>
        <v>0</v>
      </c>
      <c r="AE69" s="13">
        <f t="shared" si="29"/>
        <v>0</v>
      </c>
      <c r="AF69" s="14">
        <v>334.69922539999999</v>
      </c>
      <c r="AG69" s="12">
        <f t="shared" si="30"/>
        <v>5.8162155965659901</v>
      </c>
      <c r="AH69" s="13">
        <f t="shared" si="31"/>
        <v>0.43326393793322926</v>
      </c>
      <c r="AI69" s="14">
        <v>0</v>
      </c>
      <c r="AJ69" s="12">
        <f t="shared" si="32"/>
        <v>0</v>
      </c>
      <c r="AK69" s="13">
        <f t="shared" si="33"/>
        <v>0</v>
      </c>
    </row>
    <row r="70" spans="1:37" ht="14.45" customHeight="1" x14ac:dyDescent="0.2">
      <c r="A70" s="8">
        <v>69</v>
      </c>
      <c r="B70" s="8" t="str">
        <f t="shared" si="34"/>
        <v>069</v>
      </c>
      <c r="C70" s="9" t="s">
        <v>231</v>
      </c>
      <c r="E70" s="9" t="str">
        <f t="shared" si="35"/>
        <v xml:space="preserve">069. Te Matuku Marine Reserve </v>
      </c>
      <c r="F70" s="9" t="s">
        <v>232</v>
      </c>
      <c r="G70" s="9" t="s">
        <v>65</v>
      </c>
      <c r="H70" s="9" t="s">
        <v>66</v>
      </c>
      <c r="I70" s="10">
        <v>1</v>
      </c>
      <c r="J70" s="10">
        <v>0</v>
      </c>
      <c r="K70" s="10">
        <v>0</v>
      </c>
      <c r="L70" s="10">
        <v>0</v>
      </c>
      <c r="M70" s="10">
        <v>0</v>
      </c>
      <c r="N70" s="11">
        <v>1.625</v>
      </c>
      <c r="O70" s="12">
        <f t="shared" si="18"/>
        <v>0.96508089604358704</v>
      </c>
      <c r="P70" s="13">
        <f t="shared" si="19"/>
        <v>0</v>
      </c>
      <c r="Q70" s="11">
        <v>4.1666666499999998E-2</v>
      </c>
      <c r="R70" s="12">
        <f t="shared" si="20"/>
        <v>4.0821994360255187E-2</v>
      </c>
      <c r="S70" s="13">
        <f t="shared" si="21"/>
        <v>0</v>
      </c>
      <c r="T70" s="14">
        <v>57.834022619999999</v>
      </c>
      <c r="U70" s="12">
        <f t="shared" si="22"/>
        <v>4.0747203035572905</v>
      </c>
      <c r="V70" s="13">
        <f t="shared" si="23"/>
        <v>0</v>
      </c>
      <c r="W70" s="14">
        <v>21.344354044999999</v>
      </c>
      <c r="X70" s="12">
        <f t="shared" si="24"/>
        <v>3.1065736737106824</v>
      </c>
      <c r="Y70" s="13">
        <f t="shared" si="25"/>
        <v>0</v>
      </c>
      <c r="Z70" s="14">
        <v>0</v>
      </c>
      <c r="AA70" s="12">
        <f t="shared" si="26"/>
        <v>0</v>
      </c>
      <c r="AB70" s="13">
        <f t="shared" si="27"/>
        <v>0</v>
      </c>
      <c r="AC70" s="14">
        <v>0</v>
      </c>
      <c r="AD70" s="12">
        <f t="shared" si="28"/>
        <v>0</v>
      </c>
      <c r="AE70" s="13">
        <f t="shared" si="29"/>
        <v>0</v>
      </c>
      <c r="AF70" s="14">
        <v>0</v>
      </c>
      <c r="AG70" s="12">
        <f t="shared" si="30"/>
        <v>0</v>
      </c>
      <c r="AH70" s="13">
        <f t="shared" si="31"/>
        <v>0</v>
      </c>
      <c r="AI70" s="14">
        <v>0</v>
      </c>
      <c r="AJ70" s="12">
        <f t="shared" si="32"/>
        <v>0</v>
      </c>
      <c r="AK70" s="13">
        <f t="shared" si="33"/>
        <v>0</v>
      </c>
    </row>
    <row r="71" spans="1:37" ht="14.45" customHeight="1" x14ac:dyDescent="0.2">
      <c r="A71" s="8">
        <v>70</v>
      </c>
      <c r="B71" s="8" t="str">
        <f t="shared" si="34"/>
        <v>070</v>
      </c>
      <c r="C71" s="9" t="s">
        <v>233</v>
      </c>
      <c r="E71" s="9" t="str">
        <f t="shared" si="35"/>
        <v xml:space="preserve">070. Te Paepae o Aotea Marine Reserve </v>
      </c>
      <c r="F71" s="9" t="s">
        <v>234</v>
      </c>
      <c r="G71" s="9" t="s">
        <v>65</v>
      </c>
      <c r="H71" s="9" t="s">
        <v>66</v>
      </c>
      <c r="I71" s="10">
        <v>1</v>
      </c>
      <c r="J71" s="10">
        <v>1</v>
      </c>
      <c r="K71" s="10">
        <v>0</v>
      </c>
      <c r="L71" s="10">
        <v>0</v>
      </c>
      <c r="M71" s="10">
        <v>1</v>
      </c>
      <c r="N71" s="11">
        <v>8.5</v>
      </c>
      <c r="O71" s="12">
        <f t="shared" si="18"/>
        <v>2.2512917986064953</v>
      </c>
      <c r="P71" s="13">
        <f t="shared" si="19"/>
        <v>0.32664860808978058</v>
      </c>
      <c r="Q71" s="11">
        <v>3.8055555559999998</v>
      </c>
      <c r="R71" s="12">
        <f t="shared" si="20"/>
        <v>1.5697726561341545</v>
      </c>
      <c r="S71" s="13">
        <f t="shared" si="21"/>
        <v>0.80574862125538504</v>
      </c>
      <c r="T71" s="14">
        <v>239051.78779999999</v>
      </c>
      <c r="U71" s="12">
        <f t="shared" si="22"/>
        <v>12.384439675981648</v>
      </c>
      <c r="V71" s="13">
        <f t="shared" si="23"/>
        <v>1</v>
      </c>
      <c r="W71" s="14">
        <v>132567.97080000001</v>
      </c>
      <c r="X71" s="12">
        <f t="shared" si="24"/>
        <v>11.794858323317033</v>
      </c>
      <c r="Y71" s="13">
        <f t="shared" si="25"/>
        <v>1</v>
      </c>
      <c r="Z71" s="14">
        <v>0</v>
      </c>
      <c r="AA71" s="12">
        <f t="shared" si="26"/>
        <v>0</v>
      </c>
      <c r="AB71" s="13">
        <f t="shared" si="27"/>
        <v>0</v>
      </c>
      <c r="AC71" s="14">
        <v>0</v>
      </c>
      <c r="AD71" s="12">
        <f t="shared" si="28"/>
        <v>0</v>
      </c>
      <c r="AE71" s="13">
        <f t="shared" si="29"/>
        <v>0</v>
      </c>
      <c r="AF71" s="14">
        <v>144.69435759999999</v>
      </c>
      <c r="AG71" s="12">
        <f t="shared" si="30"/>
        <v>4.98151098630166</v>
      </c>
      <c r="AH71" s="13">
        <f t="shared" si="31"/>
        <v>0.30484784404640919</v>
      </c>
      <c r="AI71" s="14">
        <v>62889.685279999998</v>
      </c>
      <c r="AJ71" s="12">
        <f t="shared" si="32"/>
        <v>11.049153343964111</v>
      </c>
      <c r="AK71" s="13">
        <f t="shared" si="33"/>
        <v>1</v>
      </c>
    </row>
    <row r="72" spans="1:37" ht="14.45" customHeight="1" x14ac:dyDescent="0.2">
      <c r="A72" s="8">
        <v>71</v>
      </c>
      <c r="B72" s="8" t="str">
        <f t="shared" si="34"/>
        <v>071</v>
      </c>
      <c r="C72" s="9" t="s">
        <v>235</v>
      </c>
      <c r="E72" s="9" t="str">
        <f t="shared" si="35"/>
        <v xml:space="preserve">071. Tinderbox Marine Reserve </v>
      </c>
      <c r="F72" s="9" t="s">
        <v>236</v>
      </c>
      <c r="G72" s="9" t="s">
        <v>111</v>
      </c>
      <c r="H72" s="9" t="s">
        <v>112</v>
      </c>
      <c r="I72" s="10">
        <v>1</v>
      </c>
      <c r="J72" s="10">
        <v>1</v>
      </c>
      <c r="K72" s="10">
        <v>0</v>
      </c>
      <c r="L72" s="10">
        <v>0</v>
      </c>
      <c r="M72" s="10">
        <v>0</v>
      </c>
      <c r="N72" s="11">
        <v>6.5694444440000002</v>
      </c>
      <c r="O72" s="12">
        <f t="shared" si="18"/>
        <v>2.0241196755884734</v>
      </c>
      <c r="P72" s="13">
        <f t="shared" si="19"/>
        <v>0.22787811982107542</v>
      </c>
      <c r="Q72" s="11">
        <v>1.7222222220000001</v>
      </c>
      <c r="R72" s="12">
        <f t="shared" si="20"/>
        <v>1.0014485401328292</v>
      </c>
      <c r="S72" s="13">
        <f t="shared" si="21"/>
        <v>0.47144031772519368</v>
      </c>
      <c r="T72" s="14">
        <v>4394.9635340000004</v>
      </c>
      <c r="U72" s="12">
        <f t="shared" si="22"/>
        <v>8.3884420202206798</v>
      </c>
      <c r="V72" s="13">
        <f t="shared" si="23"/>
        <v>0.21153381433825713</v>
      </c>
      <c r="W72" s="14">
        <v>1858.141396</v>
      </c>
      <c r="X72" s="12">
        <f t="shared" si="24"/>
        <v>7.5278700450764546</v>
      </c>
      <c r="Y72" s="13">
        <f t="shared" si="25"/>
        <v>0.38997500866854906</v>
      </c>
      <c r="Z72" s="14">
        <v>0</v>
      </c>
      <c r="AA72" s="12">
        <f t="shared" si="26"/>
        <v>0</v>
      </c>
      <c r="AB72" s="13">
        <f t="shared" si="27"/>
        <v>0</v>
      </c>
      <c r="AC72" s="14">
        <v>0</v>
      </c>
      <c r="AD72" s="12">
        <f t="shared" si="28"/>
        <v>0</v>
      </c>
      <c r="AE72" s="13">
        <f t="shared" si="29"/>
        <v>0</v>
      </c>
      <c r="AF72" s="14">
        <v>0</v>
      </c>
      <c r="AG72" s="12">
        <f t="shared" si="30"/>
        <v>0</v>
      </c>
      <c r="AH72" s="13">
        <f t="shared" si="31"/>
        <v>0</v>
      </c>
      <c r="AI72" s="14">
        <v>0</v>
      </c>
      <c r="AJ72" s="12">
        <f t="shared" si="32"/>
        <v>0</v>
      </c>
      <c r="AK72" s="13">
        <f t="shared" si="33"/>
        <v>0</v>
      </c>
    </row>
    <row r="73" spans="1:37" ht="14.45" customHeight="1" x14ac:dyDescent="0.2">
      <c r="A73" s="8">
        <v>72</v>
      </c>
      <c r="B73" s="8" t="str">
        <f t="shared" si="34"/>
        <v>072</v>
      </c>
      <c r="C73" s="9" t="s">
        <v>237</v>
      </c>
      <c r="E73" s="9" t="str">
        <f t="shared" si="35"/>
        <v xml:space="preserve">072. Tsitsikamma National Park </v>
      </c>
      <c r="F73" s="9" t="s">
        <v>238</v>
      </c>
      <c r="G73" s="9" t="s">
        <v>227</v>
      </c>
      <c r="H73" s="9" t="s">
        <v>228</v>
      </c>
      <c r="I73" s="10">
        <v>1</v>
      </c>
      <c r="J73" s="10">
        <v>1</v>
      </c>
      <c r="K73" s="10">
        <v>1</v>
      </c>
      <c r="L73" s="10">
        <v>1</v>
      </c>
      <c r="M73" s="10">
        <v>0</v>
      </c>
      <c r="N73" s="11">
        <v>8.6388888890000004</v>
      </c>
      <c r="O73" s="12">
        <f t="shared" si="18"/>
        <v>2.2658058415022766</v>
      </c>
      <c r="P73" s="13">
        <f t="shared" si="19"/>
        <v>0.33295906152272903</v>
      </c>
      <c r="Q73" s="11">
        <v>2.9166666669999999</v>
      </c>
      <c r="R73" s="12">
        <f t="shared" si="20"/>
        <v>1.3652409520071647</v>
      </c>
      <c r="S73" s="13">
        <f t="shared" si="21"/>
        <v>0.68543585412186159</v>
      </c>
      <c r="T73" s="14">
        <v>27884.7906</v>
      </c>
      <c r="U73" s="12">
        <f t="shared" si="22"/>
        <v>10.235872540582399</v>
      </c>
      <c r="V73" s="13">
        <f t="shared" si="23"/>
        <v>0.65139822394819036</v>
      </c>
      <c r="W73" s="14">
        <v>6293.6775299999999</v>
      </c>
      <c r="X73" s="12">
        <f t="shared" si="24"/>
        <v>8.7474597187961969</v>
      </c>
      <c r="Y73" s="13">
        <f t="shared" si="25"/>
        <v>0.62451148438388415</v>
      </c>
      <c r="Z73" s="14">
        <v>0</v>
      </c>
      <c r="AA73" s="12">
        <f t="shared" si="26"/>
        <v>0</v>
      </c>
      <c r="AB73" s="13">
        <f t="shared" si="27"/>
        <v>0</v>
      </c>
      <c r="AC73" s="14">
        <v>158.31817789999999</v>
      </c>
      <c r="AD73" s="12">
        <f t="shared" si="28"/>
        <v>5.0709033215169361</v>
      </c>
      <c r="AE73" s="13">
        <f t="shared" si="29"/>
        <v>0.58155761735956224</v>
      </c>
      <c r="AF73" s="14">
        <v>0</v>
      </c>
      <c r="AG73" s="12">
        <f t="shared" si="30"/>
        <v>0</v>
      </c>
      <c r="AH73" s="13">
        <f t="shared" si="31"/>
        <v>0</v>
      </c>
      <c r="AI73" s="14">
        <v>0</v>
      </c>
      <c r="AJ73" s="12">
        <f t="shared" si="32"/>
        <v>0</v>
      </c>
      <c r="AK73" s="13">
        <f t="shared" si="33"/>
        <v>0</v>
      </c>
    </row>
    <row r="74" spans="1:37" ht="14.45" customHeight="1" x14ac:dyDescent="0.2">
      <c r="A74" s="8">
        <v>73</v>
      </c>
      <c r="B74" s="8" t="str">
        <f t="shared" si="34"/>
        <v>073</v>
      </c>
      <c r="C74" s="9" t="s">
        <v>239</v>
      </c>
      <c r="E74" s="9" t="str">
        <f t="shared" si="35"/>
        <v xml:space="preserve">073. Tuhua/Mayor Island marine reserve </v>
      </c>
      <c r="F74" s="9" t="s">
        <v>240</v>
      </c>
      <c r="G74" s="9" t="s">
        <v>65</v>
      </c>
      <c r="H74" s="9" t="s">
        <v>66</v>
      </c>
      <c r="I74" s="10">
        <v>1</v>
      </c>
      <c r="J74" s="10">
        <v>1</v>
      </c>
      <c r="K74" s="10">
        <v>1</v>
      </c>
      <c r="L74" s="10">
        <v>0</v>
      </c>
      <c r="M74" s="10">
        <v>0</v>
      </c>
      <c r="N74" s="11">
        <v>9.8833333329999995</v>
      </c>
      <c r="O74" s="12">
        <f t="shared" si="18"/>
        <v>2.3872325670237027</v>
      </c>
      <c r="P74" s="13">
        <f t="shared" si="19"/>
        <v>0.38575329001030556</v>
      </c>
      <c r="Q74" s="11">
        <v>4.4666666670000001</v>
      </c>
      <c r="R74" s="12">
        <f t="shared" si="20"/>
        <v>1.6986690462230187</v>
      </c>
      <c r="S74" s="13">
        <f t="shared" si="21"/>
        <v>0.8815700271900111</v>
      </c>
      <c r="T74" s="14">
        <v>28336.22911</v>
      </c>
      <c r="U74" s="12">
        <f t="shared" si="22"/>
        <v>10.251931735352359</v>
      </c>
      <c r="V74" s="13">
        <f t="shared" si="23"/>
        <v>0.65522184175056186</v>
      </c>
      <c r="W74" s="14">
        <v>14786.07375</v>
      </c>
      <c r="X74" s="12">
        <f t="shared" si="24"/>
        <v>9.60150868285006</v>
      </c>
      <c r="Y74" s="13">
        <f t="shared" si="25"/>
        <v>0.7887516697788578</v>
      </c>
      <c r="Z74" s="14">
        <v>1034.1949999999999</v>
      </c>
      <c r="AA74" s="12">
        <f t="shared" si="26"/>
        <v>6.9423450937504274</v>
      </c>
      <c r="AB74" s="13">
        <f t="shared" si="27"/>
        <v>0.7093573970170941</v>
      </c>
      <c r="AC74" s="14">
        <v>0</v>
      </c>
      <c r="AD74" s="12">
        <f t="shared" si="28"/>
        <v>0</v>
      </c>
      <c r="AE74" s="13">
        <f t="shared" si="29"/>
        <v>0</v>
      </c>
      <c r="AF74" s="14">
        <v>4914.8912870000004</v>
      </c>
      <c r="AG74" s="12">
        <f t="shared" si="30"/>
        <v>8.5002283563242358</v>
      </c>
      <c r="AH74" s="13">
        <f t="shared" si="31"/>
        <v>0.84618897789603631</v>
      </c>
      <c r="AI74" s="14">
        <v>5737.7111930000001</v>
      </c>
      <c r="AJ74" s="12">
        <f t="shared" si="32"/>
        <v>8.6549899332665525</v>
      </c>
      <c r="AK74" s="13">
        <f t="shared" si="33"/>
        <v>0.8887913678045779</v>
      </c>
    </row>
    <row r="75" spans="1:37" ht="14.45" customHeight="1" x14ac:dyDescent="0.2">
      <c r="A75" s="8">
        <v>74</v>
      </c>
      <c r="B75" s="8" t="str">
        <f t="shared" si="34"/>
        <v>074</v>
      </c>
      <c r="C75" s="9" t="s">
        <v>241</v>
      </c>
      <c r="E75" s="9" t="str">
        <f t="shared" si="35"/>
        <v xml:space="preserve">074. Tulamben </v>
      </c>
      <c r="F75" s="9" t="s">
        <v>242</v>
      </c>
      <c r="G75" s="9" t="s">
        <v>243</v>
      </c>
      <c r="H75" s="9" t="s">
        <v>244</v>
      </c>
      <c r="I75" s="10">
        <v>1</v>
      </c>
      <c r="J75" s="10">
        <v>1</v>
      </c>
      <c r="K75" s="10">
        <v>1</v>
      </c>
      <c r="L75" s="10">
        <v>0</v>
      </c>
      <c r="M75" s="10">
        <v>0</v>
      </c>
      <c r="N75" s="11">
        <v>58.111111110000003</v>
      </c>
      <c r="O75" s="12">
        <f t="shared" si="18"/>
        <v>4.079418911986628</v>
      </c>
      <c r="P75" s="13">
        <f t="shared" si="19"/>
        <v>1</v>
      </c>
      <c r="Q75" s="11">
        <v>4.5555555559999998</v>
      </c>
      <c r="R75" s="12">
        <f t="shared" si="20"/>
        <v>1.7147984281719266</v>
      </c>
      <c r="S75" s="13">
        <f t="shared" si="21"/>
        <v>0.89105789892466281</v>
      </c>
      <c r="T75" s="14">
        <v>27734.220840000002</v>
      </c>
      <c r="U75" s="12">
        <f t="shared" si="22"/>
        <v>10.230458394959888</v>
      </c>
      <c r="V75" s="13">
        <f t="shared" si="23"/>
        <v>0.6501091416571162</v>
      </c>
      <c r="W75" s="14">
        <v>9273.9608189999999</v>
      </c>
      <c r="X75" s="12">
        <f t="shared" si="24"/>
        <v>9.1350736631001368</v>
      </c>
      <c r="Y75" s="13">
        <f t="shared" si="25"/>
        <v>0.69905262751925723</v>
      </c>
      <c r="Z75" s="14">
        <v>0</v>
      </c>
      <c r="AA75" s="12">
        <f t="shared" si="26"/>
        <v>0</v>
      </c>
      <c r="AB75" s="13">
        <f t="shared" si="27"/>
        <v>0</v>
      </c>
      <c r="AC75" s="14">
        <v>90.036319079999998</v>
      </c>
      <c r="AD75" s="12">
        <f t="shared" si="28"/>
        <v>4.5112585376625631</v>
      </c>
      <c r="AE75" s="13">
        <f t="shared" si="29"/>
        <v>0.50160836252322327</v>
      </c>
      <c r="AF75" s="14">
        <v>491.52156650000001</v>
      </c>
      <c r="AG75" s="12">
        <f t="shared" si="30"/>
        <v>6.1995382495011118</v>
      </c>
      <c r="AH75" s="13">
        <f t="shared" si="31"/>
        <v>0.49223665376940184</v>
      </c>
      <c r="AI75" s="14">
        <v>9189.5307100000009</v>
      </c>
      <c r="AJ75" s="12">
        <f t="shared" si="32"/>
        <v>9.1259289623221704</v>
      </c>
      <c r="AK75" s="13">
        <f t="shared" si="33"/>
        <v>0.96998775212451205</v>
      </c>
    </row>
    <row r="76" spans="1:37" ht="14.45" customHeight="1" x14ac:dyDescent="0.2">
      <c r="A76" s="8">
        <v>75</v>
      </c>
      <c r="B76" s="8" t="str">
        <f t="shared" si="34"/>
        <v>075</v>
      </c>
      <c r="C76" s="9" t="s">
        <v>245</v>
      </c>
      <c r="E76" s="9" t="str">
        <f t="shared" si="35"/>
        <v xml:space="preserve">075. Ushibuka Marine Park </v>
      </c>
      <c r="F76" s="9" t="s">
        <v>246</v>
      </c>
      <c r="G76" s="9" t="s">
        <v>218</v>
      </c>
      <c r="H76" s="9" t="s">
        <v>213</v>
      </c>
      <c r="I76" s="10">
        <v>1</v>
      </c>
      <c r="J76" s="10">
        <v>0</v>
      </c>
      <c r="K76" s="10">
        <v>1</v>
      </c>
      <c r="L76" s="10">
        <v>0</v>
      </c>
      <c r="M76" s="10">
        <v>0</v>
      </c>
      <c r="N76" s="11">
        <v>19.5</v>
      </c>
      <c r="O76" s="12">
        <f t="shared" si="18"/>
        <v>3.0204248861443626</v>
      </c>
      <c r="P76" s="13">
        <f t="shared" si="19"/>
        <v>0.66105429832363594</v>
      </c>
      <c r="Q76" s="11">
        <v>1</v>
      </c>
      <c r="R76" s="12">
        <f t="shared" si="20"/>
        <v>0.69314718055994529</v>
      </c>
      <c r="S76" s="13">
        <f t="shared" si="21"/>
        <v>0.29008657679996797</v>
      </c>
      <c r="T76" s="14">
        <v>9623.086663</v>
      </c>
      <c r="U76" s="12">
        <f t="shared" si="22"/>
        <v>9.1720242624975956</v>
      </c>
      <c r="V76" s="13">
        <f t="shared" si="23"/>
        <v>0.39810101488037997</v>
      </c>
      <c r="W76" s="14">
        <v>866.44973819999996</v>
      </c>
      <c r="X76" s="12">
        <f t="shared" si="24"/>
        <v>6.7655575714681531</v>
      </c>
      <c r="Y76" s="13">
        <f t="shared" si="25"/>
        <v>0.24337645605156788</v>
      </c>
      <c r="Z76" s="14">
        <v>0</v>
      </c>
      <c r="AA76" s="12">
        <f t="shared" si="26"/>
        <v>0</v>
      </c>
      <c r="AB76" s="13">
        <f t="shared" si="27"/>
        <v>0</v>
      </c>
      <c r="AC76" s="14">
        <v>528.53275289999999</v>
      </c>
      <c r="AD76" s="12">
        <f t="shared" si="28"/>
        <v>6.2719950194079495</v>
      </c>
      <c r="AE76" s="13">
        <f t="shared" si="29"/>
        <v>0.75314214562970705</v>
      </c>
      <c r="AF76" s="14">
        <v>0</v>
      </c>
      <c r="AG76" s="12">
        <f t="shared" si="30"/>
        <v>0</v>
      </c>
      <c r="AH76" s="13">
        <f t="shared" si="31"/>
        <v>0</v>
      </c>
      <c r="AI76" s="14">
        <v>916.54381660000001</v>
      </c>
      <c r="AJ76" s="12">
        <f t="shared" si="32"/>
        <v>6.8217003353006813</v>
      </c>
      <c r="AK76" s="13">
        <f t="shared" si="33"/>
        <v>0.57270695436218633</v>
      </c>
    </row>
    <row r="77" spans="1:37" ht="14.45" customHeight="1" x14ac:dyDescent="0.2">
      <c r="A77" s="8">
        <v>76</v>
      </c>
      <c r="B77" s="8" t="str">
        <f t="shared" si="34"/>
        <v>076</v>
      </c>
      <c r="C77" s="9" t="s">
        <v>39</v>
      </c>
      <c r="D77" s="9" t="s">
        <v>73</v>
      </c>
      <c r="E77" s="9" t="str">
        <f t="shared" si="35"/>
        <v>076. Batemans Marine Park b</v>
      </c>
      <c r="F77" s="9" t="s">
        <v>247</v>
      </c>
      <c r="G77" s="9" t="s">
        <v>42</v>
      </c>
      <c r="H77" s="9" t="s">
        <v>43</v>
      </c>
      <c r="I77" s="10">
        <v>0</v>
      </c>
      <c r="J77" s="10">
        <v>1</v>
      </c>
      <c r="K77" s="10">
        <v>0</v>
      </c>
      <c r="L77" s="10">
        <v>1</v>
      </c>
      <c r="M77" s="10">
        <v>0</v>
      </c>
      <c r="N77" s="11">
        <v>12.81344086</v>
      </c>
      <c r="O77" s="12">
        <f t="shared" si="18"/>
        <v>2.6256420935192302</v>
      </c>
      <c r="P77" s="13">
        <f t="shared" si="19"/>
        <v>0.48940960587792615</v>
      </c>
      <c r="Q77" s="11">
        <v>4.2088709680000003</v>
      </c>
      <c r="R77" s="12">
        <f t="shared" si="20"/>
        <v>1.6503631274829336</v>
      </c>
      <c r="S77" s="13">
        <f t="shared" si="21"/>
        <v>0.85315478087231389</v>
      </c>
      <c r="T77" s="14">
        <v>41101.852959999997</v>
      </c>
      <c r="U77" s="12">
        <f t="shared" si="22"/>
        <v>10.623832813160368</v>
      </c>
      <c r="V77" s="13">
        <f t="shared" si="23"/>
        <v>0.74376971741913533</v>
      </c>
      <c r="W77" s="14">
        <v>13429.59858</v>
      </c>
      <c r="X77" s="12">
        <f t="shared" si="24"/>
        <v>9.5052908588889089</v>
      </c>
      <c r="Y77" s="13">
        <f t="shared" si="25"/>
        <v>0.7702482420940211</v>
      </c>
      <c r="Z77" s="14">
        <v>1969.849033</v>
      </c>
      <c r="AA77" s="12">
        <f t="shared" si="26"/>
        <v>7.5862197101045785</v>
      </c>
      <c r="AB77" s="13">
        <f t="shared" si="27"/>
        <v>0.78252496705733843</v>
      </c>
      <c r="AC77" s="14">
        <v>8.44914393</v>
      </c>
      <c r="AD77" s="12">
        <f t="shared" si="28"/>
        <v>2.2459241479841929</v>
      </c>
      <c r="AE77" s="13">
        <f t="shared" si="29"/>
        <v>0.17798916399774178</v>
      </c>
      <c r="AF77" s="14">
        <v>12671.036459999999</v>
      </c>
      <c r="AG77" s="12">
        <f t="shared" si="30"/>
        <v>9.4471529912596637</v>
      </c>
      <c r="AH77" s="13">
        <f t="shared" si="31"/>
        <v>0.99186969096302513</v>
      </c>
      <c r="AI77" s="14">
        <v>6105.3622299999997</v>
      </c>
      <c r="AJ77" s="12">
        <f t="shared" si="32"/>
        <v>8.7170864951513618</v>
      </c>
      <c r="AK77" s="13">
        <f t="shared" si="33"/>
        <v>0.8994976715778209</v>
      </c>
    </row>
    <row r="78" spans="1:37" ht="14.45" customHeight="1" x14ac:dyDescent="0.2">
      <c r="A78" s="8">
        <v>77</v>
      </c>
      <c r="B78" s="8" t="str">
        <f t="shared" si="34"/>
        <v>077</v>
      </c>
      <c r="C78" s="9" t="s">
        <v>248</v>
      </c>
      <c r="E78" s="9" t="str">
        <f t="shared" si="35"/>
        <v xml:space="preserve">077. Beacon Island Reef Observation Area </v>
      </c>
      <c r="F78" s="9" t="s">
        <v>249</v>
      </c>
      <c r="G78" s="9" t="s">
        <v>129</v>
      </c>
      <c r="H78" s="9" t="s">
        <v>130</v>
      </c>
      <c r="I78" s="10">
        <v>0</v>
      </c>
      <c r="J78" s="10">
        <v>0</v>
      </c>
      <c r="K78" s="10">
        <v>1</v>
      </c>
      <c r="L78" s="10">
        <v>0</v>
      </c>
      <c r="M78" s="10">
        <v>1</v>
      </c>
      <c r="N78" s="11">
        <v>19.833333329999999</v>
      </c>
      <c r="O78" s="12">
        <f t="shared" si="18"/>
        <v>3.0365542679142461</v>
      </c>
      <c r="P78" s="13">
        <f t="shared" si="19"/>
        <v>0.66806707300619395</v>
      </c>
      <c r="Q78" s="11">
        <v>5</v>
      </c>
      <c r="R78" s="12">
        <f t="shared" si="20"/>
        <v>1.791759469228055</v>
      </c>
      <c r="S78" s="13">
        <f t="shared" si="21"/>
        <v>0.9363290995459147</v>
      </c>
      <c r="T78" s="14">
        <v>32474.095799999999</v>
      </c>
      <c r="U78" s="12">
        <f t="shared" si="22"/>
        <v>10.388228791495958</v>
      </c>
      <c r="V78" s="13">
        <f t="shared" si="23"/>
        <v>0.68767352178475205</v>
      </c>
      <c r="W78" s="14">
        <v>24319.52535</v>
      </c>
      <c r="X78" s="12">
        <f t="shared" si="24"/>
        <v>10.099075937409292</v>
      </c>
      <c r="Y78" s="13">
        <f t="shared" si="25"/>
        <v>0.88443768027101788</v>
      </c>
      <c r="Z78" s="14">
        <v>0</v>
      </c>
      <c r="AA78" s="12">
        <f t="shared" si="26"/>
        <v>0</v>
      </c>
      <c r="AB78" s="13">
        <f t="shared" si="27"/>
        <v>0</v>
      </c>
      <c r="AC78" s="14">
        <v>840.73355460000005</v>
      </c>
      <c r="AD78" s="12">
        <f t="shared" si="28"/>
        <v>6.7354635206955944</v>
      </c>
      <c r="AE78" s="13">
        <f t="shared" si="29"/>
        <v>0.81935193152794206</v>
      </c>
      <c r="AF78" s="14">
        <v>56.140102939999998</v>
      </c>
      <c r="AG78" s="12">
        <f t="shared" si="30"/>
        <v>4.0455061983410809</v>
      </c>
      <c r="AH78" s="13">
        <f t="shared" si="31"/>
        <v>0.16084710743708941</v>
      </c>
      <c r="AI78" s="14">
        <v>1581.677418</v>
      </c>
      <c r="AJ78" s="12">
        <f t="shared" si="32"/>
        <v>7.36687326021445</v>
      </c>
      <c r="AK78" s="13">
        <f t="shared" si="33"/>
        <v>0.66670228624387062</v>
      </c>
    </row>
    <row r="79" spans="1:37" ht="14.45" customHeight="1" x14ac:dyDescent="0.2">
      <c r="A79" s="8">
        <v>78</v>
      </c>
      <c r="B79" s="8" t="str">
        <f t="shared" si="34"/>
        <v>078</v>
      </c>
      <c r="C79" s="9" t="s">
        <v>250</v>
      </c>
      <c r="E79" s="9" t="str">
        <f t="shared" si="35"/>
        <v xml:space="preserve">078. Bonaire </v>
      </c>
      <c r="F79" s="9" t="s">
        <v>251</v>
      </c>
      <c r="G79" s="9" t="s">
        <v>252</v>
      </c>
      <c r="H79" s="9" t="s">
        <v>253</v>
      </c>
      <c r="I79" s="10">
        <v>0</v>
      </c>
      <c r="J79" s="10">
        <v>1</v>
      </c>
      <c r="K79" s="10">
        <v>1</v>
      </c>
      <c r="L79" s="10">
        <v>0</v>
      </c>
      <c r="M79" s="10">
        <v>1</v>
      </c>
      <c r="N79" s="11">
        <v>29.89285714</v>
      </c>
      <c r="O79" s="12">
        <f t="shared" si="18"/>
        <v>3.43052499666419</v>
      </c>
      <c r="P79" s="13">
        <f t="shared" si="19"/>
        <v>0.83935869420182185</v>
      </c>
      <c r="Q79" s="11">
        <v>4.6428571429999996</v>
      </c>
      <c r="R79" s="12">
        <f t="shared" si="20"/>
        <v>1.7303905228770793</v>
      </c>
      <c r="S79" s="13">
        <f t="shared" si="21"/>
        <v>0.9002297193394585</v>
      </c>
      <c r="T79" s="14">
        <v>19090.414799999999</v>
      </c>
      <c r="U79" s="12">
        <f t="shared" si="22"/>
        <v>9.8569940260742026</v>
      </c>
      <c r="V79" s="13">
        <f t="shared" si="23"/>
        <v>0.5611890538271912</v>
      </c>
      <c r="W79" s="14">
        <v>4526.495226</v>
      </c>
      <c r="X79" s="12">
        <f t="shared" si="24"/>
        <v>8.4179241353119547</v>
      </c>
      <c r="Y79" s="13">
        <f t="shared" si="25"/>
        <v>0.5611392567907606</v>
      </c>
      <c r="Z79" s="14">
        <v>0</v>
      </c>
      <c r="AA79" s="12">
        <f t="shared" si="26"/>
        <v>0</v>
      </c>
      <c r="AB79" s="13">
        <f t="shared" si="27"/>
        <v>0</v>
      </c>
      <c r="AC79" s="14">
        <v>76.887470469999997</v>
      </c>
      <c r="AD79" s="12">
        <f t="shared" si="28"/>
        <v>4.3552650987336934</v>
      </c>
      <c r="AE79" s="13">
        <f t="shared" si="29"/>
        <v>0.47932358553338472</v>
      </c>
      <c r="AF79" s="14">
        <v>167.61409789999999</v>
      </c>
      <c r="AG79" s="12">
        <f t="shared" si="30"/>
        <v>5.127612659509734</v>
      </c>
      <c r="AH79" s="13">
        <f t="shared" si="31"/>
        <v>0.32732502453995904</v>
      </c>
      <c r="AI79" s="14">
        <v>6447.0384219999996</v>
      </c>
      <c r="AJ79" s="12">
        <f t="shared" si="32"/>
        <v>8.7715312429156089</v>
      </c>
      <c r="AK79" s="13">
        <f t="shared" si="33"/>
        <v>0.90888469705441521</v>
      </c>
    </row>
    <row r="80" spans="1:37" ht="14.45" customHeight="1" x14ac:dyDescent="0.2">
      <c r="A80" s="8">
        <v>79</v>
      </c>
      <c r="B80" s="8" t="str">
        <f t="shared" si="34"/>
        <v>079</v>
      </c>
      <c r="C80" s="9" t="s">
        <v>254</v>
      </c>
      <c r="E80" s="9" t="str">
        <f t="shared" si="35"/>
        <v xml:space="preserve">079. Bronte-Coogee Aquatic Reserve </v>
      </c>
      <c r="F80" s="9" t="s">
        <v>255</v>
      </c>
      <c r="G80" s="9" t="s">
        <v>51</v>
      </c>
      <c r="H80" s="9" t="s">
        <v>43</v>
      </c>
      <c r="I80" s="10">
        <v>0</v>
      </c>
      <c r="J80" s="10">
        <v>1</v>
      </c>
      <c r="K80" s="10">
        <v>0</v>
      </c>
      <c r="L80" s="10">
        <v>0</v>
      </c>
      <c r="M80" s="10">
        <v>0</v>
      </c>
      <c r="N80" s="11">
        <v>18.222222219999999</v>
      </c>
      <c r="O80" s="12">
        <f t="shared" si="18"/>
        <v>2.9560670170459526</v>
      </c>
      <c r="P80" s="13">
        <f t="shared" si="19"/>
        <v>0.63307261610693599</v>
      </c>
      <c r="Q80" s="11">
        <v>2.638888889</v>
      </c>
      <c r="R80" s="12">
        <f t="shared" si="20"/>
        <v>1.2916783847755759</v>
      </c>
      <c r="S80" s="13">
        <f t="shared" si="21"/>
        <v>0.64216375575033879</v>
      </c>
      <c r="T80" s="14">
        <v>18163.490160000001</v>
      </c>
      <c r="U80" s="12">
        <f t="shared" si="22"/>
        <v>9.8072238770992879</v>
      </c>
      <c r="V80" s="13">
        <f t="shared" si="23"/>
        <v>0.54933901835697341</v>
      </c>
      <c r="W80" s="14">
        <v>4365.4098969999995</v>
      </c>
      <c r="X80" s="12">
        <f t="shared" si="24"/>
        <v>8.3816964165784746</v>
      </c>
      <c r="Y80" s="13">
        <f t="shared" si="25"/>
        <v>0.55417238780355293</v>
      </c>
      <c r="Z80" s="14">
        <v>0</v>
      </c>
      <c r="AA80" s="12">
        <f t="shared" si="26"/>
        <v>0</v>
      </c>
      <c r="AB80" s="13">
        <f t="shared" si="27"/>
        <v>0</v>
      </c>
      <c r="AC80" s="14">
        <v>0</v>
      </c>
      <c r="AD80" s="12">
        <f t="shared" si="28"/>
        <v>0</v>
      </c>
      <c r="AE80" s="13">
        <f t="shared" si="29"/>
        <v>0</v>
      </c>
      <c r="AF80" s="14">
        <v>1099.146135</v>
      </c>
      <c r="AG80" s="12">
        <f t="shared" si="30"/>
        <v>7.0031982999626825</v>
      </c>
      <c r="AH80" s="13">
        <f t="shared" si="31"/>
        <v>0.61587666153272036</v>
      </c>
      <c r="AI80" s="14">
        <v>1653.239448</v>
      </c>
      <c r="AJ80" s="12">
        <f t="shared" si="32"/>
        <v>7.4110966341503497</v>
      </c>
      <c r="AK80" s="13">
        <f t="shared" si="33"/>
        <v>0.67432700588799133</v>
      </c>
    </row>
    <row r="81" spans="1:37" ht="14.45" customHeight="1" x14ac:dyDescent="0.2">
      <c r="A81" s="8">
        <v>80</v>
      </c>
      <c r="B81" s="8" t="str">
        <f t="shared" si="34"/>
        <v>080</v>
      </c>
      <c r="C81" s="9" t="s">
        <v>69</v>
      </c>
      <c r="D81" s="9" t="s">
        <v>104</v>
      </c>
      <c r="E81" s="9" t="str">
        <f t="shared" si="35"/>
        <v>080. Channel Islands National Marine Sanctuary c</v>
      </c>
      <c r="F81" s="9" t="s">
        <v>256</v>
      </c>
      <c r="G81" s="9" t="s">
        <v>71</v>
      </c>
      <c r="H81" s="9" t="s">
        <v>72</v>
      </c>
      <c r="I81" s="10">
        <v>0</v>
      </c>
      <c r="J81" s="10">
        <v>1</v>
      </c>
      <c r="K81" s="10">
        <v>1</v>
      </c>
      <c r="L81" s="10">
        <v>1</v>
      </c>
      <c r="M81" s="10">
        <v>0</v>
      </c>
      <c r="N81" s="11">
        <v>11.41666667</v>
      </c>
      <c r="O81" s="12">
        <f t="shared" si="18"/>
        <v>2.5190396564259152</v>
      </c>
      <c r="P81" s="13">
        <f t="shared" si="19"/>
        <v>0.44306072018518061</v>
      </c>
      <c r="Q81" s="11">
        <v>2.9166666669999999</v>
      </c>
      <c r="R81" s="12">
        <f t="shared" si="20"/>
        <v>1.3652409520071647</v>
      </c>
      <c r="S81" s="13">
        <f t="shared" si="21"/>
        <v>0.68543585412186159</v>
      </c>
      <c r="T81" s="14">
        <v>6050.3151859999998</v>
      </c>
      <c r="U81" s="12">
        <f t="shared" si="22"/>
        <v>8.7080309135156515</v>
      </c>
      <c r="V81" s="13">
        <f t="shared" si="23"/>
        <v>0.28762640797991712</v>
      </c>
      <c r="W81" s="14">
        <v>2473.9266550000002</v>
      </c>
      <c r="X81" s="12">
        <f t="shared" si="24"/>
        <v>7.8139660402202509</v>
      </c>
      <c r="Y81" s="13">
        <f t="shared" si="25"/>
        <v>0.44499346927312522</v>
      </c>
      <c r="Z81" s="14">
        <v>0</v>
      </c>
      <c r="AA81" s="12">
        <f t="shared" si="26"/>
        <v>0</v>
      </c>
      <c r="AB81" s="13">
        <f t="shared" si="27"/>
        <v>0</v>
      </c>
      <c r="AC81" s="14">
        <v>0</v>
      </c>
      <c r="AD81" s="12">
        <f t="shared" si="28"/>
        <v>0</v>
      </c>
      <c r="AE81" s="13">
        <f t="shared" si="29"/>
        <v>0</v>
      </c>
      <c r="AF81" s="14">
        <v>0</v>
      </c>
      <c r="AG81" s="12">
        <f t="shared" si="30"/>
        <v>0</v>
      </c>
      <c r="AH81" s="13">
        <f t="shared" si="31"/>
        <v>0</v>
      </c>
      <c r="AI81" s="14">
        <v>258.42116329999999</v>
      </c>
      <c r="AJ81" s="12">
        <f t="shared" si="32"/>
        <v>5.558452854136533</v>
      </c>
      <c r="AK81" s="13">
        <f t="shared" si="33"/>
        <v>0.35490566450629879</v>
      </c>
    </row>
    <row r="82" spans="1:37" ht="14.45" customHeight="1" x14ac:dyDescent="0.2">
      <c r="A82" s="8">
        <v>81</v>
      </c>
      <c r="B82" s="8" t="str">
        <f t="shared" si="34"/>
        <v>081</v>
      </c>
      <c r="C82" s="9" t="s">
        <v>69</v>
      </c>
      <c r="D82" s="9" t="s">
        <v>257</v>
      </c>
      <c r="E82" s="9" t="str">
        <f t="shared" si="35"/>
        <v>081. Channel Islands National Marine Sanctuary d</v>
      </c>
      <c r="F82" s="9" t="s">
        <v>258</v>
      </c>
      <c r="G82" s="9" t="s">
        <v>75</v>
      </c>
      <c r="H82" s="9" t="s">
        <v>72</v>
      </c>
      <c r="I82" s="10">
        <v>0</v>
      </c>
      <c r="J82" s="10">
        <v>1</v>
      </c>
      <c r="K82" s="10">
        <v>1</v>
      </c>
      <c r="L82" s="10">
        <v>1</v>
      </c>
      <c r="M82" s="10">
        <v>0</v>
      </c>
      <c r="N82" s="11">
        <v>10.5</v>
      </c>
      <c r="O82" s="12">
        <f t="shared" si="18"/>
        <v>2.4423470353692043</v>
      </c>
      <c r="P82" s="13">
        <f t="shared" si="19"/>
        <v>0.40971610233443667</v>
      </c>
      <c r="Q82" s="11">
        <v>2.21875</v>
      </c>
      <c r="R82" s="12">
        <f t="shared" si="20"/>
        <v>1.1689930854299093</v>
      </c>
      <c r="S82" s="13">
        <f t="shared" si="21"/>
        <v>0.56999593260582904</v>
      </c>
      <c r="T82" s="14">
        <v>19123.828409999998</v>
      </c>
      <c r="U82" s="12">
        <f t="shared" si="22"/>
        <v>9.858742686628343</v>
      </c>
      <c r="V82" s="13">
        <f t="shared" si="23"/>
        <v>0.56160540157817707</v>
      </c>
      <c r="W82" s="14">
        <v>2221.6983300000002</v>
      </c>
      <c r="X82" s="12">
        <f t="shared" si="24"/>
        <v>7.7064772007519764</v>
      </c>
      <c r="Y82" s="13">
        <f t="shared" si="25"/>
        <v>0.42432253860614932</v>
      </c>
      <c r="Z82" s="14">
        <v>0</v>
      </c>
      <c r="AA82" s="12">
        <f t="shared" si="26"/>
        <v>0</v>
      </c>
      <c r="AB82" s="13">
        <f t="shared" si="27"/>
        <v>0</v>
      </c>
      <c r="AC82" s="14">
        <v>0</v>
      </c>
      <c r="AD82" s="12">
        <f t="shared" si="28"/>
        <v>0</v>
      </c>
      <c r="AE82" s="13">
        <f t="shared" si="29"/>
        <v>0</v>
      </c>
      <c r="AF82" s="14">
        <v>0</v>
      </c>
      <c r="AG82" s="12">
        <f t="shared" si="30"/>
        <v>0</v>
      </c>
      <c r="AH82" s="13">
        <f t="shared" si="31"/>
        <v>0</v>
      </c>
      <c r="AI82" s="14">
        <v>12793.321480000001</v>
      </c>
      <c r="AJ82" s="12">
        <f t="shared" si="32"/>
        <v>9.4567567170978659</v>
      </c>
      <c r="AK82" s="13">
        <f t="shared" si="33"/>
        <v>1</v>
      </c>
    </row>
    <row r="83" spans="1:37" ht="14.45" customHeight="1" x14ac:dyDescent="0.2">
      <c r="A83" s="8">
        <v>82</v>
      </c>
      <c r="B83" s="8" t="str">
        <f t="shared" si="34"/>
        <v>082</v>
      </c>
      <c r="C83" s="9" t="s">
        <v>79</v>
      </c>
      <c r="D83" s="9" t="s">
        <v>73</v>
      </c>
      <c r="E83" s="9" t="str">
        <f t="shared" si="35"/>
        <v>082. Coiba National Park b</v>
      </c>
      <c r="F83" s="9" t="s">
        <v>259</v>
      </c>
      <c r="G83" s="9" t="s">
        <v>54</v>
      </c>
      <c r="H83" s="9" t="s">
        <v>81</v>
      </c>
      <c r="I83" s="10">
        <v>0</v>
      </c>
      <c r="J83" s="10">
        <v>0</v>
      </c>
      <c r="K83" s="10">
        <v>1</v>
      </c>
      <c r="L83" s="10">
        <v>1</v>
      </c>
      <c r="M83" s="10">
        <v>1</v>
      </c>
      <c r="N83" s="11">
        <v>19.190476189999998</v>
      </c>
      <c r="O83" s="12">
        <f t="shared" si="18"/>
        <v>3.0052110174849496</v>
      </c>
      <c r="P83" s="13">
        <f t="shared" si="19"/>
        <v>0.65443957281954335</v>
      </c>
      <c r="Q83" s="11">
        <v>3.2222222220000001</v>
      </c>
      <c r="R83" s="12">
        <f t="shared" si="20"/>
        <v>1.4403615823375349</v>
      </c>
      <c r="S83" s="13">
        <f t="shared" si="21"/>
        <v>0.72962446019854998</v>
      </c>
      <c r="T83" s="14">
        <v>63765.787040000003</v>
      </c>
      <c r="U83" s="12">
        <f t="shared" si="22"/>
        <v>11.062987754474083</v>
      </c>
      <c r="V83" s="13">
        <f t="shared" si="23"/>
        <v>0.84833041773192464</v>
      </c>
      <c r="W83" s="14">
        <v>47314.063499999997</v>
      </c>
      <c r="X83" s="12">
        <f t="shared" si="24"/>
        <v>10.764583991010543</v>
      </c>
      <c r="Y83" s="13">
        <f t="shared" si="25"/>
        <v>1</v>
      </c>
      <c r="Z83" s="14">
        <v>2393.293118</v>
      </c>
      <c r="AA83" s="12">
        <f t="shared" si="26"/>
        <v>7.7808433172194169</v>
      </c>
      <c r="AB83" s="13">
        <f t="shared" si="27"/>
        <v>0.80464128604766105</v>
      </c>
      <c r="AC83" s="14">
        <v>1913.017961</v>
      </c>
      <c r="AD83" s="12">
        <f t="shared" si="28"/>
        <v>7.5569599559814096</v>
      </c>
      <c r="AE83" s="13">
        <f t="shared" si="29"/>
        <v>0.9367085651402014</v>
      </c>
      <c r="AF83" s="14">
        <v>14594.07753</v>
      </c>
      <c r="AG83" s="12">
        <f t="shared" si="30"/>
        <v>9.588439595367289</v>
      </c>
      <c r="AH83" s="13">
        <f t="shared" si="31"/>
        <v>1</v>
      </c>
      <c r="AI83" s="14">
        <v>1999.3875989999999</v>
      </c>
      <c r="AJ83" s="12">
        <f t="shared" si="32"/>
        <v>7.6010962402653854</v>
      </c>
      <c r="AK83" s="13">
        <f t="shared" si="33"/>
        <v>0.70708555866644573</v>
      </c>
    </row>
    <row r="84" spans="1:37" ht="14.45" customHeight="1" x14ac:dyDescent="0.2">
      <c r="A84" s="8">
        <v>83</v>
      </c>
      <c r="B84" s="8" t="str">
        <f t="shared" si="34"/>
        <v>083</v>
      </c>
      <c r="C84" s="9" t="s">
        <v>260</v>
      </c>
      <c r="E84" s="9" t="str">
        <f t="shared" si="35"/>
        <v xml:space="preserve">083. Coral Patches Reef Observation Area </v>
      </c>
      <c r="F84" s="9" t="s">
        <v>261</v>
      </c>
      <c r="G84" s="9" t="s">
        <v>129</v>
      </c>
      <c r="H84" s="9" t="s">
        <v>130</v>
      </c>
      <c r="I84" s="10">
        <v>0</v>
      </c>
      <c r="J84" s="10">
        <v>0</v>
      </c>
      <c r="K84" s="10">
        <v>1</v>
      </c>
      <c r="L84" s="10">
        <v>0</v>
      </c>
      <c r="M84" s="10">
        <v>1</v>
      </c>
      <c r="N84" s="11">
        <v>12.33333333</v>
      </c>
      <c r="O84" s="12">
        <f t="shared" si="18"/>
        <v>2.5902671651958267</v>
      </c>
      <c r="P84" s="13">
        <f t="shared" si="19"/>
        <v>0.47402920225905509</v>
      </c>
      <c r="Q84" s="11">
        <v>1.7916666670000001</v>
      </c>
      <c r="R84" s="12">
        <f t="shared" si="20"/>
        <v>1.0266387891624236</v>
      </c>
      <c r="S84" s="13">
        <f t="shared" si="21"/>
        <v>0.4862581112720139</v>
      </c>
      <c r="T84" s="14">
        <v>11821.202310000001</v>
      </c>
      <c r="U84" s="12">
        <f t="shared" si="22"/>
        <v>9.3777345942475314</v>
      </c>
      <c r="V84" s="13">
        <f t="shared" si="23"/>
        <v>0.44707966529703136</v>
      </c>
      <c r="W84" s="14">
        <v>9277.3489079999999</v>
      </c>
      <c r="X84" s="12">
        <f t="shared" si="24"/>
        <v>9.1354388905541608</v>
      </c>
      <c r="Y84" s="13">
        <f t="shared" si="25"/>
        <v>0.69912286356810793</v>
      </c>
      <c r="Z84" s="14">
        <v>0</v>
      </c>
      <c r="AA84" s="12">
        <f t="shared" si="26"/>
        <v>0</v>
      </c>
      <c r="AB84" s="13">
        <f t="shared" si="27"/>
        <v>0</v>
      </c>
      <c r="AC84" s="14">
        <v>136.09197510000001</v>
      </c>
      <c r="AD84" s="12">
        <f t="shared" si="28"/>
        <v>4.9206520516676804</v>
      </c>
      <c r="AE84" s="13">
        <f t="shared" si="29"/>
        <v>0.56009315023824002</v>
      </c>
      <c r="AF84" s="14">
        <v>0</v>
      </c>
      <c r="AG84" s="12">
        <f t="shared" si="30"/>
        <v>0</v>
      </c>
      <c r="AH84" s="13">
        <f t="shared" si="31"/>
        <v>0</v>
      </c>
      <c r="AI84" s="14">
        <v>1502.819084</v>
      </c>
      <c r="AJ84" s="12">
        <f t="shared" si="32"/>
        <v>7.3157632073807584</v>
      </c>
      <c r="AK84" s="13">
        <f t="shared" si="33"/>
        <v>0.65789020816909627</v>
      </c>
    </row>
    <row r="85" spans="1:37" ht="14.45" customHeight="1" x14ac:dyDescent="0.2">
      <c r="A85" s="8">
        <v>84</v>
      </c>
      <c r="B85" s="8" t="str">
        <f t="shared" si="34"/>
        <v>084</v>
      </c>
      <c r="C85" s="9" t="s">
        <v>262</v>
      </c>
      <c r="E85" s="9" t="str">
        <f t="shared" si="35"/>
        <v xml:space="preserve">084. Coringa-Herald Nature Reserve </v>
      </c>
      <c r="F85" s="9" t="s">
        <v>263</v>
      </c>
      <c r="G85" s="9" t="s">
        <v>264</v>
      </c>
      <c r="H85" s="9" t="s">
        <v>147</v>
      </c>
      <c r="I85" s="10">
        <v>0</v>
      </c>
      <c r="J85" s="10">
        <v>0</v>
      </c>
      <c r="K85" s="10">
        <v>1</v>
      </c>
      <c r="L85" s="10">
        <v>1</v>
      </c>
      <c r="M85" s="10">
        <v>1</v>
      </c>
      <c r="N85" s="11">
        <v>41.9</v>
      </c>
      <c r="O85" s="12">
        <f t="shared" si="18"/>
        <v>3.7588718259339711</v>
      </c>
      <c r="P85" s="13">
        <f t="shared" si="19"/>
        <v>0.9821181851886831</v>
      </c>
      <c r="Q85" s="11">
        <v>2.75</v>
      </c>
      <c r="R85" s="12">
        <f t="shared" si="20"/>
        <v>1.3217558399823195</v>
      </c>
      <c r="S85" s="13">
        <f t="shared" si="21"/>
        <v>0.65985637646018791</v>
      </c>
      <c r="T85" s="14">
        <v>23771.736649999999</v>
      </c>
      <c r="U85" s="12">
        <f t="shared" si="22"/>
        <v>10.076294684143733</v>
      </c>
      <c r="V85" s="13">
        <f t="shared" si="23"/>
        <v>0.61340349622469836</v>
      </c>
      <c r="W85" s="14">
        <v>13572.49942</v>
      </c>
      <c r="X85" s="12">
        <f t="shared" si="24"/>
        <v>9.5158745987289759</v>
      </c>
      <c r="Y85" s="13">
        <f t="shared" si="25"/>
        <v>0.77228357667864933</v>
      </c>
      <c r="Z85" s="14">
        <v>5386.4191389999996</v>
      </c>
      <c r="AA85" s="12">
        <f t="shared" si="26"/>
        <v>8.5918217252970468</v>
      </c>
      <c r="AB85" s="13">
        <f t="shared" si="27"/>
        <v>0.89679792332920982</v>
      </c>
      <c r="AC85" s="14">
        <v>216.4966402</v>
      </c>
      <c r="AD85" s="12">
        <f t="shared" si="28"/>
        <v>5.3821834030531051</v>
      </c>
      <c r="AE85" s="13">
        <f t="shared" si="29"/>
        <v>0.62602620043615786</v>
      </c>
      <c r="AF85" s="14">
        <v>463.25330129999998</v>
      </c>
      <c r="AG85" s="12">
        <f t="shared" si="30"/>
        <v>6.1404303112468428</v>
      </c>
      <c r="AH85" s="13">
        <f t="shared" si="31"/>
        <v>0.48314312480720656</v>
      </c>
      <c r="AI85" s="14">
        <v>1516.1135280000001</v>
      </c>
      <c r="AJ85" s="12">
        <f t="shared" si="32"/>
        <v>7.3245648137270125</v>
      </c>
      <c r="AK85" s="13">
        <f t="shared" si="33"/>
        <v>0.65940772650465718</v>
      </c>
    </row>
    <row r="86" spans="1:37" ht="14.45" customHeight="1" x14ac:dyDescent="0.2">
      <c r="A86" s="8">
        <v>85</v>
      </c>
      <c r="B86" s="8" t="str">
        <f t="shared" si="34"/>
        <v>085</v>
      </c>
      <c r="C86" s="9" t="s">
        <v>82</v>
      </c>
      <c r="D86" s="9" t="s">
        <v>73</v>
      </c>
      <c r="E86" s="9" t="str">
        <f t="shared" si="35"/>
        <v>085. Ponta da Baleia-Abrolhos b</v>
      </c>
      <c r="F86" s="9" t="s">
        <v>265</v>
      </c>
      <c r="G86" s="9" t="s">
        <v>84</v>
      </c>
      <c r="H86" s="9" t="s">
        <v>85</v>
      </c>
      <c r="I86" s="10">
        <v>0</v>
      </c>
      <c r="J86" s="10">
        <v>0</v>
      </c>
      <c r="K86" s="10">
        <v>1</v>
      </c>
      <c r="L86" s="10">
        <v>1</v>
      </c>
      <c r="M86" s="10">
        <v>0</v>
      </c>
      <c r="N86" s="11">
        <v>17.083333329999999</v>
      </c>
      <c r="O86" s="12">
        <f t="shared" si="18"/>
        <v>2.8949907035681273</v>
      </c>
      <c r="P86" s="13">
        <f t="shared" si="19"/>
        <v>0.60651769720353366</v>
      </c>
      <c r="Q86" s="11">
        <v>2.5833333330000001</v>
      </c>
      <c r="R86" s="12">
        <f t="shared" si="20"/>
        <v>1.2762934658125389</v>
      </c>
      <c r="S86" s="13">
        <f t="shared" si="21"/>
        <v>0.63311380341914059</v>
      </c>
      <c r="T86" s="14">
        <v>19239.812320000001</v>
      </c>
      <c r="U86" s="12">
        <f t="shared" si="22"/>
        <v>9.8647889437026635</v>
      </c>
      <c r="V86" s="13">
        <f t="shared" si="23"/>
        <v>0.56304498659587232</v>
      </c>
      <c r="W86" s="14">
        <v>5295.1574369999998</v>
      </c>
      <c r="X86" s="12">
        <f t="shared" si="24"/>
        <v>8.5747368247052016</v>
      </c>
      <c r="Y86" s="13">
        <f t="shared" si="25"/>
        <v>0.59129554321253885</v>
      </c>
      <c r="Z86" s="14">
        <v>0</v>
      </c>
      <c r="AA86" s="12">
        <f t="shared" si="26"/>
        <v>0</v>
      </c>
      <c r="AB86" s="13">
        <f t="shared" si="27"/>
        <v>0</v>
      </c>
      <c r="AC86" s="14">
        <v>0</v>
      </c>
      <c r="AD86" s="12">
        <f t="shared" si="28"/>
        <v>0</v>
      </c>
      <c r="AE86" s="13">
        <f t="shared" si="29"/>
        <v>0</v>
      </c>
      <c r="AF86" s="14">
        <v>59.900065920000003</v>
      </c>
      <c r="AG86" s="12">
        <f t="shared" si="30"/>
        <v>4.109234257145479</v>
      </c>
      <c r="AH86" s="13">
        <f t="shared" si="31"/>
        <v>0.17065142417622758</v>
      </c>
      <c r="AI86" s="14">
        <v>1495.2321750000001</v>
      </c>
      <c r="AJ86" s="12">
        <f t="shared" si="32"/>
        <v>7.3107053436850977</v>
      </c>
      <c r="AK86" s="13">
        <f t="shared" si="33"/>
        <v>0.65701816270432711</v>
      </c>
    </row>
    <row r="87" spans="1:37" ht="14.45" customHeight="1" x14ac:dyDescent="0.2">
      <c r="A87" s="8">
        <v>86</v>
      </c>
      <c r="B87" s="8" t="str">
        <f t="shared" si="34"/>
        <v>086</v>
      </c>
      <c r="C87" s="9" t="s">
        <v>90</v>
      </c>
      <c r="D87" s="9" t="s">
        <v>104</v>
      </c>
      <c r="E87" s="9" t="str">
        <f t="shared" si="35"/>
        <v>086. Florida Keys National Marine Sanctuary c</v>
      </c>
      <c r="F87" s="9" t="s">
        <v>266</v>
      </c>
      <c r="G87" s="9" t="s">
        <v>92</v>
      </c>
      <c r="H87" s="9" t="s">
        <v>93</v>
      </c>
      <c r="I87" s="10">
        <v>0</v>
      </c>
      <c r="J87" s="10">
        <v>1</v>
      </c>
      <c r="K87" s="10">
        <v>1</v>
      </c>
      <c r="L87" s="10">
        <v>1</v>
      </c>
      <c r="M87" s="10">
        <v>0</v>
      </c>
      <c r="N87" s="11">
        <v>24.5</v>
      </c>
      <c r="O87" s="12">
        <f t="shared" si="18"/>
        <v>3.2386784521643803</v>
      </c>
      <c r="P87" s="13">
        <f t="shared" si="19"/>
        <v>0.75594715311494798</v>
      </c>
      <c r="Q87" s="11">
        <v>2.35</v>
      </c>
      <c r="R87" s="12">
        <f t="shared" si="20"/>
        <v>1.2089603458369751</v>
      </c>
      <c r="S87" s="13">
        <f t="shared" si="21"/>
        <v>0.59350608578645603</v>
      </c>
      <c r="T87" s="14">
        <v>22993.573759999999</v>
      </c>
      <c r="U87" s="12">
        <f t="shared" si="22"/>
        <v>10.043013543598704</v>
      </c>
      <c r="V87" s="13">
        <f t="shared" si="23"/>
        <v>0.60547941514254866</v>
      </c>
      <c r="W87" s="14">
        <v>4354.9257250000001</v>
      </c>
      <c r="X87" s="12">
        <f t="shared" si="24"/>
        <v>8.3792924327137221</v>
      </c>
      <c r="Y87" s="13">
        <f t="shared" si="25"/>
        <v>0.55371008321417747</v>
      </c>
      <c r="Z87" s="14">
        <v>0</v>
      </c>
      <c r="AA87" s="12">
        <f t="shared" si="26"/>
        <v>0</v>
      </c>
      <c r="AB87" s="13">
        <f t="shared" si="27"/>
        <v>0</v>
      </c>
      <c r="AC87" s="14">
        <v>206.1897136</v>
      </c>
      <c r="AD87" s="12">
        <f t="shared" si="28"/>
        <v>5.3336348643653402</v>
      </c>
      <c r="AE87" s="13">
        <f t="shared" si="29"/>
        <v>0.61909069490933433</v>
      </c>
      <c r="AF87" s="14">
        <v>265.00517610000003</v>
      </c>
      <c r="AG87" s="12">
        <f t="shared" si="30"/>
        <v>5.583515767614931</v>
      </c>
      <c r="AH87" s="13">
        <f t="shared" si="31"/>
        <v>0.39746396424845087</v>
      </c>
      <c r="AI87" s="14">
        <v>2296.5877049999999</v>
      </c>
      <c r="AJ87" s="12">
        <f t="shared" si="32"/>
        <v>7.7396150276035147</v>
      </c>
      <c r="AK87" s="13">
        <f t="shared" si="33"/>
        <v>0.73096810820750246</v>
      </c>
    </row>
    <row r="88" spans="1:37" ht="14.45" customHeight="1" x14ac:dyDescent="0.2">
      <c r="A88" s="8">
        <v>87</v>
      </c>
      <c r="B88" s="8" t="str">
        <f t="shared" si="34"/>
        <v>087</v>
      </c>
      <c r="C88" s="9" t="s">
        <v>96</v>
      </c>
      <c r="E88" s="9" t="str">
        <f t="shared" si="35"/>
        <v xml:space="preserve">087. Fly Point-Halifax Park </v>
      </c>
      <c r="F88" s="9" t="s">
        <v>267</v>
      </c>
      <c r="G88" s="9" t="s">
        <v>51</v>
      </c>
      <c r="H88" s="9" t="s">
        <v>43</v>
      </c>
      <c r="I88" s="10">
        <v>0</v>
      </c>
      <c r="J88" s="10">
        <v>1</v>
      </c>
      <c r="K88" s="10">
        <v>1</v>
      </c>
      <c r="L88" s="10">
        <v>0</v>
      </c>
      <c r="M88" s="10">
        <v>0</v>
      </c>
      <c r="N88" s="11">
        <v>22.486868690000001</v>
      </c>
      <c r="O88" s="12">
        <f t="shared" si="18"/>
        <v>3.1564414858259275</v>
      </c>
      <c r="P88" s="13">
        <f t="shared" si="19"/>
        <v>0.720191950359099</v>
      </c>
      <c r="Q88" s="11">
        <v>2.1272727269999998</v>
      </c>
      <c r="R88" s="12">
        <f t="shared" si="20"/>
        <v>1.1401612914937727</v>
      </c>
      <c r="S88" s="13">
        <f t="shared" si="21"/>
        <v>0.55303605381986631</v>
      </c>
      <c r="T88" s="14">
        <v>9280.0269100000005</v>
      </c>
      <c r="U88" s="12">
        <f t="shared" si="22"/>
        <v>9.1357274780632292</v>
      </c>
      <c r="V88" s="13">
        <f t="shared" si="23"/>
        <v>0.38945892334838794</v>
      </c>
      <c r="W88" s="14">
        <v>2725.5978270000001</v>
      </c>
      <c r="X88" s="12">
        <f t="shared" si="24"/>
        <v>7.9108098937884606</v>
      </c>
      <c r="Y88" s="13">
        <f t="shared" si="25"/>
        <v>0.46361728726701168</v>
      </c>
      <c r="Z88" s="14">
        <v>236.822981</v>
      </c>
      <c r="AA88" s="12">
        <f t="shared" si="26"/>
        <v>5.4715266196209758</v>
      </c>
      <c r="AB88" s="13">
        <f t="shared" si="27"/>
        <v>0.54221893404783816</v>
      </c>
      <c r="AC88" s="14">
        <v>26.73319987</v>
      </c>
      <c r="AD88" s="12">
        <f t="shared" si="28"/>
        <v>3.3226302467676661</v>
      </c>
      <c r="AE88" s="13">
        <f t="shared" si="29"/>
        <v>0.33180432096680945</v>
      </c>
      <c r="AF88" s="14">
        <v>2.5750073320000002</v>
      </c>
      <c r="AG88" s="12">
        <f t="shared" si="30"/>
        <v>1.2739672270529587</v>
      </c>
      <c r="AH88" s="13">
        <f t="shared" si="31"/>
        <v>0</v>
      </c>
      <c r="AI88" s="14">
        <v>174.4613994</v>
      </c>
      <c r="AJ88" s="12">
        <f t="shared" si="32"/>
        <v>5.1674190722754085</v>
      </c>
      <c r="AK88" s="13">
        <f t="shared" si="33"/>
        <v>0.2874860469440359</v>
      </c>
    </row>
    <row r="89" spans="1:37" ht="14.45" customHeight="1" x14ac:dyDescent="0.2">
      <c r="A89" s="8">
        <v>88</v>
      </c>
      <c r="B89" s="8" t="str">
        <f t="shared" si="34"/>
        <v>088</v>
      </c>
      <c r="C89" s="9" t="s">
        <v>98</v>
      </c>
      <c r="D89" s="9" t="s">
        <v>257</v>
      </c>
      <c r="E89" s="9" t="str">
        <f t="shared" si="35"/>
        <v>088. Galapagos Marine Reserve d</v>
      </c>
      <c r="F89" s="9" t="s">
        <v>268</v>
      </c>
      <c r="G89" s="9" t="s">
        <v>100</v>
      </c>
      <c r="H89" s="9" t="s">
        <v>101</v>
      </c>
      <c r="I89" s="10">
        <v>0</v>
      </c>
      <c r="J89" s="10">
        <v>0</v>
      </c>
      <c r="K89" s="10">
        <v>0</v>
      </c>
      <c r="L89" s="10">
        <v>1</v>
      </c>
      <c r="M89" s="10">
        <v>1</v>
      </c>
      <c r="N89" s="11">
        <v>18.46153846</v>
      </c>
      <c r="O89" s="12">
        <f t="shared" si="18"/>
        <v>2.9684401311869322</v>
      </c>
      <c r="P89" s="13">
        <f t="shared" si="19"/>
        <v>0.63845223095084014</v>
      </c>
      <c r="Q89" s="11">
        <v>6.576923077</v>
      </c>
      <c r="R89" s="12">
        <f t="shared" si="20"/>
        <v>2.0251071907266587</v>
      </c>
      <c r="S89" s="13">
        <f t="shared" si="21"/>
        <v>1</v>
      </c>
      <c r="T89" s="14">
        <v>156056.29399999999</v>
      </c>
      <c r="U89" s="12">
        <f t="shared" si="22"/>
        <v>11.957978488035607</v>
      </c>
      <c r="V89" s="13">
        <f t="shared" si="23"/>
        <v>1</v>
      </c>
      <c r="W89" s="14">
        <v>82508.047250000003</v>
      </c>
      <c r="X89" s="12">
        <f t="shared" si="24"/>
        <v>11.320663229946518</v>
      </c>
      <c r="Y89" s="13">
        <f t="shared" si="25"/>
        <v>1</v>
      </c>
      <c r="Z89" s="14">
        <v>1036.223972</v>
      </c>
      <c r="AA89" s="12">
        <f t="shared" si="26"/>
        <v>6.9443031656226477</v>
      </c>
      <c r="AB89" s="13">
        <f t="shared" si="27"/>
        <v>0.70957990518439185</v>
      </c>
      <c r="AC89" s="14">
        <v>2108.9184919999998</v>
      </c>
      <c r="AD89" s="12">
        <f t="shared" si="28"/>
        <v>7.6544045963400915</v>
      </c>
      <c r="AE89" s="13">
        <f t="shared" si="29"/>
        <v>0.95062922804858452</v>
      </c>
      <c r="AF89" s="14">
        <v>474.55052640000002</v>
      </c>
      <c r="AG89" s="12">
        <f t="shared" si="30"/>
        <v>6.1644731358566016</v>
      </c>
      <c r="AH89" s="13">
        <f t="shared" si="31"/>
        <v>0.48684202090101558</v>
      </c>
      <c r="AI89" s="14">
        <v>5941.1545630000001</v>
      </c>
      <c r="AJ89" s="12">
        <f t="shared" si="32"/>
        <v>8.689827067633086</v>
      </c>
      <c r="AK89" s="13">
        <f t="shared" si="33"/>
        <v>0.89479777028156648</v>
      </c>
    </row>
    <row r="90" spans="1:37" ht="14.45" customHeight="1" x14ac:dyDescent="0.2">
      <c r="A90" s="8">
        <v>89</v>
      </c>
      <c r="B90" s="8" t="str">
        <f t="shared" si="34"/>
        <v>089</v>
      </c>
      <c r="C90" s="9" t="s">
        <v>98</v>
      </c>
      <c r="D90" s="9" t="s">
        <v>269</v>
      </c>
      <c r="E90" s="9" t="str">
        <f t="shared" si="35"/>
        <v>089. Galapagos Marine Reserve e</v>
      </c>
      <c r="F90" s="9" t="s">
        <v>270</v>
      </c>
      <c r="G90" s="9" t="s">
        <v>103</v>
      </c>
      <c r="H90" s="9" t="s">
        <v>101</v>
      </c>
      <c r="I90" s="10">
        <v>0</v>
      </c>
      <c r="J90" s="10">
        <v>1</v>
      </c>
      <c r="K90" s="10">
        <v>0</v>
      </c>
      <c r="L90" s="10">
        <v>1</v>
      </c>
      <c r="M90" s="10">
        <v>1</v>
      </c>
      <c r="N90" s="11">
        <v>19.75</v>
      </c>
      <c r="O90" s="12">
        <f t="shared" si="18"/>
        <v>3.0325462466767075</v>
      </c>
      <c r="P90" s="13">
        <f t="shared" si="19"/>
        <v>0.66632445507682936</v>
      </c>
      <c r="Q90" s="11">
        <v>7.625</v>
      </c>
      <c r="R90" s="12">
        <f t="shared" si="20"/>
        <v>2.1546649629174235</v>
      </c>
      <c r="S90" s="13">
        <f t="shared" si="21"/>
        <v>1</v>
      </c>
      <c r="T90" s="14">
        <v>72494.78499</v>
      </c>
      <c r="U90" s="12">
        <f t="shared" si="22"/>
        <v>11.191283701083718</v>
      </c>
      <c r="V90" s="13">
        <f t="shared" si="23"/>
        <v>0.87887707168659956</v>
      </c>
      <c r="W90" s="14">
        <v>38424.496910000002</v>
      </c>
      <c r="X90" s="12">
        <f t="shared" si="24"/>
        <v>10.556476500268527</v>
      </c>
      <c r="Y90" s="13">
        <f t="shared" si="25"/>
        <v>0.97239932697471687</v>
      </c>
      <c r="Z90" s="14">
        <v>6687.5738929999998</v>
      </c>
      <c r="AA90" s="12">
        <f t="shared" si="26"/>
        <v>8.8081559604431732</v>
      </c>
      <c r="AB90" s="13">
        <f t="shared" si="27"/>
        <v>0.92138135914126973</v>
      </c>
      <c r="AC90" s="14">
        <v>1332.238445</v>
      </c>
      <c r="AD90" s="12">
        <f t="shared" si="28"/>
        <v>7.1953661826514805</v>
      </c>
      <c r="AE90" s="13">
        <f t="shared" si="29"/>
        <v>0.88505231180735433</v>
      </c>
      <c r="AF90" s="14">
        <v>376.8143695</v>
      </c>
      <c r="AG90" s="12">
        <f t="shared" si="30"/>
        <v>5.9344029890185404</v>
      </c>
      <c r="AH90" s="13">
        <f t="shared" si="31"/>
        <v>0.45144661369516004</v>
      </c>
      <c r="AI90" s="14">
        <v>3037.182632</v>
      </c>
      <c r="AJ90" s="12">
        <f t="shared" si="32"/>
        <v>8.0190147972145329</v>
      </c>
      <c r="AK90" s="13">
        <f t="shared" si="33"/>
        <v>0.77914048227836763</v>
      </c>
    </row>
    <row r="91" spans="1:37" ht="14.45" customHeight="1" x14ac:dyDescent="0.2">
      <c r="A91" s="8">
        <v>90</v>
      </c>
      <c r="B91" s="8" t="str">
        <f t="shared" si="34"/>
        <v>090</v>
      </c>
      <c r="C91" s="9" t="s">
        <v>98</v>
      </c>
      <c r="D91" s="9" t="s">
        <v>271</v>
      </c>
      <c r="E91" s="9" t="str">
        <f t="shared" si="35"/>
        <v>090. Galapagos Marine Reserve f</v>
      </c>
      <c r="F91" s="9" t="s">
        <v>272</v>
      </c>
      <c r="G91" s="9" t="s">
        <v>106</v>
      </c>
      <c r="H91" s="9" t="s">
        <v>101</v>
      </c>
      <c r="I91" s="10">
        <v>0</v>
      </c>
      <c r="J91" s="10">
        <v>0</v>
      </c>
      <c r="K91" s="10">
        <v>0</v>
      </c>
      <c r="L91" s="10">
        <v>1</v>
      </c>
      <c r="M91" s="10">
        <v>1</v>
      </c>
      <c r="N91" s="11">
        <v>15.613636359999999</v>
      </c>
      <c r="O91" s="12">
        <f t="shared" si="18"/>
        <v>2.8102238256126393</v>
      </c>
      <c r="P91" s="13">
        <f t="shared" si="19"/>
        <v>0.56966253287506063</v>
      </c>
      <c r="Q91" s="11">
        <v>6.75</v>
      </c>
      <c r="R91" s="12">
        <f t="shared" si="20"/>
        <v>2.0476928433652555</v>
      </c>
      <c r="S91" s="13">
        <f t="shared" si="21"/>
        <v>1</v>
      </c>
      <c r="T91" s="14">
        <v>94860.003259999998</v>
      </c>
      <c r="U91" s="12">
        <f t="shared" si="22"/>
        <v>11.46016797559323</v>
      </c>
      <c r="V91" s="13">
        <f t="shared" si="23"/>
        <v>0.94289713704600719</v>
      </c>
      <c r="W91" s="14">
        <v>48357.427640000002</v>
      </c>
      <c r="X91" s="12">
        <f t="shared" si="24"/>
        <v>10.786395790552506</v>
      </c>
      <c r="Y91" s="13">
        <f t="shared" si="25"/>
        <v>1</v>
      </c>
      <c r="Z91" s="14">
        <v>89.804146439999997</v>
      </c>
      <c r="AA91" s="12">
        <f t="shared" si="26"/>
        <v>4.5087049502033709</v>
      </c>
      <c r="AB91" s="13">
        <f t="shared" si="27"/>
        <v>0.43280738070492852</v>
      </c>
      <c r="AC91" s="14">
        <v>5895.004696</v>
      </c>
      <c r="AD91" s="12">
        <f t="shared" si="28"/>
        <v>8.6820302303410397</v>
      </c>
      <c r="AE91" s="13">
        <f t="shared" si="29"/>
        <v>1</v>
      </c>
      <c r="AF91" s="14">
        <v>0</v>
      </c>
      <c r="AG91" s="12">
        <f t="shared" si="30"/>
        <v>0</v>
      </c>
      <c r="AH91" s="13">
        <f t="shared" si="31"/>
        <v>0</v>
      </c>
      <c r="AI91" s="14">
        <v>5575.6283999999996</v>
      </c>
      <c r="AJ91" s="12">
        <f t="shared" si="32"/>
        <v>8.6263396433645312</v>
      </c>
      <c r="AK91" s="13">
        <f t="shared" si="33"/>
        <v>0.88385166264905701</v>
      </c>
    </row>
    <row r="92" spans="1:37" ht="14.45" customHeight="1" x14ac:dyDescent="0.2">
      <c r="A92" s="8">
        <v>91</v>
      </c>
      <c r="B92" s="8" t="str">
        <f t="shared" si="34"/>
        <v>091</v>
      </c>
      <c r="C92" s="9" t="s">
        <v>113</v>
      </c>
      <c r="D92" s="9" t="s">
        <v>104</v>
      </c>
      <c r="E92" s="9" t="str">
        <f t="shared" si="35"/>
        <v>091. Great Barrier Reef MP c</v>
      </c>
      <c r="F92" s="9" t="s">
        <v>273</v>
      </c>
      <c r="G92" s="9" t="s">
        <v>115</v>
      </c>
      <c r="H92" s="9" t="s">
        <v>116</v>
      </c>
      <c r="I92" s="10">
        <v>0</v>
      </c>
      <c r="J92" s="10">
        <v>1</v>
      </c>
      <c r="K92" s="10">
        <v>0</v>
      </c>
      <c r="L92" s="10">
        <v>1</v>
      </c>
      <c r="M92" s="10">
        <v>0</v>
      </c>
      <c r="N92" s="11">
        <v>35.011666669999997</v>
      </c>
      <c r="O92" s="12">
        <f t="shared" si="18"/>
        <v>3.5838429601220865</v>
      </c>
      <c r="P92" s="13">
        <f t="shared" si="19"/>
        <v>0.90601867831395066</v>
      </c>
      <c r="Q92" s="11">
        <v>1.7350000000000001</v>
      </c>
      <c r="R92" s="12">
        <f t="shared" si="20"/>
        <v>1.0061314358739446</v>
      </c>
      <c r="S92" s="13">
        <f t="shared" si="21"/>
        <v>0.47419496227879099</v>
      </c>
      <c r="T92" s="14">
        <v>26942.295819999999</v>
      </c>
      <c r="U92" s="12">
        <f t="shared" si="22"/>
        <v>10.201489781753974</v>
      </c>
      <c r="V92" s="13">
        <f t="shared" si="23"/>
        <v>0.6432118527985653</v>
      </c>
      <c r="W92" s="14">
        <v>6477.1732860000002</v>
      </c>
      <c r="X92" s="12">
        <f t="shared" si="24"/>
        <v>8.7761938492963179</v>
      </c>
      <c r="Y92" s="13">
        <f t="shared" si="25"/>
        <v>0.63003727871083037</v>
      </c>
      <c r="Z92" s="14">
        <v>570.42611780000004</v>
      </c>
      <c r="AA92" s="12">
        <f t="shared" si="26"/>
        <v>6.3481351971874957</v>
      </c>
      <c r="AB92" s="13">
        <f t="shared" si="27"/>
        <v>0.64183354513494273</v>
      </c>
      <c r="AC92" s="14">
        <v>154.5323764</v>
      </c>
      <c r="AD92" s="12">
        <f t="shared" si="28"/>
        <v>5.0468539183070646</v>
      </c>
      <c r="AE92" s="13">
        <f t="shared" si="29"/>
        <v>0.57812198832958073</v>
      </c>
      <c r="AF92" s="14">
        <v>110.3171772</v>
      </c>
      <c r="AG92" s="12">
        <f t="shared" si="30"/>
        <v>4.7123835788083346</v>
      </c>
      <c r="AH92" s="13">
        <f t="shared" si="31"/>
        <v>0.26344362750897454</v>
      </c>
      <c r="AI92" s="14">
        <v>6760.9486710000001</v>
      </c>
      <c r="AJ92" s="12">
        <f t="shared" si="32"/>
        <v>8.8190663924374828</v>
      </c>
      <c r="AK92" s="13">
        <f t="shared" si="33"/>
        <v>0.91708041248922112</v>
      </c>
    </row>
    <row r="93" spans="1:37" ht="14.45" customHeight="1" x14ac:dyDescent="0.2">
      <c r="A93" s="8">
        <v>92</v>
      </c>
      <c r="B93" s="8" t="str">
        <f t="shared" si="34"/>
        <v>092</v>
      </c>
      <c r="C93" s="9" t="s">
        <v>113</v>
      </c>
      <c r="D93" s="9" t="s">
        <v>257</v>
      </c>
      <c r="E93" s="9" t="str">
        <f t="shared" si="35"/>
        <v>092. Great Barrier Reef MP d</v>
      </c>
      <c r="F93" s="9" t="s">
        <v>274</v>
      </c>
      <c r="G93" s="9" t="s">
        <v>118</v>
      </c>
      <c r="H93" s="9" t="s">
        <v>116</v>
      </c>
      <c r="I93" s="10">
        <v>0</v>
      </c>
      <c r="J93" s="10">
        <v>1</v>
      </c>
      <c r="K93" s="10">
        <v>0</v>
      </c>
      <c r="L93" s="10">
        <v>0</v>
      </c>
      <c r="M93" s="10">
        <v>0</v>
      </c>
      <c r="N93" s="11">
        <v>59.833333330000002</v>
      </c>
      <c r="O93" s="12">
        <f t="shared" si="18"/>
        <v>4.1081378842996417</v>
      </c>
      <c r="P93" s="13">
        <f t="shared" si="19"/>
        <v>1</v>
      </c>
      <c r="Q93" s="11">
        <v>3</v>
      </c>
      <c r="R93" s="12">
        <f t="shared" si="20"/>
        <v>1.3862943611198906</v>
      </c>
      <c r="S93" s="13">
        <f t="shared" si="21"/>
        <v>0.69782021242346515</v>
      </c>
      <c r="T93" s="14">
        <v>20905.436699999998</v>
      </c>
      <c r="U93" s="12">
        <f t="shared" si="22"/>
        <v>9.9478123666145599</v>
      </c>
      <c r="V93" s="13">
        <f t="shared" si="23"/>
        <v>0.58281246824156197</v>
      </c>
      <c r="W93" s="14">
        <v>3268.9687389999999</v>
      </c>
      <c r="X93" s="12">
        <f t="shared" si="24"/>
        <v>8.0925357039067638</v>
      </c>
      <c r="Y93" s="13">
        <f t="shared" si="25"/>
        <v>0.49856455844360847</v>
      </c>
      <c r="Z93" s="14">
        <v>0</v>
      </c>
      <c r="AA93" s="12">
        <f t="shared" si="26"/>
        <v>0</v>
      </c>
      <c r="AB93" s="13">
        <f t="shared" si="27"/>
        <v>0</v>
      </c>
      <c r="AC93" s="14">
        <v>382.85659950000002</v>
      </c>
      <c r="AD93" s="12">
        <f t="shared" si="28"/>
        <v>5.9502690440400094</v>
      </c>
      <c r="AE93" s="13">
        <f t="shared" si="29"/>
        <v>0.70718129200571567</v>
      </c>
      <c r="AF93" s="14">
        <v>0</v>
      </c>
      <c r="AG93" s="12">
        <f t="shared" si="30"/>
        <v>0</v>
      </c>
      <c r="AH93" s="13">
        <f t="shared" si="31"/>
        <v>0</v>
      </c>
      <c r="AI93" s="14">
        <v>3560.11474</v>
      </c>
      <c r="AJ93" s="12">
        <f t="shared" si="32"/>
        <v>8.1778289040448389</v>
      </c>
      <c r="AK93" s="13">
        <f t="shared" si="33"/>
        <v>0.80652222483531699</v>
      </c>
    </row>
    <row r="94" spans="1:37" ht="14.45" customHeight="1" x14ac:dyDescent="0.2">
      <c r="A94" s="8">
        <v>93</v>
      </c>
      <c r="B94" s="8" t="str">
        <f t="shared" si="34"/>
        <v>093</v>
      </c>
      <c r="C94" s="9" t="s">
        <v>275</v>
      </c>
      <c r="E94" s="9" t="str">
        <f t="shared" si="35"/>
        <v xml:space="preserve">093. Illa del Toro </v>
      </c>
      <c r="F94" s="9" t="s">
        <v>276</v>
      </c>
      <c r="G94" s="9" t="s">
        <v>142</v>
      </c>
      <c r="H94" s="9" t="s">
        <v>139</v>
      </c>
      <c r="I94" s="10">
        <v>0</v>
      </c>
      <c r="J94" s="10">
        <v>1</v>
      </c>
      <c r="K94" s="10">
        <v>0</v>
      </c>
      <c r="L94" s="10">
        <v>0</v>
      </c>
      <c r="M94" s="10">
        <v>1</v>
      </c>
      <c r="N94" s="11">
        <v>12.5</v>
      </c>
      <c r="O94" s="12">
        <f t="shared" si="18"/>
        <v>2.6026896854443837</v>
      </c>
      <c r="P94" s="13">
        <f t="shared" si="19"/>
        <v>0.47943029801929726</v>
      </c>
      <c r="Q94" s="11">
        <v>3.25</v>
      </c>
      <c r="R94" s="12">
        <f t="shared" si="20"/>
        <v>1.4469189829363254</v>
      </c>
      <c r="S94" s="13">
        <f t="shared" si="21"/>
        <v>0.73348175466842669</v>
      </c>
      <c r="T94" s="14">
        <v>17243.95738</v>
      </c>
      <c r="U94" s="12">
        <f t="shared" si="22"/>
        <v>9.7552750539268906</v>
      </c>
      <c r="V94" s="13">
        <f t="shared" si="23"/>
        <v>0.53697025093497408</v>
      </c>
      <c r="W94" s="14">
        <v>4139.9973840000002</v>
      </c>
      <c r="X94" s="12">
        <f t="shared" si="24"/>
        <v>8.3286919518139015</v>
      </c>
      <c r="Y94" s="13">
        <f t="shared" si="25"/>
        <v>0.54397922150267353</v>
      </c>
      <c r="Z94" s="14">
        <v>0</v>
      </c>
      <c r="AA94" s="12">
        <f t="shared" si="26"/>
        <v>0</v>
      </c>
      <c r="AB94" s="13">
        <f t="shared" si="27"/>
        <v>0</v>
      </c>
      <c r="AC94" s="14">
        <v>490.0374711</v>
      </c>
      <c r="AD94" s="12">
        <f t="shared" si="28"/>
        <v>6.1965204407685581</v>
      </c>
      <c r="AE94" s="13">
        <f t="shared" si="29"/>
        <v>0.74236006296693691</v>
      </c>
      <c r="AF94" s="14">
        <v>0</v>
      </c>
      <c r="AG94" s="12">
        <f t="shared" si="30"/>
        <v>0</v>
      </c>
      <c r="AH94" s="13">
        <f t="shared" si="31"/>
        <v>0</v>
      </c>
      <c r="AI94" s="14">
        <v>8340.2426859999996</v>
      </c>
      <c r="AJ94" s="12">
        <f t="shared" si="32"/>
        <v>9.0289674873704371</v>
      </c>
      <c r="AK94" s="13">
        <f t="shared" si="33"/>
        <v>0.95327025644317864</v>
      </c>
    </row>
    <row r="95" spans="1:37" ht="14.45" customHeight="1" x14ac:dyDescent="0.2">
      <c r="A95" s="8">
        <v>94</v>
      </c>
      <c r="B95" s="8" t="str">
        <f t="shared" si="34"/>
        <v>094</v>
      </c>
      <c r="C95" s="9" t="s">
        <v>125</v>
      </c>
      <c r="D95" s="9" t="s">
        <v>73</v>
      </c>
      <c r="E95" s="9" t="str">
        <f t="shared" si="35"/>
        <v>094. Jervis Bay b</v>
      </c>
      <c r="F95" s="9" t="s">
        <v>277</v>
      </c>
      <c r="G95" s="9" t="s">
        <v>42</v>
      </c>
      <c r="H95" s="9" t="s">
        <v>43</v>
      </c>
      <c r="I95" s="10">
        <v>0</v>
      </c>
      <c r="J95" s="10">
        <v>1</v>
      </c>
      <c r="K95" s="10">
        <v>0</v>
      </c>
      <c r="L95" s="10">
        <v>1</v>
      </c>
      <c r="M95" s="10">
        <v>0</v>
      </c>
      <c r="N95" s="11">
        <v>16.916162679999999</v>
      </c>
      <c r="O95" s="12">
        <f t="shared" si="18"/>
        <v>2.8857032484556489</v>
      </c>
      <c r="P95" s="13">
        <f t="shared" si="19"/>
        <v>0.60247967324158647</v>
      </c>
      <c r="Q95" s="11">
        <v>3.178825545</v>
      </c>
      <c r="R95" s="12">
        <f t="shared" si="20"/>
        <v>1.4300302369614788</v>
      </c>
      <c r="S95" s="13">
        <f t="shared" si="21"/>
        <v>0.72354719821263469</v>
      </c>
      <c r="T95" s="14">
        <v>47789.847370000003</v>
      </c>
      <c r="U95" s="12">
        <f t="shared" si="22"/>
        <v>10.774589422530306</v>
      </c>
      <c r="V95" s="13">
        <f t="shared" si="23"/>
        <v>0.77966414822150165</v>
      </c>
      <c r="W95" s="14">
        <v>11002.7114</v>
      </c>
      <c r="X95" s="12">
        <f t="shared" si="24"/>
        <v>9.3059878948739279</v>
      </c>
      <c r="Y95" s="13">
        <f t="shared" si="25"/>
        <v>0.731920749014217</v>
      </c>
      <c r="Z95" s="14">
        <v>4662.5127599999996</v>
      </c>
      <c r="AA95" s="12">
        <f t="shared" si="26"/>
        <v>8.4475242543055575</v>
      </c>
      <c r="AB95" s="13">
        <f t="shared" si="27"/>
        <v>0.88040048344381339</v>
      </c>
      <c r="AC95" s="14">
        <v>1.6750020779999999</v>
      </c>
      <c r="AD95" s="12">
        <f t="shared" si="28"/>
        <v>0.98395015717009804</v>
      </c>
      <c r="AE95" s="13">
        <f t="shared" si="29"/>
        <v>0</v>
      </c>
      <c r="AF95" s="14">
        <v>18679.852340000001</v>
      </c>
      <c r="AG95" s="12">
        <f t="shared" si="30"/>
        <v>9.8352543392215441</v>
      </c>
      <c r="AH95" s="13">
        <f t="shared" si="31"/>
        <v>1</v>
      </c>
      <c r="AI95" s="14">
        <v>7906.4908939999996</v>
      </c>
      <c r="AJ95" s="12">
        <f t="shared" si="32"/>
        <v>8.9755658036141703</v>
      </c>
      <c r="AK95" s="13">
        <f t="shared" si="33"/>
        <v>0.94406306958864994</v>
      </c>
    </row>
    <row r="96" spans="1:37" ht="14.45" customHeight="1" x14ac:dyDescent="0.2">
      <c r="A96" s="8">
        <v>95</v>
      </c>
      <c r="B96" s="8" t="str">
        <f t="shared" si="34"/>
        <v>095</v>
      </c>
      <c r="C96" s="9" t="s">
        <v>127</v>
      </c>
      <c r="D96" s="9" t="s">
        <v>73</v>
      </c>
      <c r="E96" s="9" t="str">
        <f t="shared" si="35"/>
        <v>095. Jurien Bay b</v>
      </c>
      <c r="F96" s="9" t="s">
        <v>278</v>
      </c>
      <c r="G96" s="9" t="s">
        <v>129</v>
      </c>
      <c r="H96" s="9" t="s">
        <v>130</v>
      </c>
      <c r="I96" s="10">
        <v>0</v>
      </c>
      <c r="J96" s="10">
        <v>1</v>
      </c>
      <c r="K96" s="10">
        <v>0</v>
      </c>
      <c r="L96" s="10">
        <v>1</v>
      </c>
      <c r="M96" s="10">
        <v>0</v>
      </c>
      <c r="N96" s="11">
        <v>10.97916667</v>
      </c>
      <c r="O96" s="12">
        <f t="shared" si="18"/>
        <v>2.4831690301677205</v>
      </c>
      <c r="P96" s="13">
        <f t="shared" si="19"/>
        <v>0.42746479572509588</v>
      </c>
      <c r="Q96" s="11">
        <v>2.5583333330000002</v>
      </c>
      <c r="R96" s="12">
        <f t="shared" si="20"/>
        <v>1.2692922703529017</v>
      </c>
      <c r="S96" s="13">
        <f t="shared" si="21"/>
        <v>0.62899545314876582</v>
      </c>
      <c r="T96" s="14">
        <v>11194.382949999999</v>
      </c>
      <c r="U96" s="12">
        <f t="shared" si="22"/>
        <v>9.3232567356831737</v>
      </c>
      <c r="V96" s="13">
        <f t="shared" si="23"/>
        <v>0.43410874659123189</v>
      </c>
      <c r="W96" s="14">
        <v>7196.1308220000001</v>
      </c>
      <c r="X96" s="12">
        <f t="shared" si="24"/>
        <v>8.8814377286386943</v>
      </c>
      <c r="Y96" s="13">
        <f t="shared" si="25"/>
        <v>0.65027648627667212</v>
      </c>
      <c r="Z96" s="14">
        <v>0</v>
      </c>
      <c r="AA96" s="12">
        <f t="shared" si="26"/>
        <v>0</v>
      </c>
      <c r="AB96" s="13">
        <f t="shared" si="27"/>
        <v>0</v>
      </c>
      <c r="AC96" s="14">
        <v>44.649445669999999</v>
      </c>
      <c r="AD96" s="12">
        <f t="shared" si="28"/>
        <v>3.820991463922343</v>
      </c>
      <c r="AE96" s="13">
        <f t="shared" si="29"/>
        <v>0.40299878056033478</v>
      </c>
      <c r="AF96" s="14">
        <v>280.67015609999999</v>
      </c>
      <c r="AG96" s="12">
        <f t="shared" si="30"/>
        <v>5.6407367271330369</v>
      </c>
      <c r="AH96" s="13">
        <f t="shared" si="31"/>
        <v>0.40626718878969803</v>
      </c>
      <c r="AI96" s="14">
        <v>2086.1504209999998</v>
      </c>
      <c r="AJ96" s="12">
        <f t="shared" si="32"/>
        <v>7.6435549797075053</v>
      </c>
      <c r="AK96" s="13">
        <f t="shared" si="33"/>
        <v>0.71440603098405253</v>
      </c>
    </row>
    <row r="97" spans="1:37" ht="14.45" customHeight="1" x14ac:dyDescent="0.2">
      <c r="A97" s="8">
        <v>96</v>
      </c>
      <c r="B97" s="8" t="str">
        <f t="shared" si="34"/>
        <v>096</v>
      </c>
      <c r="C97" s="9" t="s">
        <v>279</v>
      </c>
      <c r="E97" s="9" t="str">
        <f t="shared" si="35"/>
        <v xml:space="preserve">096. Kawasan Wisata </v>
      </c>
      <c r="F97" s="9" t="s">
        <v>280</v>
      </c>
      <c r="G97" s="9" t="s">
        <v>281</v>
      </c>
      <c r="H97" s="9" t="s">
        <v>244</v>
      </c>
      <c r="I97" s="10">
        <v>0</v>
      </c>
      <c r="J97" s="10">
        <v>0</v>
      </c>
      <c r="K97" s="10">
        <v>1</v>
      </c>
      <c r="L97" s="10">
        <v>0</v>
      </c>
      <c r="M97" s="10">
        <v>0</v>
      </c>
      <c r="N97" s="11">
        <v>50.477777779999997</v>
      </c>
      <c r="O97" s="12">
        <f t="shared" si="18"/>
        <v>3.9411502151295519</v>
      </c>
      <c r="P97" s="13">
        <f t="shared" si="19"/>
        <v>1</v>
      </c>
      <c r="Q97" s="11">
        <v>1.8194444439999999</v>
      </c>
      <c r="R97" s="12">
        <f t="shared" si="20"/>
        <v>1.0365398598680966</v>
      </c>
      <c r="S97" s="13">
        <f t="shared" si="21"/>
        <v>0.49208227051064513</v>
      </c>
      <c r="T97" s="14">
        <v>34686.783029999999</v>
      </c>
      <c r="U97" s="12">
        <f t="shared" si="22"/>
        <v>10.454142829878926</v>
      </c>
      <c r="V97" s="13">
        <f t="shared" si="23"/>
        <v>0.70336734044736338</v>
      </c>
      <c r="W97" s="14">
        <v>2715.783453</v>
      </c>
      <c r="X97" s="12">
        <f t="shared" si="24"/>
        <v>7.9072039054771608</v>
      </c>
      <c r="Y97" s="13">
        <f t="shared" si="25"/>
        <v>0.4629238279763771</v>
      </c>
      <c r="Z97" s="14">
        <v>0</v>
      </c>
      <c r="AA97" s="12">
        <f t="shared" si="26"/>
        <v>0</v>
      </c>
      <c r="AB97" s="13">
        <f t="shared" si="27"/>
        <v>0</v>
      </c>
      <c r="AC97" s="14">
        <v>151.42916579999999</v>
      </c>
      <c r="AD97" s="12">
        <f t="shared" si="28"/>
        <v>5.0267000015827925</v>
      </c>
      <c r="AE97" s="13">
        <f t="shared" si="29"/>
        <v>0.5752428573689703</v>
      </c>
      <c r="AF97" s="14">
        <v>58.359284170000002</v>
      </c>
      <c r="AG97" s="12">
        <f t="shared" si="30"/>
        <v>4.0836085396556854</v>
      </c>
      <c r="AH97" s="13">
        <f t="shared" si="31"/>
        <v>0.16670900610087469</v>
      </c>
      <c r="AI97" s="14">
        <v>3988.4078140000001</v>
      </c>
      <c r="AJ97" s="12">
        <f t="shared" si="32"/>
        <v>8.2913980813250756</v>
      </c>
      <c r="AK97" s="13">
        <f t="shared" si="33"/>
        <v>0.82610311746984055</v>
      </c>
    </row>
    <row r="98" spans="1:37" ht="14.45" customHeight="1" x14ac:dyDescent="0.2">
      <c r="A98" s="8">
        <v>97</v>
      </c>
      <c r="B98" s="8" t="str">
        <f t="shared" si="34"/>
        <v>097</v>
      </c>
      <c r="C98" s="9" t="s">
        <v>131</v>
      </c>
      <c r="D98" s="9" t="s">
        <v>73</v>
      </c>
      <c r="E98" s="9" t="str">
        <f t="shared" si="35"/>
        <v>097. Kent Group Marine Park b</v>
      </c>
      <c r="F98" s="9" t="s">
        <v>282</v>
      </c>
      <c r="G98" s="9" t="s">
        <v>42</v>
      </c>
      <c r="H98" s="9" t="s">
        <v>112</v>
      </c>
      <c r="I98" s="10">
        <v>0</v>
      </c>
      <c r="J98" s="10">
        <v>1</v>
      </c>
      <c r="K98" s="10">
        <v>0</v>
      </c>
      <c r="L98" s="10">
        <v>1</v>
      </c>
      <c r="M98" s="10">
        <v>0</v>
      </c>
      <c r="N98" s="11">
        <v>10.3125</v>
      </c>
      <c r="O98" s="12">
        <f t="shared" si="18"/>
        <v>2.4259083090260445</v>
      </c>
      <c r="P98" s="13">
        <f t="shared" si="19"/>
        <v>0.40256883001132371</v>
      </c>
      <c r="Q98" s="11">
        <v>2.8333333330000001</v>
      </c>
      <c r="R98" s="12">
        <f t="shared" si="20"/>
        <v>1.3437347466141383</v>
      </c>
      <c r="S98" s="13">
        <f t="shared" si="21"/>
        <v>0.67278514506714027</v>
      </c>
      <c r="T98" s="14">
        <v>16794.857759999999</v>
      </c>
      <c r="U98" s="12">
        <f t="shared" si="22"/>
        <v>9.7288875730852045</v>
      </c>
      <c r="V98" s="13">
        <f t="shared" si="23"/>
        <v>0.53068751740123932</v>
      </c>
      <c r="W98" s="14">
        <v>3197.646127</v>
      </c>
      <c r="X98" s="12">
        <f t="shared" si="24"/>
        <v>8.0704829139494745</v>
      </c>
      <c r="Y98" s="13">
        <f t="shared" si="25"/>
        <v>0.4943236372979759</v>
      </c>
      <c r="Z98" s="14">
        <v>96.122636459999995</v>
      </c>
      <c r="AA98" s="12">
        <f t="shared" si="26"/>
        <v>4.5759744733595351</v>
      </c>
      <c r="AB98" s="13">
        <f t="shared" si="27"/>
        <v>0.44045164469994724</v>
      </c>
      <c r="AC98" s="14">
        <v>0</v>
      </c>
      <c r="AD98" s="12">
        <f t="shared" si="28"/>
        <v>0</v>
      </c>
      <c r="AE98" s="13">
        <f t="shared" si="29"/>
        <v>0</v>
      </c>
      <c r="AF98" s="14">
        <v>0</v>
      </c>
      <c r="AG98" s="12">
        <f t="shared" si="30"/>
        <v>0</v>
      </c>
      <c r="AH98" s="13">
        <f t="shared" si="31"/>
        <v>0</v>
      </c>
      <c r="AI98" s="14">
        <v>970.06996519999996</v>
      </c>
      <c r="AJ98" s="12">
        <f t="shared" si="32"/>
        <v>6.8783985204843807</v>
      </c>
      <c r="AK98" s="13">
        <f t="shared" si="33"/>
        <v>0.58248250353178976</v>
      </c>
    </row>
    <row r="99" spans="1:37" ht="14.45" customHeight="1" x14ac:dyDescent="0.2">
      <c r="A99" s="8">
        <v>98</v>
      </c>
      <c r="B99" s="8" t="str">
        <f t="shared" si="34"/>
        <v>098</v>
      </c>
      <c r="C99" s="9" t="s">
        <v>283</v>
      </c>
      <c r="E99" s="9" t="str">
        <f t="shared" si="35"/>
        <v xml:space="preserve">098. Las Perlas Marine Special Management Zone </v>
      </c>
      <c r="F99" s="9" t="s">
        <v>284</v>
      </c>
      <c r="G99" s="9" t="s">
        <v>124</v>
      </c>
      <c r="H99" s="9" t="s">
        <v>81</v>
      </c>
      <c r="I99" s="10">
        <v>0</v>
      </c>
      <c r="J99" s="10">
        <v>0</v>
      </c>
      <c r="K99" s="10">
        <v>0</v>
      </c>
      <c r="L99" s="10">
        <v>1</v>
      </c>
      <c r="M99" s="10">
        <v>1</v>
      </c>
      <c r="N99" s="11">
        <v>22.40966667</v>
      </c>
      <c r="O99" s="12">
        <f t="shared" si="18"/>
        <v>3.1531490426146038</v>
      </c>
      <c r="P99" s="13">
        <f t="shared" si="19"/>
        <v>0.71876045331069738</v>
      </c>
      <c r="Q99" s="11">
        <v>3.871666667</v>
      </c>
      <c r="R99" s="12">
        <f t="shared" si="20"/>
        <v>1.5834361099635224</v>
      </c>
      <c r="S99" s="13">
        <f t="shared" si="21"/>
        <v>0.81378594703736618</v>
      </c>
      <c r="T99" s="14">
        <v>62275.807370000002</v>
      </c>
      <c r="U99" s="12">
        <f t="shared" si="22"/>
        <v>11.039344362109881</v>
      </c>
      <c r="V99" s="13">
        <f t="shared" si="23"/>
        <v>0.84270103859759093</v>
      </c>
      <c r="W99" s="14">
        <v>15934.394469999999</v>
      </c>
      <c r="X99" s="12">
        <f t="shared" si="24"/>
        <v>9.6762979814869894</v>
      </c>
      <c r="Y99" s="13">
        <f t="shared" si="25"/>
        <v>0.80313422720903649</v>
      </c>
      <c r="Z99" s="14">
        <v>145.63246620000001</v>
      </c>
      <c r="AA99" s="12">
        <f t="shared" si="26"/>
        <v>4.9879292260523478</v>
      </c>
      <c r="AB99" s="13">
        <f t="shared" si="27"/>
        <v>0.48726468477867591</v>
      </c>
      <c r="AC99" s="14">
        <v>2398.0461310000001</v>
      </c>
      <c r="AD99" s="12">
        <f t="shared" si="28"/>
        <v>7.7828264919170076</v>
      </c>
      <c r="AE99" s="13">
        <f t="shared" si="29"/>
        <v>0.9689752131310011</v>
      </c>
      <c r="AF99" s="14">
        <v>2266.4698159999998</v>
      </c>
      <c r="AG99" s="12">
        <f t="shared" si="30"/>
        <v>7.7264198703240652</v>
      </c>
      <c r="AH99" s="13">
        <f t="shared" si="31"/>
        <v>0.72714151851139464</v>
      </c>
      <c r="AI99" s="14">
        <v>7415.9345460000004</v>
      </c>
      <c r="AJ99" s="12">
        <f t="shared" si="32"/>
        <v>8.9115211168358144</v>
      </c>
      <c r="AK99" s="13">
        <f t="shared" si="33"/>
        <v>0.93302088221307133</v>
      </c>
    </row>
    <row r="100" spans="1:37" ht="14.45" customHeight="1" x14ac:dyDescent="0.2">
      <c r="A100" s="8">
        <v>99</v>
      </c>
      <c r="B100" s="8" t="str">
        <f t="shared" si="34"/>
        <v>099</v>
      </c>
      <c r="C100" s="9" t="s">
        <v>285</v>
      </c>
      <c r="E100" s="9" t="str">
        <f t="shared" si="35"/>
        <v xml:space="preserve">099. Leo Island Reef Observation Area </v>
      </c>
      <c r="F100" s="9" t="s">
        <v>286</v>
      </c>
      <c r="G100" s="9" t="s">
        <v>129</v>
      </c>
      <c r="H100" s="9" t="s">
        <v>130</v>
      </c>
      <c r="I100" s="10">
        <v>0</v>
      </c>
      <c r="J100" s="10">
        <v>0</v>
      </c>
      <c r="K100" s="10">
        <v>1</v>
      </c>
      <c r="L100" s="10">
        <v>0</v>
      </c>
      <c r="M100" s="10">
        <v>1</v>
      </c>
      <c r="N100" s="11">
        <v>17</v>
      </c>
      <c r="O100" s="12">
        <f t="shared" si="18"/>
        <v>2.8903717578961645</v>
      </c>
      <c r="P100" s="13">
        <f t="shared" si="19"/>
        <v>0.60450945995485417</v>
      </c>
      <c r="Q100" s="11">
        <v>3.5</v>
      </c>
      <c r="R100" s="12">
        <f t="shared" si="20"/>
        <v>1.5040773967762742</v>
      </c>
      <c r="S100" s="13">
        <f t="shared" si="21"/>
        <v>0.76710435104486718</v>
      </c>
      <c r="T100" s="14">
        <v>27985.143769999999</v>
      </c>
      <c r="U100" s="12">
        <f t="shared" si="22"/>
        <v>10.239464801313925</v>
      </c>
      <c r="V100" s="13">
        <f t="shared" si="23"/>
        <v>0.65225352412236326</v>
      </c>
      <c r="W100" s="14">
        <v>10531.492910000001</v>
      </c>
      <c r="X100" s="12">
        <f t="shared" si="24"/>
        <v>9.2622203206984235</v>
      </c>
      <c r="Y100" s="13">
        <f t="shared" si="25"/>
        <v>0.72350390782662</v>
      </c>
      <c r="Z100" s="14">
        <v>0</v>
      </c>
      <c r="AA100" s="12">
        <f t="shared" si="26"/>
        <v>0</v>
      </c>
      <c r="AB100" s="13">
        <f t="shared" si="27"/>
        <v>0</v>
      </c>
      <c r="AC100" s="14">
        <v>166.14491520000001</v>
      </c>
      <c r="AD100" s="12">
        <f t="shared" si="28"/>
        <v>5.1188611918230755</v>
      </c>
      <c r="AE100" s="13">
        <f t="shared" si="29"/>
        <v>0.58840874168901081</v>
      </c>
      <c r="AF100" s="14">
        <v>0</v>
      </c>
      <c r="AG100" s="12">
        <f t="shared" si="30"/>
        <v>0</v>
      </c>
      <c r="AH100" s="13">
        <f t="shared" si="31"/>
        <v>0</v>
      </c>
      <c r="AI100" s="14">
        <v>2113.973669</v>
      </c>
      <c r="AJ100" s="12">
        <f t="shared" si="32"/>
        <v>7.6567976417574908</v>
      </c>
      <c r="AK100" s="13">
        <f t="shared" si="33"/>
        <v>0.71668924857887761</v>
      </c>
    </row>
    <row r="101" spans="1:37" ht="14.45" customHeight="1" x14ac:dyDescent="0.2">
      <c r="A101" s="8">
        <v>100</v>
      </c>
      <c r="B101" s="8" t="str">
        <f t="shared" si="34"/>
        <v>100</v>
      </c>
      <c r="C101" s="9" t="s">
        <v>287</v>
      </c>
      <c r="E101" s="9" t="str">
        <f t="shared" si="35"/>
        <v xml:space="preserve">100. Levante de Mallorca Cala Ratjada </v>
      </c>
      <c r="F101" s="9" t="s">
        <v>288</v>
      </c>
      <c r="G101" s="9" t="s">
        <v>142</v>
      </c>
      <c r="H101" s="9" t="s">
        <v>139</v>
      </c>
      <c r="I101" s="10">
        <v>0</v>
      </c>
      <c r="J101" s="10">
        <v>1</v>
      </c>
      <c r="K101" s="10">
        <v>0</v>
      </c>
      <c r="L101" s="10">
        <v>1</v>
      </c>
      <c r="M101" s="10">
        <v>0</v>
      </c>
      <c r="N101" s="11">
        <v>13</v>
      </c>
      <c r="O101" s="12">
        <f t="shared" si="18"/>
        <v>2.6390573296152584</v>
      </c>
      <c r="P101" s="13">
        <f t="shared" si="19"/>
        <v>0.49524231722402545</v>
      </c>
      <c r="Q101" s="11">
        <v>0.5</v>
      </c>
      <c r="R101" s="12">
        <f t="shared" si="20"/>
        <v>0.40546510810816438</v>
      </c>
      <c r="S101" s="13">
        <f t="shared" si="21"/>
        <v>0.12086182829892023</v>
      </c>
      <c r="T101" s="14">
        <v>3963.811162</v>
      </c>
      <c r="U101" s="12">
        <f t="shared" si="22"/>
        <v>8.2852135067052757</v>
      </c>
      <c r="V101" s="13">
        <f t="shared" si="23"/>
        <v>0.18695559683458951</v>
      </c>
      <c r="W101" s="14">
        <v>953.64852189999999</v>
      </c>
      <c r="X101" s="12">
        <f t="shared" si="24"/>
        <v>6.8613432328421382</v>
      </c>
      <c r="Y101" s="13">
        <f t="shared" si="25"/>
        <v>0.26179677554656511</v>
      </c>
      <c r="Z101" s="14">
        <v>0</v>
      </c>
      <c r="AA101" s="12">
        <f t="shared" si="26"/>
        <v>0</v>
      </c>
      <c r="AB101" s="13">
        <f t="shared" si="27"/>
        <v>0</v>
      </c>
      <c r="AC101" s="14">
        <v>0</v>
      </c>
      <c r="AD101" s="12">
        <f t="shared" si="28"/>
        <v>0</v>
      </c>
      <c r="AE101" s="13">
        <f t="shared" si="29"/>
        <v>0</v>
      </c>
      <c r="AF101" s="14">
        <v>0</v>
      </c>
      <c r="AG101" s="12">
        <f t="shared" si="30"/>
        <v>0</v>
      </c>
      <c r="AH101" s="13">
        <f t="shared" si="31"/>
        <v>0</v>
      </c>
      <c r="AI101" s="14">
        <v>282.44148560000002</v>
      </c>
      <c r="AJ101" s="12">
        <f t="shared" si="32"/>
        <v>5.6470057018643951</v>
      </c>
      <c r="AK101" s="13">
        <f t="shared" si="33"/>
        <v>0.37017339687317152</v>
      </c>
    </row>
    <row r="102" spans="1:37" ht="14.45" customHeight="1" x14ac:dyDescent="0.2">
      <c r="A102" s="8">
        <v>101</v>
      </c>
      <c r="B102" s="8" t="str">
        <f t="shared" si="34"/>
        <v>101</v>
      </c>
      <c r="C102" s="9" t="s">
        <v>144</v>
      </c>
      <c r="D102" s="9" t="s">
        <v>73</v>
      </c>
      <c r="E102" s="9" t="str">
        <f t="shared" si="35"/>
        <v>101. Lord Howe Commonwealth MPA b</v>
      </c>
      <c r="F102" s="9" t="s">
        <v>289</v>
      </c>
      <c r="G102" s="9" t="s">
        <v>146</v>
      </c>
      <c r="H102" s="9" t="s">
        <v>147</v>
      </c>
      <c r="I102" s="10">
        <v>0</v>
      </c>
      <c r="J102" s="10">
        <v>1</v>
      </c>
      <c r="K102" s="10">
        <v>1</v>
      </c>
      <c r="L102" s="10">
        <v>1</v>
      </c>
      <c r="M102" s="10">
        <v>1</v>
      </c>
      <c r="N102" s="11">
        <v>24.4375</v>
      </c>
      <c r="O102" s="12">
        <f t="shared" si="18"/>
        <v>3.2362244632028139</v>
      </c>
      <c r="P102" s="13">
        <f t="shared" si="19"/>
        <v>0.75488020139252776</v>
      </c>
      <c r="Q102" s="11">
        <v>4.453125</v>
      </c>
      <c r="R102" s="12">
        <f t="shared" si="20"/>
        <v>1.6961888388427553</v>
      </c>
      <c r="S102" s="13">
        <f t="shared" si="21"/>
        <v>0.88011108167220908</v>
      </c>
      <c r="T102" s="14">
        <v>41629.942840000003</v>
      </c>
      <c r="U102" s="12">
        <f t="shared" si="22"/>
        <v>10.636598988022877</v>
      </c>
      <c r="V102" s="13">
        <f t="shared" si="23"/>
        <v>0.74680928286258985</v>
      </c>
      <c r="W102" s="14">
        <v>20797.938829999999</v>
      </c>
      <c r="X102" s="12">
        <f t="shared" si="24"/>
        <v>9.9426572465994969</v>
      </c>
      <c r="Y102" s="13">
        <f t="shared" si="25"/>
        <v>0.85435716280759566</v>
      </c>
      <c r="Z102" s="14">
        <v>4755.7826720000003</v>
      </c>
      <c r="AA102" s="12">
        <f t="shared" si="26"/>
        <v>8.4673268094521319</v>
      </c>
      <c r="AB102" s="13">
        <f t="shared" si="27"/>
        <v>0.88265077380137869</v>
      </c>
      <c r="AC102" s="14">
        <v>4126.538176</v>
      </c>
      <c r="AD102" s="12">
        <f t="shared" si="28"/>
        <v>8.3254364249338231</v>
      </c>
      <c r="AE102" s="13">
        <f t="shared" si="29"/>
        <v>1</v>
      </c>
      <c r="AF102" s="14">
        <v>1790.3179259999999</v>
      </c>
      <c r="AG102" s="12">
        <f t="shared" si="30"/>
        <v>7.4907068994282833</v>
      </c>
      <c r="AH102" s="13">
        <f t="shared" si="31"/>
        <v>0.69087798452742821</v>
      </c>
      <c r="AI102" s="14">
        <v>3900.4671760000001</v>
      </c>
      <c r="AJ102" s="12">
        <f t="shared" si="32"/>
        <v>8.2691079603470055</v>
      </c>
      <c r="AK102" s="13">
        <f t="shared" si="33"/>
        <v>0.82225999316327669</v>
      </c>
    </row>
    <row r="103" spans="1:37" ht="14.45" customHeight="1" x14ac:dyDescent="0.2">
      <c r="A103" s="8">
        <v>102</v>
      </c>
      <c r="B103" s="8" t="str">
        <f t="shared" si="34"/>
        <v>102</v>
      </c>
      <c r="C103" s="9" t="s">
        <v>148</v>
      </c>
      <c r="D103" s="9" t="s">
        <v>73</v>
      </c>
      <c r="E103" s="9" t="str">
        <f t="shared" si="35"/>
        <v>102. Lord Howe Island Marine Park b</v>
      </c>
      <c r="F103" s="9" t="s">
        <v>290</v>
      </c>
      <c r="G103" s="9" t="s">
        <v>146</v>
      </c>
      <c r="H103" s="9" t="s">
        <v>43</v>
      </c>
      <c r="I103" s="10">
        <v>0</v>
      </c>
      <c r="J103" s="10">
        <v>1</v>
      </c>
      <c r="K103" s="10">
        <v>1</v>
      </c>
      <c r="L103" s="10">
        <v>0</v>
      </c>
      <c r="M103" s="10">
        <v>0</v>
      </c>
      <c r="N103" s="11">
        <v>17.760593409999998</v>
      </c>
      <c r="O103" s="12">
        <f t="shared" si="18"/>
        <v>2.9317585747409209</v>
      </c>
      <c r="P103" s="13">
        <f t="shared" si="19"/>
        <v>0.62250372814822652</v>
      </c>
      <c r="Q103" s="11">
        <v>2.3409047620000001</v>
      </c>
      <c r="R103" s="12">
        <f t="shared" si="20"/>
        <v>1.2062416571317445</v>
      </c>
      <c r="S103" s="13">
        <f t="shared" si="21"/>
        <v>0.5919068571363203</v>
      </c>
      <c r="T103" s="14">
        <v>28642.906009999999</v>
      </c>
      <c r="U103" s="12">
        <f t="shared" si="22"/>
        <v>10.262695994805988</v>
      </c>
      <c r="V103" s="13">
        <f t="shared" si="23"/>
        <v>0.65778476066809244</v>
      </c>
      <c r="W103" s="14">
        <v>15249.19349</v>
      </c>
      <c r="X103" s="12">
        <f t="shared" si="24"/>
        <v>9.6323474698239195</v>
      </c>
      <c r="Y103" s="13">
        <f t="shared" si="25"/>
        <v>0.7946822057353693</v>
      </c>
      <c r="Z103" s="14">
        <v>1990.230215</v>
      </c>
      <c r="AA103" s="12">
        <f t="shared" si="26"/>
        <v>7.596507925205028</v>
      </c>
      <c r="AB103" s="13">
        <f t="shared" si="27"/>
        <v>0.78369408240966232</v>
      </c>
      <c r="AC103" s="14">
        <v>3.4336311570000002</v>
      </c>
      <c r="AD103" s="12">
        <f t="shared" si="28"/>
        <v>1.4892189225739163</v>
      </c>
      <c r="AE103" s="13">
        <f t="shared" si="29"/>
        <v>6.9888417510559409E-2</v>
      </c>
      <c r="AF103" s="14">
        <v>325.6304634</v>
      </c>
      <c r="AG103" s="12">
        <f t="shared" si="30"/>
        <v>5.7888294505282865</v>
      </c>
      <c r="AH103" s="13">
        <f t="shared" si="31"/>
        <v>0.42905068469665941</v>
      </c>
      <c r="AI103" s="14">
        <v>7245.7585390000004</v>
      </c>
      <c r="AJ103" s="12">
        <f t="shared" si="32"/>
        <v>8.8883095498016118</v>
      </c>
      <c r="AK103" s="13">
        <f t="shared" si="33"/>
        <v>0.92901888789682951</v>
      </c>
    </row>
    <row r="104" spans="1:37" ht="14.45" customHeight="1" x14ac:dyDescent="0.2">
      <c r="A104" s="8">
        <v>103</v>
      </c>
      <c r="B104" s="8" t="str">
        <f t="shared" si="34"/>
        <v>103</v>
      </c>
      <c r="C104" s="9" t="s">
        <v>158</v>
      </c>
      <c r="D104" s="9" t="s">
        <v>73</v>
      </c>
      <c r="E104" s="9" t="str">
        <f t="shared" si="35"/>
        <v>103. Marmion Marine Park b</v>
      </c>
      <c r="F104" s="9" t="s">
        <v>291</v>
      </c>
      <c r="G104" s="9" t="s">
        <v>129</v>
      </c>
      <c r="H104" s="9" t="s">
        <v>130</v>
      </c>
      <c r="I104" s="10">
        <v>0</v>
      </c>
      <c r="J104" s="10">
        <v>1</v>
      </c>
      <c r="K104" s="10">
        <v>1</v>
      </c>
      <c r="L104" s="10">
        <v>0</v>
      </c>
      <c r="M104" s="10">
        <v>0</v>
      </c>
      <c r="N104" s="11">
        <v>12.56018519</v>
      </c>
      <c r="O104" s="12">
        <f t="shared" si="18"/>
        <v>2.6071379394986387</v>
      </c>
      <c r="P104" s="13">
        <f t="shared" si="19"/>
        <v>0.48136432152114728</v>
      </c>
      <c r="Q104" s="11">
        <v>2.611111111</v>
      </c>
      <c r="R104" s="12">
        <f t="shared" si="20"/>
        <v>1.2840155119687031</v>
      </c>
      <c r="S104" s="13">
        <f t="shared" si="21"/>
        <v>0.63765618351100195</v>
      </c>
      <c r="T104" s="14">
        <v>40651.852780000001</v>
      </c>
      <c r="U104" s="12">
        <f t="shared" si="22"/>
        <v>10.61282429160331</v>
      </c>
      <c r="V104" s="13">
        <f t="shared" si="23"/>
        <v>0.74114864085793108</v>
      </c>
      <c r="W104" s="14">
        <v>29280.082559999999</v>
      </c>
      <c r="X104" s="12">
        <f t="shared" si="24"/>
        <v>10.28469694006937</v>
      </c>
      <c r="Y104" s="13">
        <f t="shared" si="25"/>
        <v>0.92013402693641744</v>
      </c>
      <c r="Z104" s="14">
        <v>0</v>
      </c>
      <c r="AA104" s="12">
        <f t="shared" si="26"/>
        <v>0</v>
      </c>
      <c r="AB104" s="13">
        <f t="shared" si="27"/>
        <v>0</v>
      </c>
      <c r="AC104" s="14">
        <v>31.994487060000001</v>
      </c>
      <c r="AD104" s="12">
        <f t="shared" si="28"/>
        <v>3.4963404887227276</v>
      </c>
      <c r="AE104" s="13">
        <f t="shared" si="29"/>
        <v>0.35662006981753258</v>
      </c>
      <c r="AF104" s="14">
        <v>61.32014616</v>
      </c>
      <c r="AG104" s="12">
        <f t="shared" si="30"/>
        <v>4.1322847468742481</v>
      </c>
      <c r="AH104" s="13">
        <f t="shared" si="31"/>
        <v>0.17419765336526893</v>
      </c>
      <c r="AI104" s="14">
        <v>1893.42571</v>
      </c>
      <c r="AJ104" s="12">
        <f t="shared" si="32"/>
        <v>7.546671016176985</v>
      </c>
      <c r="AK104" s="13">
        <f t="shared" si="33"/>
        <v>0.69770189934085947</v>
      </c>
    </row>
    <row r="105" spans="1:37" ht="14.45" customHeight="1" x14ac:dyDescent="0.2">
      <c r="A105" s="8">
        <v>104</v>
      </c>
      <c r="B105" s="8" t="str">
        <f t="shared" si="34"/>
        <v>104</v>
      </c>
      <c r="C105" s="9" t="s">
        <v>172</v>
      </c>
      <c r="D105" s="9" t="s">
        <v>104</v>
      </c>
      <c r="E105" s="9" t="str">
        <f t="shared" si="35"/>
        <v>104. Ningaloo Marine Park c</v>
      </c>
      <c r="F105" s="9" t="s">
        <v>292</v>
      </c>
      <c r="G105" s="9" t="s">
        <v>174</v>
      </c>
      <c r="H105" s="9" t="s">
        <v>130</v>
      </c>
      <c r="I105" s="10">
        <v>0</v>
      </c>
      <c r="J105" s="10">
        <v>1</v>
      </c>
      <c r="K105" s="10">
        <v>1</v>
      </c>
      <c r="L105" s="10">
        <v>1</v>
      </c>
      <c r="M105" s="10">
        <v>0</v>
      </c>
      <c r="N105" s="11">
        <v>37.833333330000002</v>
      </c>
      <c r="O105" s="12">
        <f t="shared" si="18"/>
        <v>3.6592789842518085</v>
      </c>
      <c r="P105" s="13">
        <f t="shared" si="19"/>
        <v>0.93881694967469942</v>
      </c>
      <c r="Q105" s="11">
        <v>3.013888889</v>
      </c>
      <c r="R105" s="12">
        <f t="shared" si="20"/>
        <v>1.3897605691240587</v>
      </c>
      <c r="S105" s="13">
        <f t="shared" si="21"/>
        <v>0.69985915830826984</v>
      </c>
      <c r="T105" s="14">
        <v>40412.331389999999</v>
      </c>
      <c r="U105" s="12">
        <f t="shared" si="22"/>
        <v>10.606914994417188</v>
      </c>
      <c r="V105" s="13">
        <f t="shared" si="23"/>
        <v>0.73974166533742591</v>
      </c>
      <c r="W105" s="14">
        <v>4289.8528850000002</v>
      </c>
      <c r="X105" s="12">
        <f t="shared" si="24"/>
        <v>8.3642407998547394</v>
      </c>
      <c r="Y105" s="13">
        <f t="shared" si="25"/>
        <v>0.55081553843360376</v>
      </c>
      <c r="Z105" s="14">
        <v>956.9137154</v>
      </c>
      <c r="AA105" s="12">
        <f t="shared" si="26"/>
        <v>6.8647577064823952</v>
      </c>
      <c r="AB105" s="13">
        <f t="shared" si="27"/>
        <v>0.70054064846390851</v>
      </c>
      <c r="AC105" s="14">
        <v>612.31457399999999</v>
      </c>
      <c r="AD105" s="12">
        <f t="shared" si="28"/>
        <v>6.4188779755975993</v>
      </c>
      <c r="AE105" s="13">
        <f t="shared" si="29"/>
        <v>0.7741254250853713</v>
      </c>
      <c r="AF105" s="14">
        <v>0</v>
      </c>
      <c r="AG105" s="12">
        <f t="shared" si="30"/>
        <v>0</v>
      </c>
      <c r="AH105" s="13">
        <f t="shared" si="31"/>
        <v>0</v>
      </c>
      <c r="AI105" s="14">
        <v>3455.2991080000002</v>
      </c>
      <c r="AJ105" s="12">
        <f t="shared" si="32"/>
        <v>8.1479536736326352</v>
      </c>
      <c r="AK105" s="13">
        <f t="shared" si="33"/>
        <v>0.80137132304010938</v>
      </c>
    </row>
    <row r="106" spans="1:37" ht="14.45" customHeight="1" x14ac:dyDescent="0.2">
      <c r="A106" s="8">
        <v>105</v>
      </c>
      <c r="B106" s="8" t="str">
        <f t="shared" si="34"/>
        <v>105</v>
      </c>
      <c r="C106" s="9" t="s">
        <v>172</v>
      </c>
      <c r="D106" s="9" t="s">
        <v>257</v>
      </c>
      <c r="E106" s="9" t="str">
        <f t="shared" si="35"/>
        <v>105. Ningaloo Marine Park d</v>
      </c>
      <c r="F106" s="9" t="s">
        <v>293</v>
      </c>
      <c r="G106" s="9" t="s">
        <v>176</v>
      </c>
      <c r="H106" s="9" t="s">
        <v>130</v>
      </c>
      <c r="I106" s="10">
        <v>0</v>
      </c>
      <c r="J106" s="10">
        <v>1</v>
      </c>
      <c r="K106" s="10">
        <v>1</v>
      </c>
      <c r="L106" s="10">
        <v>1</v>
      </c>
      <c r="M106" s="10">
        <v>0</v>
      </c>
      <c r="N106" s="11">
        <v>32.920833330000001</v>
      </c>
      <c r="O106" s="12">
        <f t="shared" si="18"/>
        <v>3.5240293781337186</v>
      </c>
      <c r="P106" s="13">
        <f t="shared" si="19"/>
        <v>0.88001277310161685</v>
      </c>
      <c r="Q106" s="11">
        <v>2.545833333</v>
      </c>
      <c r="R106" s="12">
        <f t="shared" si="20"/>
        <v>1.2657732051373758</v>
      </c>
      <c r="S106" s="13">
        <f t="shared" si="21"/>
        <v>0.62692541478669161</v>
      </c>
      <c r="T106" s="14">
        <v>33160.007590000001</v>
      </c>
      <c r="U106" s="12">
        <f t="shared" si="22"/>
        <v>10.409129994493265</v>
      </c>
      <c r="V106" s="13">
        <f t="shared" si="23"/>
        <v>0.69264999868887267</v>
      </c>
      <c r="W106" s="14">
        <v>12661.595880000001</v>
      </c>
      <c r="X106" s="12">
        <f t="shared" si="24"/>
        <v>9.4464077204927346</v>
      </c>
      <c r="Y106" s="13">
        <f t="shared" si="25"/>
        <v>0.75892456163321831</v>
      </c>
      <c r="Z106" s="14">
        <v>1772.1214709999999</v>
      </c>
      <c r="AA106" s="12">
        <f t="shared" si="26"/>
        <v>7.4804968152897215</v>
      </c>
      <c r="AB106" s="13">
        <f t="shared" si="27"/>
        <v>0.77051100173746834</v>
      </c>
      <c r="AC106" s="14">
        <v>311.9180404</v>
      </c>
      <c r="AD106" s="12">
        <f t="shared" si="28"/>
        <v>5.7459413044938072</v>
      </c>
      <c r="AE106" s="13">
        <f t="shared" si="29"/>
        <v>0.67799161492768678</v>
      </c>
      <c r="AF106" s="14">
        <v>24.065535029999999</v>
      </c>
      <c r="AG106" s="12">
        <f t="shared" si="30"/>
        <v>3.2214937961888275</v>
      </c>
      <c r="AH106" s="13">
        <f t="shared" si="31"/>
        <v>3.4075968644434962E-2</v>
      </c>
      <c r="AI106" s="14">
        <v>3748.5579170000001</v>
      </c>
      <c r="AJ106" s="12">
        <f t="shared" si="32"/>
        <v>8.2293932232150251</v>
      </c>
      <c r="AK106" s="13">
        <f t="shared" si="33"/>
        <v>0.81541262469224562</v>
      </c>
    </row>
    <row r="107" spans="1:37" ht="14.45" customHeight="1" x14ac:dyDescent="0.2">
      <c r="A107" s="8">
        <v>106</v>
      </c>
      <c r="B107" s="8" t="str">
        <f t="shared" si="34"/>
        <v>106</v>
      </c>
      <c r="C107" s="9" t="s">
        <v>294</v>
      </c>
      <c r="E107" s="9" t="str">
        <f t="shared" si="35"/>
        <v xml:space="preserve">106. North Sydney Harbour Aquatic Reserve </v>
      </c>
      <c r="F107" s="9" t="s">
        <v>295</v>
      </c>
      <c r="G107" s="9" t="s">
        <v>51</v>
      </c>
      <c r="H107" s="9" t="s">
        <v>43</v>
      </c>
      <c r="I107" s="10">
        <v>0</v>
      </c>
      <c r="J107" s="10">
        <v>1</v>
      </c>
      <c r="K107" s="10">
        <v>1</v>
      </c>
      <c r="L107" s="10">
        <v>0</v>
      </c>
      <c r="M107" s="10">
        <v>0</v>
      </c>
      <c r="N107" s="11">
        <v>19.524801589999999</v>
      </c>
      <c r="O107" s="12">
        <f t="shared" si="18"/>
        <v>3.0216339885439001</v>
      </c>
      <c r="P107" s="13">
        <f t="shared" si="19"/>
        <v>0.66157999501908704</v>
      </c>
      <c r="Q107" s="11">
        <v>2.7380952380000001</v>
      </c>
      <c r="R107" s="12">
        <f t="shared" si="20"/>
        <v>1.3185761870394621</v>
      </c>
      <c r="S107" s="13">
        <f t="shared" si="21"/>
        <v>0.65798599237615418</v>
      </c>
      <c r="T107" s="14">
        <v>26401.030019999998</v>
      </c>
      <c r="U107" s="12">
        <f t="shared" si="22"/>
        <v>10.181196180875132</v>
      </c>
      <c r="V107" s="13">
        <f t="shared" si="23"/>
        <v>0.63838004306550766</v>
      </c>
      <c r="W107" s="14">
        <v>8754.4110280000004</v>
      </c>
      <c r="X107" s="12">
        <f t="shared" si="24"/>
        <v>9.0774271914191953</v>
      </c>
      <c r="Y107" s="13">
        <f t="shared" si="25"/>
        <v>0.68796676758061459</v>
      </c>
      <c r="Z107" s="14">
        <v>24.568578030000001</v>
      </c>
      <c r="AA107" s="12">
        <f t="shared" si="26"/>
        <v>3.2413641768846375</v>
      </c>
      <c r="AB107" s="13">
        <f t="shared" si="27"/>
        <v>0.28879138373689073</v>
      </c>
      <c r="AC107" s="14">
        <v>0</v>
      </c>
      <c r="AD107" s="12">
        <f t="shared" si="28"/>
        <v>0</v>
      </c>
      <c r="AE107" s="13">
        <f t="shared" si="29"/>
        <v>0</v>
      </c>
      <c r="AF107" s="14">
        <v>4938.6151129999998</v>
      </c>
      <c r="AG107" s="12">
        <f t="shared" si="30"/>
        <v>8.5050426947984654</v>
      </c>
      <c r="AH107" s="13">
        <f t="shared" si="31"/>
        <v>0.84692964535361004</v>
      </c>
      <c r="AI107" s="14">
        <v>3690.71848</v>
      </c>
      <c r="AJ107" s="12">
        <f t="shared" si="32"/>
        <v>8.2138473413611806</v>
      </c>
      <c r="AK107" s="13">
        <f t="shared" si="33"/>
        <v>0.81273230023468623</v>
      </c>
    </row>
    <row r="108" spans="1:37" ht="14.45" customHeight="1" x14ac:dyDescent="0.2">
      <c r="A108" s="8">
        <v>107</v>
      </c>
      <c r="B108" s="8" t="str">
        <f t="shared" si="34"/>
        <v>107</v>
      </c>
      <c r="C108" s="9" t="s">
        <v>296</v>
      </c>
      <c r="E108" s="9" t="str">
        <f t="shared" si="35"/>
        <v xml:space="preserve">107. Panglima Laut </v>
      </c>
      <c r="F108" s="9" t="s">
        <v>297</v>
      </c>
      <c r="G108" s="9" t="s">
        <v>281</v>
      </c>
      <c r="H108" s="9" t="s">
        <v>244</v>
      </c>
      <c r="I108" s="10">
        <v>0</v>
      </c>
      <c r="J108" s="10">
        <v>0</v>
      </c>
      <c r="K108" s="10">
        <v>1</v>
      </c>
      <c r="L108" s="10">
        <v>0</v>
      </c>
      <c r="M108" s="10">
        <v>0</v>
      </c>
      <c r="N108" s="11">
        <v>48.25</v>
      </c>
      <c r="O108" s="12">
        <f t="shared" si="18"/>
        <v>3.8969093676180977</v>
      </c>
      <c r="P108" s="13">
        <f t="shared" si="19"/>
        <v>1</v>
      </c>
      <c r="Q108" s="11">
        <v>0.75</v>
      </c>
      <c r="R108" s="12">
        <f t="shared" si="20"/>
        <v>0.55961578793542266</v>
      </c>
      <c r="S108" s="13">
        <f t="shared" si="21"/>
        <v>0.21153869878554277</v>
      </c>
      <c r="T108" s="14">
        <v>24650.43549</v>
      </c>
      <c r="U108" s="12">
        <f t="shared" si="22"/>
        <v>10.112590412663689</v>
      </c>
      <c r="V108" s="13">
        <f t="shared" si="23"/>
        <v>0.62204533634849746</v>
      </c>
      <c r="W108" s="14">
        <v>1142.9536350000001</v>
      </c>
      <c r="X108" s="12">
        <f t="shared" si="24"/>
        <v>7.0422456422722739</v>
      </c>
      <c r="Y108" s="13">
        <f t="shared" si="25"/>
        <v>0.29658570043697574</v>
      </c>
      <c r="Z108" s="14">
        <v>0</v>
      </c>
      <c r="AA108" s="12">
        <f t="shared" si="26"/>
        <v>0</v>
      </c>
      <c r="AB108" s="13">
        <f t="shared" si="27"/>
        <v>0</v>
      </c>
      <c r="AC108" s="14">
        <v>137.13639119999999</v>
      </c>
      <c r="AD108" s="12">
        <f t="shared" si="28"/>
        <v>4.9282415390977796</v>
      </c>
      <c r="AE108" s="13">
        <f t="shared" si="29"/>
        <v>0.56117736272825425</v>
      </c>
      <c r="AF108" s="14">
        <v>0</v>
      </c>
      <c r="AG108" s="12">
        <f t="shared" si="30"/>
        <v>0</v>
      </c>
      <c r="AH108" s="13">
        <f t="shared" si="31"/>
        <v>0</v>
      </c>
      <c r="AI108" s="14">
        <v>3160.139506</v>
      </c>
      <c r="AJ108" s="12">
        <f t="shared" si="32"/>
        <v>8.0586878447438188</v>
      </c>
      <c r="AK108" s="13">
        <f t="shared" si="33"/>
        <v>0.78598066288686519</v>
      </c>
    </row>
    <row r="109" spans="1:37" ht="14.45" customHeight="1" x14ac:dyDescent="0.2">
      <c r="A109" s="8">
        <v>108</v>
      </c>
      <c r="B109" s="8" t="str">
        <f t="shared" si="34"/>
        <v>108</v>
      </c>
      <c r="C109" s="9" t="s">
        <v>187</v>
      </c>
      <c r="D109" s="9" t="s">
        <v>73</v>
      </c>
      <c r="E109" s="9" t="str">
        <f t="shared" si="35"/>
        <v>108. Port Davey National Park b</v>
      </c>
      <c r="F109" s="9" t="s">
        <v>298</v>
      </c>
      <c r="G109" s="9" t="s">
        <v>111</v>
      </c>
      <c r="H109" s="9" t="s">
        <v>112</v>
      </c>
      <c r="I109" s="10">
        <v>0</v>
      </c>
      <c r="J109" s="10">
        <v>1</v>
      </c>
      <c r="K109" s="10">
        <v>0</v>
      </c>
      <c r="L109" s="10">
        <v>0</v>
      </c>
      <c r="M109" s="10">
        <v>0</v>
      </c>
      <c r="N109" s="11">
        <v>2.6760204079999999</v>
      </c>
      <c r="O109" s="12">
        <f t="shared" si="18"/>
        <v>1.3018307561646458</v>
      </c>
      <c r="P109" s="13">
        <f t="shared" si="19"/>
        <v>0</v>
      </c>
      <c r="Q109" s="11">
        <v>1.091836735</v>
      </c>
      <c r="R109" s="12">
        <f t="shared" si="20"/>
        <v>0.73804250061417787</v>
      </c>
      <c r="S109" s="13">
        <f t="shared" si="21"/>
        <v>0.31649558859657523</v>
      </c>
      <c r="T109" s="14">
        <v>1874.023731</v>
      </c>
      <c r="U109" s="12">
        <f t="shared" si="22"/>
        <v>7.5363765948577512</v>
      </c>
      <c r="V109" s="13">
        <f t="shared" si="23"/>
        <v>8.661094013750259E-3</v>
      </c>
      <c r="W109" s="14">
        <v>757.11816020000003</v>
      </c>
      <c r="X109" s="12">
        <f t="shared" si="24"/>
        <v>6.6308392576625623</v>
      </c>
      <c r="Y109" s="13">
        <f t="shared" si="25"/>
        <v>0.21746908801203124</v>
      </c>
      <c r="Z109" s="14">
        <v>52.04338766</v>
      </c>
      <c r="AA109" s="12">
        <f t="shared" si="26"/>
        <v>3.9711102137475134</v>
      </c>
      <c r="AB109" s="13">
        <f t="shared" si="27"/>
        <v>0.37171706974403562</v>
      </c>
      <c r="AC109" s="14">
        <v>0</v>
      </c>
      <c r="AD109" s="12">
        <f t="shared" si="28"/>
        <v>0</v>
      </c>
      <c r="AE109" s="13">
        <f t="shared" si="29"/>
        <v>0</v>
      </c>
      <c r="AF109" s="14">
        <v>25.256821129999999</v>
      </c>
      <c r="AG109" s="12">
        <f t="shared" si="30"/>
        <v>3.2679258078532296</v>
      </c>
      <c r="AH109" s="13">
        <f t="shared" si="31"/>
        <v>4.1219355054343043E-2</v>
      </c>
      <c r="AI109" s="14">
        <v>0</v>
      </c>
      <c r="AJ109" s="12">
        <f t="shared" si="32"/>
        <v>0</v>
      </c>
      <c r="AK109" s="13">
        <f t="shared" si="33"/>
        <v>0</v>
      </c>
    </row>
    <row r="110" spans="1:37" ht="14.45" customHeight="1" x14ac:dyDescent="0.2">
      <c r="A110" s="8">
        <v>109</v>
      </c>
      <c r="B110" s="8" t="str">
        <f t="shared" si="34"/>
        <v>109</v>
      </c>
      <c r="C110" s="9" t="s">
        <v>193</v>
      </c>
      <c r="D110" s="9" t="s">
        <v>73</v>
      </c>
      <c r="E110" s="9" t="str">
        <f t="shared" si="35"/>
        <v>109. Port Stephens Great Lake Marine Park b</v>
      </c>
      <c r="F110" s="9" t="s">
        <v>299</v>
      </c>
      <c r="G110" s="9" t="s">
        <v>51</v>
      </c>
      <c r="H110" s="9" t="s">
        <v>43</v>
      </c>
      <c r="I110" s="10">
        <v>0</v>
      </c>
      <c r="J110" s="10">
        <v>1</v>
      </c>
      <c r="K110" s="10">
        <v>0</v>
      </c>
      <c r="L110" s="10">
        <v>1</v>
      </c>
      <c r="M110" s="10">
        <v>0</v>
      </c>
      <c r="N110" s="11">
        <v>17.55854167</v>
      </c>
      <c r="O110" s="12">
        <f t="shared" si="18"/>
        <v>2.9209301504563157</v>
      </c>
      <c r="P110" s="13">
        <f t="shared" si="19"/>
        <v>0.61779571758970253</v>
      </c>
      <c r="Q110" s="11">
        <v>3.2623611110000001</v>
      </c>
      <c r="R110" s="12">
        <f t="shared" si="20"/>
        <v>1.4498232581491488</v>
      </c>
      <c r="S110" s="13">
        <f t="shared" si="21"/>
        <v>0.73519015185244052</v>
      </c>
      <c r="T110" s="14">
        <v>85856.423869999999</v>
      </c>
      <c r="U110" s="12">
        <f t="shared" si="22"/>
        <v>11.360443337484961</v>
      </c>
      <c r="V110" s="13">
        <f t="shared" si="23"/>
        <v>0.91915317559165755</v>
      </c>
      <c r="W110" s="14">
        <v>12136.05349</v>
      </c>
      <c r="X110" s="12">
        <f t="shared" si="24"/>
        <v>9.4040183242812923</v>
      </c>
      <c r="Y110" s="13">
        <f t="shared" si="25"/>
        <v>0.75077275466947935</v>
      </c>
      <c r="Z110" s="14">
        <v>3652.5696440000002</v>
      </c>
      <c r="AA110" s="12">
        <f t="shared" si="26"/>
        <v>8.2034599533186476</v>
      </c>
      <c r="AB110" s="13">
        <f t="shared" si="27"/>
        <v>0.85266590378620999</v>
      </c>
      <c r="AC110" s="14">
        <v>13.56757792</v>
      </c>
      <c r="AD110" s="12">
        <f t="shared" si="28"/>
        <v>2.678798368913871</v>
      </c>
      <c r="AE110" s="13">
        <f t="shared" si="29"/>
        <v>0.23982833841626727</v>
      </c>
      <c r="AF110" s="14">
        <v>55848.733769999999</v>
      </c>
      <c r="AG110" s="12">
        <f t="shared" si="30"/>
        <v>10.930420037610425</v>
      </c>
      <c r="AH110" s="13">
        <f t="shared" si="31"/>
        <v>1</v>
      </c>
      <c r="AI110" s="14">
        <v>5423.5562710000004</v>
      </c>
      <c r="AJ110" s="12">
        <f t="shared" si="32"/>
        <v>8.5986913816993447</v>
      </c>
      <c r="AK110" s="13">
        <f t="shared" si="33"/>
        <v>0.87908472098264556</v>
      </c>
    </row>
    <row r="111" spans="1:37" ht="14.45" customHeight="1" x14ac:dyDescent="0.2">
      <c r="A111" s="8">
        <v>110</v>
      </c>
      <c r="B111" s="8" t="str">
        <f t="shared" si="34"/>
        <v>110</v>
      </c>
      <c r="C111" s="9" t="s">
        <v>300</v>
      </c>
      <c r="E111" s="9" t="str">
        <f t="shared" si="35"/>
        <v xml:space="preserve">110. Pupukea Marine Life Conservation District </v>
      </c>
      <c r="F111" s="9" t="s">
        <v>301</v>
      </c>
      <c r="G111" s="9" t="s">
        <v>121</v>
      </c>
      <c r="H111" s="9" t="s">
        <v>121</v>
      </c>
      <c r="I111" s="10">
        <v>0</v>
      </c>
      <c r="J111" s="10">
        <v>1</v>
      </c>
      <c r="K111" s="10">
        <v>0</v>
      </c>
      <c r="L111" s="10">
        <v>0</v>
      </c>
      <c r="M111" s="10">
        <v>0</v>
      </c>
      <c r="N111" s="11">
        <v>18</v>
      </c>
      <c r="O111" s="12">
        <f t="shared" si="18"/>
        <v>2.9444389791664403</v>
      </c>
      <c r="P111" s="13">
        <f t="shared" si="19"/>
        <v>0.62801694746366965</v>
      </c>
      <c r="Q111" s="11">
        <v>1.25</v>
      </c>
      <c r="R111" s="12">
        <f t="shared" si="20"/>
        <v>0.81093021621632877</v>
      </c>
      <c r="S111" s="13">
        <f t="shared" si="21"/>
        <v>0.35937071542136989</v>
      </c>
      <c r="T111" s="14">
        <v>6428.930292</v>
      </c>
      <c r="U111" s="12">
        <f t="shared" si="22"/>
        <v>8.7687189761153572</v>
      </c>
      <c r="V111" s="13">
        <f t="shared" si="23"/>
        <v>0.30207594669413274</v>
      </c>
      <c r="W111" s="14">
        <v>725.30853709999997</v>
      </c>
      <c r="X111" s="12">
        <f t="shared" si="24"/>
        <v>6.5879749067768296</v>
      </c>
      <c r="Y111" s="13">
        <f t="shared" si="25"/>
        <v>0.20922594361092883</v>
      </c>
      <c r="Z111" s="14">
        <v>0</v>
      </c>
      <c r="AA111" s="12">
        <f t="shared" si="26"/>
        <v>0</v>
      </c>
      <c r="AB111" s="13">
        <f t="shared" si="27"/>
        <v>0</v>
      </c>
      <c r="AC111" s="14">
        <v>0</v>
      </c>
      <c r="AD111" s="12">
        <f t="shared" si="28"/>
        <v>0</v>
      </c>
      <c r="AE111" s="13">
        <f t="shared" si="29"/>
        <v>0</v>
      </c>
      <c r="AF111" s="14">
        <v>0</v>
      </c>
      <c r="AG111" s="12">
        <f t="shared" si="30"/>
        <v>0</v>
      </c>
      <c r="AH111" s="13">
        <f t="shared" si="31"/>
        <v>0</v>
      </c>
      <c r="AI111" s="14">
        <v>185.34668479999999</v>
      </c>
      <c r="AJ111" s="12">
        <f t="shared" si="32"/>
        <v>5.227608835587251</v>
      </c>
      <c r="AK111" s="13">
        <f t="shared" si="33"/>
        <v>0.29786359234262949</v>
      </c>
    </row>
    <row r="112" spans="1:37" ht="14.45" customHeight="1" x14ac:dyDescent="0.2">
      <c r="A112" s="8">
        <v>111</v>
      </c>
      <c r="B112" s="8" t="str">
        <f t="shared" si="34"/>
        <v>111</v>
      </c>
      <c r="C112" s="9" t="s">
        <v>195</v>
      </c>
      <c r="D112" s="9" t="s">
        <v>73</v>
      </c>
      <c r="E112" s="9" t="str">
        <f t="shared" si="35"/>
        <v>111. Regno di Nettuno b</v>
      </c>
      <c r="F112" s="9" t="s">
        <v>302</v>
      </c>
      <c r="G112" s="9" t="s">
        <v>142</v>
      </c>
      <c r="H112" s="9" t="s">
        <v>197</v>
      </c>
      <c r="I112" s="10">
        <v>0</v>
      </c>
      <c r="J112" s="10">
        <v>0</v>
      </c>
      <c r="K112" s="10">
        <v>0</v>
      </c>
      <c r="L112" s="10">
        <v>1</v>
      </c>
      <c r="M112" s="10">
        <v>0</v>
      </c>
      <c r="N112" s="11">
        <v>10.6</v>
      </c>
      <c r="O112" s="12">
        <f t="shared" si="18"/>
        <v>2.451005098112319</v>
      </c>
      <c r="P112" s="13">
        <f t="shared" si="19"/>
        <v>0.41348047744013872</v>
      </c>
      <c r="Q112" s="11">
        <v>0.25</v>
      </c>
      <c r="R112" s="12">
        <f t="shared" si="20"/>
        <v>0.22314355131420976</v>
      </c>
      <c r="S112" s="13">
        <f t="shared" si="21"/>
        <v>1.3613853714241064E-2</v>
      </c>
      <c r="T112" s="14">
        <v>3400.6746499999999</v>
      </c>
      <c r="U112" s="12">
        <f t="shared" si="22"/>
        <v>8.1320231334618622</v>
      </c>
      <c r="V112" s="13">
        <f t="shared" si="23"/>
        <v>0.1504816984433005</v>
      </c>
      <c r="W112" s="14">
        <v>99.433645150000004</v>
      </c>
      <c r="X112" s="12">
        <f t="shared" si="24"/>
        <v>4.6094972621762373</v>
      </c>
      <c r="Y112" s="13">
        <f t="shared" si="25"/>
        <v>0</v>
      </c>
      <c r="Z112" s="14">
        <v>0</v>
      </c>
      <c r="AA112" s="12">
        <f t="shared" si="26"/>
        <v>0</v>
      </c>
      <c r="AB112" s="13">
        <f t="shared" si="27"/>
        <v>0</v>
      </c>
      <c r="AC112" s="14">
        <v>0</v>
      </c>
      <c r="AD112" s="12">
        <f t="shared" si="28"/>
        <v>0</v>
      </c>
      <c r="AE112" s="13">
        <f t="shared" si="29"/>
        <v>0</v>
      </c>
      <c r="AF112" s="14">
        <v>0</v>
      </c>
      <c r="AG112" s="12">
        <f t="shared" si="30"/>
        <v>0</v>
      </c>
      <c r="AH112" s="13">
        <f t="shared" si="31"/>
        <v>0</v>
      </c>
      <c r="AI112" s="14">
        <v>1657.450906</v>
      </c>
      <c r="AJ112" s="12">
        <f t="shared" si="32"/>
        <v>7.4136392565018845</v>
      </c>
      <c r="AK112" s="13">
        <f t="shared" si="33"/>
        <v>0.67476538905204897</v>
      </c>
    </row>
    <row r="113" spans="1:37" ht="14.45" customHeight="1" x14ac:dyDescent="0.2">
      <c r="A113" s="8">
        <v>112</v>
      </c>
      <c r="B113" s="8" t="str">
        <f t="shared" si="34"/>
        <v>112</v>
      </c>
      <c r="C113" s="9" t="s">
        <v>303</v>
      </c>
      <c r="E113" s="9" t="str">
        <f t="shared" si="35"/>
        <v xml:space="preserve">112. Rose Atoll National Monument </v>
      </c>
      <c r="F113" s="9" t="s">
        <v>304</v>
      </c>
      <c r="G113" s="9" t="s">
        <v>202</v>
      </c>
      <c r="H113" s="9" t="s">
        <v>203</v>
      </c>
      <c r="I113" s="10">
        <v>0</v>
      </c>
      <c r="J113" s="10">
        <v>1</v>
      </c>
      <c r="K113" s="10">
        <v>0</v>
      </c>
      <c r="L113" s="10">
        <v>1</v>
      </c>
      <c r="M113" s="10">
        <v>1</v>
      </c>
      <c r="N113" s="11">
        <v>30.333333329999999</v>
      </c>
      <c r="O113" s="12">
        <f t="shared" si="18"/>
        <v>3.4446824934955114</v>
      </c>
      <c r="P113" s="13">
        <f t="shared" si="19"/>
        <v>0.84551412760674416</v>
      </c>
      <c r="Q113" s="11">
        <v>3.0833333330000001</v>
      </c>
      <c r="R113" s="12">
        <f t="shared" si="20"/>
        <v>1.4069136482409939</v>
      </c>
      <c r="S113" s="13">
        <f t="shared" si="21"/>
        <v>0.70994920484764346</v>
      </c>
      <c r="T113" s="14">
        <v>29447.55313</v>
      </c>
      <c r="U113" s="12">
        <f t="shared" si="22"/>
        <v>10.290400058161454</v>
      </c>
      <c r="V113" s="13">
        <f t="shared" si="23"/>
        <v>0.66438096622891774</v>
      </c>
      <c r="W113" s="14">
        <v>4880.5958250000003</v>
      </c>
      <c r="X113" s="12">
        <f t="shared" si="24"/>
        <v>8.4932274587096632</v>
      </c>
      <c r="Y113" s="13">
        <f t="shared" si="25"/>
        <v>0.5756206651364737</v>
      </c>
      <c r="Z113" s="14">
        <v>0</v>
      </c>
      <c r="AA113" s="12">
        <f t="shared" si="26"/>
        <v>0</v>
      </c>
      <c r="AB113" s="13">
        <f t="shared" si="27"/>
        <v>0</v>
      </c>
      <c r="AC113" s="14">
        <v>71.920962130000007</v>
      </c>
      <c r="AD113" s="12">
        <f t="shared" si="28"/>
        <v>4.2893761440459635</v>
      </c>
      <c r="AE113" s="13">
        <f t="shared" si="29"/>
        <v>0.46991087772085194</v>
      </c>
      <c r="AF113" s="14">
        <v>1861.778139</v>
      </c>
      <c r="AG113" s="12">
        <f t="shared" si="30"/>
        <v>7.5298242754799869</v>
      </c>
      <c r="AH113" s="13">
        <f t="shared" si="31"/>
        <v>0.69689604238153646</v>
      </c>
      <c r="AI113" s="14">
        <v>565.12334729999998</v>
      </c>
      <c r="AJ113" s="12">
        <f t="shared" si="32"/>
        <v>6.3388119825521789</v>
      </c>
      <c r="AK113" s="13">
        <f t="shared" si="33"/>
        <v>0.48945034181934111</v>
      </c>
    </row>
    <row r="114" spans="1:37" ht="14.45" customHeight="1" x14ac:dyDescent="0.2">
      <c r="A114" s="8">
        <v>113</v>
      </c>
      <c r="B114" s="8" t="str">
        <f t="shared" si="34"/>
        <v>113</v>
      </c>
      <c r="C114" s="9" t="s">
        <v>204</v>
      </c>
      <c r="D114" s="9" t="s">
        <v>73</v>
      </c>
      <c r="E114" s="9" t="str">
        <f t="shared" si="35"/>
        <v>113. Rottnest Island b</v>
      </c>
      <c r="F114" s="9" t="s">
        <v>305</v>
      </c>
      <c r="G114" s="9" t="s">
        <v>129</v>
      </c>
      <c r="H114" s="9" t="s">
        <v>130</v>
      </c>
      <c r="I114" s="10">
        <v>0</v>
      </c>
      <c r="J114" s="10">
        <v>1</v>
      </c>
      <c r="K114" s="10">
        <v>0</v>
      </c>
      <c r="L114" s="10">
        <v>0</v>
      </c>
      <c r="M114" s="10">
        <v>0</v>
      </c>
      <c r="N114" s="11">
        <v>16</v>
      </c>
      <c r="O114" s="12">
        <f t="shared" si="18"/>
        <v>2.8332133440562162</v>
      </c>
      <c r="P114" s="13">
        <f t="shared" si="19"/>
        <v>0.57965797567661581</v>
      </c>
      <c r="Q114" s="11">
        <v>2.5</v>
      </c>
      <c r="R114" s="12">
        <f t="shared" si="20"/>
        <v>1.2527629684953681</v>
      </c>
      <c r="S114" s="13">
        <f t="shared" si="21"/>
        <v>0.61927233440904006</v>
      </c>
      <c r="T114" s="14">
        <v>7061.2556699999996</v>
      </c>
      <c r="U114" s="12">
        <f t="shared" si="22"/>
        <v>8.8625197794580313</v>
      </c>
      <c r="V114" s="13">
        <f t="shared" si="23"/>
        <v>0.32440947129953135</v>
      </c>
      <c r="W114" s="14">
        <v>1829.972477</v>
      </c>
      <c r="X114" s="12">
        <f t="shared" si="24"/>
        <v>7.5126025128848548</v>
      </c>
      <c r="Y114" s="13">
        <f t="shared" si="25"/>
        <v>0.38703894478554901</v>
      </c>
      <c r="Z114" s="14">
        <v>0</v>
      </c>
      <c r="AA114" s="12">
        <f t="shared" si="26"/>
        <v>0</v>
      </c>
      <c r="AB114" s="13">
        <f t="shared" si="27"/>
        <v>0</v>
      </c>
      <c r="AC114" s="14">
        <v>206.30683690000001</v>
      </c>
      <c r="AD114" s="12">
        <f t="shared" si="28"/>
        <v>5.3341999996021761</v>
      </c>
      <c r="AE114" s="13">
        <f t="shared" si="29"/>
        <v>0.61917142851459661</v>
      </c>
      <c r="AF114" s="14">
        <v>0</v>
      </c>
      <c r="AG114" s="12">
        <f t="shared" si="30"/>
        <v>0</v>
      </c>
      <c r="AH114" s="13">
        <f t="shared" si="31"/>
        <v>0</v>
      </c>
      <c r="AI114" s="14">
        <v>2031.9858850000001</v>
      </c>
      <c r="AJ114" s="12">
        <f t="shared" si="32"/>
        <v>7.6172608706627782</v>
      </c>
      <c r="AK114" s="13">
        <f t="shared" si="33"/>
        <v>0.70987256390737552</v>
      </c>
    </row>
    <row r="115" spans="1:37" ht="14.45" customHeight="1" x14ac:dyDescent="0.2">
      <c r="A115" s="8">
        <v>114</v>
      </c>
      <c r="B115" s="8" t="str">
        <f t="shared" si="34"/>
        <v>114</v>
      </c>
      <c r="C115" s="9" t="s">
        <v>204</v>
      </c>
      <c r="D115" s="9" t="s">
        <v>104</v>
      </c>
      <c r="E115" s="9" t="str">
        <f t="shared" si="35"/>
        <v>114. Rottnest Island c</v>
      </c>
      <c r="F115" s="9" t="s">
        <v>306</v>
      </c>
      <c r="G115" s="9" t="s">
        <v>206</v>
      </c>
      <c r="H115" s="9" t="s">
        <v>130</v>
      </c>
      <c r="I115" s="10">
        <v>0</v>
      </c>
      <c r="J115" s="10">
        <v>1</v>
      </c>
      <c r="K115" s="10">
        <v>1</v>
      </c>
      <c r="L115" s="10">
        <v>0</v>
      </c>
      <c r="M115" s="10">
        <v>0</v>
      </c>
      <c r="N115" s="11">
        <v>15.02264199</v>
      </c>
      <c r="O115" s="12">
        <f t="shared" si="18"/>
        <v>2.7740028462699131</v>
      </c>
      <c r="P115" s="13">
        <f t="shared" si="19"/>
        <v>0.55391428098691886</v>
      </c>
      <c r="Q115" s="11">
        <v>2.9036411740000001</v>
      </c>
      <c r="R115" s="12">
        <f t="shared" si="20"/>
        <v>1.3619097519291019</v>
      </c>
      <c r="S115" s="13">
        <f t="shared" si="21"/>
        <v>0.68347632466417763</v>
      </c>
      <c r="T115" s="14">
        <v>19007.87988</v>
      </c>
      <c r="U115" s="12">
        <f t="shared" si="22"/>
        <v>9.8526615110741886</v>
      </c>
      <c r="V115" s="13">
        <f t="shared" si="23"/>
        <v>0.5601575026367116</v>
      </c>
      <c r="W115" s="14">
        <v>8238.4863690000002</v>
      </c>
      <c r="X115" s="12">
        <f t="shared" si="24"/>
        <v>9.0166932871014591</v>
      </c>
      <c r="Y115" s="13">
        <f t="shared" si="25"/>
        <v>0.67628717059643462</v>
      </c>
      <c r="Z115" s="14">
        <v>965.44024850000005</v>
      </c>
      <c r="AA115" s="12">
        <f t="shared" si="26"/>
        <v>6.8736194741816794</v>
      </c>
      <c r="AB115" s="13">
        <f t="shared" si="27"/>
        <v>0.70154766752064535</v>
      </c>
      <c r="AC115" s="14">
        <v>44.17972374</v>
      </c>
      <c r="AD115" s="12">
        <f t="shared" si="28"/>
        <v>3.8106483963686615</v>
      </c>
      <c r="AE115" s="13">
        <f t="shared" si="29"/>
        <v>0.40152119948123732</v>
      </c>
      <c r="AF115" s="14">
        <v>319.94540810000001</v>
      </c>
      <c r="AG115" s="12">
        <f t="shared" si="30"/>
        <v>5.7712710404424765</v>
      </c>
      <c r="AH115" s="13">
        <f t="shared" si="31"/>
        <v>0.42634939083730405</v>
      </c>
      <c r="AI115" s="14">
        <v>2272.1543590000001</v>
      </c>
      <c r="AJ115" s="12">
        <f t="shared" si="32"/>
        <v>7.7289237313575994</v>
      </c>
      <c r="AK115" s="13">
        <f t="shared" si="33"/>
        <v>0.72912478126855151</v>
      </c>
    </row>
    <row r="116" spans="1:37" ht="14.45" customHeight="1" x14ac:dyDescent="0.2">
      <c r="A116" s="8">
        <v>115</v>
      </c>
      <c r="B116" s="8" t="str">
        <f t="shared" si="34"/>
        <v>115</v>
      </c>
      <c r="C116" s="9" t="s">
        <v>207</v>
      </c>
      <c r="D116" s="9" t="s">
        <v>73</v>
      </c>
      <c r="E116" s="9" t="str">
        <f t="shared" si="35"/>
        <v>115. Seaflower Area Marina Protegida b</v>
      </c>
      <c r="F116" s="9" t="s">
        <v>307</v>
      </c>
      <c r="G116" s="9" t="s">
        <v>209</v>
      </c>
      <c r="H116" s="9" t="s">
        <v>155</v>
      </c>
      <c r="I116" s="10">
        <v>0</v>
      </c>
      <c r="J116" s="10">
        <v>0</v>
      </c>
      <c r="K116" s="10">
        <v>0</v>
      </c>
      <c r="L116" s="10">
        <v>0</v>
      </c>
      <c r="M116" s="10">
        <v>1</v>
      </c>
      <c r="N116" s="11">
        <v>30.166666670000001</v>
      </c>
      <c r="O116" s="12">
        <f t="shared" si="18"/>
        <v>3.4393491477334837</v>
      </c>
      <c r="P116" s="13">
        <f t="shared" si="19"/>
        <v>0.84319528162325386</v>
      </c>
      <c r="Q116" s="11">
        <v>3.8333333330000001</v>
      </c>
      <c r="R116" s="12">
        <f t="shared" si="20"/>
        <v>1.5755363606894537</v>
      </c>
      <c r="S116" s="13">
        <f t="shared" si="21"/>
        <v>0.80913903569967871</v>
      </c>
      <c r="T116" s="14">
        <v>113403.5966</v>
      </c>
      <c r="U116" s="12">
        <f t="shared" si="22"/>
        <v>11.638717203845827</v>
      </c>
      <c r="V116" s="13">
        <f t="shared" si="23"/>
        <v>0.9854088580585304</v>
      </c>
      <c r="W116" s="14">
        <v>9708.0365970000003</v>
      </c>
      <c r="X116" s="12">
        <f t="shared" si="24"/>
        <v>9.1808123387522667</v>
      </c>
      <c r="Y116" s="13">
        <f t="shared" si="25"/>
        <v>0.70784852668312825</v>
      </c>
      <c r="Z116" s="14">
        <v>0</v>
      </c>
      <c r="AA116" s="12">
        <f t="shared" si="26"/>
        <v>0</v>
      </c>
      <c r="AB116" s="13">
        <f t="shared" si="27"/>
        <v>0</v>
      </c>
      <c r="AC116" s="14">
        <v>0</v>
      </c>
      <c r="AD116" s="12">
        <f t="shared" si="28"/>
        <v>0</v>
      </c>
      <c r="AE116" s="13">
        <f t="shared" si="29"/>
        <v>0</v>
      </c>
      <c r="AF116" s="14">
        <v>121.9814987</v>
      </c>
      <c r="AG116" s="12">
        <f t="shared" si="30"/>
        <v>4.8120339269854639</v>
      </c>
      <c r="AH116" s="13">
        <f t="shared" si="31"/>
        <v>0.278774450305456</v>
      </c>
      <c r="AI116" s="14">
        <v>189.38434280000001</v>
      </c>
      <c r="AJ116" s="12">
        <f t="shared" si="32"/>
        <v>5.249044885782653</v>
      </c>
      <c r="AK116" s="13">
        <f t="shared" si="33"/>
        <v>0.30155946306597459</v>
      </c>
    </row>
    <row r="117" spans="1:37" ht="14.45" customHeight="1" x14ac:dyDescent="0.2">
      <c r="A117" s="8">
        <v>116</v>
      </c>
      <c r="B117" s="8" t="str">
        <f t="shared" si="34"/>
        <v>116</v>
      </c>
      <c r="C117" s="9" t="s">
        <v>308</v>
      </c>
      <c r="E117" s="9" t="str">
        <f t="shared" si="35"/>
        <v xml:space="preserve">116. Shoalwater Islands Marine Park </v>
      </c>
      <c r="F117" s="9" t="s">
        <v>309</v>
      </c>
      <c r="G117" s="9" t="s">
        <v>206</v>
      </c>
      <c r="H117" s="9" t="s">
        <v>130</v>
      </c>
      <c r="I117" s="10">
        <v>0</v>
      </c>
      <c r="J117" s="10">
        <v>1</v>
      </c>
      <c r="K117" s="10">
        <v>1</v>
      </c>
      <c r="L117" s="10">
        <v>0</v>
      </c>
      <c r="M117" s="10">
        <v>0</v>
      </c>
      <c r="N117" s="11">
        <v>8.1481481480000006</v>
      </c>
      <c r="O117" s="12">
        <f t="shared" si="18"/>
        <v>2.2135514706074537</v>
      </c>
      <c r="P117" s="13">
        <f t="shared" si="19"/>
        <v>0.31023976982932777</v>
      </c>
      <c r="Q117" s="11">
        <v>1.0333333330000001</v>
      </c>
      <c r="R117" s="12">
        <f t="shared" si="20"/>
        <v>0.70967648234722136</v>
      </c>
      <c r="S117" s="13">
        <f t="shared" si="21"/>
        <v>0.29980969549836545</v>
      </c>
      <c r="T117" s="14">
        <v>9907.3801309999999</v>
      </c>
      <c r="U117" s="12">
        <f t="shared" si="22"/>
        <v>9.201136155941116</v>
      </c>
      <c r="V117" s="13">
        <f t="shared" si="23"/>
        <v>0.40503241808121815</v>
      </c>
      <c r="W117" s="14">
        <v>4786.2551569999996</v>
      </c>
      <c r="X117" s="12">
        <f t="shared" si="24"/>
        <v>8.4737124900401053</v>
      </c>
      <c r="Y117" s="13">
        <f t="shared" si="25"/>
        <v>0.5718677865461741</v>
      </c>
      <c r="Z117" s="14">
        <v>0</v>
      </c>
      <c r="AA117" s="12">
        <f t="shared" si="26"/>
        <v>0</v>
      </c>
      <c r="AB117" s="13">
        <f t="shared" si="27"/>
        <v>0</v>
      </c>
      <c r="AC117" s="14">
        <v>0</v>
      </c>
      <c r="AD117" s="12">
        <f t="shared" si="28"/>
        <v>0</v>
      </c>
      <c r="AE117" s="13">
        <f t="shared" si="29"/>
        <v>0</v>
      </c>
      <c r="AF117" s="14">
        <v>0</v>
      </c>
      <c r="AG117" s="12">
        <f t="shared" si="30"/>
        <v>0</v>
      </c>
      <c r="AH117" s="13">
        <f t="shared" si="31"/>
        <v>0</v>
      </c>
      <c r="AI117" s="14">
        <v>451.63729719999998</v>
      </c>
      <c r="AJ117" s="12">
        <f t="shared" si="32"/>
        <v>6.115091136344196</v>
      </c>
      <c r="AK117" s="13">
        <f t="shared" si="33"/>
        <v>0.45087778212830965</v>
      </c>
    </row>
    <row r="118" spans="1:37" ht="14.45" customHeight="1" x14ac:dyDescent="0.2">
      <c r="A118" s="8">
        <v>117</v>
      </c>
      <c r="B118" s="8" t="str">
        <f t="shared" si="34"/>
        <v>117</v>
      </c>
      <c r="C118" s="9" t="s">
        <v>219</v>
      </c>
      <c r="D118" s="9" t="s">
        <v>73</v>
      </c>
      <c r="E118" s="9" t="str">
        <f t="shared" si="35"/>
        <v>117. Solitary Islands Marine Park b</v>
      </c>
      <c r="F118" s="9" t="s">
        <v>310</v>
      </c>
      <c r="G118" s="9" t="s">
        <v>60</v>
      </c>
      <c r="H118" s="9" t="s">
        <v>43</v>
      </c>
      <c r="I118" s="10">
        <v>0</v>
      </c>
      <c r="J118" s="10">
        <v>1</v>
      </c>
      <c r="K118" s="10">
        <v>0</v>
      </c>
      <c r="L118" s="10">
        <v>1</v>
      </c>
      <c r="M118" s="10">
        <v>0</v>
      </c>
      <c r="N118" s="11">
        <v>14.70238095</v>
      </c>
      <c r="O118" s="12">
        <f t="shared" si="18"/>
        <v>2.7538123537223709</v>
      </c>
      <c r="P118" s="13">
        <f t="shared" si="19"/>
        <v>0.54513580596624822</v>
      </c>
      <c r="Q118" s="11">
        <v>1.80952381</v>
      </c>
      <c r="R118" s="12">
        <f t="shared" si="20"/>
        <v>1.033015006351788</v>
      </c>
      <c r="S118" s="13">
        <f t="shared" si="21"/>
        <v>0.49000882726575767</v>
      </c>
      <c r="T118" s="14">
        <v>33695.613790000003</v>
      </c>
      <c r="U118" s="12">
        <f t="shared" si="22"/>
        <v>10.425152630282996</v>
      </c>
      <c r="V118" s="13">
        <f t="shared" si="23"/>
        <v>0.696464911972142</v>
      </c>
      <c r="W118" s="14">
        <v>11458.712450000001</v>
      </c>
      <c r="X118" s="12">
        <f t="shared" si="24"/>
        <v>9.3465928983308935</v>
      </c>
      <c r="Y118" s="13">
        <f t="shared" si="25"/>
        <v>0.73972940352517191</v>
      </c>
      <c r="Z118" s="14">
        <v>1562.0212329999999</v>
      </c>
      <c r="AA118" s="12">
        <f t="shared" si="26"/>
        <v>7.3543759151020769</v>
      </c>
      <c r="AB118" s="13">
        <f t="shared" si="27"/>
        <v>0.75617908126159961</v>
      </c>
      <c r="AC118" s="14">
        <v>9.2130583670000004</v>
      </c>
      <c r="AD118" s="12">
        <f t="shared" si="28"/>
        <v>2.3236671335507468</v>
      </c>
      <c r="AE118" s="13">
        <f t="shared" si="29"/>
        <v>0.18909530479296388</v>
      </c>
      <c r="AF118" s="14">
        <v>745.47503189999998</v>
      </c>
      <c r="AG118" s="12">
        <f t="shared" si="30"/>
        <v>6.6153621695344196</v>
      </c>
      <c r="AH118" s="13">
        <f t="shared" si="31"/>
        <v>0.55620956454375681</v>
      </c>
      <c r="AI118" s="14">
        <v>5114.7727269999996</v>
      </c>
      <c r="AJ118" s="12">
        <f t="shared" si="32"/>
        <v>8.540083737747926</v>
      </c>
      <c r="AK118" s="13">
        <f t="shared" si="33"/>
        <v>0.86897995478412504</v>
      </c>
    </row>
    <row r="119" spans="1:37" ht="14.45" customHeight="1" x14ac:dyDescent="0.2">
      <c r="A119" s="8">
        <v>118</v>
      </c>
      <c r="B119" s="8" t="str">
        <f t="shared" si="34"/>
        <v>118</v>
      </c>
      <c r="C119" s="9" t="s">
        <v>311</v>
      </c>
      <c r="E119" s="9" t="str">
        <f t="shared" si="35"/>
        <v xml:space="preserve">118. St. Abbs and Eyemouth  Marine Reserve </v>
      </c>
      <c r="F119" s="9" t="s">
        <v>312</v>
      </c>
      <c r="G119" s="9" t="s">
        <v>313</v>
      </c>
      <c r="H119" s="9" t="s">
        <v>314</v>
      </c>
      <c r="I119" s="10">
        <v>0</v>
      </c>
      <c r="J119" s="10">
        <v>1</v>
      </c>
      <c r="K119" s="10">
        <v>1</v>
      </c>
      <c r="L119" s="10">
        <v>0</v>
      </c>
      <c r="M119" s="10">
        <v>0</v>
      </c>
      <c r="N119" s="11">
        <v>4.25</v>
      </c>
      <c r="O119" s="12">
        <f t="shared" si="18"/>
        <v>1.6582280766035324</v>
      </c>
      <c r="P119" s="13">
        <f t="shared" si="19"/>
        <v>6.8794815914579477E-2</v>
      </c>
      <c r="Q119" s="11">
        <v>0.9375</v>
      </c>
      <c r="R119" s="12">
        <f t="shared" si="20"/>
        <v>0.66139848224536502</v>
      </c>
      <c r="S119" s="13">
        <f t="shared" si="21"/>
        <v>0.27141087190903834</v>
      </c>
      <c r="T119" s="14">
        <v>2233.9453210000001</v>
      </c>
      <c r="U119" s="12">
        <f t="shared" si="22"/>
        <v>7.7119720418714417</v>
      </c>
      <c r="V119" s="13">
        <f t="shared" si="23"/>
        <v>5.0469533778914721E-2</v>
      </c>
      <c r="W119" s="14">
        <v>1250.484684</v>
      </c>
      <c r="X119" s="12">
        <f t="shared" si="24"/>
        <v>7.1320858726826799</v>
      </c>
      <c r="Y119" s="13">
        <f t="shared" si="25"/>
        <v>0.31386266782359229</v>
      </c>
      <c r="Z119" s="14">
        <v>0</v>
      </c>
      <c r="AA119" s="12">
        <f t="shared" si="26"/>
        <v>0</v>
      </c>
      <c r="AB119" s="13">
        <f t="shared" si="27"/>
        <v>0</v>
      </c>
      <c r="AC119" s="14">
        <v>0</v>
      </c>
      <c r="AD119" s="12">
        <f t="shared" si="28"/>
        <v>0</v>
      </c>
      <c r="AE119" s="13">
        <f t="shared" si="29"/>
        <v>0</v>
      </c>
      <c r="AF119" s="14">
        <v>0</v>
      </c>
      <c r="AG119" s="12">
        <f t="shared" si="30"/>
        <v>0</v>
      </c>
      <c r="AH119" s="13">
        <f t="shared" si="31"/>
        <v>0</v>
      </c>
      <c r="AI119" s="14">
        <v>0</v>
      </c>
      <c r="AJ119" s="12">
        <f t="shared" si="32"/>
        <v>0</v>
      </c>
      <c r="AK119" s="13">
        <f t="shared" si="33"/>
        <v>0</v>
      </c>
    </row>
    <row r="120" spans="1:37" ht="14.45" customHeight="1" x14ac:dyDescent="0.2">
      <c r="A120" s="8">
        <v>119</v>
      </c>
      <c r="B120" s="8" t="str">
        <f t="shared" si="34"/>
        <v>119</v>
      </c>
      <c r="C120" s="9" t="s">
        <v>315</v>
      </c>
      <c r="E120" s="9" t="str">
        <f t="shared" si="35"/>
        <v xml:space="preserve">119. Strangford Lough Marine Nature Reserve </v>
      </c>
      <c r="F120" s="9" t="s">
        <v>316</v>
      </c>
      <c r="G120" s="9" t="s">
        <v>317</v>
      </c>
      <c r="H120" s="9" t="s">
        <v>318</v>
      </c>
      <c r="I120" s="10">
        <v>0</v>
      </c>
      <c r="J120" s="10">
        <v>0</v>
      </c>
      <c r="K120" s="10">
        <v>1</v>
      </c>
      <c r="L120" s="10">
        <v>1</v>
      </c>
      <c r="M120" s="10">
        <v>0</v>
      </c>
      <c r="N120" s="11">
        <v>3.125</v>
      </c>
      <c r="O120" s="12">
        <f t="shared" si="18"/>
        <v>1.4170660197866443</v>
      </c>
      <c r="P120" s="13">
        <f t="shared" si="19"/>
        <v>0</v>
      </c>
      <c r="Q120" s="11">
        <v>0.125</v>
      </c>
      <c r="R120" s="12">
        <f t="shared" si="20"/>
        <v>0.11778303565638346</v>
      </c>
      <c r="S120" s="13">
        <f t="shared" si="21"/>
        <v>0</v>
      </c>
      <c r="T120" s="14">
        <v>105.7190477</v>
      </c>
      <c r="U120" s="12">
        <f t="shared" si="22"/>
        <v>4.6701996587766761</v>
      </c>
      <c r="V120" s="13">
        <f t="shared" si="23"/>
        <v>0</v>
      </c>
      <c r="W120" s="14">
        <v>42.900442699999999</v>
      </c>
      <c r="X120" s="12">
        <f t="shared" si="24"/>
        <v>3.7819244043127398</v>
      </c>
      <c r="Y120" s="13">
        <f t="shared" si="25"/>
        <v>0</v>
      </c>
      <c r="Z120" s="14">
        <v>0</v>
      </c>
      <c r="AA120" s="12">
        <f t="shared" si="26"/>
        <v>0</v>
      </c>
      <c r="AB120" s="13">
        <f t="shared" si="27"/>
        <v>0</v>
      </c>
      <c r="AC120" s="14">
        <v>0</v>
      </c>
      <c r="AD120" s="12">
        <f t="shared" si="28"/>
        <v>0</v>
      </c>
      <c r="AE120" s="13">
        <f t="shared" si="29"/>
        <v>0</v>
      </c>
      <c r="AF120" s="14">
        <v>0</v>
      </c>
      <c r="AG120" s="12">
        <f t="shared" si="30"/>
        <v>0</v>
      </c>
      <c r="AH120" s="13">
        <f t="shared" si="31"/>
        <v>0</v>
      </c>
      <c r="AI120" s="14">
        <v>0</v>
      </c>
      <c r="AJ120" s="12">
        <f t="shared" si="32"/>
        <v>0</v>
      </c>
      <c r="AK120" s="13">
        <f t="shared" si="33"/>
        <v>0</v>
      </c>
    </row>
    <row r="121" spans="1:37" ht="14.45" customHeight="1" x14ac:dyDescent="0.2">
      <c r="A121" s="8">
        <v>120</v>
      </c>
      <c r="B121" s="8" t="str">
        <f t="shared" si="34"/>
        <v>120</v>
      </c>
      <c r="C121" s="9" t="s">
        <v>225</v>
      </c>
      <c r="D121" s="9" t="s">
        <v>73</v>
      </c>
      <c r="E121" s="9" t="str">
        <f t="shared" si="35"/>
        <v>120. Table Mountain National Park b</v>
      </c>
      <c r="F121" s="9" t="s">
        <v>319</v>
      </c>
      <c r="G121" s="9" t="s">
        <v>227</v>
      </c>
      <c r="H121" s="9" t="s">
        <v>228</v>
      </c>
      <c r="I121" s="10">
        <v>0</v>
      </c>
      <c r="J121" s="10">
        <v>0</v>
      </c>
      <c r="K121" s="10">
        <v>1</v>
      </c>
      <c r="L121" s="10">
        <v>1</v>
      </c>
      <c r="M121" s="10">
        <v>0</v>
      </c>
      <c r="N121" s="11">
        <v>4.625</v>
      </c>
      <c r="O121" s="12">
        <f t="shared" si="18"/>
        <v>1.7272209480904839</v>
      </c>
      <c r="P121" s="13">
        <f t="shared" si="19"/>
        <v>9.879171656107999E-2</v>
      </c>
      <c r="Q121" s="11">
        <v>0.75</v>
      </c>
      <c r="R121" s="12">
        <f t="shared" si="20"/>
        <v>0.55961578793542266</v>
      </c>
      <c r="S121" s="13">
        <f t="shared" si="21"/>
        <v>0.21153869878554277</v>
      </c>
      <c r="T121" s="14">
        <v>10136.984570000001</v>
      </c>
      <c r="U121" s="12">
        <f t="shared" si="22"/>
        <v>9.2240444970346882</v>
      </c>
      <c r="V121" s="13">
        <f t="shared" si="23"/>
        <v>0.41048678500825919</v>
      </c>
      <c r="W121" s="14">
        <v>358.05500869999997</v>
      </c>
      <c r="X121" s="12">
        <f t="shared" si="24"/>
        <v>5.8834756043267342</v>
      </c>
      <c r="Y121" s="13">
        <f t="shared" si="25"/>
        <v>7.3745308524372E-2</v>
      </c>
      <c r="Z121" s="14">
        <v>0</v>
      </c>
      <c r="AA121" s="12">
        <f t="shared" si="26"/>
        <v>0</v>
      </c>
      <c r="AB121" s="13">
        <f t="shared" si="27"/>
        <v>0</v>
      </c>
      <c r="AC121" s="14">
        <v>0</v>
      </c>
      <c r="AD121" s="12">
        <f t="shared" si="28"/>
        <v>0</v>
      </c>
      <c r="AE121" s="13">
        <f t="shared" si="29"/>
        <v>0</v>
      </c>
      <c r="AF121" s="14">
        <v>588.00335229999996</v>
      </c>
      <c r="AG121" s="12">
        <f t="shared" si="30"/>
        <v>6.3784318751464255</v>
      </c>
      <c r="AH121" s="13">
        <f t="shared" si="31"/>
        <v>0.51975875002252703</v>
      </c>
      <c r="AI121" s="14">
        <v>0</v>
      </c>
      <c r="AJ121" s="12">
        <f t="shared" si="32"/>
        <v>0</v>
      </c>
      <c r="AK121" s="13">
        <f t="shared" si="33"/>
        <v>0</v>
      </c>
    </row>
    <row r="122" spans="1:37" ht="14.45" customHeight="1" x14ac:dyDescent="0.2">
      <c r="A122" s="8">
        <v>121</v>
      </c>
      <c r="B122" s="8" t="str">
        <f t="shared" si="34"/>
        <v>121</v>
      </c>
      <c r="C122" s="9" t="s">
        <v>320</v>
      </c>
      <c r="E122" s="9" t="str">
        <f t="shared" si="35"/>
        <v xml:space="preserve">121. Wadi El Gemal - Hamata Reserve </v>
      </c>
      <c r="F122" s="9" t="s">
        <v>321</v>
      </c>
      <c r="G122" s="9" t="s">
        <v>322</v>
      </c>
      <c r="H122" s="9" t="s">
        <v>323</v>
      </c>
      <c r="I122" s="10">
        <v>0</v>
      </c>
      <c r="J122" s="10">
        <v>0</v>
      </c>
      <c r="K122" s="10">
        <v>0</v>
      </c>
      <c r="L122" s="10">
        <v>1</v>
      </c>
      <c r="M122" s="10">
        <v>0</v>
      </c>
      <c r="N122" s="11">
        <v>43.4</v>
      </c>
      <c r="O122" s="12">
        <f t="shared" si="18"/>
        <v>3.7932394694381792</v>
      </c>
      <c r="P122" s="13">
        <f t="shared" si="19"/>
        <v>0.99706063888616492</v>
      </c>
      <c r="Q122" s="11">
        <v>4.2</v>
      </c>
      <c r="R122" s="12">
        <f t="shared" si="20"/>
        <v>1.6486586255873816</v>
      </c>
      <c r="S122" s="13">
        <f t="shared" si="21"/>
        <v>0.8521521326984598</v>
      </c>
      <c r="T122" s="14">
        <v>17281.72797</v>
      </c>
      <c r="U122" s="12">
        <f t="shared" si="22"/>
        <v>9.7574628985323635</v>
      </c>
      <c r="V122" s="13">
        <f t="shared" si="23"/>
        <v>0.53749116631722949</v>
      </c>
      <c r="W122" s="14">
        <v>4513.3037979999999</v>
      </c>
      <c r="X122" s="12">
        <f t="shared" si="24"/>
        <v>8.4150062563977421</v>
      </c>
      <c r="Y122" s="13">
        <f t="shared" si="25"/>
        <v>0.56057812623033509</v>
      </c>
      <c r="Z122" s="14">
        <v>0</v>
      </c>
      <c r="AA122" s="12">
        <f t="shared" si="26"/>
        <v>0</v>
      </c>
      <c r="AB122" s="13">
        <f t="shared" si="27"/>
        <v>0</v>
      </c>
      <c r="AC122" s="14">
        <v>139.6306831</v>
      </c>
      <c r="AD122" s="12">
        <f t="shared" si="28"/>
        <v>4.9461371852976503</v>
      </c>
      <c r="AE122" s="13">
        <f t="shared" si="29"/>
        <v>0.56373388361395005</v>
      </c>
      <c r="AF122" s="14">
        <v>100.8614108</v>
      </c>
      <c r="AG122" s="12">
        <f t="shared" si="30"/>
        <v>4.623613171743421</v>
      </c>
      <c r="AH122" s="13">
        <f t="shared" si="31"/>
        <v>0.2497866418066802</v>
      </c>
      <c r="AI122" s="14">
        <v>1691.8175000000001</v>
      </c>
      <c r="AJ122" s="12">
        <f t="shared" si="32"/>
        <v>7.4341495795122459</v>
      </c>
      <c r="AK122" s="13">
        <f t="shared" si="33"/>
        <v>0.6783016516400423</v>
      </c>
    </row>
    <row r="124" spans="1:37" ht="14.45" customHeight="1" x14ac:dyDescent="0.2">
      <c r="C124" s="10" t="s">
        <v>324</v>
      </c>
      <c r="N124" s="11">
        <f>MIN(N$2:N$122)</f>
        <v>1.1666666670000001</v>
      </c>
      <c r="O124" s="13">
        <f>MIN(O$2:O$122)</f>
        <v>0.77318988838732805</v>
      </c>
      <c r="P124" s="13"/>
      <c r="Q124" s="11">
        <f>MIN(Q$2:Q$122)</f>
        <v>4.1666666499999998E-2</v>
      </c>
      <c r="R124" s="13">
        <f>MIN(R$2:R$122)</f>
        <v>4.0821994360255187E-2</v>
      </c>
      <c r="S124" s="13"/>
      <c r="T124" s="14">
        <f>MIN(T$2:T$122)</f>
        <v>57.834022619999999</v>
      </c>
      <c r="U124" s="12">
        <f>MIN(U$2:U$122)</f>
        <v>4.0747203035572905</v>
      </c>
      <c r="V124" s="12"/>
      <c r="W124" s="14">
        <f>MIN(W$2:W$122)</f>
        <v>21.344354044999999</v>
      </c>
      <c r="X124" s="12">
        <f>MIN(X$2:X$122)</f>
        <v>3.1065736737106824</v>
      </c>
      <c r="Y124" s="12"/>
      <c r="Z124" s="14">
        <f>MIN(Z$2:Z$122)</f>
        <v>0</v>
      </c>
      <c r="AA124" s="12">
        <f>MIN(AA$2:AA$122)</f>
        <v>0</v>
      </c>
      <c r="AB124" s="12"/>
      <c r="AC124" s="14">
        <f>MIN(AC$2:AC$122)</f>
        <v>0</v>
      </c>
      <c r="AD124" s="12">
        <f>MIN(AD$2:AD$122)</f>
        <v>0</v>
      </c>
      <c r="AE124" s="12"/>
      <c r="AF124" s="14">
        <f>MIN(AF$2:AF$122)</f>
        <v>0</v>
      </c>
      <c r="AG124" s="12">
        <f>MIN(AG$2:AG$122)</f>
        <v>0</v>
      </c>
      <c r="AH124" s="12"/>
      <c r="AI124" s="14">
        <f>MIN(AI$2:AI$122)</f>
        <v>0</v>
      </c>
      <c r="AJ124" s="12">
        <f>MIN(AJ$2:AJ$122)</f>
        <v>0</v>
      </c>
      <c r="AK124" s="12"/>
    </row>
    <row r="125" spans="1:37" ht="14.45" customHeight="1" x14ac:dyDescent="0.2">
      <c r="C125" s="10" t="s">
        <v>325</v>
      </c>
      <c r="N125" s="11">
        <f>AVERAGE(N$2:N$122)</f>
        <v>19.20936359658678</v>
      </c>
      <c r="O125" s="13">
        <f>AVERAGE(O$2:O$122)</f>
        <v>2.7933837422814665</v>
      </c>
      <c r="P125" s="13"/>
      <c r="Q125" s="11">
        <f>AVERAGE(Q$2:Q$122)</f>
        <v>3.0142386247479331</v>
      </c>
      <c r="R125" s="13">
        <f>AVERAGE(R$2:R$122)</f>
        <v>1.2678777272234487</v>
      </c>
      <c r="S125" s="13"/>
      <c r="T125" s="14">
        <f>AVERAGE(T$2:T$122)</f>
        <v>33580.991805093545</v>
      </c>
      <c r="U125" s="12">
        <f>AVERAGE(U$2:U$122)</f>
        <v>9.7757065581454619</v>
      </c>
      <c r="V125" s="12"/>
      <c r="W125" s="14">
        <f>AVERAGE(W$2:W$122)</f>
        <v>13847.16065030822</v>
      </c>
      <c r="X125" s="12">
        <f>AVERAGE(X$2:X$122)</f>
        <v>8.5357736241819122</v>
      </c>
      <c r="Y125" s="12"/>
      <c r="Z125" s="14">
        <f>AVERAGE(Z$2:Z$122)</f>
        <v>2314.8865357824288</v>
      </c>
      <c r="AA125" s="12">
        <f>AVERAGE(AA$2:AA$122)</f>
        <v>2.7774591672358979</v>
      </c>
      <c r="AB125" s="12"/>
      <c r="AC125" s="14">
        <f>AVERAGE(AC$2:AC$122)</f>
        <v>514.70756560867778</v>
      </c>
      <c r="AD125" s="12">
        <f>AVERAGE(AD$2:AD$122)</f>
        <v>3.3611964783382837</v>
      </c>
      <c r="AE125" s="12"/>
      <c r="AF125" s="14">
        <f>AVERAGE(AF$2:AF$122)</f>
        <v>2508.4852067032393</v>
      </c>
      <c r="AG125" s="12">
        <f>AVERAGE(AG$2:AG$122)</f>
        <v>3.8878136665273741</v>
      </c>
      <c r="AH125" s="12"/>
      <c r="AI125" s="14">
        <f>AVERAGE(AI$2:AI$122)</f>
        <v>3238.2933813397435</v>
      </c>
      <c r="AJ125" s="12">
        <f>AVERAGE(AJ$2:AJ$122)</f>
        <v>6.4565499681108456</v>
      </c>
      <c r="AK125" s="12"/>
    </row>
    <row r="126" spans="1:37" ht="14.45" customHeight="1" x14ac:dyDescent="0.2">
      <c r="C126" s="10" t="s">
        <v>326</v>
      </c>
      <c r="N126" s="11">
        <f>MEDIAN(N$2:N$122)</f>
        <v>16.910714290000001</v>
      </c>
      <c r="O126" s="13">
        <f>MEDIAN(O$2:O$122)</f>
        <v>2.8853990974660686</v>
      </c>
      <c r="P126" s="13"/>
      <c r="Q126" s="11">
        <f>MEDIAN(Q$2:Q$122)</f>
        <v>2.8166666669999998</v>
      </c>
      <c r="R126" s="13">
        <f>MEDIAN(R$2:R$122)</f>
        <v>1.3393774414194752</v>
      </c>
      <c r="S126" s="13"/>
      <c r="T126" s="14">
        <f>MEDIAN(T$2:T$122)</f>
        <v>22739.33281</v>
      </c>
      <c r="U126" s="12">
        <f>MEDIAN(U$2:U$122)</f>
        <v>10.031895402641581</v>
      </c>
      <c r="V126" s="12"/>
      <c r="W126" s="14">
        <f>MEDIAN(W$2:W$122)</f>
        <v>6293.6775299999999</v>
      </c>
      <c r="X126" s="12">
        <f>MEDIAN(X$2:X$122)</f>
        <v>8.7474597187961969</v>
      </c>
      <c r="Y126" s="12"/>
      <c r="Z126" s="14">
        <f>MEDIAN(Z$2:Z$122)</f>
        <v>0</v>
      </c>
      <c r="AA126" s="12">
        <f>MEDIAN(AA$2:AA$122)</f>
        <v>0</v>
      </c>
      <c r="AB126" s="12"/>
      <c r="AC126" s="14">
        <f>MEDIAN(AC$2:AC$122)</f>
        <v>44.649445669999999</v>
      </c>
      <c r="AD126" s="12">
        <f>MEDIAN(AD$2:AD$122)</f>
        <v>3.820991463922343</v>
      </c>
      <c r="AE126" s="12"/>
      <c r="AF126" s="14">
        <f>MEDIAN(AF$2:AF$122)</f>
        <v>100.8614108</v>
      </c>
      <c r="AG126" s="12">
        <f>MEDIAN(AG$2:AG$122)</f>
        <v>4.623613171743421</v>
      </c>
      <c r="AH126" s="12"/>
      <c r="AI126" s="14">
        <f>MEDIAN(AI$2:AI$122)</f>
        <v>1816.4431999999999</v>
      </c>
      <c r="AJ126" s="12">
        <f>MEDIAN(AJ$2:AJ$122)</f>
        <v>7.5051859571999344</v>
      </c>
      <c r="AK126" s="12"/>
    </row>
    <row r="127" spans="1:37" ht="14.45" customHeight="1" x14ac:dyDescent="0.2">
      <c r="C127" s="10" t="s">
        <v>327</v>
      </c>
      <c r="N127" s="11">
        <f>MAX(N$2:N$122)</f>
        <v>60.5</v>
      </c>
      <c r="O127" s="13">
        <f>MAX(O$2:O$122)</f>
        <v>4.1190371748124726</v>
      </c>
      <c r="P127" s="13"/>
      <c r="Q127" s="11">
        <f>MAX(Q$2:Q$122)</f>
        <v>9.9499999999999993</v>
      </c>
      <c r="R127" s="13">
        <f>MAX(R$2:R$122)</f>
        <v>2.3933394562625097</v>
      </c>
      <c r="S127" s="13"/>
      <c r="T127" s="14">
        <f>MAX(T$2:T$122)</f>
        <v>239051.78779999999</v>
      </c>
      <c r="U127" s="12">
        <f>MAX(U$2:U$122)</f>
        <v>12.384439675981648</v>
      </c>
      <c r="V127" s="12"/>
      <c r="W127" s="14">
        <f>MAX(W$2:W$122)</f>
        <v>132567.97080000001</v>
      </c>
      <c r="X127" s="12">
        <f>MAX(X$2:X$122)</f>
        <v>11.794858323317033</v>
      </c>
      <c r="Y127" s="12"/>
      <c r="Z127" s="14">
        <f>MAX(Z$2:Z$122)</f>
        <v>63531.670749999997</v>
      </c>
      <c r="AA127" s="12">
        <f>MAX(AA$2:AA$122)</f>
        <v>11.059309552571039</v>
      </c>
      <c r="AB127" s="12"/>
      <c r="AC127" s="14">
        <f>MAX(AC$2:AC$122)</f>
        <v>6255.7840500000002</v>
      </c>
      <c r="AD127" s="12">
        <f>MAX(AD$2:AD$122)</f>
        <v>8.7414216020577111</v>
      </c>
      <c r="AE127" s="12"/>
      <c r="AF127" s="14">
        <f>MAX(AF$2:AF$122)</f>
        <v>55848.733769999999</v>
      </c>
      <c r="AG127" s="12">
        <f>MAX(AG$2:AG$122)</f>
        <v>10.930420037610425</v>
      </c>
      <c r="AH127" s="12"/>
      <c r="AI127" s="14">
        <f>MAX(AI$2:AI$122)</f>
        <v>62889.685279999998</v>
      </c>
      <c r="AJ127" s="12">
        <f>MAX(AJ$2:AJ$122)</f>
        <v>11.049153343964111</v>
      </c>
      <c r="AK127" s="12"/>
    </row>
    <row r="128" spans="1:37" ht="14.45" customHeight="1" x14ac:dyDescent="0.2">
      <c r="C128" s="10"/>
    </row>
    <row r="129" spans="1:37" ht="14.45" customHeight="1" x14ac:dyDescent="0.2">
      <c r="C129" s="10"/>
      <c r="N129" s="14" t="s">
        <v>328</v>
      </c>
      <c r="Q129" s="14" t="s">
        <v>328</v>
      </c>
      <c r="T129" s="14" t="s">
        <v>328</v>
      </c>
      <c r="W129" s="14" t="s">
        <v>328</v>
      </c>
      <c r="Z129" s="14" t="s">
        <v>328</v>
      </c>
      <c r="AC129" s="14" t="s">
        <v>328</v>
      </c>
      <c r="AF129" s="14" t="s">
        <v>328</v>
      </c>
      <c r="AI129" s="14" t="s">
        <v>328</v>
      </c>
    </row>
    <row r="130" spans="1:37" ht="14.45" customHeight="1" x14ac:dyDescent="0.25">
      <c r="C130" s="15" t="s">
        <v>329</v>
      </c>
      <c r="N130" s="11">
        <v>3.8</v>
      </c>
      <c r="O130" s="11">
        <f>EXP(N130)</f>
        <v>44.701184493300815</v>
      </c>
      <c r="Q130" s="11">
        <v>1.9</v>
      </c>
      <c r="R130" s="11">
        <f>EXP(Q130)</f>
        <v>6.6858944422792685</v>
      </c>
      <c r="T130" s="11">
        <v>11.7</v>
      </c>
      <c r="U130" s="14">
        <f>EXP(T130)</f>
        <v>120571.71498645052</v>
      </c>
      <c r="V130" s="11"/>
      <c r="W130" s="11">
        <v>10.7</v>
      </c>
      <c r="X130" s="14">
        <f>EXP(W130)</f>
        <v>44355.855130297838</v>
      </c>
      <c r="Y130" s="11"/>
      <c r="Z130" s="11">
        <v>9.5</v>
      </c>
      <c r="AA130" s="14">
        <f>EXP(Z130)</f>
        <v>13359.726829661873</v>
      </c>
      <c r="AB130" s="11"/>
      <c r="AC130" s="11">
        <v>8</v>
      </c>
      <c r="AD130" s="14">
        <f>EXP(AC130)</f>
        <v>2980.9579870417283</v>
      </c>
      <c r="AE130" s="11"/>
      <c r="AF130" s="11">
        <v>9.5</v>
      </c>
      <c r="AG130" s="14">
        <f>EXP(AF130)</f>
        <v>13359.726829661873</v>
      </c>
      <c r="AH130" s="11"/>
      <c r="AI130" s="11">
        <v>9.3000000000000007</v>
      </c>
      <c r="AJ130" s="14">
        <f>EXP(AI130)</f>
        <v>10938.019208165191</v>
      </c>
      <c r="AK130" s="11"/>
    </row>
    <row r="131" spans="1:37" s="18" customFormat="1" ht="14.45" customHeight="1" x14ac:dyDescent="0.25">
      <c r="A131" s="16"/>
      <c r="B131" s="16"/>
      <c r="C131" s="17" t="s">
        <v>330</v>
      </c>
      <c r="I131" s="19"/>
      <c r="J131" s="19"/>
      <c r="K131" s="19"/>
      <c r="L131" s="19"/>
      <c r="M131" s="19"/>
      <c r="N131" s="20">
        <f>(N130+N132)/2</f>
        <v>2.65</v>
      </c>
      <c r="O131" s="20">
        <f>EXP(N131)</f>
        <v>14.154038645375801</v>
      </c>
      <c r="Q131" s="20">
        <f>(Q130+Q132)/2</f>
        <v>1.05</v>
      </c>
      <c r="R131" s="20">
        <f>EXP(Q131)</f>
        <v>2.8576511180631639</v>
      </c>
      <c r="T131" s="20">
        <f>(T130+T132)/2</f>
        <v>9.6</v>
      </c>
      <c r="U131" s="21">
        <f>EXP(T131)</f>
        <v>14764.781565577267</v>
      </c>
      <c r="W131" s="20">
        <f>(W130+W132)/2</f>
        <v>8.1</v>
      </c>
      <c r="X131" s="21">
        <f>EXP(W131)</f>
        <v>3294.4680752838403</v>
      </c>
      <c r="Z131" s="20">
        <f>(Z130+Z132)/2</f>
        <v>5.0999999999999996</v>
      </c>
      <c r="AA131" s="21">
        <f>EXP(Z131)</f>
        <v>164.0219072999017</v>
      </c>
      <c r="AC131" s="20">
        <f>(AC130+AC132)/2</f>
        <v>4.5</v>
      </c>
      <c r="AD131" s="21">
        <f>EXP(AC131)</f>
        <v>90.017131300521811</v>
      </c>
      <c r="AF131" s="20">
        <f>(AF130+AF132)/2</f>
        <v>6.25</v>
      </c>
      <c r="AG131" s="21">
        <f>EXP(AF131)</f>
        <v>518.01282466834198</v>
      </c>
      <c r="AI131" s="20">
        <f>(AI130+AI132)/2</f>
        <v>6.4</v>
      </c>
      <c r="AJ131" s="21">
        <f>EXP(AI131)</f>
        <v>601.84503787208223</v>
      </c>
    </row>
    <row r="132" spans="1:37" ht="14.45" customHeight="1" x14ac:dyDescent="0.25">
      <c r="C132" s="15" t="s">
        <v>331</v>
      </c>
      <c r="N132" s="11">
        <v>1.5</v>
      </c>
      <c r="O132" s="11">
        <f>EXP(N132)</f>
        <v>4.4816890703380645</v>
      </c>
      <c r="Q132" s="11">
        <v>0.2</v>
      </c>
      <c r="R132" s="11">
        <f>EXP(Q132)</f>
        <v>1.2214027581601699</v>
      </c>
      <c r="T132" s="11">
        <v>7.5</v>
      </c>
      <c r="U132" s="14">
        <f>EXP(T132)</f>
        <v>1808.0424144560632</v>
      </c>
      <c r="V132" s="11"/>
      <c r="W132" s="11">
        <v>5.5</v>
      </c>
      <c r="X132" s="14">
        <f>EXP(W132)</f>
        <v>244.69193226422038</v>
      </c>
      <c r="Y132" s="11"/>
      <c r="Z132" s="11">
        <v>0.7</v>
      </c>
      <c r="AA132" s="14">
        <f>EXP(Z132)</f>
        <v>2.0137527074704766</v>
      </c>
      <c r="AB132" s="11"/>
      <c r="AC132" s="11">
        <v>1</v>
      </c>
      <c r="AD132" s="14">
        <f>EXP(AC132)</f>
        <v>2.7182818284590451</v>
      </c>
      <c r="AE132" s="11"/>
      <c r="AF132" s="11">
        <v>3</v>
      </c>
      <c r="AG132" s="14">
        <f>EXP(AF132)</f>
        <v>20.085536923187668</v>
      </c>
      <c r="AH132" s="11"/>
      <c r="AI132" s="11">
        <v>3.5</v>
      </c>
      <c r="AJ132" s="14">
        <f>EXP(AI132)</f>
        <v>33.115451958692312</v>
      </c>
      <c r="AK132" s="11"/>
    </row>
  </sheetData>
  <sheetProtection formatCells="0" formatColumns="0" formatRows="0" sort="0" autoFilter="0"/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 for QCA</vt:lpstr>
    </vt:vector>
  </TitlesOfParts>
  <Company>The University of York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Murray Rudd</dc:creator>
  <cp:lastModifiedBy>Murray Rudd</cp:lastModifiedBy>
  <dcterms:created xsi:type="dcterms:W3CDTF">2015-07-19T14:23:16Z</dcterms:created>
  <dcterms:modified xsi:type="dcterms:W3CDTF">2015-07-19T14:23:35Z</dcterms:modified>
</cp:coreProperties>
</file>