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pentobarbital sodium group" sheetId="1" r:id="rId1"/>
    <sheet name="chloral hydrate group" sheetId="2" r:id="rId2"/>
  </sheets>
  <calcPr calcId="152511"/>
</workbook>
</file>

<file path=xl/calcChain.xml><?xml version="1.0" encoding="utf-8"?>
<calcChain xmlns="http://schemas.openxmlformats.org/spreadsheetml/2006/main">
  <c r="J122" i="1" l="1"/>
  <c r="I89" i="1"/>
  <c r="H89" i="1"/>
  <c r="H38" i="1"/>
  <c r="J18" i="1"/>
  <c r="J15" i="1"/>
  <c r="H15" i="1"/>
  <c r="J97" i="1"/>
  <c r="H97" i="1"/>
  <c r="I9" i="1"/>
  <c r="H9" i="1"/>
  <c r="I153" i="2"/>
  <c r="H153" i="2"/>
  <c r="J113" i="2"/>
  <c r="H109" i="2"/>
  <c r="J155" i="2"/>
  <c r="I155" i="2"/>
  <c r="H155" i="2"/>
</calcChain>
</file>

<file path=xl/sharedStrings.xml><?xml version="1.0" encoding="utf-8"?>
<sst xmlns="http://schemas.openxmlformats.org/spreadsheetml/2006/main" count="608" uniqueCount="378">
  <si>
    <t>Normalized abundance</t>
  </si>
  <si>
    <t>Accession</t>
  </si>
  <si>
    <t>Peptide count</t>
  </si>
  <si>
    <t>Confidence score</t>
  </si>
  <si>
    <t>Description</t>
  </si>
  <si>
    <t>B1</t>
    <phoneticPr fontId="1" type="noConversion"/>
  </si>
  <si>
    <t>A1</t>
    <phoneticPr fontId="1" type="noConversion"/>
  </si>
  <si>
    <t>B2</t>
    <phoneticPr fontId="1" type="noConversion"/>
  </si>
  <si>
    <t>A2</t>
    <phoneticPr fontId="1" type="noConversion"/>
  </si>
  <si>
    <t>B3</t>
    <phoneticPr fontId="1" type="noConversion"/>
  </si>
  <si>
    <t>A3</t>
    <phoneticPr fontId="1" type="noConversion"/>
  </si>
  <si>
    <t>1433Z_RAT</t>
  </si>
  <si>
    <t>14-3-3 protein zeta/delta OS=Rattus norvegicus GN=Ywhaz PE=1 SV=1</t>
  </si>
  <si>
    <t>22P1_RAT</t>
  </si>
  <si>
    <t>Cystatin-related protein 1 OS=Rattus norvegicus GN=Andpro PE=1 SV=1</t>
  </si>
  <si>
    <t>22P2_RAT</t>
  </si>
  <si>
    <t>Cystatin-related protein 2 OS=Rattus norvegicus GN=Crp2 PE=2 SV=1</t>
  </si>
  <si>
    <t>6PGL_RAT</t>
  </si>
  <si>
    <t>6-phosphogluconolactonase OS=Rattus norvegicus GN=Pgls PE=1 SV=1</t>
  </si>
  <si>
    <t>A1AG_RAT</t>
  </si>
  <si>
    <t>Alpha-1-acid glycoprotein OS=Rattus norvegicus GN=Orm1 PE=2 SV=1</t>
  </si>
  <si>
    <t>A1AT_RAT</t>
  </si>
  <si>
    <t>Alpha-1-antiproteinase OS=Rattus norvegicus GN=Serpina1 PE=1 SV=2</t>
  </si>
  <si>
    <t>A1I3_RAT</t>
  </si>
  <si>
    <t>Alpha-1-inhibitor 3 OS=Rattus norvegicus GN=A1i3 PE=1 SV=1</t>
  </si>
  <si>
    <t>A1M_RAT</t>
  </si>
  <si>
    <t>Alpha-1-macroglobulin OS=Rattus norvegicus GN=A1m PE=1 SV=1</t>
  </si>
  <si>
    <t>ABHEB_RAT</t>
  </si>
  <si>
    <t>Alpha/beta hydrolase domain-containing protein 14B OS=Rattus norvegicus GN=Abhd14b PE=2 SV=1</t>
  </si>
  <si>
    <t>ACTB_RAT;ACTG_RAT</t>
  </si>
  <si>
    <t>Actin, cytoplasmic 1 OS=Rattus norvegicus GN=Actb PE=1 SV=1</t>
  </si>
  <si>
    <t>AFAM_RAT</t>
  </si>
  <si>
    <t>Afamin OS=Rattus norvegicus GN=Afm PE=2 SV=1</t>
  </si>
  <si>
    <t>ALBU_RAT</t>
  </si>
  <si>
    <t>Serum albumin OS=Rattus norvegicus GN=Alb PE=1 SV=2</t>
  </si>
  <si>
    <t>AMBP_RAT</t>
  </si>
  <si>
    <t>Protein AMBP OS=Rattus norvegicus GN=Ambp PE=1 SV=1</t>
  </si>
  <si>
    <t>AMPE_RAT</t>
  </si>
  <si>
    <t>Glutamyl aminopeptidase OS=Rattus norvegicus GN=Enpep PE=1 SV=2</t>
  </si>
  <si>
    <t>AMPN_RAT</t>
  </si>
  <si>
    <t>Aminopeptidase N OS=Rattus norvegicus GN=Anpep PE=1 SV=2</t>
  </si>
  <si>
    <t>AMYP_RAT</t>
  </si>
  <si>
    <t>Pancreatic alpha-amylase OS=Rattus norvegicus GN=Amy2 PE=2 SV=2</t>
  </si>
  <si>
    <t>ANGT_RAT</t>
  </si>
  <si>
    <t>Angiotensinogen OS=Rattus norvegicus GN=Agt PE=1 SV=1</t>
  </si>
  <si>
    <t>ANTR1_RAT</t>
  </si>
  <si>
    <t>Anthrax toxin receptor 1 OS=Rattus norvegicus GN=Antxr1 PE=2 SV=2</t>
  </si>
  <si>
    <t>APOA1_RAT</t>
  </si>
  <si>
    <t>Apolipoprotein A-I OS=Rattus norvegicus GN=Apoa1 PE=1 SV=2</t>
  </si>
  <si>
    <t>APOA4_RAT</t>
  </si>
  <si>
    <t>Apolipoprotein A-IV OS=Rattus norvegicus GN=Apoa4 PE=2 SV=2</t>
  </si>
  <si>
    <t>APOE_RAT</t>
  </si>
  <si>
    <t>Apolipoprotein E OS=Rattus norvegicus GN=Apoe PE=1 SV=2</t>
  </si>
  <si>
    <t>APOH_RAT</t>
  </si>
  <si>
    <t>Beta-2-glycoprotein 1 OS=Rattus norvegicus GN=Apoh PE=2 SV=2</t>
  </si>
  <si>
    <t>APOM_RAT</t>
  </si>
  <si>
    <t>Apolipoprotein M OS=Rattus norvegicus GN=Apom PE=1 SV=2</t>
  </si>
  <si>
    <t>B2MG_RAT</t>
  </si>
  <si>
    <t>Beta-2-microglobulin OS=Rattus norvegicus GN=B2m PE=1 SV=1</t>
  </si>
  <si>
    <t>BGLR_RAT</t>
  </si>
  <si>
    <t>Beta-glucuronidase OS=Rattus norvegicus GN=Gusb PE=2 SV=1</t>
  </si>
  <si>
    <t>CADH1_RAT</t>
  </si>
  <si>
    <t>Cadherin-1 OS=Rattus norvegicus GN=Cdh1 PE=1 SV=1</t>
  </si>
  <si>
    <t>CALM_RAT</t>
  </si>
  <si>
    <t>Calmodulin OS=Rattus norvegicus GN=Calm1 PE=1 SV=2</t>
  </si>
  <si>
    <t>CATB_RAT</t>
  </si>
  <si>
    <t>Cathepsin B OS=Rattus norvegicus GN=Ctsb PE=1 SV=2</t>
  </si>
  <si>
    <t>CATC_RAT</t>
  </si>
  <si>
    <t>Dipeptidyl peptidase 1 OS=Rattus norvegicus GN=Ctsc PE=1 SV=3</t>
  </si>
  <si>
    <t>CATD_RAT</t>
  </si>
  <si>
    <t>Cathepsin D OS=Rattus norvegicus GN=Ctsd PE=1 SV=1</t>
  </si>
  <si>
    <t>CATL1_RAT</t>
  </si>
  <si>
    <t>Cathepsin L1 OS=Rattus norvegicus GN=Ctsl1 PE=1 SV=2</t>
  </si>
  <si>
    <t>CBG_RAT</t>
  </si>
  <si>
    <t>Corticosteroid-binding globulin OS=Rattus norvegicus GN=Serpina6 PE=1 SV=2</t>
  </si>
  <si>
    <t>CBPQ_RAT</t>
  </si>
  <si>
    <t>Carboxypeptidase Q OS=Rattus norvegicus GN=Cpq PE=1 SV=1</t>
  </si>
  <si>
    <t>CD14_RAT</t>
  </si>
  <si>
    <t>Monocyte differentiation antigen CD14 OS=Rattus norvegicus GN=Cd14 PE=2 SV=2</t>
  </si>
  <si>
    <t>CD44_RAT</t>
  </si>
  <si>
    <t>CD44 antigen OS=Rattus norvegicus GN=Cd44 PE=1 SV=2</t>
  </si>
  <si>
    <t>CD48_RAT</t>
  </si>
  <si>
    <t>CD48 antigen OS=Rattus norvegicus GN=Cd48 PE=1 SV=1</t>
  </si>
  <si>
    <t>CD59_RAT</t>
  </si>
  <si>
    <t>CD59 glycoprotein OS=Rattus norvegicus GN=Cd59 PE=1 SV=2</t>
  </si>
  <si>
    <t>CDHR5_RAT</t>
  </si>
  <si>
    <t>Cadherin-related family member 5 OS=Rattus norvegicus GN=Cdhr5 PE=1 SV=1</t>
  </si>
  <si>
    <t>CERU_RAT</t>
  </si>
  <si>
    <t>Ceruloplasmin OS=Rattus norvegicus GN=Cp PE=1 SV=3</t>
  </si>
  <si>
    <t>CFAD_RAT</t>
  </si>
  <si>
    <t>Complement factor D OS=Rattus norvegicus GN=Cfd PE=1 SV=2</t>
  </si>
  <si>
    <t>CLUS_RAT</t>
  </si>
  <si>
    <t>Clusterin OS=Rattus norvegicus GN=Clu PE=1 SV=2</t>
  </si>
  <si>
    <t>CO3_RAT</t>
  </si>
  <si>
    <t>Complement C3 OS=Rattus norvegicus GN=C3 PE=1 SV=3</t>
  </si>
  <si>
    <t>CO4_RAT</t>
  </si>
  <si>
    <t>Complement C4 OS=Rattus norvegicus GN=C4 PE=1 SV=3</t>
  </si>
  <si>
    <t>COL12_RAT</t>
  </si>
  <si>
    <t>Collectin-12 OS=Rattus norvegicus GN=Colec12 PE=2 SV=1</t>
  </si>
  <si>
    <t>CUBN_RAT</t>
  </si>
  <si>
    <t>Cubilin OS=Rattus norvegicus GN=Cubn PE=1 SV=2</t>
  </si>
  <si>
    <t>CYTC_RAT</t>
  </si>
  <si>
    <t>Cystatin-C OS=Rattus norvegicus GN=Cst3 PE=1 SV=2</t>
  </si>
  <si>
    <t>DIAC_RAT</t>
  </si>
  <si>
    <t>Di-N-acetylchitobiase OS=Rattus norvegicus GN=Ctbs PE=1 SV=1</t>
  </si>
  <si>
    <t>DNAS1_RAT</t>
  </si>
  <si>
    <t>Deoxyribonuclease-1 OS=Rattus norvegicus GN=Dnase1 PE=2 SV=1</t>
  </si>
  <si>
    <t>DPP2_RAT</t>
  </si>
  <si>
    <t>Dipeptidyl peptidase 2 OS=Rattus norvegicus GN=Dpp7 PE=1 SV=1</t>
  </si>
  <si>
    <t>DPP4_RAT</t>
  </si>
  <si>
    <t>Dipeptidyl peptidase 4 OS=Rattus norvegicus GN=Dpp4 PE=1 SV=2</t>
  </si>
  <si>
    <t>EGF_RAT</t>
  </si>
  <si>
    <t>Pro-epidermal growth factor OS=Rattus norvegicus GN=Egf PE=1 SV=2</t>
  </si>
  <si>
    <t>ENOA_RAT</t>
  </si>
  <si>
    <t>Alpha-enolase OS=Rattus norvegicus GN=Eno1 PE=1 SV=4</t>
  </si>
  <si>
    <t>ESAM_RAT</t>
  </si>
  <si>
    <t>Endothelial cell-selective adhesion molecule OS=Rattus norvegicus GN=Esam PE=2 SV=1</t>
  </si>
  <si>
    <t>EST1C_RAT</t>
  </si>
  <si>
    <t>Carboxylesterase 1C OS=Rattus norvegicus GN=Ces1c PE=1 SV=3</t>
  </si>
  <si>
    <t>EZRI_RAT</t>
  </si>
  <si>
    <t>Ezrin OS=Rattus norvegicus GN=Ezr PE=1 SV=3</t>
  </si>
  <si>
    <t>F151A_RAT</t>
  </si>
  <si>
    <t>Protein FAM151A OS=Rattus norvegicus GN=Fam151a PE=2 SV=1</t>
  </si>
  <si>
    <t>FBLN3_RAT</t>
  </si>
  <si>
    <t>EGF-containing fibulin-like extracellular matrix protein 1 OS=Rattus norvegicus GN=Efemp1 PE=1 SV=1</t>
  </si>
  <si>
    <t>FETUA_RAT</t>
  </si>
  <si>
    <t>Alpha-2-HS-glycoprotein OS=Rattus norvegicus GN=Ahsg PE=1 SV=2</t>
  </si>
  <si>
    <t>FETUB_RAT</t>
  </si>
  <si>
    <t>Fetuin-B OS=Rattus norvegicus GN=Fetub PE=2 SV=2</t>
  </si>
  <si>
    <t>FINC_RAT</t>
  </si>
  <si>
    <t>Fibronectin OS=Rattus norvegicus GN=Fn1 PE=1 SV=2</t>
  </si>
  <si>
    <t>G3P_RAT</t>
  </si>
  <si>
    <t>Glyceraldehyde-3-phosphate dehydrogenase OS=Rattus norvegicus GN=Gapdh PE=1 SV=3</t>
  </si>
  <si>
    <t>GELS_RAT</t>
  </si>
  <si>
    <t>Gelsolin OS=Rattus norvegicus GN=Gsn PE=1 SV=1</t>
  </si>
  <si>
    <t>GGH_RAT</t>
  </si>
  <si>
    <t>Gamma-glutamyl hydrolase OS=Rattus norvegicus GN=Ggh PE=1 SV=1</t>
  </si>
  <si>
    <t>GGT1_RAT</t>
  </si>
  <si>
    <t>Gamma-glutamyltranspeptidase 1 OS=Rattus norvegicus GN=Ggt1 PE=1 SV=4</t>
  </si>
  <si>
    <t>GILT_RAT</t>
  </si>
  <si>
    <t>Gamma-interferon-inducible lysosomal thiol reductase OS=Rattus norvegicus GN=Ifi30 PE=2 SV=1</t>
  </si>
  <si>
    <t>GPX3_RAT</t>
  </si>
  <si>
    <t>Glutathione peroxidase 3 OS=Rattus norvegicus GN=Gpx3 PE=2 SV=2</t>
  </si>
  <si>
    <t>GRN_RAT</t>
  </si>
  <si>
    <t>Granulins OS=Rattus norvegicus GN=Grn PE=1 SV=3</t>
  </si>
  <si>
    <t>HA11_RAT</t>
  </si>
  <si>
    <t>Class I histocompatibility antigen, Non-RT1.A alpha-1 chain OS=Rattus norvegicus GN=RT1-Aw2 PE=1 SV=1</t>
  </si>
  <si>
    <t>HBA_RAT</t>
  </si>
  <si>
    <t>Hemoglobin subunit alpha-1/2 OS=Rattus norvegicus GN=Hba1 PE=1 SV=3</t>
  </si>
  <si>
    <t>HEMO_RAT</t>
  </si>
  <si>
    <t>Hemopexin OS=Rattus norvegicus GN=Hpx PE=1 SV=3</t>
  </si>
  <si>
    <t>HPT_RAT</t>
  </si>
  <si>
    <t>Haptoglobin OS=Rattus norvegicus GN=Hp PE=1 SV=3</t>
  </si>
  <si>
    <t>HSP7C_RAT</t>
  </si>
  <si>
    <t>Heat shock cognate 71 kDa protein OS=Rattus norvegicus GN=Hspa8 PE=1 SV=1</t>
  </si>
  <si>
    <t>IGG2A_RAT</t>
  </si>
  <si>
    <t>Ig gamma-2A chain C region OS=Rattus norvegicus GN=Igg-2a PE=1 SV=1</t>
  </si>
  <si>
    <t>IGG2B_RAT</t>
  </si>
  <si>
    <t>Ig gamma-2B chain C region OS=Rattus norvegicus GN=Igh-1a PE=1 SV=1</t>
  </si>
  <si>
    <t>JAM1_RAT</t>
  </si>
  <si>
    <t>Junctional adhesion molecule A OS=Rattus norvegicus GN=F11r PE=2 SV=1</t>
  </si>
  <si>
    <t>K2C1_RAT</t>
  </si>
  <si>
    <t>Keratin, type II cytoskeletal 1 OS=Rattus norvegicus GN=Krt1 PE=2 SV=1</t>
  </si>
  <si>
    <t>K2C6A_RAT</t>
  </si>
  <si>
    <t>Keratin, type II cytoskeletal 6A OS=Rattus norvegicus GN=Krt6a PE=1 SV=1</t>
  </si>
  <si>
    <t>KACB_RAT</t>
  </si>
  <si>
    <t>Ig kappa chain C region, B allele OS=Rattus norvegicus PE=1 SV=1</t>
  </si>
  <si>
    <t>KLK1_RAT</t>
  </si>
  <si>
    <t>Kallikrein-1 OS=Rattus norvegicus GN=Ngfg PE=2 SV=2</t>
  </si>
  <si>
    <t>KLK7_RAT</t>
  </si>
  <si>
    <t>Glandular kallikrein-7, submandibular/renal OS=Rattus norvegicus GN=Klk7 PE=1 SV=1</t>
  </si>
  <si>
    <t>KLK9_RAT</t>
  </si>
  <si>
    <t>Submandibular glandular kallikrein-9 OS=Rattus norvegicus GN=Klk9 PE=1 SV=1</t>
  </si>
  <si>
    <t>KNT1_RAT</t>
  </si>
  <si>
    <t>T-kininogen 1 OS=Rattus norvegicus GN=Map1 PE=1 SV=2</t>
  </si>
  <si>
    <t>KVX01_RAT</t>
  </si>
  <si>
    <t>Ig kappa chain V region S211 OS=Rattus norvegicus PE=1 SV=1</t>
  </si>
  <si>
    <t>LAC2_RAT</t>
  </si>
  <si>
    <t>Ig lambda-2 chain C region OS=Rattus norvegicus PE=2 SV=1</t>
  </si>
  <si>
    <t>LG3BP_RAT</t>
  </si>
  <si>
    <t>Galectin-3-binding protein OS=Rattus norvegicus GN=Lgals3bp PE=1 SV=2</t>
  </si>
  <si>
    <t>LRP2_RAT</t>
  </si>
  <si>
    <t>Low-density lipoprotein receptor-related protein 2 OS=Rattus norvegicus GN=Lrp2 PE=1 SV=1</t>
  </si>
  <si>
    <t>LYAG_RAT</t>
  </si>
  <si>
    <t>Lysosomal alpha-glucosidase OS=Rattus norvegicus GN=Gaa PE=2 SV=1</t>
  </si>
  <si>
    <t>MDHC_RAT</t>
  </si>
  <si>
    <t>Malate dehydrogenase, cytoplasmic OS=Rattus norvegicus GN=Mdh1 PE=1 SV=3</t>
  </si>
  <si>
    <t>MEP1A_RAT</t>
  </si>
  <si>
    <t>Meprin A subunit alpha OS=Rattus norvegicus GN=Mep1a PE=1 SV=2</t>
  </si>
  <si>
    <t>MEP1B_RAT</t>
  </si>
  <si>
    <t>Meprin A subunit beta OS=Rattus norvegicus GN=Mep1b PE=1 SV=3</t>
  </si>
  <si>
    <t>MINP1_RAT</t>
  </si>
  <si>
    <t>Multiple inositol polyphosphate phosphatase 1 OS=Rattus norvegicus GN=Minpp1 PE=1 SV=3</t>
  </si>
  <si>
    <t>MUG1_RAT</t>
  </si>
  <si>
    <t>Murinoglobulin-1 OS=Rattus norvegicus GN=Mug1 PE=2 SV=1</t>
  </si>
  <si>
    <t>MUP_RAT</t>
  </si>
  <si>
    <t>Major urinary protein OS=Rattus norvegicus PE=1 SV=1</t>
  </si>
  <si>
    <t>MXRA8_RAT</t>
  </si>
  <si>
    <t>Matrix-remodeling-associated protein 8 OS=Rattus norvegicus GN=Mxra8 PE=2 SV=1</t>
  </si>
  <si>
    <t>NEP_RAT</t>
  </si>
  <si>
    <t>Neprilysin OS=Rattus norvegicus GN=Mme PE=1 SV=2</t>
  </si>
  <si>
    <t>NID2_RAT</t>
  </si>
  <si>
    <t>Nidogen-2 OS=Rattus norvegicus GN=Nid2 PE=2 SV=1</t>
  </si>
  <si>
    <t>NOV_RAT</t>
  </si>
  <si>
    <t>Protein NOV homolog OS=Rattus norvegicus GN=Nov PE=1 SV=1</t>
  </si>
  <si>
    <t>NUCB1_RAT</t>
  </si>
  <si>
    <t>Nucleobindin-1 OS=Rattus norvegicus GN=Nucb1 PE=1 SV=1</t>
  </si>
  <si>
    <t>OSTP_RAT</t>
  </si>
  <si>
    <t>Osteopontin OS=Rattus norvegicus GN=Spp1 PE=1 SV=2</t>
  </si>
  <si>
    <t>PARK7_RAT</t>
  </si>
  <si>
    <t>Protein DJ-1 OS=Rattus norvegicus GN=Park7 PE=1 SV=1</t>
  </si>
  <si>
    <t>PBAS_RAT</t>
  </si>
  <si>
    <t>Probasin OS=Rattus norvegicus GN=Pbsn PE=1 SV=1</t>
  </si>
  <si>
    <t>PDC6I_RAT</t>
  </si>
  <si>
    <t>Programmed cell death 6-interacting protein OS=Rattus norvegicus GN=Pdcd6ip PE=1 SV=2</t>
  </si>
  <si>
    <t>PEBP1_RAT</t>
  </si>
  <si>
    <t>Phosphatidylethanolamine-binding protein 1 OS=Rattus norvegicus GN=Pebp1 PE=1 SV=3</t>
  </si>
  <si>
    <t>PIGR_RAT</t>
  </si>
  <si>
    <t>Polymeric immunoglobulin receptor OS=Rattus norvegicus GN=Pigr PE=2 SV=1</t>
  </si>
  <si>
    <t>PLBL2_RAT</t>
  </si>
  <si>
    <t>Putative phospholipase B-like 2 OS=Rattus norvegicus GN=Plbd2 PE=1 SV=2</t>
  </si>
  <si>
    <t>PLMN_RAT</t>
  </si>
  <si>
    <t>Plasminogen OS=Rattus norvegicus GN=Plg PE=2 SV=2</t>
  </si>
  <si>
    <t>PPAL_RAT</t>
  </si>
  <si>
    <t>Lysosomal acid phosphatase OS=Rattus norvegicus GN=Acp2 PE=1 SV=1</t>
  </si>
  <si>
    <t>PSC1_RAT</t>
  </si>
  <si>
    <t>Prostatic steroid-binding protein C1 OS=Rattus norvegicus GN=Psbpc1 PE=1 SV=1</t>
  </si>
  <si>
    <t>PSC2_RAT</t>
  </si>
  <si>
    <t>Prostatic steroid-binding protein C2 OS=Rattus norvegicus GN=Psbpc2 PE=1 SV=1</t>
  </si>
  <si>
    <t>PTGDS_RAT</t>
  </si>
  <si>
    <t>Prostaglandin-H2 D-isomerase OS=Rattus norvegicus GN=Ptgds PE=1 SV=2</t>
  </si>
  <si>
    <t>QSOX1_RAT</t>
  </si>
  <si>
    <t>Sulfhydryl oxidase 1 OS=Rattus norvegicus GN=Qsox1 PE=1 SV=1</t>
  </si>
  <si>
    <t>REG3G_RAT</t>
  </si>
  <si>
    <t>Regenerating islet-derived protein 3-gamma OS=Rattus norvegicus GN=Reg3g PE=1 SV=1</t>
  </si>
  <si>
    <t>RISC_RAT</t>
  </si>
  <si>
    <t>Retinoid-inducible serine carboxypeptidase OS=Rattus norvegicus GN=Scpep1 PE=2 SV=1</t>
  </si>
  <si>
    <t>RNAS4_RAT</t>
  </si>
  <si>
    <t>Ribonuclease 4 OS=Rattus norvegicus GN=Rnase4 PE=1 SV=1</t>
  </si>
  <si>
    <t>ROB1_RAT</t>
  </si>
  <si>
    <t>Protein RoBo-1 OS=Rattus norvegicus PE=1 SV=1</t>
  </si>
  <si>
    <t>SAMP_RAT</t>
  </si>
  <si>
    <t>Serum amyloid P-component OS=Rattus norvegicus GN=Apcs PE=2 SV=2</t>
  </si>
  <si>
    <t>SAP_RAT</t>
  </si>
  <si>
    <t>Sulfated glycoprotein 1 OS=Rattus norvegicus GN=Psap PE=1 SV=1</t>
  </si>
  <si>
    <t>SG2A2_RAT</t>
  </si>
  <si>
    <t>Secretoglobin family 2A member 2 OS=Rattus norvegicus GN=Scgb2a2 PE=1 SV=1</t>
  </si>
  <si>
    <t>SLC31_RAT</t>
  </si>
  <si>
    <t>Neutral and basic amino acid transport protein rBAT OS=Rattus norvegicus GN=Slc3a1 PE=1 SV=1</t>
  </si>
  <si>
    <t>SODC_RAT</t>
  </si>
  <si>
    <t>Superoxide dismutase [Cu-Zn] OS=Rattus norvegicus GN=Sod1 PE=1 SV=2</t>
  </si>
  <si>
    <t>SPA3K_RAT</t>
  </si>
  <si>
    <t>Serine protease inhibitor A3K OS=Rattus norvegicus GN=Serpina3k PE=1 SV=3</t>
  </si>
  <si>
    <t>SPA3L_RAT</t>
  </si>
  <si>
    <t>Serine protease inhibitor A3L OS=Rattus norvegicus GN=Serpina3l PE=1 SV=3</t>
  </si>
  <si>
    <t>SPA3N_RAT</t>
  </si>
  <si>
    <t>Serine protease inhibitor A3N OS=Rattus norvegicus GN=Serpina3n PE=1 SV=3</t>
  </si>
  <si>
    <t>SPBP_RAT</t>
  </si>
  <si>
    <t>Prostatic spermine-binding protein OS=Rattus norvegicus GN=Sbp PE=1 SV=1</t>
  </si>
  <si>
    <t>THRB_RAT</t>
  </si>
  <si>
    <t>Prothrombin OS=Rattus norvegicus GN=F2 PE=1 SV=1</t>
  </si>
  <si>
    <t>TPIS_RAT</t>
  </si>
  <si>
    <t>Triosephosphate isomerase OS=Rattus norvegicus GN=Tpi1 PE=1 SV=2</t>
  </si>
  <si>
    <t>TRFE_RAT</t>
  </si>
  <si>
    <t>Serotransferrin OS=Rattus norvegicus GN=Tf PE=1 SV=3</t>
  </si>
  <si>
    <t>UP1_RAT</t>
  </si>
  <si>
    <t>Urinary protein 1 OS=Rattus norvegicus PE=1 SV=1</t>
  </si>
  <si>
    <t>UP2_RAT</t>
  </si>
  <si>
    <t>Urinary protein 2 OS=Rattus norvegicus PE=1 SV=1</t>
  </si>
  <si>
    <t>UP3_RAT</t>
  </si>
  <si>
    <t>Urinary protein 3 OS=Rattus norvegicus PE=2 SV=1</t>
  </si>
  <si>
    <t>UROK_RAT</t>
  </si>
  <si>
    <t>Urokinase-type plasminogen activator OS=Rattus norvegicus GN=Plau PE=1 SV=1</t>
  </si>
  <si>
    <t>UROM_RAT</t>
  </si>
  <si>
    <t>Uromodulin OS=Rattus norvegicus GN=Umod PE=2 SV=1</t>
  </si>
  <si>
    <t>VCAM1_RAT</t>
  </si>
  <si>
    <t>Vascular cell adhesion protein 1 OS=Rattus norvegicus GN=Vcam1 PE=2 SV=1</t>
  </si>
  <si>
    <t>VOME_RAT</t>
  </si>
  <si>
    <t>Vomeromodulin (Fragment) OS=Rattus norvegicus PE=2 SV=1</t>
  </si>
  <si>
    <t>VTDB_RAT</t>
  </si>
  <si>
    <t>Vitamin D-binding protein OS=Rattus norvegicus GN=Gc PE=1 SV=3</t>
  </si>
  <si>
    <t>WFDC2_RAT</t>
  </si>
  <si>
    <t>WAP four-disulfide core domain protein 2 OS=Rattus norvegicus GN=Wfdc2 PE=2 SV=1</t>
  </si>
  <si>
    <t>ZA2G_RAT</t>
  </si>
  <si>
    <t>Zinc-alpha-2-glycoprotein OS=Rattus norvegicus GN=Azgp1 PE=2 SV=1</t>
  </si>
  <si>
    <t>B7</t>
    <phoneticPr fontId="1" type="noConversion"/>
  </si>
  <si>
    <t>A7</t>
    <phoneticPr fontId="1" type="noConversion"/>
  </si>
  <si>
    <t>B8</t>
    <phoneticPr fontId="1" type="noConversion"/>
  </si>
  <si>
    <t>A8</t>
    <phoneticPr fontId="1" type="noConversion"/>
  </si>
  <si>
    <t>B9</t>
    <phoneticPr fontId="1" type="noConversion"/>
  </si>
  <si>
    <t>A9</t>
    <phoneticPr fontId="1" type="noConversion"/>
  </si>
  <si>
    <t>ACY1A_RAT</t>
  </si>
  <si>
    <t>Aminoacylase-1A OS=Rattus norvegicus GN=Acy1a PE=1 SV=1</t>
  </si>
  <si>
    <t>ACYP2_RAT</t>
  </si>
  <si>
    <t>Acylphosphatase-2 OS=Rattus norvegicus GN=Acyp2 PE=1 SV=2</t>
  </si>
  <si>
    <t>ALDOB_RAT</t>
  </si>
  <si>
    <t>Fructose-bisphosphate aldolase B OS=Rattus norvegicus GN=Aldob PE=1 SV=2</t>
  </si>
  <si>
    <t>ATRN_RAT</t>
  </si>
  <si>
    <t>Attractin OS=Rattus norvegicus GN=Atrn PE=2 SV=1</t>
  </si>
  <si>
    <t>BIN1_RAT</t>
  </si>
  <si>
    <t>Myc box-dependent-interacting protein 1 OS=Rattus norvegicus GN=Bin1 PE=1 SV=1</t>
  </si>
  <si>
    <t>BTD_RAT</t>
  </si>
  <si>
    <t>Biotinidase OS=Rattus norvegicus GN=Btd PE=2 SV=1</t>
  </si>
  <si>
    <t>CAH1_RAT</t>
  </si>
  <si>
    <t>Carbonic anhydrase 1 OS=Rattus norvegicus GN=Ca1 PE=1 SV=1</t>
  </si>
  <si>
    <t>CAH3_RAT</t>
  </si>
  <si>
    <t>Carbonic anhydrase 3 OS=Rattus norvegicus GN=Ca3 PE=1 SV=3</t>
  </si>
  <si>
    <t>CATH_RAT</t>
  </si>
  <si>
    <t>Pro-cathepsin H OS=Rattus norvegicus GN=Ctsh PE=1 SV=1</t>
  </si>
  <si>
    <t>CD320_RAT</t>
  </si>
  <si>
    <t>CD320 antigen OS=Rattus norvegicus GN=Cd320 PE=2 SV=1</t>
  </si>
  <si>
    <t>COMP_RAT</t>
  </si>
  <si>
    <t>Cartilage oligomeric matrix protein OS=Rattus norvegicus GN=Comp PE=1 SV=1</t>
  </si>
  <si>
    <t>CRP_RAT</t>
  </si>
  <si>
    <t>C-reactive protein OS=Rattus norvegicus GN=Crp PE=1 SV=1</t>
  </si>
  <si>
    <t>F16P1_RAT</t>
  </si>
  <si>
    <t>Fructose-1,6-bisphosphatase 1 OS=Rattus norvegicus GN=Fbp1 PE=1 SV=2</t>
  </si>
  <si>
    <t>FUCO_RAT</t>
  </si>
  <si>
    <t>Tissue alpha-L-fucosidase OS=Rattus norvegicus GN=Fuca1 PE=1 SV=1</t>
  </si>
  <si>
    <t>GSH1_RAT</t>
  </si>
  <si>
    <t>Glutamate--cysteine ligase catalytic subunit OS=Rattus norvegicus GN=Gclc PE=1 SV=2</t>
  </si>
  <si>
    <t>HA12_RAT</t>
  </si>
  <si>
    <t>RT1 class I histocompatibility antigen, AA alpha chain OS=Rattus norvegicus PE=1 SV=2</t>
  </si>
  <si>
    <t>IGG2C_RAT</t>
  </si>
  <si>
    <t>Ig gamma-2C chain C region OS=Rattus norvegicus PE=2 SV=1</t>
  </si>
  <si>
    <t>K1C10_RAT</t>
  </si>
  <si>
    <t>Keratin, type I cytoskeletal 10 OS=Rattus norvegicus GN=Krt10 PE=2 SV=1</t>
  </si>
  <si>
    <t>KNT2_RAT</t>
  </si>
  <si>
    <t>T-kininogen 2 OS=Rattus norvegicus PE=1 SV=2</t>
  </si>
  <si>
    <t>LDHB_RAT</t>
  </si>
  <si>
    <t>L-lactate dehydrogenase B chain OS=Rattus norvegicus GN=Ldhb PE=1 SV=2</t>
  </si>
  <si>
    <t>LHPP_RAT</t>
  </si>
  <si>
    <t>Phospholysine phosphohistidine inorganic pyrophosphate phosphatase OS=Rattus norvegicus GN=Lhpp PE=2 SV=1</t>
  </si>
  <si>
    <t>LYPA1_RAT</t>
  </si>
  <si>
    <t>Acyl-protein thioesterase 1 OS=Rattus norvegicus GN=Lypla1 PE=1 SV=1</t>
  </si>
  <si>
    <t>MTND_RAT</t>
  </si>
  <si>
    <t>1,2-dihydroxy-3-keto-5-methylthiopentene dioxygenase OS=Rattus norvegicus GN=Adi1 PE=2 SV=1</t>
  </si>
  <si>
    <t>MUP_RATRT</t>
  </si>
  <si>
    <t>Major urinary protein (Fragments) OS=Rattus rattus PE=1 SV=2</t>
  </si>
  <si>
    <t>MYG_RAT</t>
  </si>
  <si>
    <t>Myoglobin OS=Rattus norvegicus GN=Mb PE=1 SV=3</t>
  </si>
  <si>
    <t>NAGAB_RAT</t>
  </si>
  <si>
    <t>Alpha-N-acetylgalactosaminidase OS=Rattus norvegicus GN=Naga PE=2 SV=1</t>
  </si>
  <si>
    <t>NHRF1_RAT</t>
  </si>
  <si>
    <t>Na(+)/H(+) exchange regulatory cofactor NHE-RF1 OS=Rattus norvegicus GN=Slc9a3r1 PE=1 SV=3</t>
  </si>
  <si>
    <t>NHRF3_RAT</t>
  </si>
  <si>
    <t>Na(+)/H(+) exchange regulatory cofactor NHE-RF3 OS=Rattus norvegicus GN=Pdzk1 PE=1 SV=2</t>
  </si>
  <si>
    <t>NID1_RAT</t>
  </si>
  <si>
    <t>Nidogen-1 (Fragment) OS=Rattus norvegicus GN=Nid1 PE=2 SV=2</t>
  </si>
  <si>
    <t>NPTN_RAT</t>
  </si>
  <si>
    <t>Neuroplastin OS=Rattus norvegicus GN=Nptn PE=1 SV=2</t>
  </si>
  <si>
    <t>NTF2_RAT</t>
  </si>
  <si>
    <t>Nuclear transport factor 2 OS=Rattus norvegicus GN=Nutf2 PE=1 SV=1</t>
  </si>
  <si>
    <t>PGAM1_RAT</t>
  </si>
  <si>
    <t>Phosphoglycerate mutase 1 OS=Rattus norvegicus GN=Pgam1 PE=1 SV=4</t>
  </si>
  <si>
    <t>PGAM2_RAT</t>
  </si>
  <si>
    <t>Phosphoglycerate mutase 2 OS=Rattus norvegicus GN=Pgam2 PE=2 SV=2</t>
  </si>
  <si>
    <t>PPIA_RAT</t>
  </si>
  <si>
    <t>Peptidyl-prolyl cis-trans isomerase A OS=Rattus norvegicus GN=Ppia PE=1 SV=2</t>
  </si>
  <si>
    <t>PRDX5_RAT</t>
  </si>
  <si>
    <t>Peroxiredoxin-5, mitochondrial OS=Rattus norvegicus GN=Prdx5 PE=1 SV=1</t>
  </si>
  <si>
    <t>PRVA_RAT</t>
  </si>
  <si>
    <t>Parvalbumin alpha OS=Rattus norvegicus GN=Pvalb PE=1 SV=2</t>
  </si>
  <si>
    <t>RET1_RAT</t>
  </si>
  <si>
    <t>Retinol-binding protein 1 OS=Rattus norvegicus GN=Rbp1 PE=1 SV=2</t>
  </si>
  <si>
    <t>SIAE_RAT</t>
  </si>
  <si>
    <t>Sialate O-acetylesterase OS=Rattus norvegicus GN=Siae PE=1 SV=2</t>
  </si>
  <si>
    <t>SODE_RAT</t>
  </si>
  <si>
    <t>Extracellular superoxide dismutase [Cu-Zn] OS=Rattus norvegicus GN=Sod3 PE=1 SV=2</t>
  </si>
  <si>
    <t>TGM4_RAT</t>
  </si>
  <si>
    <t>Protein-glutamine gamma-glutamyltransferase 4 OS=Rattus norvegicus GN=Tgm4 PE=1 SV=2</t>
  </si>
  <si>
    <t>THIO_RAT</t>
  </si>
  <si>
    <t>Thioredoxin OS=Rattus norvegicus GN=Txn PE=1 SV=2</t>
  </si>
  <si>
    <t>THTM_RAT</t>
  </si>
  <si>
    <t>3-mercaptopyruvate sulfurtransferase OS=Rattus norvegicus GN=Mpst PE=1 SV=3</t>
  </si>
  <si>
    <t>TPP1_RAT</t>
  </si>
  <si>
    <t>Tripeptidyl-peptidase 1 OS=Rattus norvegicus GN=Tpp1 PE=1 SV=1</t>
  </si>
  <si>
    <t>"B"means normal urine while "A" means urine with anesthesia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</si>
</sst>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);[Red]\(0.000\)"/>
    <numFmt numFmtId="177" formatCode="0.0"/>
  </numFmts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176" fontId="0" fillId="0" borderId="0" xfId="0" applyNumberFormat="1"/>
    <xf numFmtId="11" fontId="0" fillId="0" borderId="0" xfId="0" applyNumberFormat="1"/>
    <xf numFmtId="11" fontId="0" fillId="0" borderId="0" xfId="0" applyNumberFormat="1" applyFill="1" applyAlignment="1">
      <alignment vertical="center"/>
    </xf>
    <xf numFmtId="11" fontId="0" fillId="0" borderId="0" xfId="0" applyNumberFormat="1" applyFill="1"/>
    <xf numFmtId="177" fontId="0" fillId="0" borderId="0" xfId="0" applyNumberFormat="1" applyFill="1"/>
    <xf numFmtId="0" fontId="2" fillId="0" borderId="0" xfId="0" applyFont="1" applyFill="1"/>
    <xf numFmtId="11" fontId="2" fillId="0" borderId="0" xfId="0" applyNumberFormat="1" applyFont="1" applyFill="1"/>
    <xf numFmtId="177" fontId="2" fillId="0" borderId="0" xfId="0" applyNumberFormat="1" applyFont="1" applyFill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11" fontId="2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8"/>
  <sheetViews>
    <sheetView topLeftCell="A52" workbookViewId="0">
      <selection activeCell="G21" sqref="G21"/>
    </sheetView>
  </sheetViews>
  <sheetFormatPr defaultRowHeight="13.5" x14ac:dyDescent="0.15"/>
  <cols>
    <col min="4" max="4" width="9" customWidth="1"/>
    <col min="11" max="11" width="9" style="10"/>
    <col min="12" max="14" width="11.625" style="11" bestFit="1" customWidth="1"/>
    <col min="15" max="15" width="12.75" style="11" bestFit="1" customWidth="1"/>
    <col min="16" max="16" width="13.25" style="11" customWidth="1"/>
    <col min="17" max="17" width="12.75" style="11" bestFit="1" customWidth="1"/>
    <col min="18" max="18" width="9" style="10"/>
    <col min="19" max="19" width="5.375" style="10" customWidth="1"/>
    <col min="20" max="20" width="4.875" style="10" customWidth="1"/>
    <col min="21" max="21" width="6.125" style="10" customWidth="1"/>
    <col min="22" max="23" width="9.5" style="10" bestFit="1" customWidth="1"/>
    <col min="24" max="24" width="12.75" style="10" bestFit="1" customWidth="1"/>
    <col min="25" max="31" width="12.75" bestFit="1" customWidth="1"/>
    <col min="32" max="32" width="11.625" bestFit="1" customWidth="1"/>
    <col min="33" max="33" width="12.75" bestFit="1" customWidth="1"/>
    <col min="34" max="35" width="11.625" bestFit="1" customWidth="1"/>
    <col min="38" max="38" width="11.625" bestFit="1" customWidth="1"/>
    <col min="39" max="39" width="9.5" bestFit="1" customWidth="1"/>
  </cols>
  <sheetData>
    <row r="1" spans="1:40" x14ac:dyDescent="0.15">
      <c r="A1" t="s">
        <v>377</v>
      </c>
    </row>
    <row r="2" spans="1:40" x14ac:dyDescent="0.15">
      <c r="A2" s="3"/>
      <c r="B2" s="2"/>
      <c r="C2" s="2"/>
      <c r="D2" s="1"/>
      <c r="E2" s="16" t="s">
        <v>0</v>
      </c>
      <c r="F2" s="16"/>
      <c r="G2" s="16"/>
      <c r="H2" s="16"/>
      <c r="I2" s="16"/>
      <c r="J2" s="16"/>
      <c r="S2" s="12"/>
      <c r="T2" s="12"/>
      <c r="U2" s="12"/>
      <c r="V2" s="11"/>
      <c r="W2" s="11"/>
    </row>
    <row r="3" spans="1:40" x14ac:dyDescent="0.15">
      <c r="A3" s="1" t="s">
        <v>1</v>
      </c>
      <c r="B3" s="2" t="s">
        <v>2</v>
      </c>
      <c r="C3" s="1" t="s">
        <v>3</v>
      </c>
      <c r="D3" s="1" t="s">
        <v>4</v>
      </c>
      <c r="E3" s="1" t="s">
        <v>5</v>
      </c>
      <c r="F3" s="1" t="s">
        <v>7</v>
      </c>
      <c r="G3" s="1" t="s">
        <v>9</v>
      </c>
      <c r="H3" s="1" t="s">
        <v>6</v>
      </c>
      <c r="I3" s="1" t="s">
        <v>8</v>
      </c>
      <c r="J3" s="2" t="s">
        <v>10</v>
      </c>
      <c r="S3" s="12"/>
      <c r="T3" s="12"/>
      <c r="U3" s="12"/>
    </row>
    <row r="4" spans="1:40" x14ac:dyDescent="0.15">
      <c r="A4" t="s">
        <v>11</v>
      </c>
      <c r="B4">
        <v>2</v>
      </c>
      <c r="C4" s="1">
        <v>78.61</v>
      </c>
      <c r="D4" s="1" t="s">
        <v>12</v>
      </c>
      <c r="E4">
        <v>63693.213163331398</v>
      </c>
      <c r="F4">
        <v>237190.368914847</v>
      </c>
      <c r="G4">
        <v>780326.048870623</v>
      </c>
      <c r="H4">
        <v>264637.39590215503</v>
      </c>
      <c r="I4">
        <v>329278.83403537498</v>
      </c>
      <c r="J4">
        <v>72382.132356580798</v>
      </c>
      <c r="S4" s="12"/>
      <c r="T4" s="12"/>
      <c r="U4" s="12"/>
      <c r="AM4" s="5"/>
      <c r="AN4" s="5"/>
    </row>
    <row r="5" spans="1:40" x14ac:dyDescent="0.15">
      <c r="A5" t="s">
        <v>13</v>
      </c>
      <c r="B5">
        <v>10</v>
      </c>
      <c r="C5" s="1">
        <v>1163.8800000000001</v>
      </c>
      <c r="D5" s="1" t="s">
        <v>14</v>
      </c>
      <c r="E5">
        <v>266009502.52469799</v>
      </c>
      <c r="F5">
        <v>110661170.667173</v>
      </c>
      <c r="G5">
        <v>79937610.264904201</v>
      </c>
      <c r="H5">
        <v>69498690.795598298</v>
      </c>
      <c r="I5">
        <v>339834468.04434198</v>
      </c>
      <c r="J5">
        <v>1017027.6193990899</v>
      </c>
      <c r="S5" s="12"/>
      <c r="T5" s="12"/>
      <c r="U5" s="12"/>
      <c r="AG5" s="2"/>
      <c r="AH5" s="1"/>
      <c r="AI5" s="1"/>
      <c r="AM5" s="5"/>
      <c r="AN5" s="5"/>
    </row>
    <row r="6" spans="1:40" x14ac:dyDescent="0.15">
      <c r="A6" t="s">
        <v>15</v>
      </c>
      <c r="B6">
        <v>7</v>
      </c>
      <c r="C6" s="1">
        <v>720.41</v>
      </c>
      <c r="D6" s="1" t="s">
        <v>16</v>
      </c>
      <c r="E6">
        <v>139811187.310249</v>
      </c>
      <c r="F6">
        <v>27576243.2631055</v>
      </c>
      <c r="G6">
        <v>15685264.5272057</v>
      </c>
      <c r="H6">
        <v>36238977.808610201</v>
      </c>
      <c r="I6">
        <v>193062188.16464299</v>
      </c>
      <c r="J6">
        <v>279598.01028441999</v>
      </c>
      <c r="S6" s="12"/>
      <c r="T6" s="12"/>
      <c r="U6" s="12"/>
      <c r="AM6" s="5"/>
      <c r="AN6" s="5"/>
    </row>
    <row r="7" spans="1:40" x14ac:dyDescent="0.15">
      <c r="A7" t="s">
        <v>17</v>
      </c>
      <c r="B7">
        <v>7</v>
      </c>
      <c r="C7" s="1">
        <v>762.26</v>
      </c>
      <c r="D7" s="1" t="s">
        <v>18</v>
      </c>
      <c r="E7">
        <v>8809487.7048550192</v>
      </c>
      <c r="F7">
        <v>12939898.831215801</v>
      </c>
      <c r="G7">
        <v>12654147.9834112</v>
      </c>
      <c r="H7">
        <v>15808728.654758999</v>
      </c>
      <c r="I7">
        <v>10672157.1307291</v>
      </c>
      <c r="J7">
        <v>11679700.5238022</v>
      </c>
      <c r="S7" s="12"/>
      <c r="T7" s="12"/>
      <c r="U7" s="12"/>
      <c r="AM7" s="5"/>
      <c r="AN7" s="5"/>
    </row>
    <row r="8" spans="1:40" x14ac:dyDescent="0.15">
      <c r="A8" t="s">
        <v>19</v>
      </c>
      <c r="B8">
        <v>2</v>
      </c>
      <c r="C8" s="1">
        <v>310.52</v>
      </c>
      <c r="D8" s="1" t="s">
        <v>20</v>
      </c>
      <c r="E8">
        <v>1585267.7739607301</v>
      </c>
      <c r="F8">
        <v>2153155.9365623798</v>
      </c>
      <c r="G8">
        <v>2661896.3109294502</v>
      </c>
      <c r="H8">
        <v>2808817.5254041902</v>
      </c>
      <c r="I8">
        <v>1584276.74813119</v>
      </c>
      <c r="J8">
        <v>3260908.1692833202</v>
      </c>
      <c r="S8" s="12"/>
      <c r="T8" s="12"/>
      <c r="U8" s="12"/>
      <c r="AM8" s="5"/>
      <c r="AN8" s="5"/>
    </row>
    <row r="9" spans="1:40" x14ac:dyDescent="0.15">
      <c r="A9" t="s">
        <v>21</v>
      </c>
      <c r="B9">
        <v>13</v>
      </c>
      <c r="C9" s="1">
        <v>1877.95</v>
      </c>
      <c r="D9" s="1" t="s">
        <v>22</v>
      </c>
      <c r="E9" s="6">
        <v>18790793.788956501</v>
      </c>
      <c r="F9" s="6">
        <v>22876397.694395103</v>
      </c>
      <c r="G9" s="6">
        <v>23570978.401612401</v>
      </c>
      <c r="H9" s="6">
        <f>E9*6.1</f>
        <v>114623842.11263464</v>
      </c>
      <c r="I9" s="6">
        <f>F9*5.6</f>
        <v>128107827.08861257</v>
      </c>
      <c r="J9" s="6">
        <v>199905248.73191899</v>
      </c>
      <c r="S9" s="12"/>
      <c r="T9" s="12"/>
      <c r="U9" s="12"/>
      <c r="AM9" s="5"/>
      <c r="AN9" s="5"/>
    </row>
    <row r="10" spans="1:40" x14ac:dyDescent="0.15">
      <c r="A10" t="s">
        <v>23</v>
      </c>
      <c r="B10">
        <v>17</v>
      </c>
      <c r="C10" s="1">
        <v>1592.43</v>
      </c>
      <c r="D10" s="1" t="s">
        <v>24</v>
      </c>
      <c r="E10">
        <v>4238377.0948051699</v>
      </c>
      <c r="F10">
        <v>3761334.52592042</v>
      </c>
      <c r="G10">
        <v>10917282.991976</v>
      </c>
      <c r="H10">
        <v>10642146.270024</v>
      </c>
      <c r="I10">
        <v>5255113.7485267799</v>
      </c>
      <c r="J10">
        <v>41849960.836492203</v>
      </c>
      <c r="S10" s="12"/>
      <c r="T10" s="12"/>
      <c r="U10" s="12"/>
      <c r="AM10" s="5"/>
      <c r="AN10" s="5"/>
    </row>
    <row r="11" spans="1:40" x14ac:dyDescent="0.15">
      <c r="A11" t="s">
        <v>25</v>
      </c>
      <c r="B11">
        <v>22</v>
      </c>
      <c r="C11" s="1">
        <v>2518.84</v>
      </c>
      <c r="D11" s="1" t="s">
        <v>26</v>
      </c>
      <c r="E11">
        <v>54226260.9816017</v>
      </c>
      <c r="F11">
        <v>51108263.772705503</v>
      </c>
      <c r="G11">
        <v>104902253.493496</v>
      </c>
      <c r="H11">
        <v>23143439.1793865</v>
      </c>
      <c r="I11">
        <v>26947418.9397869</v>
      </c>
      <c r="J11">
        <v>38589050.569807999</v>
      </c>
      <c r="S11" s="12"/>
      <c r="T11" s="12"/>
      <c r="U11" s="12"/>
      <c r="AM11" s="5"/>
      <c r="AN11" s="5"/>
    </row>
    <row r="12" spans="1:40" x14ac:dyDescent="0.15">
      <c r="A12" t="s">
        <v>27</v>
      </c>
      <c r="B12">
        <v>4</v>
      </c>
      <c r="C12" s="1">
        <v>242.67</v>
      </c>
      <c r="D12" s="1" t="s">
        <v>28</v>
      </c>
      <c r="E12">
        <v>1015494.1729626</v>
      </c>
      <c r="F12">
        <v>2288735.4062916301</v>
      </c>
      <c r="G12">
        <v>3491111.0809068801</v>
      </c>
      <c r="H12">
        <v>1555687.5888443801</v>
      </c>
      <c r="I12">
        <v>584013.35390636604</v>
      </c>
      <c r="J12">
        <v>799299.07330130402</v>
      </c>
      <c r="S12" s="12"/>
      <c r="T12" s="12"/>
      <c r="U12" s="12"/>
      <c r="AN12" s="5"/>
    </row>
    <row r="13" spans="1:40" x14ac:dyDescent="0.15">
      <c r="A13" t="s">
        <v>29</v>
      </c>
      <c r="B13">
        <v>6</v>
      </c>
      <c r="C13" s="1">
        <v>588.78</v>
      </c>
      <c r="D13" s="1" t="s">
        <v>30</v>
      </c>
      <c r="E13">
        <v>4934389.8843999105</v>
      </c>
      <c r="F13">
        <v>4536113.2090858202</v>
      </c>
      <c r="G13">
        <v>29041098.7906253</v>
      </c>
      <c r="H13">
        <v>7057787.4291733103</v>
      </c>
      <c r="I13">
        <v>2129348.8536972599</v>
      </c>
      <c r="J13">
        <v>6491947.2069225097</v>
      </c>
      <c r="S13" s="12"/>
      <c r="T13" s="12"/>
      <c r="U13" s="12"/>
      <c r="AN13" s="5"/>
    </row>
    <row r="14" spans="1:40" x14ac:dyDescent="0.15">
      <c r="A14" t="s">
        <v>31</v>
      </c>
      <c r="B14">
        <v>12</v>
      </c>
      <c r="C14" s="1">
        <v>1057.71</v>
      </c>
      <c r="D14" s="1" t="s">
        <v>32</v>
      </c>
      <c r="E14">
        <v>14535325.0032253</v>
      </c>
      <c r="F14">
        <v>17216866.096350402</v>
      </c>
      <c r="G14">
        <v>21185808.926964499</v>
      </c>
      <c r="H14">
        <v>21063502.808316398</v>
      </c>
      <c r="I14">
        <v>27031458.163349099</v>
      </c>
      <c r="J14">
        <v>41441314.043354198</v>
      </c>
      <c r="S14" s="12"/>
      <c r="T14" s="12"/>
      <c r="U14" s="12"/>
      <c r="AN14" s="5"/>
    </row>
    <row r="15" spans="1:40" x14ac:dyDescent="0.15">
      <c r="A15" t="s">
        <v>33</v>
      </c>
      <c r="B15">
        <v>50</v>
      </c>
      <c r="C15" s="1">
        <v>7354.67</v>
      </c>
      <c r="D15" s="1" t="s">
        <v>34</v>
      </c>
      <c r="E15" s="6">
        <v>953119824.49040103</v>
      </c>
      <c r="F15" s="6">
        <v>1295454282.9514401</v>
      </c>
      <c r="G15" s="6">
        <v>1321151121.4456401</v>
      </c>
      <c r="H15" s="6">
        <f>E15*5.5</f>
        <v>5242159034.6972055</v>
      </c>
      <c r="I15" s="6">
        <v>3972194729.0719199</v>
      </c>
      <c r="J15" s="6">
        <f>G15*5.4</f>
        <v>7134216055.8064566</v>
      </c>
      <c r="S15" s="12"/>
      <c r="T15" s="12"/>
      <c r="U15" s="12"/>
      <c r="AN15" s="5"/>
    </row>
    <row r="16" spans="1:40" x14ac:dyDescent="0.15">
      <c r="A16" t="s">
        <v>35</v>
      </c>
      <c r="B16">
        <v>12</v>
      </c>
      <c r="C16" s="1">
        <v>1396.64</v>
      </c>
      <c r="D16" s="1" t="s">
        <v>36</v>
      </c>
      <c r="E16">
        <v>191800622.630169</v>
      </c>
      <c r="F16">
        <v>269931511.78667998</v>
      </c>
      <c r="G16">
        <v>254014335.25718001</v>
      </c>
      <c r="H16">
        <v>167851658.45005</v>
      </c>
      <c r="I16">
        <v>104902564.73138499</v>
      </c>
      <c r="J16">
        <v>123019470.67347901</v>
      </c>
      <c r="S16" s="12"/>
      <c r="T16" s="12"/>
      <c r="U16" s="12"/>
      <c r="AN16" s="5"/>
    </row>
    <row r="17" spans="1:40" x14ac:dyDescent="0.15">
      <c r="A17" t="s">
        <v>37</v>
      </c>
      <c r="B17">
        <v>5</v>
      </c>
      <c r="C17" s="1">
        <v>479.18</v>
      </c>
      <c r="D17" s="1" t="s">
        <v>38</v>
      </c>
      <c r="E17" s="6">
        <v>2262557.0196610801</v>
      </c>
      <c r="F17" s="6">
        <v>3671619.88761691</v>
      </c>
      <c r="G17" s="6">
        <v>5027556.0336448001</v>
      </c>
      <c r="H17" s="6">
        <v>1090250.4319744401</v>
      </c>
      <c r="I17" s="6">
        <v>1458895.9825064801</v>
      </c>
      <c r="J17" s="6">
        <v>2399524.4378026202</v>
      </c>
      <c r="S17" s="12"/>
      <c r="T17" s="12"/>
      <c r="U17" s="12"/>
      <c r="AN17" s="5"/>
    </row>
    <row r="18" spans="1:40" x14ac:dyDescent="0.15">
      <c r="A18" t="s">
        <v>39</v>
      </c>
      <c r="B18">
        <v>11</v>
      </c>
      <c r="C18" s="1">
        <v>1267.07</v>
      </c>
      <c r="D18" s="1" t="s">
        <v>40</v>
      </c>
      <c r="E18" s="6">
        <v>14160815.821544699</v>
      </c>
      <c r="F18" s="6">
        <v>16172036.7719588</v>
      </c>
      <c r="G18" s="6">
        <v>20934397.0793937</v>
      </c>
      <c r="H18" s="6">
        <v>5816069.1215368602</v>
      </c>
      <c r="I18" s="6">
        <v>3700283.2710945401</v>
      </c>
      <c r="J18" s="6">
        <f>G18/5.7</f>
        <v>3672701.2419988946</v>
      </c>
      <c r="S18" s="12"/>
      <c r="T18" s="12"/>
      <c r="U18" s="12"/>
      <c r="AN18" s="5"/>
    </row>
    <row r="19" spans="1:40" x14ac:dyDescent="0.15">
      <c r="A19" t="s">
        <v>41</v>
      </c>
      <c r="B19">
        <v>5</v>
      </c>
      <c r="C19" s="1">
        <v>689.82</v>
      </c>
      <c r="D19" s="1" t="s">
        <v>42</v>
      </c>
      <c r="E19">
        <v>2487435.2949343501</v>
      </c>
      <c r="F19">
        <v>84755717.170789406</v>
      </c>
      <c r="G19">
        <v>61994830.149738804</v>
      </c>
      <c r="H19">
        <v>2375094.8515583701</v>
      </c>
      <c r="I19">
        <v>46558808.135243699</v>
      </c>
      <c r="J19">
        <v>53554794.089356601</v>
      </c>
      <c r="S19" s="12"/>
      <c r="T19" s="12"/>
      <c r="U19" s="12"/>
      <c r="AN19" s="5"/>
    </row>
    <row r="20" spans="1:40" x14ac:dyDescent="0.15">
      <c r="A20" t="s">
        <v>43</v>
      </c>
      <c r="B20">
        <v>6</v>
      </c>
      <c r="C20" s="1">
        <v>501</v>
      </c>
      <c r="D20" s="1" t="s">
        <v>44</v>
      </c>
      <c r="E20">
        <v>4432650.8696000502</v>
      </c>
      <c r="F20">
        <v>997055.49703062803</v>
      </c>
      <c r="G20">
        <v>1839245.8672088</v>
      </c>
      <c r="H20">
        <v>7571669.5505103497</v>
      </c>
      <c r="I20">
        <v>734359.850472313</v>
      </c>
      <c r="J20">
        <v>1862392.4138061299</v>
      </c>
      <c r="S20" s="12"/>
      <c r="T20" s="12"/>
      <c r="U20" s="12"/>
      <c r="AN20" s="5"/>
    </row>
    <row r="21" spans="1:40" x14ac:dyDescent="0.15">
      <c r="A21" t="s">
        <v>45</v>
      </c>
      <c r="B21">
        <v>2</v>
      </c>
      <c r="C21" s="1">
        <v>140.72</v>
      </c>
      <c r="D21" s="1" t="s">
        <v>46</v>
      </c>
      <c r="E21">
        <v>862051.90362131502</v>
      </c>
      <c r="F21">
        <v>1069362.5454746301</v>
      </c>
      <c r="G21">
        <v>1194166.4564336999</v>
      </c>
      <c r="H21">
        <v>321295.77714869601</v>
      </c>
      <c r="I21">
        <v>85772.780523420894</v>
      </c>
      <c r="J21">
        <v>580418.92156063404</v>
      </c>
      <c r="S21" s="12"/>
      <c r="T21" s="12"/>
      <c r="U21" s="12"/>
      <c r="AN21" s="5"/>
    </row>
    <row r="22" spans="1:40" x14ac:dyDescent="0.15">
      <c r="A22" t="s">
        <v>47</v>
      </c>
      <c r="B22">
        <v>7</v>
      </c>
      <c r="C22" s="1">
        <v>827.16</v>
      </c>
      <c r="D22" s="1" t="s">
        <v>48</v>
      </c>
      <c r="E22">
        <v>896844.06904780702</v>
      </c>
      <c r="F22">
        <v>383646.04618133098</v>
      </c>
      <c r="G22">
        <v>247686.04299715001</v>
      </c>
      <c r="H22">
        <v>8150646.1701637302</v>
      </c>
      <c r="I22">
        <v>713720.82245038205</v>
      </c>
      <c r="J22">
        <v>7887374.1217678897</v>
      </c>
      <c r="S22" s="12"/>
      <c r="T22" s="12"/>
      <c r="U22" s="12"/>
      <c r="AN22" s="5"/>
    </row>
    <row r="23" spans="1:40" x14ac:dyDescent="0.15">
      <c r="A23" t="s">
        <v>49</v>
      </c>
      <c r="B23">
        <v>6</v>
      </c>
      <c r="C23" s="1">
        <v>432.22</v>
      </c>
      <c r="D23" s="1" t="s">
        <v>50</v>
      </c>
      <c r="E23">
        <v>385798.92834986799</v>
      </c>
      <c r="F23">
        <v>1012640.87061316</v>
      </c>
      <c r="G23">
        <v>430812.37154807098</v>
      </c>
      <c r="H23">
        <v>1661726.1411281701</v>
      </c>
      <c r="I23">
        <v>562999.744465856</v>
      </c>
      <c r="J23">
        <v>1991714.4032741401</v>
      </c>
      <c r="S23" s="12"/>
      <c r="T23" s="12"/>
      <c r="U23" s="12"/>
      <c r="AN23" s="5"/>
    </row>
    <row r="24" spans="1:40" x14ac:dyDescent="0.15">
      <c r="A24" t="s">
        <v>51</v>
      </c>
      <c r="B24">
        <v>4</v>
      </c>
      <c r="C24" s="1">
        <v>476.84</v>
      </c>
      <c r="D24" s="1" t="s">
        <v>52</v>
      </c>
      <c r="E24">
        <v>6095227.43287546</v>
      </c>
      <c r="F24">
        <v>9524128.4898968302</v>
      </c>
      <c r="G24">
        <v>5163104.4908248596</v>
      </c>
      <c r="H24">
        <v>2106449.5969210402</v>
      </c>
      <c r="I24">
        <v>2383880.45692713</v>
      </c>
      <c r="J24">
        <v>5334764.1563377297</v>
      </c>
      <c r="R24" s="13"/>
      <c r="S24" s="14"/>
      <c r="T24" s="13"/>
      <c r="U24" s="13"/>
      <c r="AN24" s="5"/>
    </row>
    <row r="25" spans="1:40" x14ac:dyDescent="0.15">
      <c r="A25" t="s">
        <v>53</v>
      </c>
      <c r="B25">
        <v>5</v>
      </c>
      <c r="C25" s="1">
        <v>494.18</v>
      </c>
      <c r="D25" s="1" t="s">
        <v>54</v>
      </c>
      <c r="E25">
        <v>1068949.8216824899</v>
      </c>
      <c r="F25">
        <v>1665775.5124101599</v>
      </c>
      <c r="G25">
        <v>3222783.5811667801</v>
      </c>
      <c r="H25">
        <v>4567680.8686346104</v>
      </c>
      <c r="I25">
        <v>1415211.9453772299</v>
      </c>
      <c r="J25">
        <v>6300902.1174293896</v>
      </c>
      <c r="R25" s="13"/>
      <c r="S25" s="14"/>
      <c r="T25" s="13"/>
      <c r="U25" s="13"/>
      <c r="AN25" s="5"/>
    </row>
    <row r="26" spans="1:40" x14ac:dyDescent="0.15">
      <c r="A26" t="s">
        <v>55</v>
      </c>
      <c r="B26">
        <v>2</v>
      </c>
      <c r="C26" s="1">
        <v>195.51</v>
      </c>
      <c r="D26" s="1" t="s">
        <v>56</v>
      </c>
      <c r="E26">
        <v>1679045.8189944499</v>
      </c>
      <c r="F26">
        <v>1777235.8354106899</v>
      </c>
      <c r="G26">
        <v>3004869.32555481</v>
      </c>
      <c r="H26">
        <v>1308214.2347065499</v>
      </c>
      <c r="I26">
        <v>1048666.12240935</v>
      </c>
      <c r="J26">
        <v>1495197.1510983601</v>
      </c>
      <c r="R26" s="13"/>
      <c r="S26" s="14"/>
      <c r="T26" s="13"/>
      <c r="U26" s="13"/>
      <c r="AN26" s="5"/>
    </row>
    <row r="27" spans="1:40" x14ac:dyDescent="0.15">
      <c r="A27" t="s">
        <v>57</v>
      </c>
      <c r="B27">
        <v>4</v>
      </c>
      <c r="C27" s="1">
        <v>587.32000000000005</v>
      </c>
      <c r="D27" s="1" t="s">
        <v>58</v>
      </c>
      <c r="E27">
        <v>9800469.2485680506</v>
      </c>
      <c r="F27">
        <v>4539274.8895316999</v>
      </c>
      <c r="G27">
        <v>7389195.7452100003</v>
      </c>
      <c r="H27">
        <v>31534734.9141404</v>
      </c>
      <c r="I27">
        <v>6220688.7248617103</v>
      </c>
      <c r="J27">
        <v>11734188.836568501</v>
      </c>
      <c r="R27" s="13"/>
      <c r="S27" s="14"/>
      <c r="T27" s="13"/>
      <c r="U27" s="13"/>
      <c r="AN27" s="5"/>
    </row>
    <row r="28" spans="1:40" x14ac:dyDescent="0.15">
      <c r="A28" t="s">
        <v>59</v>
      </c>
      <c r="B28">
        <v>8</v>
      </c>
      <c r="C28" s="1">
        <v>847.36</v>
      </c>
      <c r="D28" s="1" t="s">
        <v>60</v>
      </c>
      <c r="E28">
        <v>11628467.0846065</v>
      </c>
      <c r="F28">
        <v>279318.42928982002</v>
      </c>
      <c r="G28">
        <v>3425142.3309451598</v>
      </c>
      <c r="H28">
        <v>16835556.181932099</v>
      </c>
      <c r="I28">
        <v>1331572.13621982</v>
      </c>
      <c r="J28">
        <v>52993832.702041604</v>
      </c>
      <c r="R28" s="13"/>
      <c r="S28" s="14"/>
      <c r="T28" s="13"/>
      <c r="U28" s="13"/>
      <c r="AN28" s="5"/>
    </row>
    <row r="29" spans="1:40" x14ac:dyDescent="0.15">
      <c r="A29" t="s">
        <v>61</v>
      </c>
      <c r="B29">
        <v>14</v>
      </c>
      <c r="C29" s="1">
        <v>2106.98</v>
      </c>
      <c r="D29" s="1" t="s">
        <v>62</v>
      </c>
      <c r="E29">
        <v>235779305.772452</v>
      </c>
      <c r="F29">
        <v>355878110.59459502</v>
      </c>
      <c r="G29">
        <v>263778457.188627</v>
      </c>
      <c r="H29">
        <v>165802206.66294301</v>
      </c>
      <c r="I29">
        <v>174140975.36543599</v>
      </c>
      <c r="J29">
        <v>212312745.62592301</v>
      </c>
      <c r="R29" s="13"/>
      <c r="S29" s="14"/>
      <c r="T29" s="13"/>
      <c r="U29" s="13"/>
      <c r="AN29" s="5"/>
    </row>
    <row r="30" spans="1:40" x14ac:dyDescent="0.15">
      <c r="A30" t="s">
        <v>63</v>
      </c>
      <c r="B30">
        <v>2</v>
      </c>
      <c r="C30" s="1">
        <v>279.88</v>
      </c>
      <c r="D30" s="1" t="s">
        <v>64</v>
      </c>
      <c r="E30">
        <v>135062.81273601699</v>
      </c>
      <c r="F30">
        <v>458567.952300017</v>
      </c>
      <c r="G30">
        <v>1377090.9915406599</v>
      </c>
      <c r="H30">
        <v>373264.15378220298</v>
      </c>
      <c r="I30">
        <v>795400.43004703603</v>
      </c>
      <c r="J30">
        <v>79121.8665329996</v>
      </c>
      <c r="R30" s="13"/>
      <c r="S30" s="14"/>
      <c r="T30" s="13"/>
      <c r="U30" s="13"/>
      <c r="AN30" s="5"/>
    </row>
    <row r="31" spans="1:40" x14ac:dyDescent="0.15">
      <c r="A31" t="s">
        <v>65</v>
      </c>
      <c r="B31">
        <v>13</v>
      </c>
      <c r="C31" s="1">
        <v>1688.03</v>
      </c>
      <c r="D31" s="1" t="s">
        <v>66</v>
      </c>
      <c r="E31">
        <v>9808499.7980380394</v>
      </c>
      <c r="F31">
        <v>3697863.9111282998</v>
      </c>
      <c r="G31">
        <v>4798502.7763544396</v>
      </c>
      <c r="H31">
        <v>18495705.9884414</v>
      </c>
      <c r="I31">
        <v>2578787.5989786601</v>
      </c>
      <c r="J31">
        <v>4415843.89354169</v>
      </c>
      <c r="R31" s="13"/>
      <c r="S31" s="14"/>
      <c r="T31" s="13"/>
      <c r="U31" s="13"/>
      <c r="AN31" s="5"/>
    </row>
    <row r="32" spans="1:40" x14ac:dyDescent="0.15">
      <c r="A32" t="s">
        <v>67</v>
      </c>
      <c r="B32">
        <v>4</v>
      </c>
      <c r="C32" s="1">
        <v>571.73</v>
      </c>
      <c r="D32" s="1" t="s">
        <v>68</v>
      </c>
      <c r="E32">
        <v>5373861.9696710203</v>
      </c>
      <c r="F32">
        <v>3041812.3341101501</v>
      </c>
      <c r="G32">
        <v>5486507.9820835497</v>
      </c>
      <c r="H32">
        <v>7351287.1394166099</v>
      </c>
      <c r="I32">
        <v>3031374.95597598</v>
      </c>
      <c r="J32">
        <v>4822018.8986117505</v>
      </c>
      <c r="R32" s="13"/>
      <c r="S32" s="14"/>
      <c r="T32" s="13"/>
      <c r="U32" s="13"/>
      <c r="AN32" s="5"/>
    </row>
    <row r="33" spans="1:40" x14ac:dyDescent="0.15">
      <c r="A33" t="s">
        <v>69</v>
      </c>
      <c r="B33">
        <v>3</v>
      </c>
      <c r="C33" s="1">
        <v>366.62</v>
      </c>
      <c r="D33" s="1" t="s">
        <v>70</v>
      </c>
      <c r="E33">
        <v>5474260.1373169804</v>
      </c>
      <c r="F33">
        <v>1581072.166676</v>
      </c>
      <c r="G33">
        <v>4014213.33172344</v>
      </c>
      <c r="H33">
        <v>3279471.4330011699</v>
      </c>
      <c r="I33">
        <v>952848.50360894296</v>
      </c>
      <c r="J33">
        <v>2599358.9942978001</v>
      </c>
      <c r="R33" s="13"/>
      <c r="S33" s="14"/>
      <c r="T33" s="13"/>
      <c r="U33" s="13"/>
      <c r="AN33" s="5"/>
    </row>
    <row r="34" spans="1:40" x14ac:dyDescent="0.15">
      <c r="A34" t="s">
        <v>71</v>
      </c>
      <c r="B34">
        <v>3</v>
      </c>
      <c r="C34" s="1">
        <v>185.86</v>
      </c>
      <c r="D34" s="1" t="s">
        <v>72</v>
      </c>
      <c r="E34" s="6">
        <v>2461759.7627119701</v>
      </c>
      <c r="F34" s="6">
        <v>5391516.0448157797</v>
      </c>
      <c r="G34" s="6">
        <v>1895955.1332449601</v>
      </c>
      <c r="H34" s="6">
        <v>1010436.2292761001</v>
      </c>
      <c r="I34" s="6">
        <v>1671738.62132763</v>
      </c>
      <c r="J34" s="6">
        <v>476816.814598297</v>
      </c>
      <c r="R34" s="13"/>
      <c r="S34" s="14"/>
      <c r="T34" s="13"/>
      <c r="U34" s="13"/>
      <c r="AN34" s="5"/>
    </row>
    <row r="35" spans="1:40" x14ac:dyDescent="0.15">
      <c r="A35" t="s">
        <v>73</v>
      </c>
      <c r="B35">
        <v>2</v>
      </c>
      <c r="C35" s="1">
        <v>107.25</v>
      </c>
      <c r="D35" s="1" t="s">
        <v>74</v>
      </c>
      <c r="E35">
        <v>1432890.1223096701</v>
      </c>
      <c r="F35">
        <v>2218532.5668487502</v>
      </c>
      <c r="G35">
        <v>15338481.268148299</v>
      </c>
      <c r="H35">
        <v>988778.74149242695</v>
      </c>
      <c r="I35">
        <v>2533528.6657918901</v>
      </c>
      <c r="J35">
        <v>10282069.041949701</v>
      </c>
      <c r="R35" s="13"/>
      <c r="S35" s="14"/>
      <c r="T35" s="13"/>
      <c r="U35" s="13"/>
      <c r="AN35" s="5"/>
    </row>
    <row r="36" spans="1:40" x14ac:dyDescent="0.15">
      <c r="A36" t="s">
        <v>75</v>
      </c>
      <c r="B36">
        <v>13</v>
      </c>
      <c r="C36" s="1">
        <v>1703.95</v>
      </c>
      <c r="D36" s="1" t="s">
        <v>76</v>
      </c>
      <c r="E36">
        <v>30842237.025671601</v>
      </c>
      <c r="F36">
        <v>7559073.2185259303</v>
      </c>
      <c r="G36">
        <v>14861596.0945301</v>
      </c>
      <c r="H36">
        <v>66463986.513089202</v>
      </c>
      <c r="I36">
        <v>17482581.2817428</v>
      </c>
      <c r="J36">
        <v>15813248.9519442</v>
      </c>
      <c r="R36" s="13"/>
      <c r="S36" s="14"/>
      <c r="T36" s="13"/>
      <c r="U36" s="13"/>
      <c r="AN36" s="5"/>
    </row>
    <row r="37" spans="1:40" x14ac:dyDescent="0.15">
      <c r="A37" t="s">
        <v>77</v>
      </c>
      <c r="B37">
        <v>4</v>
      </c>
      <c r="C37" s="1">
        <v>426.77</v>
      </c>
      <c r="D37" s="1" t="s">
        <v>78</v>
      </c>
      <c r="E37">
        <v>1423070.2829156199</v>
      </c>
      <c r="F37">
        <v>2328667.2697548</v>
      </c>
      <c r="G37">
        <v>1176535.01493746</v>
      </c>
      <c r="H37">
        <v>596902.03815076395</v>
      </c>
      <c r="I37">
        <v>1679757.8616295201</v>
      </c>
      <c r="J37">
        <v>527378.20375231502</v>
      </c>
      <c r="R37" s="13"/>
      <c r="S37" s="14"/>
      <c r="T37" s="13"/>
      <c r="U37" s="13"/>
      <c r="AN37" s="5"/>
    </row>
    <row r="38" spans="1:40" x14ac:dyDescent="0.15">
      <c r="A38" t="s">
        <v>79</v>
      </c>
      <c r="B38">
        <v>2</v>
      </c>
      <c r="C38" s="1">
        <v>220.14</v>
      </c>
      <c r="D38" s="1" t="s">
        <v>80</v>
      </c>
      <c r="E38" s="6">
        <v>13808354.8754378</v>
      </c>
      <c r="F38" s="6">
        <v>11682446.0599185</v>
      </c>
      <c r="G38" s="6">
        <v>12776487.4620177</v>
      </c>
      <c r="H38" s="6">
        <f>E38/2.9</f>
        <v>4761501.6811854485</v>
      </c>
      <c r="I38" s="6">
        <v>4760860.5100987498</v>
      </c>
      <c r="J38" s="6">
        <v>4942422.5917221904</v>
      </c>
      <c r="R38" s="13"/>
      <c r="S38" s="14"/>
      <c r="T38" s="13"/>
      <c r="U38" s="13"/>
      <c r="AN38" s="5"/>
    </row>
    <row r="39" spans="1:40" x14ac:dyDescent="0.15">
      <c r="A39" t="s">
        <v>81</v>
      </c>
      <c r="B39">
        <v>2</v>
      </c>
      <c r="C39" s="1">
        <v>147.9</v>
      </c>
      <c r="D39" s="1" t="s">
        <v>82</v>
      </c>
      <c r="E39">
        <v>1766175.2041420699</v>
      </c>
      <c r="F39">
        <v>6444771.3611504603</v>
      </c>
      <c r="G39">
        <v>2976847.8463690602</v>
      </c>
      <c r="H39">
        <v>1525259.0316945701</v>
      </c>
      <c r="I39">
        <v>2253250.5133597702</v>
      </c>
      <c r="J39">
        <v>2305348.3671851298</v>
      </c>
      <c r="R39" s="13"/>
      <c r="S39" s="14"/>
      <c r="T39" s="13"/>
      <c r="U39" s="13"/>
      <c r="AN39" s="5"/>
    </row>
    <row r="40" spans="1:40" x14ac:dyDescent="0.15">
      <c r="A40" t="s">
        <v>83</v>
      </c>
      <c r="B40">
        <v>2</v>
      </c>
      <c r="C40" s="1">
        <v>178.38</v>
      </c>
      <c r="D40" s="1" t="s">
        <v>84</v>
      </c>
      <c r="E40">
        <v>8938714.0506889299</v>
      </c>
      <c r="F40">
        <v>4454141.3858169997</v>
      </c>
      <c r="G40">
        <v>10404685.249229699</v>
      </c>
      <c r="H40">
        <v>5631018.72404439</v>
      </c>
      <c r="I40">
        <v>3224030.2522569699</v>
      </c>
      <c r="J40">
        <v>4807084.46170591</v>
      </c>
      <c r="R40" s="13"/>
      <c r="S40" s="14"/>
      <c r="T40" s="13"/>
      <c r="U40" s="13"/>
      <c r="AN40" s="5"/>
    </row>
    <row r="41" spans="1:40" x14ac:dyDescent="0.15">
      <c r="A41" t="s">
        <v>85</v>
      </c>
      <c r="B41">
        <v>2</v>
      </c>
      <c r="C41" s="1">
        <v>147.91999999999999</v>
      </c>
      <c r="D41" s="1" t="s">
        <v>86</v>
      </c>
      <c r="E41">
        <v>1379150.6701303001</v>
      </c>
      <c r="F41">
        <v>1703198.2244619599</v>
      </c>
      <c r="G41">
        <v>3248473.9204199701</v>
      </c>
      <c r="H41">
        <v>373391.302648602</v>
      </c>
      <c r="I41">
        <v>509306.78474979202</v>
      </c>
      <c r="J41">
        <v>409522.36406279402</v>
      </c>
      <c r="R41" s="13"/>
      <c r="S41" s="14"/>
      <c r="T41" s="13"/>
      <c r="U41" s="13"/>
      <c r="AN41" s="5"/>
    </row>
    <row r="42" spans="1:40" x14ac:dyDescent="0.15">
      <c r="A42" t="s">
        <v>87</v>
      </c>
      <c r="B42">
        <v>8</v>
      </c>
      <c r="C42" s="1">
        <v>688.53</v>
      </c>
      <c r="D42" s="1" t="s">
        <v>88</v>
      </c>
      <c r="E42">
        <v>1241083.0601117101</v>
      </c>
      <c r="F42">
        <v>3125676.5157992402</v>
      </c>
      <c r="G42">
        <v>2917209.6859581</v>
      </c>
      <c r="H42">
        <v>6140196.6692782696</v>
      </c>
      <c r="I42">
        <v>6071537.1576383496</v>
      </c>
      <c r="J42">
        <v>18131232.818326298</v>
      </c>
      <c r="R42" s="13"/>
      <c r="S42" s="14"/>
      <c r="T42" s="13"/>
      <c r="U42" s="13"/>
    </row>
    <row r="43" spans="1:40" x14ac:dyDescent="0.15">
      <c r="A43" t="s">
        <v>89</v>
      </c>
      <c r="B43">
        <v>7</v>
      </c>
      <c r="C43" s="1">
        <v>1315.58</v>
      </c>
      <c r="D43" s="1" t="s">
        <v>90</v>
      </c>
      <c r="E43" s="6">
        <v>75896940.947227404</v>
      </c>
      <c r="F43" s="6">
        <v>31459553.0757589</v>
      </c>
      <c r="G43" s="6">
        <v>32750701.312616199</v>
      </c>
      <c r="H43" s="6">
        <v>168428598.45638901</v>
      </c>
      <c r="I43" s="6">
        <v>74279463.764211506</v>
      </c>
      <c r="J43" s="6">
        <v>128489958.322111</v>
      </c>
      <c r="R43" s="13"/>
      <c r="S43" s="14"/>
      <c r="T43" s="13"/>
      <c r="U43" s="13"/>
    </row>
    <row r="44" spans="1:40" x14ac:dyDescent="0.15">
      <c r="A44" t="s">
        <v>91</v>
      </c>
      <c r="B44">
        <v>5</v>
      </c>
      <c r="C44" s="1">
        <v>526.16</v>
      </c>
      <c r="D44" s="1" t="s">
        <v>92</v>
      </c>
      <c r="E44">
        <v>8752500.4371230695</v>
      </c>
      <c r="F44">
        <v>5389102.2062049098</v>
      </c>
      <c r="G44">
        <v>4633205.4958614102</v>
      </c>
      <c r="H44">
        <v>2850077.1956199799</v>
      </c>
      <c r="I44">
        <v>2801050.6561304401</v>
      </c>
      <c r="J44">
        <v>2732861.8084986298</v>
      </c>
      <c r="R44" s="13"/>
      <c r="S44" s="14"/>
      <c r="T44" s="13"/>
      <c r="U44" s="13"/>
    </row>
    <row r="45" spans="1:40" x14ac:dyDescent="0.15">
      <c r="A45" t="s">
        <v>93</v>
      </c>
      <c r="B45">
        <v>12</v>
      </c>
      <c r="C45" s="1">
        <v>1315.69</v>
      </c>
      <c r="D45" s="1" t="s">
        <v>94</v>
      </c>
      <c r="E45">
        <v>1943469.3540014401</v>
      </c>
      <c r="F45">
        <v>973813.68580390303</v>
      </c>
      <c r="G45">
        <v>2947655.58374725</v>
      </c>
      <c r="H45">
        <v>13993225.375282001</v>
      </c>
      <c r="I45">
        <v>1125815.0624961001</v>
      </c>
      <c r="J45">
        <v>35667803.361946397</v>
      </c>
      <c r="R45" s="13"/>
      <c r="S45" s="14"/>
      <c r="T45" s="13"/>
      <c r="U45" s="13"/>
    </row>
    <row r="46" spans="1:40" x14ac:dyDescent="0.15">
      <c r="A46" t="s">
        <v>95</v>
      </c>
      <c r="B46">
        <v>6</v>
      </c>
      <c r="C46" s="1">
        <v>670.84</v>
      </c>
      <c r="D46" s="1" t="s">
        <v>96</v>
      </c>
      <c r="E46">
        <v>4681793.6458963696</v>
      </c>
      <c r="F46">
        <v>3504847.1204091702</v>
      </c>
      <c r="G46">
        <v>6035171.7737280596</v>
      </c>
      <c r="H46">
        <v>5120188.21323865</v>
      </c>
      <c r="I46">
        <v>5930545.6607863205</v>
      </c>
      <c r="J46">
        <v>15904301.0585979</v>
      </c>
      <c r="R46" s="13"/>
      <c r="S46" s="14"/>
      <c r="T46" s="13"/>
      <c r="U46" s="13"/>
    </row>
    <row r="47" spans="1:40" x14ac:dyDescent="0.15">
      <c r="A47" t="s">
        <v>97</v>
      </c>
      <c r="B47">
        <v>2</v>
      </c>
      <c r="C47" s="1">
        <v>183.74</v>
      </c>
      <c r="D47" s="1" t="s">
        <v>98</v>
      </c>
      <c r="E47">
        <v>961700.57441450702</v>
      </c>
      <c r="F47">
        <v>764565.48434875801</v>
      </c>
      <c r="G47">
        <v>952825.10109117499</v>
      </c>
      <c r="H47">
        <v>850592.397665089</v>
      </c>
      <c r="I47">
        <v>684691.98101341201</v>
      </c>
      <c r="J47">
        <v>1634051.45621045</v>
      </c>
      <c r="R47" s="13"/>
      <c r="S47" s="14"/>
      <c r="T47" s="13"/>
      <c r="U47" s="13"/>
    </row>
    <row r="48" spans="1:40" x14ac:dyDescent="0.15">
      <c r="A48" t="s">
        <v>99</v>
      </c>
      <c r="B48">
        <v>4</v>
      </c>
      <c r="C48" s="1">
        <v>397.84</v>
      </c>
      <c r="D48" s="1" t="s">
        <v>100</v>
      </c>
      <c r="E48">
        <v>627235.24738113803</v>
      </c>
      <c r="F48">
        <v>651106.66899504804</v>
      </c>
      <c r="G48">
        <v>3176458.7971824999</v>
      </c>
      <c r="H48">
        <v>360768.19575022103</v>
      </c>
      <c r="I48">
        <v>584653.49089811498</v>
      </c>
      <c r="J48">
        <v>1963530.7614954901</v>
      </c>
      <c r="R48" s="13"/>
      <c r="S48" s="14"/>
      <c r="T48" s="13"/>
      <c r="U48" s="13"/>
    </row>
    <row r="49" spans="1:21" x14ac:dyDescent="0.15">
      <c r="A49" t="s">
        <v>101</v>
      </c>
      <c r="B49">
        <v>5</v>
      </c>
      <c r="C49" s="1">
        <v>806.48</v>
      </c>
      <c r="D49" s="1" t="s">
        <v>102</v>
      </c>
      <c r="E49">
        <v>39642396.657511301</v>
      </c>
      <c r="F49">
        <v>19305066.523012601</v>
      </c>
      <c r="G49">
        <v>47679126.628373504</v>
      </c>
      <c r="H49">
        <v>34562168.463889703</v>
      </c>
      <c r="I49">
        <v>16781937.329550698</v>
      </c>
      <c r="J49">
        <v>36019490.885926202</v>
      </c>
      <c r="R49" s="13"/>
      <c r="S49" s="14"/>
      <c r="T49" s="13"/>
      <c r="U49" s="13"/>
    </row>
    <row r="50" spans="1:21" x14ac:dyDescent="0.15">
      <c r="A50" t="s">
        <v>103</v>
      </c>
      <c r="B50">
        <v>5</v>
      </c>
      <c r="C50" s="1">
        <v>620.89</v>
      </c>
      <c r="D50" s="1" t="s">
        <v>104</v>
      </c>
      <c r="E50">
        <v>3392344.9462267901</v>
      </c>
      <c r="F50">
        <v>3885250.8250275198</v>
      </c>
      <c r="G50">
        <v>6191587.5268875603</v>
      </c>
      <c r="H50">
        <v>2717169.7974027498</v>
      </c>
      <c r="I50">
        <v>3520872.3242618302</v>
      </c>
      <c r="J50">
        <v>7554568.0469786003</v>
      </c>
      <c r="R50" s="13"/>
      <c r="S50" s="14"/>
      <c r="T50" s="13"/>
      <c r="U50" s="13"/>
    </row>
    <row r="51" spans="1:21" x14ac:dyDescent="0.15">
      <c r="A51" t="s">
        <v>105</v>
      </c>
      <c r="B51">
        <v>7</v>
      </c>
      <c r="C51" s="1">
        <v>960.16</v>
      </c>
      <c r="D51" s="1" t="s">
        <v>106</v>
      </c>
      <c r="E51">
        <v>180191722.624854</v>
      </c>
      <c r="F51">
        <v>56826911.895762801</v>
      </c>
      <c r="G51">
        <v>55035509.7949697</v>
      </c>
      <c r="H51">
        <v>92986809.599076897</v>
      </c>
      <c r="I51">
        <v>40142687.294397503</v>
      </c>
      <c r="J51">
        <v>14715137.095463</v>
      </c>
      <c r="R51" s="13"/>
      <c r="S51" s="14"/>
      <c r="T51" s="13"/>
      <c r="U51" s="13"/>
    </row>
    <row r="52" spans="1:21" x14ac:dyDescent="0.15">
      <c r="A52" t="s">
        <v>107</v>
      </c>
      <c r="B52">
        <v>5</v>
      </c>
      <c r="C52" s="1">
        <v>675.05</v>
      </c>
      <c r="D52" s="1" t="s">
        <v>108</v>
      </c>
      <c r="E52">
        <v>6186092.9494871497</v>
      </c>
      <c r="F52">
        <v>17638652.3117394</v>
      </c>
      <c r="G52">
        <v>28659330.371360201</v>
      </c>
      <c r="H52">
        <v>6065018.0359653598</v>
      </c>
      <c r="I52">
        <v>22991570.576802999</v>
      </c>
      <c r="J52">
        <v>35298418.175849698</v>
      </c>
      <c r="R52" s="13"/>
      <c r="S52" s="14"/>
      <c r="T52" s="13"/>
      <c r="U52" s="13"/>
    </row>
    <row r="53" spans="1:21" x14ac:dyDescent="0.15">
      <c r="A53" t="s">
        <v>109</v>
      </c>
      <c r="B53">
        <v>5</v>
      </c>
      <c r="C53" s="1">
        <v>404.87</v>
      </c>
      <c r="D53" s="1" t="s">
        <v>110</v>
      </c>
      <c r="E53">
        <v>3719134.4624071601</v>
      </c>
      <c r="F53">
        <v>7297003.9430580596</v>
      </c>
      <c r="G53">
        <v>17513332.3666986</v>
      </c>
      <c r="H53">
        <v>2362089.3905571299</v>
      </c>
      <c r="I53">
        <v>5386832.4991648505</v>
      </c>
      <c r="J53">
        <v>8095880.5431081504</v>
      </c>
      <c r="R53" s="13"/>
      <c r="S53" s="14"/>
      <c r="T53" s="13"/>
      <c r="U53" s="13"/>
    </row>
    <row r="54" spans="1:21" x14ac:dyDescent="0.15">
      <c r="A54" t="s">
        <v>111</v>
      </c>
      <c r="B54">
        <v>28</v>
      </c>
      <c r="C54" s="1">
        <v>3291.77</v>
      </c>
      <c r="D54" s="1" t="s">
        <v>112</v>
      </c>
      <c r="E54" s="6">
        <v>210737945.12166199</v>
      </c>
      <c r="F54" s="6">
        <v>290994062.426884</v>
      </c>
      <c r="G54" s="6">
        <v>249690321.479146</v>
      </c>
      <c r="H54" s="6">
        <v>84383786.231492102</v>
      </c>
      <c r="I54" s="6">
        <v>104669595.6469</v>
      </c>
      <c r="J54" s="6">
        <v>103754566.655246</v>
      </c>
      <c r="R54" s="13"/>
      <c r="S54" s="14"/>
      <c r="T54" s="13"/>
      <c r="U54" s="13"/>
    </row>
    <row r="55" spans="1:21" x14ac:dyDescent="0.15">
      <c r="A55" t="s">
        <v>113</v>
      </c>
      <c r="B55">
        <v>6</v>
      </c>
      <c r="C55" s="1">
        <v>609.54</v>
      </c>
      <c r="D55" s="1" t="s">
        <v>114</v>
      </c>
      <c r="E55">
        <v>999160.277919941</v>
      </c>
      <c r="F55">
        <v>297294.69637301198</v>
      </c>
      <c r="G55">
        <v>4078288.9294688301</v>
      </c>
      <c r="H55">
        <v>3259829.83597623</v>
      </c>
      <c r="I55">
        <v>129695.77947528999</v>
      </c>
      <c r="J55">
        <v>1426788.18926544</v>
      </c>
      <c r="R55" s="13"/>
      <c r="S55" s="14"/>
      <c r="T55" s="13"/>
      <c r="U55" s="13"/>
    </row>
    <row r="56" spans="1:21" x14ac:dyDescent="0.15">
      <c r="A56" t="s">
        <v>115</v>
      </c>
      <c r="B56">
        <v>2</v>
      </c>
      <c r="C56" s="1">
        <v>211.42</v>
      </c>
      <c r="D56" s="1" t="s">
        <v>116</v>
      </c>
      <c r="E56">
        <v>1945055.18388129</v>
      </c>
      <c r="F56">
        <v>5718632.6361633902</v>
      </c>
      <c r="G56">
        <v>5720993.42837545</v>
      </c>
      <c r="H56">
        <v>1094003.6393679399</v>
      </c>
      <c r="I56">
        <v>2619627.7319245399</v>
      </c>
      <c r="J56">
        <v>3292926.8003294598</v>
      </c>
      <c r="R56" s="13"/>
      <c r="S56" s="14"/>
      <c r="T56" s="13"/>
      <c r="U56" s="13"/>
    </row>
    <row r="57" spans="1:21" x14ac:dyDescent="0.15">
      <c r="A57" t="s">
        <v>117</v>
      </c>
      <c r="B57">
        <v>7</v>
      </c>
      <c r="C57" s="1">
        <v>739.64</v>
      </c>
      <c r="D57" s="1" t="s">
        <v>118</v>
      </c>
      <c r="E57" s="6">
        <v>6837822.5124416295</v>
      </c>
      <c r="F57" s="6">
        <v>4354984.9522219598</v>
      </c>
      <c r="G57" s="6">
        <v>6766426.1131504904</v>
      </c>
      <c r="H57" s="6">
        <v>23849788.951604702</v>
      </c>
      <c r="I57" s="6">
        <v>17195763.819836799</v>
      </c>
      <c r="J57" s="6">
        <v>31258975.647259299</v>
      </c>
      <c r="R57" s="13"/>
      <c r="S57" s="14"/>
      <c r="T57" s="13"/>
      <c r="U57" s="13"/>
    </row>
    <row r="58" spans="1:21" x14ac:dyDescent="0.15">
      <c r="A58" t="s">
        <v>119</v>
      </c>
      <c r="B58">
        <v>3</v>
      </c>
      <c r="C58" s="1">
        <v>333.79</v>
      </c>
      <c r="D58" s="1" t="s">
        <v>120</v>
      </c>
      <c r="E58">
        <v>1781829.71920266</v>
      </c>
      <c r="F58">
        <v>214434.4504042</v>
      </c>
      <c r="G58">
        <v>441405.517976409</v>
      </c>
      <c r="H58">
        <v>1351643.8135168799</v>
      </c>
      <c r="I58">
        <v>955377.50170298095</v>
      </c>
      <c r="J58">
        <v>52133.841377503399</v>
      </c>
      <c r="R58" s="13"/>
      <c r="S58" s="14"/>
      <c r="T58" s="13"/>
      <c r="U58" s="13"/>
    </row>
    <row r="59" spans="1:21" x14ac:dyDescent="0.15">
      <c r="A59" t="s">
        <v>121</v>
      </c>
      <c r="B59">
        <v>2</v>
      </c>
      <c r="C59" s="1">
        <v>163</v>
      </c>
      <c r="D59" s="1" t="s">
        <v>122</v>
      </c>
      <c r="E59">
        <v>647478.21810345398</v>
      </c>
      <c r="F59">
        <v>808385.45465257601</v>
      </c>
      <c r="G59">
        <v>1370015.48121031</v>
      </c>
      <c r="H59">
        <v>431766.05691324401</v>
      </c>
      <c r="I59">
        <v>516570.07792710298</v>
      </c>
      <c r="J59">
        <v>702357.17154369003</v>
      </c>
      <c r="R59" s="13"/>
      <c r="S59" s="14"/>
      <c r="T59" s="13"/>
      <c r="U59" s="13"/>
    </row>
    <row r="60" spans="1:21" x14ac:dyDescent="0.15">
      <c r="A60" t="s">
        <v>123</v>
      </c>
      <c r="B60">
        <v>4</v>
      </c>
      <c r="C60" s="1">
        <v>389.2</v>
      </c>
      <c r="D60" s="1" t="s">
        <v>124</v>
      </c>
      <c r="E60">
        <v>8968193.1905326992</v>
      </c>
      <c r="F60">
        <v>16414633.529374201</v>
      </c>
      <c r="G60">
        <v>17185772.709848601</v>
      </c>
      <c r="H60">
        <v>3098639.12916099</v>
      </c>
      <c r="I60">
        <v>10966377.3999194</v>
      </c>
      <c r="J60">
        <v>6845719.9402339198</v>
      </c>
      <c r="R60" s="13"/>
      <c r="S60" s="14"/>
      <c r="T60" s="13"/>
      <c r="U60" s="13"/>
    </row>
    <row r="61" spans="1:21" x14ac:dyDescent="0.15">
      <c r="A61" t="s">
        <v>125</v>
      </c>
      <c r="B61">
        <v>7</v>
      </c>
      <c r="C61" s="1">
        <v>1058.75</v>
      </c>
      <c r="D61" s="1" t="s">
        <v>126</v>
      </c>
      <c r="E61">
        <v>44988257.397036798</v>
      </c>
      <c r="F61">
        <v>136559055.91128999</v>
      </c>
      <c r="G61">
        <v>134656560.73256001</v>
      </c>
      <c r="H61">
        <v>55051636.828080699</v>
      </c>
      <c r="I61">
        <v>96198367.561655506</v>
      </c>
      <c r="J61">
        <v>100953889.466307</v>
      </c>
      <c r="R61" s="13"/>
      <c r="S61" s="14"/>
      <c r="T61" s="13"/>
      <c r="U61" s="13"/>
    </row>
    <row r="62" spans="1:21" x14ac:dyDescent="0.15">
      <c r="A62" t="s">
        <v>127</v>
      </c>
      <c r="B62">
        <v>4</v>
      </c>
      <c r="C62" s="1">
        <v>472.2</v>
      </c>
      <c r="D62" s="1" t="s">
        <v>128</v>
      </c>
      <c r="E62">
        <v>1185463.35406238</v>
      </c>
      <c r="F62">
        <v>9952870.4698146898</v>
      </c>
      <c r="G62">
        <v>11469460.7145366</v>
      </c>
      <c r="H62">
        <v>6447897.2449468505</v>
      </c>
      <c r="I62">
        <v>4021693.1500026402</v>
      </c>
      <c r="J62">
        <v>14836496.017568899</v>
      </c>
      <c r="R62" s="13"/>
      <c r="S62" s="14"/>
      <c r="T62" s="13"/>
      <c r="U62" s="13"/>
    </row>
    <row r="63" spans="1:21" x14ac:dyDescent="0.15">
      <c r="A63" t="s">
        <v>129</v>
      </c>
      <c r="B63">
        <v>8</v>
      </c>
      <c r="C63" s="1">
        <v>736</v>
      </c>
      <c r="D63" s="1" t="s">
        <v>130</v>
      </c>
      <c r="E63">
        <v>4923865.46745006</v>
      </c>
      <c r="F63">
        <v>26371941.003703501</v>
      </c>
      <c r="G63">
        <v>36361755.3784049</v>
      </c>
      <c r="H63">
        <v>2796696.7661712598</v>
      </c>
      <c r="I63">
        <v>9845360.3790804502</v>
      </c>
      <c r="J63">
        <v>14153665.3138681</v>
      </c>
      <c r="R63" s="13"/>
      <c r="S63" s="14"/>
      <c r="T63" s="13"/>
      <c r="U63" s="13"/>
    </row>
    <row r="64" spans="1:21" x14ac:dyDescent="0.15">
      <c r="A64" t="s">
        <v>131</v>
      </c>
      <c r="B64">
        <v>3</v>
      </c>
      <c r="C64" s="1">
        <v>231.17</v>
      </c>
      <c r="D64" s="1" t="s">
        <v>132</v>
      </c>
      <c r="E64">
        <v>535203.66249941103</v>
      </c>
      <c r="F64">
        <v>412366.62934423401</v>
      </c>
      <c r="G64">
        <v>1862298.49118092</v>
      </c>
      <c r="H64">
        <v>1151305.1136093601</v>
      </c>
      <c r="I64">
        <v>373025.69175727799</v>
      </c>
      <c r="J64">
        <v>394758.99297160603</v>
      </c>
      <c r="R64" s="13"/>
      <c r="S64" s="14"/>
      <c r="T64" s="13"/>
      <c r="U64" s="13"/>
    </row>
    <row r="65" spans="1:21" x14ac:dyDescent="0.15">
      <c r="A65" t="s">
        <v>133</v>
      </c>
      <c r="B65">
        <v>9</v>
      </c>
      <c r="C65" s="1">
        <v>1442.81</v>
      </c>
      <c r="D65" s="1" t="s">
        <v>134</v>
      </c>
      <c r="E65">
        <v>79958980.853603303</v>
      </c>
      <c r="F65">
        <v>25792649.2061667</v>
      </c>
      <c r="G65">
        <v>36224436.866259903</v>
      </c>
      <c r="H65">
        <v>86382822.207116902</v>
      </c>
      <c r="I65">
        <v>37070440.5997217</v>
      </c>
      <c r="J65">
        <v>55328546.436553396</v>
      </c>
      <c r="R65" s="13"/>
      <c r="S65" s="14"/>
      <c r="T65" s="13"/>
      <c r="U65" s="13"/>
    </row>
    <row r="66" spans="1:21" x14ac:dyDescent="0.15">
      <c r="A66" t="s">
        <v>135</v>
      </c>
      <c r="B66">
        <v>6</v>
      </c>
      <c r="C66" s="1">
        <v>386.04</v>
      </c>
      <c r="D66" s="1" t="s">
        <v>136</v>
      </c>
      <c r="E66" s="6">
        <v>13748428.1068365</v>
      </c>
      <c r="F66" s="6">
        <v>6250224.3460771702</v>
      </c>
      <c r="G66" s="6">
        <v>13636403.8340881</v>
      </c>
      <c r="H66" s="6">
        <v>6291783.2972271601</v>
      </c>
      <c r="I66" s="6">
        <v>2068170.08487801</v>
      </c>
      <c r="J66" s="6">
        <v>4094312.22253785</v>
      </c>
      <c r="R66" s="13"/>
      <c r="S66" s="14"/>
      <c r="T66" s="13"/>
      <c r="U66" s="13"/>
    </row>
    <row r="67" spans="1:21" x14ac:dyDescent="0.15">
      <c r="A67" t="s">
        <v>137</v>
      </c>
      <c r="B67">
        <v>6</v>
      </c>
      <c r="C67" s="1">
        <v>575.19000000000005</v>
      </c>
      <c r="D67" s="1" t="s">
        <v>138</v>
      </c>
      <c r="E67">
        <v>3954879.3108093501</v>
      </c>
      <c r="F67">
        <v>4004478.0071622501</v>
      </c>
      <c r="G67">
        <v>15592429.231326399</v>
      </c>
      <c r="H67">
        <v>2194647.6786513799</v>
      </c>
      <c r="I67">
        <v>1654090.88934994</v>
      </c>
      <c r="J67">
        <v>4260558.2382777901</v>
      </c>
      <c r="R67" s="13"/>
      <c r="S67" s="14"/>
      <c r="T67" s="13"/>
      <c r="U67" s="13"/>
    </row>
    <row r="68" spans="1:21" x14ac:dyDescent="0.15">
      <c r="A68" t="s">
        <v>139</v>
      </c>
      <c r="B68">
        <v>4</v>
      </c>
      <c r="C68" s="1">
        <v>425.27</v>
      </c>
      <c r="D68" s="1" t="s">
        <v>140</v>
      </c>
      <c r="E68">
        <v>6275199.2083515404</v>
      </c>
      <c r="F68">
        <v>4279822.38954903</v>
      </c>
      <c r="G68">
        <v>4603446.3675105898</v>
      </c>
      <c r="H68">
        <v>3989552.9621437001</v>
      </c>
      <c r="I68">
        <v>2706685.84495905</v>
      </c>
      <c r="J68">
        <v>2130020.72916866</v>
      </c>
      <c r="R68" s="13"/>
      <c r="S68" s="14"/>
      <c r="T68" s="13"/>
      <c r="U68" s="13"/>
    </row>
    <row r="69" spans="1:21" x14ac:dyDescent="0.15">
      <c r="A69" t="s">
        <v>141</v>
      </c>
      <c r="B69">
        <v>3</v>
      </c>
      <c r="C69" s="1">
        <v>252.03</v>
      </c>
      <c r="D69" s="1" t="s">
        <v>142</v>
      </c>
      <c r="E69">
        <v>1210032.43730909</v>
      </c>
      <c r="F69">
        <v>466055.39729241497</v>
      </c>
      <c r="G69">
        <v>623474.769089084</v>
      </c>
      <c r="H69">
        <v>1022414.64823177</v>
      </c>
      <c r="I69">
        <v>398495.880811307</v>
      </c>
      <c r="J69">
        <v>235783.92088342601</v>
      </c>
      <c r="R69" s="13"/>
      <c r="S69" s="14"/>
      <c r="T69" s="13"/>
      <c r="U69" s="13"/>
    </row>
    <row r="70" spans="1:21" x14ac:dyDescent="0.15">
      <c r="A70" t="s">
        <v>143</v>
      </c>
      <c r="B70">
        <v>2</v>
      </c>
      <c r="C70" s="1">
        <v>129.36000000000001</v>
      </c>
      <c r="D70" s="1" t="s">
        <v>144</v>
      </c>
      <c r="E70">
        <v>340362.85798250401</v>
      </c>
      <c r="F70">
        <v>11434794.1054006</v>
      </c>
      <c r="G70">
        <v>10912526.5096987</v>
      </c>
      <c r="H70">
        <v>1354846.0646080701</v>
      </c>
      <c r="I70">
        <v>3583331.525657</v>
      </c>
      <c r="J70">
        <v>9888245.93059773</v>
      </c>
      <c r="R70" s="13"/>
      <c r="S70" s="14"/>
      <c r="T70" s="13"/>
      <c r="U70" s="13"/>
    </row>
    <row r="71" spans="1:21" x14ac:dyDescent="0.15">
      <c r="A71" t="s">
        <v>145</v>
      </c>
      <c r="B71">
        <v>3</v>
      </c>
      <c r="C71" s="1">
        <v>226.09</v>
      </c>
      <c r="D71" s="1" t="s">
        <v>146</v>
      </c>
      <c r="E71">
        <v>1153119.38379388</v>
      </c>
      <c r="F71">
        <v>1929514.26812524</v>
      </c>
      <c r="G71">
        <v>2149117.4152331902</v>
      </c>
      <c r="H71">
        <v>1042612.72225737</v>
      </c>
      <c r="I71">
        <v>2070695.21417276</v>
      </c>
      <c r="J71">
        <v>3953925.5589362201</v>
      </c>
      <c r="R71" s="13"/>
      <c r="S71" s="14"/>
      <c r="T71" s="13"/>
      <c r="U71" s="13"/>
    </row>
    <row r="72" spans="1:21" x14ac:dyDescent="0.15">
      <c r="A72" t="s">
        <v>147</v>
      </c>
      <c r="B72">
        <v>2</v>
      </c>
      <c r="C72" s="1">
        <v>77.510000000000005</v>
      </c>
      <c r="D72" s="1" t="s">
        <v>148</v>
      </c>
      <c r="E72">
        <v>202439.69355995799</v>
      </c>
      <c r="F72">
        <v>8489875.3410986606</v>
      </c>
      <c r="G72">
        <v>1868852.6629749699</v>
      </c>
      <c r="H72">
        <v>32169.0813144243</v>
      </c>
      <c r="I72">
        <v>233189.95986320099</v>
      </c>
      <c r="J72">
        <v>1271366.4596528001</v>
      </c>
      <c r="R72" s="13"/>
      <c r="S72" s="14"/>
      <c r="T72" s="13"/>
      <c r="U72" s="13"/>
    </row>
    <row r="73" spans="1:21" x14ac:dyDescent="0.15">
      <c r="A73" t="s">
        <v>149</v>
      </c>
      <c r="B73">
        <v>16</v>
      </c>
      <c r="C73" s="1">
        <v>1967.13</v>
      </c>
      <c r="D73" s="1" t="s">
        <v>150</v>
      </c>
      <c r="E73">
        <v>98395559.260884598</v>
      </c>
      <c r="F73">
        <v>54170929.909578197</v>
      </c>
      <c r="G73">
        <v>99574206.635031193</v>
      </c>
      <c r="H73">
        <v>166147109.39801499</v>
      </c>
      <c r="I73">
        <v>50945286.872657597</v>
      </c>
      <c r="J73">
        <v>157009162.75642699</v>
      </c>
      <c r="R73" s="13"/>
      <c r="S73" s="14"/>
      <c r="T73" s="13"/>
      <c r="U73" s="13"/>
    </row>
    <row r="74" spans="1:21" x14ac:dyDescent="0.15">
      <c r="A74" t="s">
        <v>151</v>
      </c>
      <c r="B74">
        <v>10</v>
      </c>
      <c r="C74" s="1">
        <v>1242.24</v>
      </c>
      <c r="D74" s="1" t="s">
        <v>152</v>
      </c>
      <c r="E74">
        <v>4051333.4344008202</v>
      </c>
      <c r="F74">
        <v>1109263.4550171499</v>
      </c>
      <c r="G74">
        <v>2549352.6919304999</v>
      </c>
      <c r="H74">
        <v>16746817.3961458</v>
      </c>
      <c r="I74">
        <v>596631.17751124105</v>
      </c>
      <c r="J74">
        <v>9703590.2906111497</v>
      </c>
      <c r="R74" s="13"/>
      <c r="S74" s="14"/>
      <c r="T74" s="13"/>
      <c r="U74" s="13"/>
    </row>
    <row r="75" spans="1:21" x14ac:dyDescent="0.15">
      <c r="A75" t="s">
        <v>153</v>
      </c>
      <c r="B75">
        <v>5</v>
      </c>
      <c r="C75" s="1">
        <v>358.2</v>
      </c>
      <c r="D75" s="1" t="s">
        <v>154</v>
      </c>
      <c r="E75">
        <v>662973.08350469999</v>
      </c>
      <c r="F75">
        <v>525295.51747299498</v>
      </c>
      <c r="G75">
        <v>1573908.77507838</v>
      </c>
      <c r="H75">
        <v>1403172.07482954</v>
      </c>
      <c r="I75">
        <v>800890.24646580301</v>
      </c>
      <c r="J75">
        <v>609992.40869704005</v>
      </c>
      <c r="R75" s="13"/>
      <c r="S75" s="14"/>
      <c r="T75" s="13"/>
      <c r="U75" s="13"/>
    </row>
    <row r="76" spans="1:21" x14ac:dyDescent="0.15">
      <c r="A76" t="s">
        <v>155</v>
      </c>
      <c r="B76">
        <v>11</v>
      </c>
      <c r="C76" s="1">
        <v>1008.74</v>
      </c>
      <c r="D76" s="1" t="s">
        <v>156</v>
      </c>
      <c r="E76">
        <v>7916394.1422650302</v>
      </c>
      <c r="F76">
        <v>5341134.8360181097</v>
      </c>
      <c r="G76">
        <v>9818089.3943375591</v>
      </c>
      <c r="H76">
        <v>17643009.413863201</v>
      </c>
      <c r="I76">
        <v>4014738.8527455898</v>
      </c>
      <c r="J76">
        <v>17636204.402059902</v>
      </c>
      <c r="R76" s="13"/>
      <c r="S76" s="14"/>
      <c r="T76" s="13"/>
      <c r="U76" s="13"/>
    </row>
    <row r="77" spans="1:21" x14ac:dyDescent="0.15">
      <c r="A77" t="s">
        <v>157</v>
      </c>
      <c r="B77">
        <v>9</v>
      </c>
      <c r="C77" s="1">
        <v>815.13</v>
      </c>
      <c r="D77" s="1" t="s">
        <v>158</v>
      </c>
      <c r="E77" s="6">
        <v>442436.82595327398</v>
      </c>
      <c r="F77" s="6">
        <v>872123.53522123198</v>
      </c>
      <c r="G77" s="6">
        <v>461315.60523674201</v>
      </c>
      <c r="H77" s="6">
        <v>3167273.3865371002</v>
      </c>
      <c r="I77" s="6">
        <v>2898914.7151846001</v>
      </c>
      <c r="J77" s="6">
        <v>4203855.5381174404</v>
      </c>
      <c r="R77" s="13"/>
      <c r="S77" s="14"/>
      <c r="T77" s="13"/>
      <c r="U77" s="13"/>
    </row>
    <row r="78" spans="1:21" x14ac:dyDescent="0.15">
      <c r="A78" t="s">
        <v>159</v>
      </c>
      <c r="B78">
        <v>2</v>
      </c>
      <c r="C78" s="1">
        <v>111.65</v>
      </c>
      <c r="D78" s="1" t="s">
        <v>160</v>
      </c>
      <c r="E78">
        <v>1846267.5960030199</v>
      </c>
      <c r="F78">
        <v>8226546.3213018896</v>
      </c>
      <c r="G78">
        <v>4944662.2772088703</v>
      </c>
      <c r="H78">
        <v>414208.17510705901</v>
      </c>
      <c r="I78">
        <v>2591669.4427322401</v>
      </c>
      <c r="J78">
        <v>2244677.44306145</v>
      </c>
      <c r="R78" s="13"/>
      <c r="S78" s="14"/>
      <c r="T78" s="13"/>
      <c r="U78" s="13"/>
    </row>
    <row r="79" spans="1:21" x14ac:dyDescent="0.15">
      <c r="A79" t="s">
        <v>161</v>
      </c>
      <c r="B79">
        <v>3</v>
      </c>
      <c r="C79" s="1">
        <v>269.95999999999998</v>
      </c>
      <c r="D79" s="1" t="s">
        <v>162</v>
      </c>
      <c r="E79">
        <v>3713478.7763332999</v>
      </c>
      <c r="F79">
        <v>627865.16872698802</v>
      </c>
      <c r="G79">
        <v>2987936.7444746401</v>
      </c>
      <c r="H79">
        <v>6887157.2742272196</v>
      </c>
      <c r="I79">
        <v>410783.54232894001</v>
      </c>
      <c r="J79">
        <v>6891078.9428751096</v>
      </c>
      <c r="R79" s="13"/>
      <c r="S79" s="14"/>
      <c r="T79" s="13"/>
      <c r="U79" s="13"/>
    </row>
    <row r="80" spans="1:21" x14ac:dyDescent="0.15">
      <c r="A80" t="s">
        <v>163</v>
      </c>
      <c r="B80">
        <v>3</v>
      </c>
      <c r="C80" s="1">
        <v>303.3</v>
      </c>
      <c r="D80" s="1" t="s">
        <v>164</v>
      </c>
      <c r="E80">
        <v>908689.00350020302</v>
      </c>
      <c r="F80">
        <v>517952.46051788097</v>
      </c>
      <c r="G80">
        <v>580222.58466449997</v>
      </c>
      <c r="H80">
        <v>1696801.13157997</v>
      </c>
      <c r="I80">
        <v>218562.474582633</v>
      </c>
      <c r="J80">
        <v>1489637.1017940601</v>
      </c>
      <c r="R80" s="13"/>
      <c r="S80" s="14"/>
      <c r="T80" s="13"/>
      <c r="U80" s="13"/>
    </row>
    <row r="81" spans="1:21" x14ac:dyDescent="0.15">
      <c r="A81" t="s">
        <v>165</v>
      </c>
      <c r="B81">
        <v>12</v>
      </c>
      <c r="C81" s="1">
        <v>1822.29</v>
      </c>
      <c r="D81" s="1" t="s">
        <v>166</v>
      </c>
      <c r="E81">
        <v>1016429363.12291</v>
      </c>
      <c r="F81">
        <v>1040764423.294</v>
      </c>
      <c r="G81">
        <v>1262332747.9347999</v>
      </c>
      <c r="H81">
        <v>612562367.88343406</v>
      </c>
      <c r="I81">
        <v>427119434.27020901</v>
      </c>
      <c r="J81">
        <v>1133720541.60902</v>
      </c>
      <c r="R81" s="13"/>
      <c r="S81" s="14"/>
      <c r="T81" s="13"/>
      <c r="U81" s="13"/>
    </row>
    <row r="82" spans="1:21" x14ac:dyDescent="0.15">
      <c r="A82" t="s">
        <v>167</v>
      </c>
      <c r="B82">
        <v>7</v>
      </c>
      <c r="C82" s="1">
        <v>1216.92</v>
      </c>
      <c r="D82" s="1" t="s">
        <v>168</v>
      </c>
      <c r="E82" s="6">
        <v>160758541.52850699</v>
      </c>
      <c r="F82" s="6">
        <v>173259916.03534099</v>
      </c>
      <c r="G82" s="6">
        <v>175474232.26319</v>
      </c>
      <c r="H82" s="6">
        <v>77316838.528156802</v>
      </c>
      <c r="I82" s="6">
        <v>52828494.5128695</v>
      </c>
      <c r="J82" s="6">
        <v>53138038.581640303</v>
      </c>
      <c r="R82" s="13"/>
      <c r="S82" s="14"/>
      <c r="T82" s="13"/>
      <c r="U82" s="13"/>
    </row>
    <row r="83" spans="1:21" x14ac:dyDescent="0.15">
      <c r="A83" t="s">
        <v>169</v>
      </c>
      <c r="B83">
        <v>6</v>
      </c>
      <c r="C83" s="1">
        <v>904.32</v>
      </c>
      <c r="D83" s="1" t="s">
        <v>170</v>
      </c>
      <c r="E83" s="6">
        <v>62217076.3068652</v>
      </c>
      <c r="F83" s="6">
        <v>74021058.725354999</v>
      </c>
      <c r="G83" s="6">
        <v>74786349.923483595</v>
      </c>
      <c r="H83" s="6">
        <v>30142610.963113099</v>
      </c>
      <c r="I83" s="6">
        <v>33711209.862769499</v>
      </c>
      <c r="J83" s="6">
        <v>21381798.642822601</v>
      </c>
      <c r="R83" s="13"/>
      <c r="S83" s="14"/>
      <c r="T83" s="13"/>
      <c r="U83" s="13"/>
    </row>
    <row r="84" spans="1:21" x14ac:dyDescent="0.15">
      <c r="A84" t="s">
        <v>171</v>
      </c>
      <c r="B84">
        <v>11</v>
      </c>
      <c r="C84" s="1">
        <v>1740.82</v>
      </c>
      <c r="D84" s="1" t="s">
        <v>172</v>
      </c>
      <c r="E84">
        <v>164633981.01905799</v>
      </c>
      <c r="F84">
        <v>21106937.720117901</v>
      </c>
      <c r="G84">
        <v>14639750.930162501</v>
      </c>
      <c r="H84">
        <v>49532290.932748303</v>
      </c>
      <c r="I84">
        <v>82812672.113574401</v>
      </c>
      <c r="J84">
        <v>1123526.9264468199</v>
      </c>
      <c r="R84" s="13"/>
      <c r="S84" s="14"/>
      <c r="T84" s="13"/>
      <c r="U84" s="13"/>
    </row>
    <row r="85" spans="1:21" x14ac:dyDescent="0.15">
      <c r="A85" t="s">
        <v>173</v>
      </c>
      <c r="B85">
        <v>4</v>
      </c>
      <c r="C85" s="1">
        <v>593.84</v>
      </c>
      <c r="D85" s="1" t="s">
        <v>174</v>
      </c>
      <c r="E85">
        <v>12309610.1406924</v>
      </c>
      <c r="F85">
        <v>204490.027008729</v>
      </c>
      <c r="G85">
        <v>644611.30927669501</v>
      </c>
      <c r="H85">
        <v>18786316.0061859</v>
      </c>
      <c r="I85">
        <v>439790.25536229298</v>
      </c>
      <c r="J85">
        <v>2148731.5196509799</v>
      </c>
      <c r="R85" s="13"/>
      <c r="S85" s="14"/>
      <c r="T85" s="13"/>
      <c r="U85" s="13"/>
    </row>
    <row r="86" spans="1:21" x14ac:dyDescent="0.15">
      <c r="A86" t="s">
        <v>175</v>
      </c>
      <c r="B86">
        <v>4</v>
      </c>
      <c r="C86" s="1">
        <v>549.16999999999996</v>
      </c>
      <c r="D86" s="1" t="s">
        <v>176</v>
      </c>
      <c r="E86">
        <v>71544117.867746204</v>
      </c>
      <c r="F86">
        <v>23870569.2325137</v>
      </c>
      <c r="G86">
        <v>15499032.285284599</v>
      </c>
      <c r="H86">
        <v>45292480.979107998</v>
      </c>
      <c r="I86">
        <v>9816220.6362930294</v>
      </c>
      <c r="J86">
        <v>7535850.6402877998</v>
      </c>
      <c r="R86" s="13"/>
      <c r="S86" s="14"/>
      <c r="T86" s="13"/>
      <c r="U86" s="13"/>
    </row>
    <row r="87" spans="1:21" x14ac:dyDescent="0.15">
      <c r="A87" t="s">
        <v>177</v>
      </c>
      <c r="B87">
        <v>6</v>
      </c>
      <c r="C87" s="1">
        <v>1015.36</v>
      </c>
      <c r="D87" s="1" t="s">
        <v>178</v>
      </c>
      <c r="E87">
        <v>185727800.56429401</v>
      </c>
      <c r="F87">
        <v>115544804.499937</v>
      </c>
      <c r="G87">
        <v>172020723.90699899</v>
      </c>
      <c r="H87">
        <v>135608060.63331801</v>
      </c>
      <c r="I87">
        <v>59980047.999053098</v>
      </c>
      <c r="J87">
        <v>147216359.15254799</v>
      </c>
      <c r="R87" s="13"/>
      <c r="S87" s="14"/>
      <c r="T87" s="13"/>
      <c r="U87" s="13"/>
    </row>
    <row r="88" spans="1:21" x14ac:dyDescent="0.15">
      <c r="A88" t="s">
        <v>179</v>
      </c>
      <c r="B88">
        <v>3</v>
      </c>
      <c r="C88" s="1">
        <v>141.41999999999999</v>
      </c>
      <c r="D88" s="1" t="s">
        <v>180</v>
      </c>
      <c r="E88">
        <v>665920.96800905303</v>
      </c>
      <c r="F88">
        <v>1676320.2741357901</v>
      </c>
      <c r="G88">
        <v>9453716.5512865093</v>
      </c>
      <c r="H88">
        <v>443832.45982723002</v>
      </c>
      <c r="I88">
        <v>626823.19621951506</v>
      </c>
      <c r="J88">
        <v>6432726.4441515198</v>
      </c>
      <c r="R88" s="13"/>
      <c r="S88" s="14"/>
      <c r="T88" s="13"/>
      <c r="U88" s="13"/>
    </row>
    <row r="89" spans="1:21" x14ac:dyDescent="0.15">
      <c r="A89" t="s">
        <v>181</v>
      </c>
      <c r="B89">
        <v>27</v>
      </c>
      <c r="C89" s="1">
        <v>2785.05</v>
      </c>
      <c r="D89" s="1" t="s">
        <v>182</v>
      </c>
      <c r="E89" s="6">
        <v>51286532.829912402</v>
      </c>
      <c r="F89" s="6">
        <v>41160794.664270498</v>
      </c>
      <c r="G89" s="6">
        <v>63803800.099477597</v>
      </c>
      <c r="H89" s="6">
        <f>E89/2.1</f>
        <v>24422158.490434475</v>
      </c>
      <c r="I89" s="6">
        <f>F89/3.6</f>
        <v>11433554.073408471</v>
      </c>
      <c r="J89" s="6">
        <v>30700908.235050701</v>
      </c>
      <c r="R89" s="13"/>
      <c r="S89" s="14"/>
      <c r="T89" s="13"/>
      <c r="U89" s="13"/>
    </row>
    <row r="90" spans="1:21" x14ac:dyDescent="0.15">
      <c r="A90" t="s">
        <v>183</v>
      </c>
      <c r="B90">
        <v>7</v>
      </c>
      <c r="C90" s="1">
        <v>693.45</v>
      </c>
      <c r="D90" s="1" t="s">
        <v>184</v>
      </c>
      <c r="E90">
        <v>3920276.6093299398</v>
      </c>
      <c r="F90">
        <v>4506794.6446303399</v>
      </c>
      <c r="G90">
        <v>5723223.4375370797</v>
      </c>
      <c r="H90">
        <v>2802059.5524157598</v>
      </c>
      <c r="I90">
        <v>5853329.5384802399</v>
      </c>
      <c r="J90">
        <v>5152722.1940566702</v>
      </c>
      <c r="R90" s="13"/>
      <c r="S90" s="14"/>
      <c r="T90" s="13"/>
      <c r="U90" s="13"/>
    </row>
    <row r="91" spans="1:21" x14ac:dyDescent="0.15">
      <c r="A91" t="s">
        <v>185</v>
      </c>
      <c r="B91">
        <v>3</v>
      </c>
      <c r="C91" s="1">
        <v>267.24</v>
      </c>
      <c r="D91" s="1" t="s">
        <v>186</v>
      </c>
      <c r="E91">
        <v>815337.08791108895</v>
      </c>
      <c r="F91">
        <v>323654.76795534801</v>
      </c>
      <c r="G91">
        <v>1816733.03061752</v>
      </c>
      <c r="H91">
        <v>1241244.93554277</v>
      </c>
      <c r="I91">
        <v>708160.76527111302</v>
      </c>
      <c r="J91">
        <v>438465.36921449099</v>
      </c>
      <c r="R91" s="13"/>
      <c r="S91" s="14"/>
      <c r="T91" s="13"/>
      <c r="U91" s="13"/>
    </row>
    <row r="92" spans="1:21" x14ac:dyDescent="0.15">
      <c r="A92" t="s">
        <v>187</v>
      </c>
      <c r="B92">
        <v>12</v>
      </c>
      <c r="C92" s="1">
        <v>1650.05</v>
      </c>
      <c r="D92" s="1" t="s">
        <v>188</v>
      </c>
      <c r="E92" s="6">
        <v>33794832.248181</v>
      </c>
      <c r="F92" s="6">
        <v>28537532.203457799</v>
      </c>
      <c r="G92" s="6">
        <v>30537927.551846903</v>
      </c>
      <c r="H92" s="6">
        <v>12626443.133032201</v>
      </c>
      <c r="I92" s="6">
        <v>7932241.7821559198</v>
      </c>
      <c r="J92" s="6">
        <v>8856299.5969258677</v>
      </c>
      <c r="R92" s="13"/>
      <c r="S92" s="14"/>
      <c r="T92" s="13"/>
      <c r="U92" s="13"/>
    </row>
    <row r="93" spans="1:21" x14ac:dyDescent="0.15">
      <c r="A93" t="s">
        <v>189</v>
      </c>
      <c r="B93">
        <v>6</v>
      </c>
      <c r="C93" s="1">
        <v>820.82</v>
      </c>
      <c r="D93" s="1" t="s">
        <v>190</v>
      </c>
      <c r="E93" s="6">
        <v>5063938.09298083</v>
      </c>
      <c r="F93" s="6">
        <v>8054767.4532448798</v>
      </c>
      <c r="G93" s="6">
        <v>7606233.8933027005</v>
      </c>
      <c r="H93" s="6">
        <v>1426957.40616816</v>
      </c>
      <c r="I93" s="6">
        <v>1645264.07573087</v>
      </c>
      <c r="J93" s="6">
        <v>696859.13250351662</v>
      </c>
      <c r="R93" s="13"/>
      <c r="S93" s="14"/>
      <c r="T93" s="13"/>
      <c r="U93" s="13"/>
    </row>
    <row r="94" spans="1:21" x14ac:dyDescent="0.15">
      <c r="A94" t="s">
        <v>191</v>
      </c>
      <c r="B94">
        <v>3</v>
      </c>
      <c r="C94" s="1">
        <v>206.85</v>
      </c>
      <c r="D94" s="1" t="s">
        <v>192</v>
      </c>
      <c r="E94">
        <v>649549.25886679697</v>
      </c>
      <c r="F94">
        <v>746946.12104877701</v>
      </c>
      <c r="G94">
        <v>894848.06930968806</v>
      </c>
      <c r="H94">
        <v>142909.881472893</v>
      </c>
      <c r="I94">
        <v>222565.30108438601</v>
      </c>
      <c r="J94">
        <v>117693.68969527099</v>
      </c>
      <c r="R94" s="13"/>
      <c r="S94" s="14"/>
      <c r="T94" s="13"/>
      <c r="U94" s="13"/>
    </row>
    <row r="95" spans="1:21" x14ac:dyDescent="0.15">
      <c r="A95" t="s">
        <v>193</v>
      </c>
      <c r="B95">
        <v>15</v>
      </c>
      <c r="C95" s="1">
        <v>1452.87</v>
      </c>
      <c r="D95" s="1" t="s">
        <v>194</v>
      </c>
      <c r="E95">
        <v>1430648.2643558099</v>
      </c>
      <c r="F95">
        <v>2984425.5459111701</v>
      </c>
      <c r="G95">
        <v>2716688.57066483</v>
      </c>
      <c r="H95">
        <v>3788136.05635858</v>
      </c>
      <c r="I95">
        <v>3806562.4406041498</v>
      </c>
      <c r="J95">
        <v>8580821.9895388391</v>
      </c>
      <c r="R95" s="13"/>
      <c r="S95" s="14"/>
      <c r="T95" s="13"/>
      <c r="U95" s="13"/>
    </row>
    <row r="96" spans="1:21" x14ac:dyDescent="0.15">
      <c r="A96" t="s">
        <v>195</v>
      </c>
      <c r="B96">
        <v>13</v>
      </c>
      <c r="C96" s="1">
        <v>1911.9</v>
      </c>
      <c r="D96" s="1" t="s">
        <v>196</v>
      </c>
      <c r="E96">
        <v>915917959.73967898</v>
      </c>
      <c r="F96">
        <v>61732510.615279898</v>
      </c>
      <c r="G96">
        <v>22552277.886302002</v>
      </c>
      <c r="H96">
        <v>1063768966.8128999</v>
      </c>
      <c r="I96">
        <v>144985684.82816499</v>
      </c>
      <c r="J96">
        <v>63900370.731401697</v>
      </c>
      <c r="R96" s="13"/>
      <c r="S96" s="14"/>
      <c r="T96" s="13"/>
      <c r="U96" s="13"/>
    </row>
    <row r="97" spans="1:21" x14ac:dyDescent="0.15">
      <c r="A97" t="s">
        <v>197</v>
      </c>
      <c r="B97">
        <v>8</v>
      </c>
      <c r="C97" s="1">
        <v>832.16</v>
      </c>
      <c r="D97" s="1" t="s">
        <v>198</v>
      </c>
      <c r="E97" s="6">
        <v>22251666.696123399</v>
      </c>
      <c r="F97" s="6">
        <v>29555708.425037999</v>
      </c>
      <c r="G97" s="6">
        <v>30850990.841634501</v>
      </c>
      <c r="H97" s="6">
        <f>E97/2.8</f>
        <v>7947023.8200440714</v>
      </c>
      <c r="I97" s="6">
        <v>9494186.4858520199</v>
      </c>
      <c r="J97" s="6">
        <f>G97/2.6</f>
        <v>11865765.708320962</v>
      </c>
      <c r="R97" s="13"/>
      <c r="S97" s="14"/>
      <c r="T97" s="13"/>
      <c r="U97" s="13"/>
    </row>
    <row r="98" spans="1:21" x14ac:dyDescent="0.15">
      <c r="A98" t="s">
        <v>199</v>
      </c>
      <c r="B98">
        <v>11</v>
      </c>
      <c r="C98" s="1">
        <v>1069.49</v>
      </c>
      <c r="D98" s="1" t="s">
        <v>200</v>
      </c>
      <c r="E98">
        <v>7135127.1402331302</v>
      </c>
      <c r="F98">
        <v>1125383.03618133</v>
      </c>
      <c r="G98">
        <v>6196285.3733635098</v>
      </c>
      <c r="H98">
        <v>2582915.3843195001</v>
      </c>
      <c r="I98">
        <v>3148090.4356937199</v>
      </c>
      <c r="J98">
        <v>790765.25726797502</v>
      </c>
      <c r="R98" s="13"/>
      <c r="S98" s="14"/>
      <c r="T98" s="13"/>
      <c r="U98" s="13"/>
    </row>
    <row r="99" spans="1:21" x14ac:dyDescent="0.15">
      <c r="A99" t="s">
        <v>201</v>
      </c>
      <c r="B99">
        <v>2</v>
      </c>
      <c r="C99" s="1">
        <v>247.73</v>
      </c>
      <c r="D99" s="1" t="s">
        <v>202</v>
      </c>
      <c r="E99">
        <v>597700.98619724601</v>
      </c>
      <c r="F99">
        <v>1863765.7437130201</v>
      </c>
      <c r="G99">
        <v>882941.61262498796</v>
      </c>
      <c r="H99">
        <v>636833.35862763796</v>
      </c>
      <c r="I99">
        <v>1600375.04029667</v>
      </c>
      <c r="J99">
        <v>124694.217817471</v>
      </c>
      <c r="R99" s="13"/>
      <c r="S99" s="14"/>
      <c r="T99" s="13"/>
      <c r="U99" s="13"/>
    </row>
    <row r="100" spans="1:21" x14ac:dyDescent="0.15">
      <c r="A100" t="s">
        <v>203</v>
      </c>
      <c r="B100">
        <v>2</v>
      </c>
      <c r="C100" s="1">
        <v>113.32</v>
      </c>
      <c r="D100" s="1" t="s">
        <v>204</v>
      </c>
      <c r="E100">
        <v>191169.22577822799</v>
      </c>
      <c r="F100">
        <v>164022.99225240099</v>
      </c>
      <c r="G100">
        <v>623581.60616074898</v>
      </c>
      <c r="H100">
        <v>564247.24928917596</v>
      </c>
      <c r="I100">
        <v>373508.82928665902</v>
      </c>
      <c r="J100">
        <v>664268.29052861198</v>
      </c>
      <c r="R100" s="13"/>
      <c r="S100" s="14"/>
      <c r="T100" s="13"/>
      <c r="U100" s="13"/>
    </row>
    <row r="101" spans="1:21" x14ac:dyDescent="0.15">
      <c r="A101" t="s">
        <v>205</v>
      </c>
      <c r="B101">
        <v>3</v>
      </c>
      <c r="C101" s="1">
        <v>170.35</v>
      </c>
      <c r="D101" s="1" t="s">
        <v>206</v>
      </c>
      <c r="E101">
        <v>424612.96385777002</v>
      </c>
      <c r="F101">
        <v>1299506.5846495901</v>
      </c>
      <c r="G101">
        <v>1597685.91492088</v>
      </c>
      <c r="H101">
        <v>347609.182611653</v>
      </c>
      <c r="I101">
        <v>385554.895951582</v>
      </c>
      <c r="J101">
        <v>333085.65738589398</v>
      </c>
      <c r="R101" s="13"/>
      <c r="S101" s="14"/>
      <c r="T101" s="13"/>
      <c r="U101" s="13"/>
    </row>
    <row r="102" spans="1:21" x14ac:dyDescent="0.15">
      <c r="A102" t="s">
        <v>207</v>
      </c>
      <c r="B102">
        <v>4</v>
      </c>
      <c r="C102" s="1">
        <v>515.47</v>
      </c>
      <c r="D102" s="1" t="s">
        <v>208</v>
      </c>
      <c r="E102">
        <v>2668668.89356778</v>
      </c>
      <c r="F102">
        <v>14691353.6603512</v>
      </c>
      <c r="G102">
        <v>11978839.596841199</v>
      </c>
      <c r="H102">
        <v>17039876.616929699</v>
      </c>
      <c r="I102">
        <v>12252633.543569401</v>
      </c>
      <c r="J102">
        <v>14556215.3086449</v>
      </c>
      <c r="R102" s="13"/>
      <c r="S102" s="14"/>
      <c r="T102" s="13"/>
      <c r="U102" s="13"/>
    </row>
    <row r="103" spans="1:21" x14ac:dyDescent="0.15">
      <c r="A103" t="s">
        <v>209</v>
      </c>
      <c r="B103">
        <v>2</v>
      </c>
      <c r="C103" s="1">
        <v>187.26</v>
      </c>
      <c r="D103" s="1" t="s">
        <v>210</v>
      </c>
      <c r="E103">
        <v>575975.47235937498</v>
      </c>
      <c r="F103">
        <v>140138.74007716999</v>
      </c>
      <c r="G103">
        <v>624027.61763105902</v>
      </c>
      <c r="H103">
        <v>3173268.6035996401</v>
      </c>
      <c r="I103">
        <v>1061621.90138644</v>
      </c>
      <c r="J103">
        <v>355679.05454276898</v>
      </c>
      <c r="R103" s="13"/>
      <c r="S103" s="14"/>
      <c r="T103" s="13"/>
      <c r="U103" s="13"/>
    </row>
    <row r="104" spans="1:21" x14ac:dyDescent="0.15">
      <c r="A104" t="s">
        <v>211</v>
      </c>
      <c r="B104">
        <v>7</v>
      </c>
      <c r="C104" s="1">
        <v>922.07</v>
      </c>
      <c r="D104" s="1" t="s">
        <v>212</v>
      </c>
      <c r="E104">
        <v>64256560.882255301</v>
      </c>
      <c r="F104">
        <v>5285750.7528927196</v>
      </c>
      <c r="G104">
        <v>3173698.0250313701</v>
      </c>
      <c r="H104">
        <v>2002798.80518585</v>
      </c>
      <c r="I104">
        <v>13584510.516574699</v>
      </c>
      <c r="J104">
        <v>38940207.742821403</v>
      </c>
      <c r="R104" s="13"/>
      <c r="S104" s="14"/>
      <c r="T104" s="13"/>
      <c r="U104" s="13"/>
    </row>
    <row r="105" spans="1:21" x14ac:dyDescent="0.15">
      <c r="A105" t="s">
        <v>213</v>
      </c>
      <c r="B105">
        <v>2</v>
      </c>
      <c r="C105" s="1">
        <v>225.54</v>
      </c>
      <c r="D105" s="1" t="s">
        <v>214</v>
      </c>
      <c r="E105">
        <v>189516.109745686</v>
      </c>
      <c r="F105">
        <v>238884.770632186</v>
      </c>
      <c r="G105">
        <v>156959.682280165</v>
      </c>
      <c r="H105">
        <v>353344.26117384498</v>
      </c>
      <c r="I105">
        <v>265036.61681777303</v>
      </c>
      <c r="J105">
        <v>226208.90482594501</v>
      </c>
      <c r="R105" s="13"/>
      <c r="S105" s="14"/>
      <c r="T105" s="13"/>
      <c r="U105" s="13"/>
    </row>
    <row r="106" spans="1:21" x14ac:dyDescent="0.15">
      <c r="A106" t="s">
        <v>215</v>
      </c>
      <c r="B106">
        <v>8</v>
      </c>
      <c r="C106" s="1">
        <v>830.36</v>
      </c>
      <c r="D106" s="1" t="s">
        <v>216</v>
      </c>
      <c r="E106">
        <v>3265495.4159720899</v>
      </c>
      <c r="F106">
        <v>319480.896529764</v>
      </c>
      <c r="G106">
        <v>1648713.84051277</v>
      </c>
      <c r="H106">
        <v>11432162.5841398</v>
      </c>
      <c r="I106">
        <v>254163.11104586799</v>
      </c>
      <c r="J106">
        <v>310404.89615030802</v>
      </c>
      <c r="R106" s="13"/>
      <c r="S106" s="14"/>
      <c r="T106" s="13"/>
      <c r="U106" s="13"/>
    </row>
    <row r="107" spans="1:21" x14ac:dyDescent="0.15">
      <c r="A107" t="s">
        <v>217</v>
      </c>
      <c r="B107">
        <v>12</v>
      </c>
      <c r="C107" s="1">
        <v>1421.95</v>
      </c>
      <c r="D107" s="1" t="s">
        <v>218</v>
      </c>
      <c r="E107" s="6">
        <v>18244316.805543602</v>
      </c>
      <c r="F107" s="6">
        <v>13049329.8621915</v>
      </c>
      <c r="G107" s="6">
        <v>16080455.3122194</v>
      </c>
      <c r="H107" s="6">
        <v>6965179.9299769504</v>
      </c>
      <c r="I107" s="6">
        <v>5724995.1141413497</v>
      </c>
      <c r="J107" s="6">
        <v>7379530.3452741699</v>
      </c>
      <c r="R107" s="13"/>
      <c r="S107" s="14"/>
      <c r="T107" s="13"/>
      <c r="U107" s="13"/>
    </row>
    <row r="108" spans="1:21" x14ac:dyDescent="0.15">
      <c r="A108" t="s">
        <v>219</v>
      </c>
      <c r="B108">
        <v>3</v>
      </c>
      <c r="C108" s="1">
        <v>337.7</v>
      </c>
      <c r="D108" s="1" t="s">
        <v>220</v>
      </c>
      <c r="E108">
        <v>2117780.7947634999</v>
      </c>
      <c r="F108">
        <v>538773.06401450501</v>
      </c>
      <c r="G108">
        <v>936766.306480992</v>
      </c>
      <c r="H108">
        <v>1475887.3053397599</v>
      </c>
      <c r="I108">
        <v>248041.263250171</v>
      </c>
      <c r="J108">
        <v>311088.13486220199</v>
      </c>
      <c r="R108" s="13"/>
      <c r="S108" s="14"/>
      <c r="T108" s="13"/>
      <c r="U108" s="13"/>
    </row>
    <row r="109" spans="1:21" x14ac:dyDescent="0.15">
      <c r="A109" t="s">
        <v>221</v>
      </c>
      <c r="B109">
        <v>29</v>
      </c>
      <c r="C109" s="1">
        <v>2947.79</v>
      </c>
      <c r="D109" s="1" t="s">
        <v>222</v>
      </c>
      <c r="E109">
        <v>38359546.747648403</v>
      </c>
      <c r="F109">
        <v>92471226.401509807</v>
      </c>
      <c r="G109">
        <v>100562855.86814</v>
      </c>
      <c r="H109">
        <v>83705176.648323506</v>
      </c>
      <c r="I109">
        <v>46924515.8565984</v>
      </c>
      <c r="J109">
        <v>110824236.16867401</v>
      </c>
      <c r="R109" s="13"/>
      <c r="S109" s="14"/>
      <c r="T109" s="13"/>
      <c r="U109" s="13"/>
    </row>
    <row r="110" spans="1:21" x14ac:dyDescent="0.15">
      <c r="A110" t="s">
        <v>223</v>
      </c>
      <c r="B110">
        <v>5</v>
      </c>
      <c r="C110" s="1">
        <v>334.5</v>
      </c>
      <c r="D110" s="1" t="s">
        <v>224</v>
      </c>
      <c r="E110">
        <v>1647754.0873535399</v>
      </c>
      <c r="F110">
        <v>2244390.7185355499</v>
      </c>
      <c r="G110">
        <v>2465504.93752746</v>
      </c>
      <c r="H110">
        <v>1858191.65462225</v>
      </c>
      <c r="I110">
        <v>2475721.4995984901</v>
      </c>
      <c r="J110">
        <v>2689974.6253122999</v>
      </c>
      <c r="R110" s="13"/>
      <c r="S110" s="14"/>
      <c r="T110" s="13"/>
      <c r="U110" s="13"/>
    </row>
    <row r="111" spans="1:21" x14ac:dyDescent="0.15">
      <c r="A111" t="s">
        <v>225</v>
      </c>
      <c r="B111">
        <v>10</v>
      </c>
      <c r="C111" s="1">
        <v>1442.9</v>
      </c>
      <c r="D111" s="1" t="s">
        <v>226</v>
      </c>
      <c r="E111">
        <v>521884101.91897899</v>
      </c>
      <c r="F111">
        <v>105778713.298685</v>
      </c>
      <c r="G111">
        <v>83243875.072990805</v>
      </c>
      <c r="H111">
        <v>155965791.97360301</v>
      </c>
      <c r="I111">
        <v>450816504.31170499</v>
      </c>
      <c r="J111">
        <v>1325742.68145157</v>
      </c>
      <c r="R111" s="13"/>
      <c r="S111" s="14"/>
      <c r="T111" s="13"/>
      <c r="U111" s="13"/>
    </row>
    <row r="112" spans="1:21" x14ac:dyDescent="0.15">
      <c r="A112" t="s">
        <v>227</v>
      </c>
      <c r="B112">
        <v>2</v>
      </c>
      <c r="C112" s="1">
        <v>419.86</v>
      </c>
      <c r="D112" s="1" t="s">
        <v>228</v>
      </c>
      <c r="E112">
        <v>536918994.05719495</v>
      </c>
      <c r="F112">
        <v>107145079.07381301</v>
      </c>
      <c r="G112">
        <v>68283677.134957701</v>
      </c>
      <c r="H112">
        <v>154976625.59469</v>
      </c>
      <c r="I112">
        <v>482241363.88593</v>
      </c>
      <c r="J112">
        <v>2635721.9280386702</v>
      </c>
      <c r="R112" s="13"/>
      <c r="S112" s="14"/>
      <c r="T112" s="13"/>
      <c r="U112" s="13"/>
    </row>
    <row r="113" spans="1:21" x14ac:dyDescent="0.15">
      <c r="A113" t="s">
        <v>229</v>
      </c>
      <c r="B113">
        <v>2</v>
      </c>
      <c r="C113" s="1">
        <v>215.08</v>
      </c>
      <c r="D113" s="1" t="s">
        <v>230</v>
      </c>
      <c r="E113">
        <v>2039874.07818163</v>
      </c>
      <c r="F113">
        <v>9717937.10862156</v>
      </c>
      <c r="G113">
        <v>10745439.9645634</v>
      </c>
      <c r="H113">
        <v>1974967.6317389901</v>
      </c>
      <c r="I113">
        <v>5002429.81892276</v>
      </c>
      <c r="J113">
        <v>3399098.6285274802</v>
      </c>
      <c r="R113" s="13"/>
      <c r="S113" s="14"/>
      <c r="T113" s="13"/>
      <c r="U113" s="13"/>
    </row>
    <row r="114" spans="1:21" x14ac:dyDescent="0.15">
      <c r="A114" t="s">
        <v>231</v>
      </c>
      <c r="B114">
        <v>4</v>
      </c>
      <c r="C114" s="1">
        <v>206.18</v>
      </c>
      <c r="D114" s="1" t="s">
        <v>232</v>
      </c>
      <c r="E114">
        <v>1945643.7575763599</v>
      </c>
      <c r="F114">
        <v>1927839.54971956</v>
      </c>
      <c r="G114">
        <v>1547434.8616052801</v>
      </c>
      <c r="H114">
        <v>640304.29308449803</v>
      </c>
      <c r="I114">
        <v>2146050.1906246198</v>
      </c>
      <c r="J114">
        <v>837889.17833856295</v>
      </c>
      <c r="R114" s="13"/>
      <c r="S114" s="14"/>
      <c r="T114" s="13"/>
      <c r="U114" s="13"/>
    </row>
    <row r="115" spans="1:21" x14ac:dyDescent="0.15">
      <c r="A115" t="s">
        <v>233</v>
      </c>
      <c r="B115">
        <v>4</v>
      </c>
      <c r="C115" s="1">
        <v>620.45000000000005</v>
      </c>
      <c r="D115" s="1" t="s">
        <v>234</v>
      </c>
      <c r="E115">
        <v>151453074.22926599</v>
      </c>
      <c r="F115">
        <v>76758307.823095903</v>
      </c>
      <c r="G115">
        <v>55154934.125896402</v>
      </c>
      <c r="H115">
        <v>313223562.90135002</v>
      </c>
      <c r="I115">
        <v>189609691.121124</v>
      </c>
      <c r="J115">
        <v>32662442.5807795</v>
      </c>
      <c r="R115" s="13"/>
      <c r="S115" s="14"/>
      <c r="T115" s="13"/>
      <c r="U115" s="13"/>
    </row>
    <row r="116" spans="1:21" x14ac:dyDescent="0.15">
      <c r="A116" t="s">
        <v>235</v>
      </c>
      <c r="B116">
        <v>6</v>
      </c>
      <c r="C116" s="1">
        <v>912.38</v>
      </c>
      <c r="D116" s="1" t="s">
        <v>236</v>
      </c>
      <c r="E116">
        <v>19244544.0026481</v>
      </c>
      <c r="F116">
        <v>974773.44373178005</v>
      </c>
      <c r="G116">
        <v>2931299.6554179098</v>
      </c>
      <c r="H116">
        <v>38173792.449226297</v>
      </c>
      <c r="I116">
        <v>2444246.34533162</v>
      </c>
      <c r="J116">
        <v>2086219.28578553</v>
      </c>
      <c r="R116" s="13"/>
      <c r="S116" s="14"/>
      <c r="T116" s="13"/>
      <c r="U116" s="13"/>
    </row>
    <row r="117" spans="1:21" x14ac:dyDescent="0.15">
      <c r="A117" t="s">
        <v>237</v>
      </c>
      <c r="B117">
        <v>3</v>
      </c>
      <c r="C117" s="1">
        <v>309.93</v>
      </c>
      <c r="D117" s="1" t="s">
        <v>238</v>
      </c>
      <c r="E117">
        <v>800264.68518443499</v>
      </c>
      <c r="F117">
        <v>208868.411449601</v>
      </c>
      <c r="G117">
        <v>652030.43491256097</v>
      </c>
      <c r="H117">
        <v>2811278.2591897701</v>
      </c>
      <c r="I117">
        <v>390576.51145347301</v>
      </c>
      <c r="J117">
        <v>2141806.6806324199</v>
      </c>
      <c r="R117" s="13"/>
      <c r="S117" s="14"/>
      <c r="T117" s="13"/>
      <c r="U117" s="13"/>
    </row>
    <row r="118" spans="1:21" x14ac:dyDescent="0.15">
      <c r="A118" t="s">
        <v>239</v>
      </c>
      <c r="B118">
        <v>2</v>
      </c>
      <c r="C118" s="1">
        <v>297.39999999999998</v>
      </c>
      <c r="D118" s="1" t="s">
        <v>240</v>
      </c>
      <c r="E118">
        <v>1971139.65995918</v>
      </c>
      <c r="F118">
        <v>2581647.8739650198</v>
      </c>
      <c r="G118">
        <v>4130504.5452079</v>
      </c>
      <c r="H118">
        <v>937142.69663097605</v>
      </c>
      <c r="I118">
        <v>722719.58147037204</v>
      </c>
      <c r="J118">
        <v>4216119.25684762</v>
      </c>
      <c r="R118" s="13"/>
      <c r="S118" s="14"/>
      <c r="T118" s="13"/>
      <c r="U118" s="13"/>
    </row>
    <row r="119" spans="1:21" x14ac:dyDescent="0.15">
      <c r="A119" t="s">
        <v>241</v>
      </c>
      <c r="B119">
        <v>3</v>
      </c>
      <c r="C119" s="1">
        <v>346.05</v>
      </c>
      <c r="D119" s="1" t="s">
        <v>242</v>
      </c>
      <c r="E119">
        <v>2488631.9099447201</v>
      </c>
      <c r="F119">
        <v>7263146.79562495</v>
      </c>
      <c r="G119">
        <v>15641847.103028599</v>
      </c>
      <c r="H119">
        <v>2975081.1760495901</v>
      </c>
      <c r="I119">
        <v>6274694.1251017004</v>
      </c>
      <c r="J119">
        <v>9848857.3537073005</v>
      </c>
      <c r="R119" s="13"/>
      <c r="S119" s="14"/>
      <c r="T119" s="13"/>
      <c r="U119" s="13"/>
    </row>
    <row r="120" spans="1:21" x14ac:dyDescent="0.15">
      <c r="A120" t="s">
        <v>243</v>
      </c>
      <c r="B120">
        <v>5</v>
      </c>
      <c r="C120" s="1">
        <v>667.24</v>
      </c>
      <c r="D120" s="1" t="s">
        <v>244</v>
      </c>
      <c r="E120">
        <v>4179934.3194204201</v>
      </c>
      <c r="F120">
        <v>7707897.9995268201</v>
      </c>
      <c r="G120">
        <v>15041509.3731433</v>
      </c>
      <c r="H120">
        <v>15585501.2789928</v>
      </c>
      <c r="I120">
        <v>6740340.8450471396</v>
      </c>
      <c r="J120">
        <v>18141060.374685898</v>
      </c>
      <c r="R120" s="13"/>
      <c r="S120" s="14"/>
      <c r="T120" s="13"/>
      <c r="U120" s="13"/>
    </row>
    <row r="121" spans="1:21" x14ac:dyDescent="0.15">
      <c r="A121" t="s">
        <v>245</v>
      </c>
      <c r="B121">
        <v>3</v>
      </c>
      <c r="C121" s="1">
        <v>669.39</v>
      </c>
      <c r="D121" s="1" t="s">
        <v>246</v>
      </c>
      <c r="E121">
        <v>418954745.64556098</v>
      </c>
      <c r="F121">
        <v>117315191.633958</v>
      </c>
      <c r="G121">
        <v>127831928.73792601</v>
      </c>
      <c r="H121">
        <v>174945875.159706</v>
      </c>
      <c r="I121">
        <v>469898285.43385202</v>
      </c>
      <c r="J121">
        <v>3652526.1721720998</v>
      </c>
      <c r="R121" s="13"/>
      <c r="S121" s="14"/>
      <c r="T121" s="13"/>
      <c r="U121" s="13"/>
    </row>
    <row r="122" spans="1:21" x14ac:dyDescent="0.15">
      <c r="A122" t="s">
        <v>247</v>
      </c>
      <c r="B122">
        <v>4</v>
      </c>
      <c r="C122" s="1">
        <v>252.28</v>
      </c>
      <c r="D122" s="1" t="s">
        <v>248</v>
      </c>
      <c r="E122" s="6">
        <v>5403386.2798538804</v>
      </c>
      <c r="F122" s="6">
        <v>4168920.9798435899</v>
      </c>
      <c r="G122" s="6">
        <v>5104737.0954849198</v>
      </c>
      <c r="H122" s="6">
        <v>2172638.4715081761</v>
      </c>
      <c r="I122" s="6">
        <v>1529767.2969194001</v>
      </c>
      <c r="J122" s="6">
        <f>G122/4.5</f>
        <v>1134386.021218871</v>
      </c>
      <c r="R122" s="13"/>
      <c r="S122" s="14"/>
      <c r="T122" s="13"/>
      <c r="U122" s="13"/>
    </row>
    <row r="123" spans="1:21" x14ac:dyDescent="0.15">
      <c r="A123" t="s">
        <v>249</v>
      </c>
      <c r="B123">
        <v>7</v>
      </c>
      <c r="C123" s="1">
        <v>1041.98</v>
      </c>
      <c r="D123" s="1" t="s">
        <v>250</v>
      </c>
      <c r="E123">
        <v>23013728.435320299</v>
      </c>
      <c r="F123">
        <v>26350918.157164399</v>
      </c>
      <c r="G123">
        <v>62099361.866968699</v>
      </c>
      <c r="H123">
        <v>31449160.404285099</v>
      </c>
      <c r="I123">
        <v>51930730.714666396</v>
      </c>
      <c r="J123">
        <v>87266989.552405596</v>
      </c>
      <c r="R123" s="13"/>
      <c r="S123" s="14"/>
      <c r="T123" s="13"/>
      <c r="U123" s="13"/>
    </row>
    <row r="124" spans="1:21" x14ac:dyDescent="0.15">
      <c r="A124" t="s">
        <v>251</v>
      </c>
      <c r="B124">
        <v>12</v>
      </c>
      <c r="C124" s="1">
        <v>1571.97</v>
      </c>
      <c r="D124" s="1" t="s">
        <v>252</v>
      </c>
      <c r="E124">
        <v>62491175.806153998</v>
      </c>
      <c r="F124">
        <v>235841341.85853401</v>
      </c>
      <c r="G124">
        <v>297948922.52882099</v>
      </c>
      <c r="H124">
        <v>52736028.371769197</v>
      </c>
      <c r="I124">
        <v>168534690.73347899</v>
      </c>
      <c r="J124">
        <v>234437909.87285399</v>
      </c>
      <c r="R124" s="13"/>
      <c r="S124" s="14"/>
      <c r="T124" s="13"/>
      <c r="U124" s="13"/>
    </row>
    <row r="125" spans="1:21" x14ac:dyDescent="0.15">
      <c r="A125" t="s">
        <v>253</v>
      </c>
      <c r="B125">
        <v>21</v>
      </c>
      <c r="C125" s="1">
        <v>2523.15</v>
      </c>
      <c r="D125" s="1" t="s">
        <v>254</v>
      </c>
      <c r="E125">
        <v>197131052.29382399</v>
      </c>
      <c r="F125">
        <v>214815158.07997799</v>
      </c>
      <c r="G125">
        <v>239559498.24660999</v>
      </c>
      <c r="H125">
        <v>174710921.46597901</v>
      </c>
      <c r="I125">
        <v>247328641.549808</v>
      </c>
      <c r="J125">
        <v>154301634.03809899</v>
      </c>
      <c r="R125" s="13"/>
      <c r="S125" s="14"/>
      <c r="T125" s="13"/>
      <c r="U125" s="13"/>
    </row>
    <row r="126" spans="1:21" x14ac:dyDescent="0.15">
      <c r="A126" t="s">
        <v>255</v>
      </c>
      <c r="B126">
        <v>4</v>
      </c>
      <c r="C126" s="1">
        <v>600.65</v>
      </c>
      <c r="D126" s="1" t="s">
        <v>256</v>
      </c>
      <c r="E126">
        <v>178178.498985749</v>
      </c>
      <c r="F126">
        <v>1116930.95700697</v>
      </c>
      <c r="G126">
        <v>1218976.2125959001</v>
      </c>
      <c r="H126">
        <v>1274802.8596278999</v>
      </c>
      <c r="I126">
        <v>698328.31761825597</v>
      </c>
      <c r="J126">
        <v>2657580.0968899899</v>
      </c>
      <c r="R126" s="13"/>
      <c r="S126" s="14"/>
      <c r="T126" s="13"/>
      <c r="U126" s="13"/>
    </row>
    <row r="127" spans="1:21" x14ac:dyDescent="0.15">
      <c r="A127" t="s">
        <v>257</v>
      </c>
      <c r="B127">
        <v>4</v>
      </c>
      <c r="C127" s="1">
        <v>725.38</v>
      </c>
      <c r="D127" s="1" t="s">
        <v>258</v>
      </c>
      <c r="E127">
        <v>22066320.912349101</v>
      </c>
      <c r="F127">
        <v>7092611.8671077304</v>
      </c>
      <c r="G127">
        <v>8128059.7202838901</v>
      </c>
      <c r="H127">
        <v>10225531.875376301</v>
      </c>
      <c r="I127">
        <v>69833796.056579694</v>
      </c>
      <c r="J127">
        <v>748409.13007034594</v>
      </c>
      <c r="R127" s="13"/>
      <c r="S127" s="14"/>
      <c r="T127" s="13"/>
      <c r="U127" s="13"/>
    </row>
    <row r="128" spans="1:21" x14ac:dyDescent="0.15">
      <c r="A128" t="s">
        <v>259</v>
      </c>
      <c r="B128">
        <v>5</v>
      </c>
      <c r="C128" s="1">
        <v>470.12</v>
      </c>
      <c r="D128" s="1" t="s">
        <v>260</v>
      </c>
      <c r="E128">
        <v>25067910.978535</v>
      </c>
      <c r="F128">
        <v>53746984.908060998</v>
      </c>
      <c r="G128">
        <v>52092932.247056402</v>
      </c>
      <c r="H128">
        <v>27694395.140145998</v>
      </c>
      <c r="I128">
        <v>36124970.448011503</v>
      </c>
      <c r="J128">
        <v>67651924.089327797</v>
      </c>
      <c r="R128" s="13"/>
      <c r="S128" s="14"/>
      <c r="T128" s="13"/>
      <c r="U128" s="13"/>
    </row>
    <row r="129" spans="1:21" x14ac:dyDescent="0.15">
      <c r="A129" t="s">
        <v>261</v>
      </c>
      <c r="B129">
        <v>3</v>
      </c>
      <c r="C129" s="1">
        <v>266.76</v>
      </c>
      <c r="D129" s="1" t="s">
        <v>262</v>
      </c>
      <c r="E129">
        <v>913183.95700942096</v>
      </c>
      <c r="F129">
        <v>232773.29350100301</v>
      </c>
      <c r="G129">
        <v>1760147.3355920599</v>
      </c>
      <c r="H129">
        <v>2731674.9260163102</v>
      </c>
      <c r="I129">
        <v>95838.285910447506</v>
      </c>
      <c r="J129">
        <v>554121.99681872304</v>
      </c>
      <c r="R129" s="13"/>
      <c r="S129" s="14"/>
      <c r="T129" s="13"/>
      <c r="U129" s="13"/>
    </row>
    <row r="130" spans="1:21" x14ac:dyDescent="0.15">
      <c r="A130" t="s">
        <v>263</v>
      </c>
      <c r="B130">
        <v>33</v>
      </c>
      <c r="C130" s="1">
        <v>3931.31</v>
      </c>
      <c r="D130" s="1" t="s">
        <v>264</v>
      </c>
      <c r="E130" s="6">
        <v>39451500.168815397</v>
      </c>
      <c r="F130" s="6">
        <v>98962041.553485602</v>
      </c>
      <c r="G130" s="6">
        <v>81256599.5346542</v>
      </c>
      <c r="H130" s="6">
        <v>269822462.14744902</v>
      </c>
      <c r="I130" s="6">
        <v>212540484.55107599</v>
      </c>
      <c r="J130" s="6">
        <v>353420896.08951598</v>
      </c>
      <c r="R130" s="13"/>
      <c r="S130" s="14"/>
      <c r="T130" s="13"/>
      <c r="U130" s="13"/>
    </row>
    <row r="131" spans="1:21" x14ac:dyDescent="0.15">
      <c r="A131" t="s">
        <v>265</v>
      </c>
      <c r="B131">
        <v>4</v>
      </c>
      <c r="C131" s="1">
        <v>469.42</v>
      </c>
      <c r="D131" s="1" t="s">
        <v>266</v>
      </c>
      <c r="E131">
        <v>340703929.69313103</v>
      </c>
      <c r="F131">
        <v>950528376.17523003</v>
      </c>
      <c r="G131">
        <v>507598864.57898903</v>
      </c>
      <c r="H131">
        <v>883306364.55634797</v>
      </c>
      <c r="I131">
        <v>382607778.21819597</v>
      </c>
      <c r="J131">
        <v>605605694.10150194</v>
      </c>
      <c r="R131" s="13"/>
      <c r="S131" s="14"/>
      <c r="T131" s="13"/>
      <c r="U131" s="13"/>
    </row>
    <row r="132" spans="1:21" x14ac:dyDescent="0.15">
      <c r="A132" t="s">
        <v>267</v>
      </c>
      <c r="B132">
        <v>4</v>
      </c>
      <c r="C132" s="1">
        <v>970.23</v>
      </c>
      <c r="D132" s="1" t="s">
        <v>268</v>
      </c>
      <c r="E132">
        <v>4462153223.7602501</v>
      </c>
      <c r="F132">
        <v>2086266618.33898</v>
      </c>
      <c r="G132">
        <v>1445513830.5782101</v>
      </c>
      <c r="H132">
        <v>3836711669.02946</v>
      </c>
      <c r="I132">
        <v>1274292739.78561</v>
      </c>
      <c r="J132">
        <v>1482323321.4233999</v>
      </c>
      <c r="R132" s="13"/>
      <c r="S132" s="14"/>
      <c r="T132" s="13"/>
      <c r="U132" s="13"/>
    </row>
    <row r="133" spans="1:21" x14ac:dyDescent="0.15">
      <c r="A133" t="s">
        <v>269</v>
      </c>
      <c r="B133">
        <v>2</v>
      </c>
      <c r="C133" s="1">
        <v>503.35</v>
      </c>
      <c r="D133" s="1" t="s">
        <v>270</v>
      </c>
      <c r="E133">
        <v>10400871.3052173</v>
      </c>
      <c r="F133">
        <v>514053092.59061301</v>
      </c>
      <c r="G133">
        <v>84925248.474261701</v>
      </c>
      <c r="H133">
        <v>17560600.821431499</v>
      </c>
      <c r="I133">
        <v>339559591.38860297</v>
      </c>
      <c r="J133">
        <v>89870671.182866707</v>
      </c>
      <c r="R133" s="13"/>
      <c r="S133" s="14"/>
      <c r="T133" s="13"/>
      <c r="U133" s="13"/>
    </row>
    <row r="134" spans="1:21" x14ac:dyDescent="0.15">
      <c r="A134" t="s">
        <v>271</v>
      </c>
      <c r="B134">
        <v>8</v>
      </c>
      <c r="C134" s="1">
        <v>786.49</v>
      </c>
      <c r="D134" s="1" t="s">
        <v>272</v>
      </c>
      <c r="E134" s="6">
        <v>14224087.531702099</v>
      </c>
      <c r="F134" s="6">
        <v>16443591.7611115</v>
      </c>
      <c r="G134" s="6">
        <v>25952517.066152599</v>
      </c>
      <c r="H134" s="6">
        <v>5675231.4757121503</v>
      </c>
      <c r="I134" s="6">
        <v>7475572.4671598896</v>
      </c>
      <c r="J134" s="6">
        <v>9520675.5599901993</v>
      </c>
      <c r="R134" s="13"/>
      <c r="S134" s="14"/>
      <c r="T134" s="13"/>
      <c r="U134" s="13"/>
    </row>
    <row r="135" spans="1:21" x14ac:dyDescent="0.15">
      <c r="A135" t="s">
        <v>273</v>
      </c>
      <c r="B135">
        <v>19</v>
      </c>
      <c r="C135" s="1">
        <v>2325.44</v>
      </c>
      <c r="D135" s="1" t="s">
        <v>274</v>
      </c>
      <c r="E135" s="6">
        <v>449525806.08858299</v>
      </c>
      <c r="F135" s="6">
        <v>277883564.48398799</v>
      </c>
      <c r="G135" s="6">
        <v>512630917.05479801</v>
      </c>
      <c r="H135" s="6">
        <v>150145331.49684101</v>
      </c>
      <c r="I135" s="6">
        <v>53178053.635218099</v>
      </c>
      <c r="J135" s="6">
        <v>72982022.424243405</v>
      </c>
      <c r="R135" s="13"/>
      <c r="S135" s="14"/>
      <c r="T135" s="13"/>
      <c r="U135" s="13"/>
    </row>
    <row r="136" spans="1:21" x14ac:dyDescent="0.15">
      <c r="A136" t="s">
        <v>275</v>
      </c>
      <c r="B136">
        <v>5</v>
      </c>
      <c r="C136" s="1">
        <v>263.94</v>
      </c>
      <c r="D136" s="1" t="s">
        <v>276</v>
      </c>
      <c r="E136">
        <v>3206364.3129808898</v>
      </c>
      <c r="F136">
        <v>855453.23697113094</v>
      </c>
      <c r="G136">
        <v>526351.6232115</v>
      </c>
      <c r="H136">
        <v>2433435.19309521</v>
      </c>
      <c r="I136">
        <v>925448.08545302204</v>
      </c>
      <c r="J136">
        <v>362448.44856170099</v>
      </c>
      <c r="R136" s="13"/>
      <c r="S136" s="14"/>
      <c r="T136" s="13"/>
      <c r="U136" s="13"/>
    </row>
    <row r="137" spans="1:21" x14ac:dyDescent="0.15">
      <c r="A137" t="s">
        <v>277</v>
      </c>
      <c r="B137">
        <v>2</v>
      </c>
      <c r="C137" s="1">
        <v>107.15</v>
      </c>
      <c r="D137" s="1" t="s">
        <v>278</v>
      </c>
      <c r="E137">
        <v>433499.89460445702</v>
      </c>
      <c r="F137">
        <v>905490.67736485903</v>
      </c>
      <c r="G137">
        <v>1563387.22271723</v>
      </c>
      <c r="H137">
        <v>10303.4907226582</v>
      </c>
      <c r="I137">
        <v>15970.193506568299</v>
      </c>
      <c r="J137">
        <v>26942.404769562501</v>
      </c>
      <c r="R137" s="13"/>
      <c r="S137" s="14"/>
      <c r="T137" s="13"/>
      <c r="U137" s="13"/>
    </row>
    <row r="138" spans="1:21" x14ac:dyDescent="0.15">
      <c r="A138" t="s">
        <v>279</v>
      </c>
      <c r="B138">
        <v>10</v>
      </c>
      <c r="C138" s="1">
        <v>863.08</v>
      </c>
      <c r="D138" s="1" t="s">
        <v>280</v>
      </c>
      <c r="E138">
        <v>3822506.1800071602</v>
      </c>
      <c r="F138">
        <v>7485849.4025773797</v>
      </c>
      <c r="G138">
        <v>10295669.7779746</v>
      </c>
      <c r="H138">
        <v>16896588.490183402</v>
      </c>
      <c r="I138">
        <v>5223860.9957440197</v>
      </c>
      <c r="J138">
        <v>25232247.589592099</v>
      </c>
      <c r="R138" s="13"/>
      <c r="S138" s="14"/>
      <c r="T138" s="13"/>
      <c r="U138" s="13"/>
    </row>
    <row r="139" spans="1:21" x14ac:dyDescent="0.15">
      <c r="A139" t="s">
        <v>281</v>
      </c>
      <c r="B139">
        <v>7</v>
      </c>
      <c r="C139" s="1">
        <v>921.41</v>
      </c>
      <c r="D139" s="1" t="s">
        <v>282</v>
      </c>
      <c r="E139">
        <v>6080517.0908042202</v>
      </c>
      <c r="F139">
        <v>10765456.228989501</v>
      </c>
      <c r="G139">
        <v>18150295.4797494</v>
      </c>
      <c r="H139">
        <v>5851951.9474070203</v>
      </c>
      <c r="I139">
        <v>4421511.7022984102</v>
      </c>
      <c r="J139">
        <v>7969230.4063844196</v>
      </c>
      <c r="R139" s="13"/>
      <c r="S139" s="14"/>
      <c r="T139" s="13"/>
      <c r="U139" s="13"/>
    </row>
    <row r="140" spans="1:21" x14ac:dyDescent="0.15">
      <c r="A140" t="s">
        <v>283</v>
      </c>
      <c r="B140">
        <v>3</v>
      </c>
      <c r="C140" s="1">
        <v>210.73</v>
      </c>
      <c r="D140" s="1" t="s">
        <v>284</v>
      </c>
      <c r="E140">
        <v>58368.4908649094</v>
      </c>
      <c r="F140">
        <v>186753.24241534399</v>
      </c>
      <c r="G140">
        <v>108694.43962197</v>
      </c>
      <c r="H140">
        <v>871031.08721082599</v>
      </c>
      <c r="I140">
        <v>517035.74430608802</v>
      </c>
      <c r="J140">
        <v>613609.71748283203</v>
      </c>
      <c r="R140" s="13"/>
      <c r="S140" s="14"/>
      <c r="T140" s="13"/>
      <c r="U140" s="13"/>
    </row>
    <row r="141" spans="1:21" x14ac:dyDescent="0.15">
      <c r="L141" s="15"/>
      <c r="M141" s="15"/>
      <c r="N141" s="15"/>
      <c r="O141" s="15"/>
      <c r="P141" s="15"/>
      <c r="Q141" s="15"/>
      <c r="R141" s="13"/>
      <c r="S141" s="14"/>
      <c r="T141" s="13"/>
      <c r="U141" s="13"/>
    </row>
    <row r="142" spans="1:21" x14ac:dyDescent="0.15">
      <c r="L142" s="15"/>
      <c r="M142" s="15"/>
      <c r="N142" s="15"/>
      <c r="O142" s="15"/>
      <c r="P142" s="15"/>
      <c r="Q142" s="15"/>
      <c r="R142" s="13"/>
      <c r="S142" s="14"/>
      <c r="T142" s="13"/>
      <c r="U142" s="13"/>
    </row>
    <row r="143" spans="1:21" x14ac:dyDescent="0.15">
      <c r="L143" s="15"/>
      <c r="M143" s="15"/>
      <c r="N143" s="15"/>
      <c r="O143" s="15"/>
      <c r="P143" s="15"/>
      <c r="Q143" s="15"/>
      <c r="R143" s="13"/>
      <c r="S143" s="14"/>
      <c r="T143" s="13"/>
      <c r="U143" s="13"/>
    </row>
    <row r="144" spans="1:21" x14ac:dyDescent="0.15">
      <c r="L144" s="15"/>
      <c r="M144" s="15"/>
      <c r="N144" s="15"/>
      <c r="O144" s="15"/>
      <c r="P144" s="15"/>
      <c r="Q144" s="15"/>
      <c r="R144" s="13"/>
      <c r="S144" s="14"/>
      <c r="T144" s="13"/>
      <c r="U144" s="13"/>
    </row>
    <row r="145" spans="12:21" x14ac:dyDescent="0.15">
      <c r="L145" s="15"/>
      <c r="M145" s="15"/>
      <c r="N145" s="15"/>
      <c r="O145" s="15"/>
      <c r="P145" s="15"/>
      <c r="Q145" s="15"/>
      <c r="R145" s="13"/>
      <c r="S145" s="14"/>
      <c r="T145" s="13"/>
      <c r="U145" s="13"/>
    </row>
    <row r="146" spans="12:21" x14ac:dyDescent="0.15">
      <c r="L146" s="15"/>
      <c r="M146" s="15"/>
      <c r="N146" s="15"/>
      <c r="O146" s="15"/>
      <c r="P146" s="15"/>
      <c r="Q146" s="15"/>
      <c r="R146" s="13"/>
      <c r="S146" s="14"/>
      <c r="T146" s="13"/>
      <c r="U146" s="13"/>
    </row>
    <row r="147" spans="12:21" x14ac:dyDescent="0.15">
      <c r="L147" s="15"/>
      <c r="M147" s="15"/>
      <c r="N147" s="15"/>
      <c r="O147" s="15"/>
      <c r="P147" s="15"/>
      <c r="Q147" s="15"/>
      <c r="R147" s="13"/>
      <c r="S147" s="14"/>
      <c r="T147" s="13"/>
      <c r="U147" s="13"/>
    </row>
    <row r="148" spans="12:21" x14ac:dyDescent="0.15">
      <c r="L148" s="15"/>
      <c r="M148" s="15"/>
      <c r="N148" s="15"/>
      <c r="O148" s="15"/>
      <c r="P148" s="15"/>
      <c r="Q148" s="15"/>
      <c r="R148" s="13"/>
      <c r="S148" s="14"/>
      <c r="T148" s="13"/>
      <c r="U148" s="13"/>
    </row>
    <row r="149" spans="12:21" x14ac:dyDescent="0.15">
      <c r="L149" s="15"/>
      <c r="M149" s="15"/>
      <c r="N149" s="15"/>
      <c r="O149" s="15"/>
      <c r="P149" s="15"/>
      <c r="Q149" s="15"/>
      <c r="R149" s="13"/>
      <c r="S149" s="14"/>
      <c r="T149" s="13"/>
      <c r="U149" s="13"/>
    </row>
    <row r="150" spans="12:21" x14ac:dyDescent="0.15">
      <c r="L150" s="15"/>
      <c r="M150" s="15"/>
      <c r="N150" s="15"/>
      <c r="O150" s="15"/>
      <c r="P150" s="15"/>
      <c r="Q150" s="15"/>
      <c r="R150" s="13"/>
      <c r="S150" s="14"/>
      <c r="T150" s="13"/>
      <c r="U150" s="13"/>
    </row>
    <row r="151" spans="12:21" x14ac:dyDescent="0.15">
      <c r="L151" s="15"/>
      <c r="M151" s="15"/>
      <c r="N151" s="15"/>
      <c r="O151" s="15"/>
      <c r="P151" s="15"/>
      <c r="Q151" s="15"/>
      <c r="R151" s="13"/>
      <c r="S151" s="14"/>
      <c r="T151" s="13"/>
      <c r="U151" s="13"/>
    </row>
    <row r="152" spans="12:21" x14ac:dyDescent="0.15">
      <c r="L152" s="15"/>
      <c r="M152" s="15"/>
      <c r="N152" s="15"/>
      <c r="O152" s="15"/>
      <c r="P152" s="15"/>
      <c r="Q152" s="15"/>
      <c r="R152" s="13"/>
      <c r="S152" s="14"/>
      <c r="T152" s="13"/>
      <c r="U152" s="13"/>
    </row>
    <row r="153" spans="12:21" x14ac:dyDescent="0.15">
      <c r="L153" s="15"/>
      <c r="M153" s="15"/>
      <c r="N153" s="15"/>
      <c r="O153" s="15"/>
      <c r="P153" s="15"/>
      <c r="Q153" s="15"/>
      <c r="R153" s="13"/>
      <c r="S153" s="14"/>
      <c r="T153" s="13"/>
      <c r="U153" s="13"/>
    </row>
    <row r="154" spans="12:21" x14ac:dyDescent="0.15">
      <c r="L154" s="15"/>
      <c r="M154" s="15"/>
      <c r="N154" s="15"/>
      <c r="O154" s="15"/>
      <c r="P154" s="15"/>
      <c r="Q154" s="15"/>
      <c r="R154" s="13"/>
      <c r="S154" s="14"/>
      <c r="T154" s="13"/>
      <c r="U154" s="13"/>
    </row>
    <row r="155" spans="12:21" x14ac:dyDescent="0.15">
      <c r="L155" s="15"/>
      <c r="M155" s="15"/>
      <c r="N155" s="15"/>
      <c r="O155" s="15"/>
      <c r="P155" s="15"/>
      <c r="Q155" s="15"/>
      <c r="R155" s="13"/>
      <c r="S155" s="14"/>
      <c r="T155" s="13"/>
      <c r="U155" s="13"/>
    </row>
    <row r="156" spans="12:21" x14ac:dyDescent="0.15">
      <c r="L156" s="15"/>
      <c r="M156" s="15"/>
      <c r="N156" s="15"/>
      <c r="O156" s="15"/>
      <c r="P156" s="15"/>
      <c r="Q156" s="15"/>
      <c r="R156" s="13"/>
      <c r="S156" s="14"/>
      <c r="T156" s="13"/>
      <c r="U156" s="13"/>
    </row>
    <row r="157" spans="12:21" x14ac:dyDescent="0.15">
      <c r="L157" s="15"/>
      <c r="M157" s="15"/>
      <c r="N157" s="15"/>
      <c r="O157" s="15"/>
      <c r="P157" s="15"/>
      <c r="Q157" s="15"/>
      <c r="R157" s="13"/>
      <c r="S157" s="14"/>
      <c r="T157" s="13"/>
      <c r="U157" s="13"/>
    </row>
    <row r="158" spans="12:21" x14ac:dyDescent="0.15">
      <c r="L158" s="15"/>
      <c r="M158" s="15"/>
      <c r="N158" s="15"/>
      <c r="O158" s="15"/>
      <c r="P158" s="15"/>
      <c r="Q158" s="15"/>
      <c r="R158" s="13"/>
      <c r="S158" s="14"/>
      <c r="T158" s="13"/>
      <c r="U158" s="13"/>
    </row>
  </sheetData>
  <mergeCells count="1">
    <mergeCell ref="E2:J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8"/>
  <sheetViews>
    <sheetView tabSelected="1" topLeftCell="B1" workbookViewId="0">
      <selection activeCell="L15" sqref="L15"/>
    </sheetView>
  </sheetViews>
  <sheetFormatPr defaultRowHeight="13.5" x14ac:dyDescent="0.15"/>
  <cols>
    <col min="1" max="1" width="9" style="4"/>
    <col min="5" max="5" width="8.875" customWidth="1"/>
    <col min="11" max="11" width="9.5" style="4" bestFit="1" customWidth="1"/>
    <col min="12" max="14" width="11.75" style="8" bestFit="1" customWidth="1"/>
    <col min="15" max="15" width="12.875" style="8" bestFit="1" customWidth="1"/>
    <col min="16" max="16" width="13.25" style="8" customWidth="1"/>
    <col min="17" max="17" width="12.875" style="8" bestFit="1" customWidth="1"/>
    <col min="18" max="18" width="9.5" style="4" bestFit="1" customWidth="1"/>
    <col min="19" max="20" width="12.875" style="4" bestFit="1" customWidth="1"/>
    <col min="21" max="21" width="10.625" style="4" bestFit="1" customWidth="1"/>
    <col min="22" max="22" width="9.5" style="4" bestFit="1" customWidth="1"/>
    <col min="23" max="24" width="9" style="4"/>
  </cols>
  <sheetData>
    <row r="1" spans="1:21" x14ac:dyDescent="0.15">
      <c r="A1" t="s">
        <v>377</v>
      </c>
    </row>
    <row r="2" spans="1:21" x14ac:dyDescent="0.15">
      <c r="A2" s="3"/>
      <c r="B2" s="2"/>
      <c r="C2" s="2"/>
      <c r="D2" s="1"/>
      <c r="E2" s="1" t="s">
        <v>0</v>
      </c>
      <c r="F2" s="1"/>
      <c r="G2" s="1"/>
      <c r="H2" s="1"/>
      <c r="I2" s="1"/>
      <c r="J2" s="1"/>
      <c r="S2" s="9"/>
      <c r="T2" s="9"/>
      <c r="U2" s="9"/>
    </row>
    <row r="3" spans="1:21" x14ac:dyDescent="0.15">
      <c r="A3" s="3" t="s">
        <v>1</v>
      </c>
      <c r="B3" s="2" t="s">
        <v>2</v>
      </c>
      <c r="C3" s="1" t="s">
        <v>3</v>
      </c>
      <c r="D3" s="1" t="s">
        <v>4</v>
      </c>
      <c r="E3" s="1" t="s">
        <v>285</v>
      </c>
      <c r="F3" s="1" t="s">
        <v>287</v>
      </c>
      <c r="G3" s="1" t="s">
        <v>289</v>
      </c>
      <c r="H3" s="1" t="s">
        <v>286</v>
      </c>
      <c r="I3" s="1" t="s">
        <v>288</v>
      </c>
      <c r="J3" s="2" t="s">
        <v>290</v>
      </c>
      <c r="S3" s="9"/>
      <c r="T3" s="9"/>
      <c r="U3" s="9"/>
    </row>
    <row r="4" spans="1:21" x14ac:dyDescent="0.15">
      <c r="A4" s="3" t="s">
        <v>13</v>
      </c>
      <c r="B4" s="1">
        <v>11</v>
      </c>
      <c r="C4" s="1">
        <v>1083.79</v>
      </c>
      <c r="D4" s="1" t="s">
        <v>14</v>
      </c>
      <c r="E4" s="2">
        <v>605306929.93153799</v>
      </c>
      <c r="F4" s="1">
        <v>17395704.24938</v>
      </c>
      <c r="G4" s="1">
        <v>4422229.4002010701</v>
      </c>
      <c r="H4" s="2">
        <v>20246457.078658901</v>
      </c>
      <c r="I4" s="1">
        <v>6532127.6805472299</v>
      </c>
      <c r="J4" s="1">
        <v>3956979.2150300601</v>
      </c>
      <c r="S4" s="9"/>
      <c r="T4" s="9"/>
      <c r="U4" s="9"/>
    </row>
    <row r="5" spans="1:21" x14ac:dyDescent="0.15">
      <c r="A5" s="3" t="s">
        <v>15</v>
      </c>
      <c r="B5" s="1">
        <v>7</v>
      </c>
      <c r="C5" s="1">
        <v>720.43</v>
      </c>
      <c r="D5" s="1" t="s">
        <v>16</v>
      </c>
      <c r="E5" s="2">
        <v>117206057.328501</v>
      </c>
      <c r="F5" s="1">
        <v>510352.71790254198</v>
      </c>
      <c r="G5" s="1">
        <v>805037.27591656602</v>
      </c>
      <c r="H5" s="2">
        <v>3551859.8950718199</v>
      </c>
      <c r="I5" s="1">
        <v>137915.841856944</v>
      </c>
      <c r="J5" s="1">
        <v>2513591.9758545998</v>
      </c>
      <c r="S5" s="9"/>
      <c r="T5" s="9"/>
      <c r="U5" s="9"/>
    </row>
    <row r="6" spans="1:21" x14ac:dyDescent="0.15">
      <c r="A6" s="3" t="s">
        <v>17</v>
      </c>
      <c r="B6" s="1">
        <v>8</v>
      </c>
      <c r="C6" s="1">
        <v>837.73</v>
      </c>
      <c r="D6" s="1" t="s">
        <v>18</v>
      </c>
      <c r="E6" s="2">
        <v>38867151.4789351</v>
      </c>
      <c r="F6" s="1">
        <v>6108574.9334199298</v>
      </c>
      <c r="G6" s="1">
        <v>1970092.38312766</v>
      </c>
      <c r="H6" s="2">
        <v>56957733.109098002</v>
      </c>
      <c r="I6" s="1">
        <v>11972548.935286799</v>
      </c>
      <c r="J6" s="1">
        <v>5589031.5856820503</v>
      </c>
      <c r="S6" s="9"/>
      <c r="T6" s="9"/>
      <c r="U6" s="9"/>
    </row>
    <row r="7" spans="1:21" x14ac:dyDescent="0.15">
      <c r="A7" s="3" t="s">
        <v>19</v>
      </c>
      <c r="B7" s="1">
        <v>3</v>
      </c>
      <c r="C7" s="1">
        <v>225.98</v>
      </c>
      <c r="D7" s="1" t="s">
        <v>20</v>
      </c>
      <c r="E7" s="2">
        <v>1869575.9099640599</v>
      </c>
      <c r="F7" s="1">
        <v>2073726.90187286</v>
      </c>
      <c r="G7" s="1">
        <v>727636.23973903398</v>
      </c>
      <c r="H7" s="2">
        <v>3802463.6871604398</v>
      </c>
      <c r="I7" s="1">
        <v>1978033.42183367</v>
      </c>
      <c r="J7" s="1">
        <v>1557125.55729209</v>
      </c>
      <c r="S7" s="9"/>
      <c r="T7" s="9"/>
      <c r="U7" s="9"/>
    </row>
    <row r="8" spans="1:21" x14ac:dyDescent="0.15">
      <c r="A8" s="3" t="s">
        <v>21</v>
      </c>
      <c r="B8" s="1">
        <v>20</v>
      </c>
      <c r="C8" s="1">
        <v>2524.4699999999998</v>
      </c>
      <c r="D8" s="1" t="s">
        <v>22</v>
      </c>
      <c r="E8" s="6">
        <v>9317059.8536485992</v>
      </c>
      <c r="F8" s="6">
        <v>4022177.5896949195</v>
      </c>
      <c r="G8" s="6">
        <v>8328322.8313362598</v>
      </c>
      <c r="H8" s="6">
        <v>31666190.347417701</v>
      </c>
      <c r="I8" s="6">
        <v>32222682.604452934</v>
      </c>
      <c r="J8" s="6">
        <v>27410595.2631668</v>
      </c>
      <c r="S8" s="9"/>
      <c r="T8" s="9"/>
      <c r="U8" s="9"/>
    </row>
    <row r="9" spans="1:21" x14ac:dyDescent="0.15">
      <c r="A9" s="3" t="s">
        <v>23</v>
      </c>
      <c r="B9" s="1">
        <v>19</v>
      </c>
      <c r="C9" s="1">
        <v>1251.69</v>
      </c>
      <c r="D9" s="1" t="s">
        <v>24</v>
      </c>
      <c r="E9" s="2">
        <v>10999774.9169682</v>
      </c>
      <c r="F9" s="1">
        <v>5023747.0028145798</v>
      </c>
      <c r="G9" s="1">
        <v>1815025.94623726</v>
      </c>
      <c r="H9" s="2">
        <v>3717511.5319553199</v>
      </c>
      <c r="I9" s="1">
        <v>7409527.1942954604</v>
      </c>
      <c r="J9" s="1">
        <v>2055652.9278486299</v>
      </c>
      <c r="S9" s="9"/>
      <c r="T9" s="9"/>
      <c r="U9" s="9"/>
    </row>
    <row r="10" spans="1:21" x14ac:dyDescent="0.15">
      <c r="A10" s="3" t="s">
        <v>25</v>
      </c>
      <c r="B10" s="1">
        <v>34</v>
      </c>
      <c r="C10" s="1">
        <v>3422.28</v>
      </c>
      <c r="D10" s="1" t="s">
        <v>26</v>
      </c>
      <c r="E10" s="2">
        <v>205651722.77405301</v>
      </c>
      <c r="F10" s="1">
        <v>36416283.5866969</v>
      </c>
      <c r="G10" s="1">
        <v>11777460.2189271</v>
      </c>
      <c r="H10" s="2">
        <v>40111819.088836797</v>
      </c>
      <c r="I10" s="1">
        <v>10318817.9762726</v>
      </c>
      <c r="J10" s="1">
        <v>7691581.7594806701</v>
      </c>
      <c r="S10" s="9"/>
      <c r="T10" s="9"/>
      <c r="U10" s="9"/>
    </row>
    <row r="11" spans="1:21" x14ac:dyDescent="0.15">
      <c r="A11" s="3" t="s">
        <v>27</v>
      </c>
      <c r="B11" s="1">
        <v>4</v>
      </c>
      <c r="C11" s="1">
        <v>481.44</v>
      </c>
      <c r="D11" s="1" t="s">
        <v>28</v>
      </c>
      <c r="E11" s="2">
        <v>4362745.77574802</v>
      </c>
      <c r="F11" s="1">
        <v>1404187.09495951</v>
      </c>
      <c r="G11" s="1">
        <v>366461.09310748201</v>
      </c>
      <c r="H11" s="2">
        <v>11027910.1035854</v>
      </c>
      <c r="I11" s="1">
        <v>4353672.7036832096</v>
      </c>
      <c r="J11" s="1">
        <v>626264.13134019601</v>
      </c>
      <c r="S11" s="9"/>
      <c r="T11" s="9"/>
      <c r="U11" s="9"/>
    </row>
    <row r="12" spans="1:21" x14ac:dyDescent="0.15">
      <c r="A12" s="3" t="s">
        <v>29</v>
      </c>
      <c r="B12" s="1">
        <v>5</v>
      </c>
      <c r="C12" s="1">
        <v>452.95</v>
      </c>
      <c r="D12" s="1" t="s">
        <v>30</v>
      </c>
      <c r="E12" s="2">
        <v>23536604.207083501</v>
      </c>
      <c r="F12" s="1">
        <v>19419075.489218701</v>
      </c>
      <c r="G12" s="1">
        <v>2639437.2491469798</v>
      </c>
      <c r="H12" s="2">
        <v>12473034.9561629</v>
      </c>
      <c r="I12" s="1">
        <v>21891550.762589999</v>
      </c>
      <c r="J12" s="1">
        <v>1540684.08489039</v>
      </c>
      <c r="S12" s="9"/>
      <c r="T12" s="9"/>
      <c r="U12" s="9"/>
    </row>
    <row r="13" spans="1:21" x14ac:dyDescent="0.15">
      <c r="A13" s="3" t="s">
        <v>291</v>
      </c>
      <c r="B13" s="1">
        <v>2</v>
      </c>
      <c r="C13" s="1">
        <v>135.37</v>
      </c>
      <c r="D13" s="1" t="s">
        <v>292</v>
      </c>
      <c r="E13" s="2">
        <v>530260.08013824001</v>
      </c>
      <c r="F13" s="1">
        <v>966051.55493470095</v>
      </c>
      <c r="G13" s="1">
        <v>52684.268977734901</v>
      </c>
      <c r="H13" s="2">
        <v>930337.31120623101</v>
      </c>
      <c r="I13" s="1">
        <v>623858.91741124797</v>
      </c>
      <c r="J13" s="1">
        <v>60382.955262268901</v>
      </c>
      <c r="S13" s="9"/>
      <c r="T13" s="9"/>
      <c r="U13" s="9"/>
    </row>
    <row r="14" spans="1:21" x14ac:dyDescent="0.15">
      <c r="A14" s="3" t="s">
        <v>293</v>
      </c>
      <c r="B14" s="1">
        <v>4</v>
      </c>
      <c r="C14" s="1">
        <v>366.43</v>
      </c>
      <c r="D14" s="1" t="s">
        <v>294</v>
      </c>
      <c r="E14" s="2">
        <v>671105.19238680101</v>
      </c>
      <c r="F14" s="1">
        <v>160619.12486939601</v>
      </c>
      <c r="G14" s="1">
        <v>15369.9159860238</v>
      </c>
      <c r="H14" s="2">
        <v>5292163.7494860701</v>
      </c>
      <c r="I14" s="1">
        <v>1047922.38826094</v>
      </c>
      <c r="J14" s="1">
        <v>769752.26309634896</v>
      </c>
      <c r="S14" s="9"/>
      <c r="T14" s="9"/>
      <c r="U14" s="9"/>
    </row>
    <row r="15" spans="1:21" x14ac:dyDescent="0.15">
      <c r="A15" s="3" t="s">
        <v>31</v>
      </c>
      <c r="B15" s="1">
        <v>13</v>
      </c>
      <c r="C15" s="1">
        <v>1197.18</v>
      </c>
      <c r="D15" s="1" t="s">
        <v>32</v>
      </c>
      <c r="E15" s="2">
        <v>56063070.543762103</v>
      </c>
      <c r="F15" s="1">
        <v>6557448.4684740696</v>
      </c>
      <c r="G15" s="1">
        <v>4894480.31387721</v>
      </c>
      <c r="H15" s="2">
        <v>24240902.130127199</v>
      </c>
      <c r="I15" s="1">
        <v>12760188.527763201</v>
      </c>
      <c r="J15" s="1">
        <v>10514689.559485899</v>
      </c>
      <c r="S15" s="9"/>
      <c r="T15" s="9"/>
      <c r="U15" s="9"/>
    </row>
    <row r="16" spans="1:21" x14ac:dyDescent="0.15">
      <c r="A16" s="3" t="s">
        <v>33</v>
      </c>
      <c r="B16" s="1">
        <v>62</v>
      </c>
      <c r="C16" s="1">
        <v>8080.75</v>
      </c>
      <c r="D16" s="1" t="s">
        <v>34</v>
      </c>
      <c r="E16" s="2">
        <v>3739346652.9798799</v>
      </c>
      <c r="F16" s="1">
        <v>954170820.79241002</v>
      </c>
      <c r="G16" s="1">
        <v>676431215.864833</v>
      </c>
      <c r="H16" s="2">
        <v>8658560928.0549603</v>
      </c>
      <c r="I16" s="1">
        <v>4833794874.6838799</v>
      </c>
      <c r="J16" s="1">
        <v>1085579914.6896501</v>
      </c>
      <c r="S16" s="9"/>
      <c r="T16" s="9"/>
      <c r="U16" s="9"/>
    </row>
    <row r="17" spans="1:21" x14ac:dyDescent="0.15">
      <c r="A17" s="3" t="s">
        <v>295</v>
      </c>
      <c r="B17" s="1">
        <v>9</v>
      </c>
      <c r="C17" s="1">
        <v>898.45</v>
      </c>
      <c r="D17" s="1" t="s">
        <v>296</v>
      </c>
      <c r="E17" s="2">
        <v>4238018.61741425</v>
      </c>
      <c r="F17" s="1">
        <v>969994.86160815798</v>
      </c>
      <c r="G17" s="1">
        <v>149506.53059810499</v>
      </c>
      <c r="H17" s="2">
        <v>43642313.800724499</v>
      </c>
      <c r="I17" s="1">
        <v>1259159.34241338</v>
      </c>
      <c r="J17" s="1">
        <v>27636.030814949401</v>
      </c>
      <c r="S17" s="9"/>
      <c r="T17" s="9"/>
      <c r="U17" s="9"/>
    </row>
    <row r="18" spans="1:21" x14ac:dyDescent="0.15">
      <c r="A18" s="3" t="s">
        <v>35</v>
      </c>
      <c r="B18" s="1">
        <v>16</v>
      </c>
      <c r="C18" s="1">
        <v>1601.75</v>
      </c>
      <c r="D18" s="1" t="s">
        <v>36</v>
      </c>
      <c r="E18" s="2">
        <v>259501383.46638599</v>
      </c>
      <c r="F18" s="1">
        <v>143482806.89326301</v>
      </c>
      <c r="G18" s="1">
        <v>94649413.682669699</v>
      </c>
      <c r="H18" s="2">
        <v>71617689.594888896</v>
      </c>
      <c r="I18" s="1">
        <v>39550246.094997503</v>
      </c>
      <c r="J18" s="1">
        <v>67745339.036870301</v>
      </c>
      <c r="S18" s="9"/>
      <c r="T18" s="9"/>
      <c r="U18" s="9"/>
    </row>
    <row r="19" spans="1:21" x14ac:dyDescent="0.15">
      <c r="A19" s="3" t="s">
        <v>37</v>
      </c>
      <c r="B19" s="1">
        <v>11</v>
      </c>
      <c r="C19" s="1">
        <v>840.41</v>
      </c>
      <c r="D19" s="1" t="s">
        <v>38</v>
      </c>
      <c r="E19" s="2">
        <v>19229329.852982201</v>
      </c>
      <c r="F19" s="1">
        <v>15094602.428271901</v>
      </c>
      <c r="G19" s="1">
        <v>1160437.0639349599</v>
      </c>
      <c r="H19" s="2">
        <v>7122164.1456702203</v>
      </c>
      <c r="I19" s="1">
        <v>256753979.42942899</v>
      </c>
      <c r="J19" s="1">
        <v>354351.39158215799</v>
      </c>
      <c r="S19" s="9"/>
      <c r="T19" s="9"/>
      <c r="U19" s="9"/>
    </row>
    <row r="20" spans="1:21" x14ac:dyDescent="0.15">
      <c r="A20" s="3" t="s">
        <v>39</v>
      </c>
      <c r="B20" s="1">
        <v>13</v>
      </c>
      <c r="C20" s="1">
        <v>1207.8399999999999</v>
      </c>
      <c r="D20" s="1" t="s">
        <v>40</v>
      </c>
      <c r="E20" s="2">
        <v>26901309.450596102</v>
      </c>
      <c r="F20" s="1">
        <v>12252413.671709299</v>
      </c>
      <c r="G20" s="1">
        <v>5011027.1811160203</v>
      </c>
      <c r="H20" s="2">
        <v>7449818.2811306799</v>
      </c>
      <c r="I20" s="1">
        <v>274753731.91054702</v>
      </c>
      <c r="J20" s="1">
        <v>2898239.7910222402</v>
      </c>
      <c r="S20" s="9"/>
      <c r="T20" s="9"/>
      <c r="U20" s="9"/>
    </row>
    <row r="21" spans="1:21" x14ac:dyDescent="0.15">
      <c r="A21" s="3" t="s">
        <v>41</v>
      </c>
      <c r="B21" s="1">
        <v>2</v>
      </c>
      <c r="C21" s="1">
        <v>210.68</v>
      </c>
      <c r="D21" s="1" t="s">
        <v>42</v>
      </c>
      <c r="E21" s="2">
        <v>2384243.1960920598</v>
      </c>
      <c r="F21" s="1">
        <v>63395628.272226997</v>
      </c>
      <c r="G21" s="1">
        <v>24015000.8162864</v>
      </c>
      <c r="H21" s="2">
        <v>607488.72064605705</v>
      </c>
      <c r="I21" s="1">
        <v>41255918.7877087</v>
      </c>
      <c r="J21" s="1">
        <v>20208185.358125102</v>
      </c>
      <c r="S21" s="9"/>
      <c r="T21" s="9"/>
      <c r="U21" s="9"/>
    </row>
    <row r="22" spans="1:21" x14ac:dyDescent="0.15">
      <c r="A22" s="3" t="s">
        <v>43</v>
      </c>
      <c r="B22" s="1">
        <v>3</v>
      </c>
      <c r="C22" s="1">
        <v>247.71</v>
      </c>
      <c r="D22" s="1" t="s">
        <v>44</v>
      </c>
      <c r="E22" s="2">
        <v>4262734.1925440002</v>
      </c>
      <c r="F22" s="1">
        <v>277063.19753873901</v>
      </c>
      <c r="G22" s="1">
        <v>268511.10265260597</v>
      </c>
      <c r="H22" s="2">
        <v>928333.05369380105</v>
      </c>
      <c r="I22" s="1">
        <v>259755.63008228099</v>
      </c>
      <c r="J22" s="1">
        <v>418901.42918389599</v>
      </c>
      <c r="S22" s="9"/>
      <c r="T22" s="9"/>
      <c r="U22" s="9"/>
    </row>
    <row r="23" spans="1:21" x14ac:dyDescent="0.15">
      <c r="A23" s="3" t="s">
        <v>51</v>
      </c>
      <c r="B23" s="1">
        <v>2</v>
      </c>
      <c r="C23" s="1">
        <v>163.79</v>
      </c>
      <c r="D23" s="1" t="s">
        <v>52</v>
      </c>
      <c r="E23" s="6">
        <v>2611060.35214192</v>
      </c>
      <c r="F23" s="6">
        <v>896143.49046125996</v>
      </c>
      <c r="G23" s="6">
        <v>1984057.91931835</v>
      </c>
      <c r="H23" s="6">
        <v>1304758.200923</v>
      </c>
      <c r="I23" s="6">
        <v>172041.17036867401</v>
      </c>
      <c r="J23" s="6">
        <v>606867.29023078003</v>
      </c>
      <c r="S23" s="9"/>
      <c r="T23" s="9"/>
      <c r="U23" s="9"/>
    </row>
    <row r="24" spans="1:21" x14ac:dyDescent="0.15">
      <c r="A24" s="3" t="s">
        <v>53</v>
      </c>
      <c r="B24" s="1">
        <v>4</v>
      </c>
      <c r="C24" s="1">
        <v>350.4</v>
      </c>
      <c r="D24" s="1" t="s">
        <v>54</v>
      </c>
      <c r="E24" s="2">
        <v>9262917.8351559006</v>
      </c>
      <c r="F24" s="1">
        <v>1082163.4748116501</v>
      </c>
      <c r="G24" s="1">
        <v>917594.18712066999</v>
      </c>
      <c r="H24" s="2">
        <v>3103982.8864516099</v>
      </c>
      <c r="I24" s="1">
        <v>1805353.2616198</v>
      </c>
      <c r="J24" s="1">
        <v>1228706.3645003501</v>
      </c>
      <c r="S24" s="9"/>
      <c r="T24" s="9"/>
      <c r="U24" s="9"/>
    </row>
    <row r="25" spans="1:21" x14ac:dyDescent="0.15">
      <c r="A25" s="3" t="s">
        <v>297</v>
      </c>
      <c r="B25" s="1">
        <v>3</v>
      </c>
      <c r="C25" s="1">
        <v>201.48</v>
      </c>
      <c r="D25" s="1" t="s">
        <v>298</v>
      </c>
      <c r="E25" s="2">
        <v>293724.80318351497</v>
      </c>
      <c r="F25" s="1">
        <v>330790.691963149</v>
      </c>
      <c r="G25" s="1">
        <v>93677.693070861205</v>
      </c>
      <c r="H25" s="2">
        <v>108134.663015239</v>
      </c>
      <c r="I25" s="1">
        <v>174338.50705705801</v>
      </c>
      <c r="J25" s="1">
        <v>124908.121182545</v>
      </c>
    </row>
    <row r="26" spans="1:21" x14ac:dyDescent="0.15">
      <c r="A26" s="3" t="s">
        <v>57</v>
      </c>
      <c r="B26" s="1">
        <v>8</v>
      </c>
      <c r="C26" s="1">
        <v>568.82000000000005</v>
      </c>
      <c r="D26" s="1" t="s">
        <v>58</v>
      </c>
      <c r="E26" s="2">
        <v>83893622.399630994</v>
      </c>
      <c r="F26" s="1">
        <v>3768321.3839698699</v>
      </c>
      <c r="G26" s="1">
        <v>1018647.57021278</v>
      </c>
      <c r="H26" s="2">
        <v>63453945.194786496</v>
      </c>
      <c r="I26" s="1">
        <v>6476493.7508373503</v>
      </c>
      <c r="J26" s="1">
        <v>5754420.7607115097</v>
      </c>
    </row>
    <row r="27" spans="1:21" x14ac:dyDescent="0.15">
      <c r="A27" s="3" t="s">
        <v>59</v>
      </c>
      <c r="B27" s="1">
        <v>21</v>
      </c>
      <c r="C27" s="1">
        <v>1784.92</v>
      </c>
      <c r="D27" s="1" t="s">
        <v>60</v>
      </c>
      <c r="E27" s="2">
        <v>19624808.350534402</v>
      </c>
      <c r="F27" s="1">
        <v>44864.347225511403</v>
      </c>
      <c r="G27" s="1">
        <v>70261.0260022859</v>
      </c>
      <c r="H27" s="2">
        <v>309691023.77352703</v>
      </c>
      <c r="I27" s="1">
        <v>365610.97690004</v>
      </c>
      <c r="J27" s="1">
        <v>671440.19400367094</v>
      </c>
      <c r="O27" s="4"/>
      <c r="P27" s="4"/>
      <c r="R27" s="8"/>
      <c r="S27" s="8"/>
    </row>
    <row r="28" spans="1:21" x14ac:dyDescent="0.15">
      <c r="A28" s="3" t="s">
        <v>299</v>
      </c>
      <c r="B28" s="1">
        <v>6</v>
      </c>
      <c r="C28" s="1">
        <v>425.4</v>
      </c>
      <c r="D28" s="1" t="s">
        <v>300</v>
      </c>
      <c r="E28" s="2">
        <v>1319621.50474235</v>
      </c>
      <c r="F28" s="1">
        <v>265056.06245705998</v>
      </c>
      <c r="G28" s="1">
        <v>31153.1987473513</v>
      </c>
      <c r="H28" s="2">
        <v>41341219.188728802</v>
      </c>
      <c r="I28" s="1">
        <v>6855153.3221997404</v>
      </c>
      <c r="J28" s="1">
        <v>3213467.9624328902</v>
      </c>
      <c r="O28" s="4"/>
      <c r="P28" s="4"/>
      <c r="R28" s="8"/>
      <c r="S28" s="8"/>
    </row>
    <row r="29" spans="1:21" x14ac:dyDescent="0.15">
      <c r="A29" s="3" t="s">
        <v>301</v>
      </c>
      <c r="B29" s="1">
        <v>2</v>
      </c>
      <c r="C29" s="1">
        <v>249.34</v>
      </c>
      <c r="D29" s="1" t="s">
        <v>302</v>
      </c>
      <c r="E29" s="2">
        <v>4979262.42550423</v>
      </c>
      <c r="F29" s="1">
        <v>1988018.01955434</v>
      </c>
      <c r="G29" s="1">
        <v>741527.11120885098</v>
      </c>
      <c r="H29" s="2">
        <v>706145.68298103102</v>
      </c>
      <c r="I29" s="1">
        <v>962668.59192367899</v>
      </c>
      <c r="J29" s="1">
        <v>399826.30966124701</v>
      </c>
      <c r="O29" s="4"/>
      <c r="P29" s="4"/>
      <c r="R29" s="8"/>
      <c r="S29" s="8"/>
    </row>
    <row r="30" spans="1:21" x14ac:dyDescent="0.15">
      <c r="A30" s="3" t="s">
        <v>61</v>
      </c>
      <c r="B30" s="1">
        <v>19</v>
      </c>
      <c r="C30" s="1">
        <v>2189.02</v>
      </c>
      <c r="D30" s="1" t="s">
        <v>62</v>
      </c>
      <c r="E30" s="6">
        <v>103280692.5246775</v>
      </c>
      <c r="F30" s="6">
        <v>141520107.655009</v>
      </c>
      <c r="G30" s="6">
        <v>98093047.089546606</v>
      </c>
      <c r="H30" s="6">
        <v>38296332.55175025</v>
      </c>
      <c r="I30" s="6">
        <v>40721065.924464598</v>
      </c>
      <c r="J30" s="6">
        <v>46542054.550909199</v>
      </c>
      <c r="O30" s="4"/>
      <c r="P30" s="4"/>
      <c r="R30" s="8"/>
      <c r="S30" s="8"/>
    </row>
    <row r="31" spans="1:21" x14ac:dyDescent="0.15">
      <c r="A31" s="3" t="s">
        <v>303</v>
      </c>
      <c r="B31" s="1">
        <v>4</v>
      </c>
      <c r="C31" s="1">
        <v>415.59</v>
      </c>
      <c r="D31" s="1" t="s">
        <v>304</v>
      </c>
      <c r="E31" s="2">
        <v>1200333.91424805</v>
      </c>
      <c r="F31" s="1">
        <v>4921.7682179528201</v>
      </c>
      <c r="G31" s="1">
        <v>170437.326106391</v>
      </c>
      <c r="H31" s="2">
        <v>27080512.038963199</v>
      </c>
      <c r="I31" s="1">
        <v>788809.29040746205</v>
      </c>
      <c r="J31" s="1">
        <v>1854741.1118576101</v>
      </c>
      <c r="O31" s="4"/>
      <c r="P31" s="4"/>
      <c r="R31" s="8"/>
      <c r="S31" s="8"/>
    </row>
    <row r="32" spans="1:21" x14ac:dyDescent="0.15">
      <c r="A32" s="3" t="s">
        <v>305</v>
      </c>
      <c r="B32" s="1">
        <v>17</v>
      </c>
      <c r="C32" s="1">
        <v>2025.53</v>
      </c>
      <c r="D32" s="1" t="s">
        <v>306</v>
      </c>
      <c r="E32" s="2">
        <v>5805307.2165578501</v>
      </c>
      <c r="F32" s="1">
        <v>15930.5084876929</v>
      </c>
      <c r="G32" s="1">
        <v>44296.166857224896</v>
      </c>
      <c r="H32" s="2">
        <v>243011569.49259999</v>
      </c>
      <c r="I32" s="1">
        <v>1828738.8984421999</v>
      </c>
      <c r="J32" s="1">
        <v>1809982.9450254999</v>
      </c>
      <c r="O32" s="4"/>
      <c r="P32" s="4"/>
      <c r="R32" s="8"/>
      <c r="S32" s="8"/>
    </row>
    <row r="33" spans="1:22" x14ac:dyDescent="0.15">
      <c r="A33" s="3" t="s">
        <v>65</v>
      </c>
      <c r="B33" s="1">
        <v>9</v>
      </c>
      <c r="C33" s="1">
        <v>1162.3399999999999</v>
      </c>
      <c r="D33" s="1" t="s">
        <v>66</v>
      </c>
      <c r="E33" s="2">
        <v>16406302.563373201</v>
      </c>
      <c r="F33" s="1">
        <v>2069568.58205567</v>
      </c>
      <c r="G33" s="1">
        <v>826978.72763399698</v>
      </c>
      <c r="H33" s="2">
        <v>16309279.937316</v>
      </c>
      <c r="I33" s="1">
        <v>2193060.0475342898</v>
      </c>
      <c r="J33" s="1">
        <v>1453686.99264096</v>
      </c>
      <c r="K33" s="8"/>
      <c r="R33" s="8"/>
      <c r="S33" s="8"/>
      <c r="T33" s="8"/>
      <c r="U33" s="8"/>
      <c r="V33" s="8"/>
    </row>
    <row r="34" spans="1:22" x14ac:dyDescent="0.15">
      <c r="A34" s="3" t="s">
        <v>67</v>
      </c>
      <c r="B34" s="1">
        <v>5</v>
      </c>
      <c r="C34" s="1">
        <v>513.47</v>
      </c>
      <c r="D34" s="1" t="s">
        <v>68</v>
      </c>
      <c r="E34" s="2">
        <v>8496797.0216708407</v>
      </c>
      <c r="F34" s="1">
        <v>2809617.4086767999</v>
      </c>
      <c r="G34" s="1">
        <v>497784.58921676798</v>
      </c>
      <c r="H34" s="2">
        <v>13919283.469354101</v>
      </c>
      <c r="I34" s="1">
        <v>2456272.96309856</v>
      </c>
      <c r="J34" s="1">
        <v>1040835.49114123</v>
      </c>
      <c r="K34" s="8"/>
      <c r="S34" s="8"/>
      <c r="T34" s="8"/>
      <c r="V34" s="8"/>
    </row>
    <row r="35" spans="1:22" x14ac:dyDescent="0.15">
      <c r="A35" s="3" t="s">
        <v>69</v>
      </c>
      <c r="B35" s="1">
        <v>5</v>
      </c>
      <c r="C35" s="1">
        <v>411.3</v>
      </c>
      <c r="D35" s="1" t="s">
        <v>70</v>
      </c>
      <c r="E35" s="2">
        <v>9886258.3220810592</v>
      </c>
      <c r="F35" s="1">
        <v>2903747.8649015902</v>
      </c>
      <c r="G35" s="1">
        <v>780140.44914023601</v>
      </c>
      <c r="H35" s="2">
        <v>15251961.625373</v>
      </c>
      <c r="I35" s="1">
        <v>1250948.47718484</v>
      </c>
      <c r="J35" s="1">
        <v>681773.75375055801</v>
      </c>
    </row>
    <row r="36" spans="1:22" x14ac:dyDescent="0.15">
      <c r="A36" s="3" t="s">
        <v>307</v>
      </c>
      <c r="B36" s="1">
        <v>5</v>
      </c>
      <c r="C36" s="1">
        <v>321.55</v>
      </c>
      <c r="D36" s="1" t="s">
        <v>308</v>
      </c>
      <c r="E36" s="2">
        <v>4402462.63861275</v>
      </c>
      <c r="F36" s="1">
        <v>169060.19190395801</v>
      </c>
      <c r="G36" s="1">
        <v>134836.69645174901</v>
      </c>
      <c r="H36" s="2">
        <v>13154000.2636676</v>
      </c>
      <c r="I36" s="1">
        <v>971150.07344884996</v>
      </c>
      <c r="J36" s="1">
        <v>172140.91402467201</v>
      </c>
    </row>
    <row r="37" spans="1:22" x14ac:dyDescent="0.15">
      <c r="A37" s="3" t="s">
        <v>71</v>
      </c>
      <c r="B37" s="1">
        <v>3</v>
      </c>
      <c r="C37" s="1">
        <v>215.78</v>
      </c>
      <c r="D37" s="1" t="s">
        <v>72</v>
      </c>
      <c r="E37" s="6">
        <v>4380760.7697109999</v>
      </c>
      <c r="F37" s="6">
        <v>4007334.35388052</v>
      </c>
      <c r="G37" s="6">
        <v>4661663.8109344495</v>
      </c>
      <c r="H37" s="6">
        <v>1850016.4697408399</v>
      </c>
      <c r="I37" s="6">
        <v>1969318.086541032</v>
      </c>
      <c r="J37" s="6">
        <v>523131.89264857001</v>
      </c>
    </row>
    <row r="38" spans="1:22" x14ac:dyDescent="0.15">
      <c r="A38" s="3" t="s">
        <v>73</v>
      </c>
      <c r="B38" s="1">
        <v>4</v>
      </c>
      <c r="C38" s="1">
        <v>246.47</v>
      </c>
      <c r="D38" s="1" t="s">
        <v>74</v>
      </c>
      <c r="E38" s="6">
        <v>7392144.8413947402</v>
      </c>
      <c r="F38" s="6">
        <v>5818917.5173720503</v>
      </c>
      <c r="G38" s="6">
        <v>9881507.0274033695</v>
      </c>
      <c r="H38" s="6">
        <v>2040409.13589417</v>
      </c>
      <c r="I38" s="6">
        <v>2808320.0813358799</v>
      </c>
      <c r="J38" s="6">
        <v>3557696.7537256102</v>
      </c>
    </row>
    <row r="39" spans="1:22" x14ac:dyDescent="0.15">
      <c r="A39" s="3" t="s">
        <v>75</v>
      </c>
      <c r="B39" s="1">
        <v>14</v>
      </c>
      <c r="C39" s="1">
        <v>1833.29</v>
      </c>
      <c r="D39" s="1" t="s">
        <v>76</v>
      </c>
      <c r="E39" s="6">
        <v>5783494.2827039696</v>
      </c>
      <c r="F39" s="6">
        <v>7152320.18319715</v>
      </c>
      <c r="G39" s="6">
        <v>5910591.9896797203</v>
      </c>
      <c r="H39" s="6">
        <v>16686180.756964101</v>
      </c>
      <c r="I39" s="6">
        <v>26047681.575234398</v>
      </c>
      <c r="J39" s="6">
        <v>28563289.215264522</v>
      </c>
    </row>
    <row r="40" spans="1:22" x14ac:dyDescent="0.15">
      <c r="A40" s="3" t="s">
        <v>77</v>
      </c>
      <c r="B40" s="1">
        <v>6</v>
      </c>
      <c r="C40" s="1">
        <v>652.02</v>
      </c>
      <c r="D40" s="1" t="s">
        <v>78</v>
      </c>
      <c r="E40" s="2">
        <v>4493294.26293913</v>
      </c>
      <c r="F40" s="1">
        <v>234872.05729737101</v>
      </c>
      <c r="G40" s="1">
        <v>420508.81944045902</v>
      </c>
      <c r="H40" s="2">
        <v>1225510.2102725301</v>
      </c>
      <c r="I40" s="1">
        <v>192442.10735914501</v>
      </c>
      <c r="J40" s="1">
        <v>171974.846271997</v>
      </c>
    </row>
    <row r="41" spans="1:22" x14ac:dyDescent="0.15">
      <c r="A41" s="3" t="s">
        <v>309</v>
      </c>
      <c r="B41" s="1">
        <v>3</v>
      </c>
      <c r="C41" s="1">
        <v>344.01</v>
      </c>
      <c r="D41" s="1" t="s">
        <v>310</v>
      </c>
      <c r="E41" s="2">
        <v>1504879.0852313701</v>
      </c>
      <c r="F41" s="1">
        <v>538091.37995633495</v>
      </c>
      <c r="G41" s="1">
        <v>198950.47551542701</v>
      </c>
      <c r="H41" s="2">
        <v>295180.654316801</v>
      </c>
      <c r="I41" s="1">
        <v>237087.38061242501</v>
      </c>
      <c r="J41" s="1">
        <v>27034.949437709602</v>
      </c>
    </row>
    <row r="42" spans="1:22" x14ac:dyDescent="0.15">
      <c r="A42" s="3" t="s">
        <v>79</v>
      </c>
      <c r="B42" s="1">
        <v>3</v>
      </c>
      <c r="C42" s="1">
        <v>261.54000000000002</v>
      </c>
      <c r="D42" s="1" t="s">
        <v>80</v>
      </c>
      <c r="E42" s="2">
        <v>23237116.755458798</v>
      </c>
      <c r="F42" s="1">
        <v>7867172.6473461101</v>
      </c>
      <c r="G42" s="1">
        <v>4164119.6248141001</v>
      </c>
      <c r="H42" s="2">
        <v>3088506.5501987599</v>
      </c>
      <c r="I42" s="1">
        <v>5893266.5173505098</v>
      </c>
      <c r="J42" s="1">
        <v>715998.85463908804</v>
      </c>
    </row>
    <row r="43" spans="1:22" x14ac:dyDescent="0.15">
      <c r="A43" s="3" t="s">
        <v>81</v>
      </c>
      <c r="B43" s="1">
        <v>2</v>
      </c>
      <c r="C43" s="1">
        <v>164.8</v>
      </c>
      <c r="D43" s="1" t="s">
        <v>82</v>
      </c>
      <c r="E43" s="2">
        <v>2489392.6609355798</v>
      </c>
      <c r="F43" s="1">
        <v>217259.86604254501</v>
      </c>
      <c r="G43" s="1">
        <v>229138.18573743399</v>
      </c>
      <c r="H43" s="2">
        <v>802453.49068446201</v>
      </c>
      <c r="I43" s="1">
        <v>142433.044654008</v>
      </c>
      <c r="J43" s="1">
        <v>211745.76171813501</v>
      </c>
    </row>
    <row r="44" spans="1:22" x14ac:dyDescent="0.15">
      <c r="A44" s="3" t="s">
        <v>87</v>
      </c>
      <c r="B44" s="1">
        <v>5</v>
      </c>
      <c r="C44" s="1">
        <v>392.94</v>
      </c>
      <c r="D44" s="1" t="s">
        <v>88</v>
      </c>
      <c r="E44" s="2">
        <v>3835094.1182422298</v>
      </c>
      <c r="F44" s="1">
        <v>2053897.5255183</v>
      </c>
      <c r="G44" s="1">
        <v>1232746.26309593</v>
      </c>
      <c r="H44" s="2">
        <v>3842148.1921777101</v>
      </c>
      <c r="I44" s="1">
        <v>8427185.9616192505</v>
      </c>
      <c r="J44" s="1">
        <v>2442959.1137660998</v>
      </c>
    </row>
    <row r="45" spans="1:22" x14ac:dyDescent="0.15">
      <c r="A45" s="3" t="s">
        <v>89</v>
      </c>
      <c r="B45" s="1">
        <v>7</v>
      </c>
      <c r="C45" s="1">
        <v>1295.3399999999999</v>
      </c>
      <c r="D45" s="1" t="s">
        <v>90</v>
      </c>
      <c r="E45" s="2">
        <v>142553004.85563999</v>
      </c>
      <c r="F45" s="1">
        <v>32911814.103128899</v>
      </c>
      <c r="G45" s="1">
        <v>7810657.0932098404</v>
      </c>
      <c r="H45" s="2">
        <v>351882390.05003202</v>
      </c>
      <c r="I45" s="1">
        <v>36879553.953299597</v>
      </c>
      <c r="J45" s="1">
        <v>18436518.329094101</v>
      </c>
    </row>
    <row r="46" spans="1:22" x14ac:dyDescent="0.15">
      <c r="A46" s="3" t="s">
        <v>91</v>
      </c>
      <c r="B46" s="1">
        <v>7</v>
      </c>
      <c r="C46" s="1">
        <v>735.36</v>
      </c>
      <c r="D46" s="1" t="s">
        <v>92</v>
      </c>
      <c r="E46" s="6">
        <v>2278648.9064140199</v>
      </c>
      <c r="F46" s="6">
        <v>1086531.31229455</v>
      </c>
      <c r="G46" s="6">
        <v>3346366.6263668598</v>
      </c>
      <c r="H46" s="6">
        <v>396551.58447176701</v>
      </c>
      <c r="I46" s="6">
        <v>188902.97301036399</v>
      </c>
      <c r="J46" s="6">
        <v>1552107.7148472399</v>
      </c>
    </row>
    <row r="47" spans="1:22" x14ac:dyDescent="0.15">
      <c r="A47" s="3" t="s">
        <v>93</v>
      </c>
      <c r="B47" s="1">
        <v>5</v>
      </c>
      <c r="C47" s="1">
        <v>650.9</v>
      </c>
      <c r="D47" s="1" t="s">
        <v>94</v>
      </c>
      <c r="E47" s="2">
        <v>4904241.9284462696</v>
      </c>
      <c r="F47" s="1">
        <v>670473.76914275601</v>
      </c>
      <c r="G47" s="1">
        <v>668286.76882484998</v>
      </c>
      <c r="H47" s="2">
        <v>3712278.9590633302</v>
      </c>
      <c r="I47" s="1">
        <v>827680.96748109104</v>
      </c>
      <c r="J47" s="1">
        <v>754326.26079756301</v>
      </c>
    </row>
    <row r="48" spans="1:22" x14ac:dyDescent="0.15">
      <c r="A48" s="3" t="s">
        <v>95</v>
      </c>
      <c r="B48" s="1">
        <v>4</v>
      </c>
      <c r="C48" s="1">
        <v>242.35</v>
      </c>
      <c r="D48" s="1" t="s">
        <v>96</v>
      </c>
      <c r="E48" s="6">
        <v>1533263.27485878</v>
      </c>
      <c r="F48" s="6">
        <v>11621952.171541199</v>
      </c>
      <c r="G48" s="6">
        <v>2228771.6968462998</v>
      </c>
      <c r="H48" s="6">
        <v>17215850.2538299</v>
      </c>
      <c r="I48" s="6">
        <v>36167028.502187297</v>
      </c>
      <c r="J48" s="6">
        <v>31278516.3276744</v>
      </c>
    </row>
    <row r="49" spans="1:10" x14ac:dyDescent="0.15">
      <c r="A49" s="3" t="s">
        <v>311</v>
      </c>
      <c r="B49" s="1">
        <v>5</v>
      </c>
      <c r="C49" s="1">
        <v>356.26</v>
      </c>
      <c r="D49" s="1" t="s">
        <v>312</v>
      </c>
      <c r="E49" s="2">
        <v>2653453.2277440601</v>
      </c>
      <c r="F49" s="1">
        <v>1050474.6570943701</v>
      </c>
      <c r="G49" s="1">
        <v>610159.54109495506</v>
      </c>
      <c r="H49" s="2">
        <v>1468530.5241181799</v>
      </c>
      <c r="I49" s="1">
        <v>572400.67699702398</v>
      </c>
      <c r="J49" s="1">
        <v>489326.00109499902</v>
      </c>
    </row>
    <row r="50" spans="1:10" x14ac:dyDescent="0.15">
      <c r="A50" s="3" t="s">
        <v>313</v>
      </c>
      <c r="B50" s="1">
        <v>3</v>
      </c>
      <c r="C50" s="1">
        <v>248.72</v>
      </c>
      <c r="D50" s="1" t="s">
        <v>314</v>
      </c>
      <c r="E50" s="2">
        <v>10017108.4615654</v>
      </c>
      <c r="F50" s="1">
        <v>6588917.1202078396</v>
      </c>
      <c r="G50" s="1">
        <v>1205592.4534724101</v>
      </c>
      <c r="H50" s="2">
        <v>2630881.42297045</v>
      </c>
      <c r="I50" s="1">
        <v>2369903.8322650199</v>
      </c>
      <c r="J50" s="1">
        <v>726847.968730369</v>
      </c>
    </row>
    <row r="51" spans="1:10" x14ac:dyDescent="0.15">
      <c r="A51" s="3" t="s">
        <v>99</v>
      </c>
      <c r="B51" s="1">
        <v>8</v>
      </c>
      <c r="C51" s="1">
        <v>560.48</v>
      </c>
      <c r="D51" s="1" t="s">
        <v>100</v>
      </c>
      <c r="E51" s="2">
        <v>3411587.5967873498</v>
      </c>
      <c r="F51" s="1">
        <v>2779610.7158019198</v>
      </c>
      <c r="G51" s="1">
        <v>170306.190537616</v>
      </c>
      <c r="H51" s="2">
        <v>2321759.2789489999</v>
      </c>
      <c r="I51" s="1">
        <v>5887490.17291978</v>
      </c>
      <c r="J51" s="1">
        <v>80923.367749562807</v>
      </c>
    </row>
    <row r="52" spans="1:10" x14ac:dyDescent="0.15">
      <c r="A52" s="3" t="s">
        <v>101</v>
      </c>
      <c r="B52" s="1">
        <v>6</v>
      </c>
      <c r="C52" s="1">
        <v>755.27</v>
      </c>
      <c r="D52" s="1" t="s">
        <v>102</v>
      </c>
      <c r="E52" s="2">
        <v>104351118.129601</v>
      </c>
      <c r="F52" s="1">
        <v>11998873.297867401</v>
      </c>
      <c r="G52" s="1">
        <v>5576788.3765970804</v>
      </c>
      <c r="H52" s="2">
        <v>48164792.922865301</v>
      </c>
      <c r="I52" s="1">
        <v>14149089.9022581</v>
      </c>
      <c r="J52" s="1">
        <v>13660788.621752599</v>
      </c>
    </row>
    <row r="53" spans="1:10" x14ac:dyDescent="0.15">
      <c r="A53" s="3" t="s">
        <v>103</v>
      </c>
      <c r="B53" s="1">
        <v>3</v>
      </c>
      <c r="C53" s="1">
        <v>285.07</v>
      </c>
      <c r="D53" s="1" t="s">
        <v>104</v>
      </c>
      <c r="E53" s="2">
        <v>4286763.9844043804</v>
      </c>
      <c r="F53" s="1">
        <v>2157534.18690354</v>
      </c>
      <c r="G53" s="1">
        <v>776352.01497876702</v>
      </c>
      <c r="H53" s="2">
        <v>2461787.2355276202</v>
      </c>
      <c r="I53" s="1">
        <v>3116496.81529654</v>
      </c>
      <c r="J53" s="1">
        <v>1124431.99007251</v>
      </c>
    </row>
    <row r="54" spans="1:10" x14ac:dyDescent="0.15">
      <c r="A54" s="3" t="s">
        <v>105</v>
      </c>
      <c r="B54" s="1">
        <v>7</v>
      </c>
      <c r="C54" s="1">
        <v>759.01</v>
      </c>
      <c r="D54" s="1" t="s">
        <v>106</v>
      </c>
      <c r="E54" s="2">
        <v>260330359.91699299</v>
      </c>
      <c r="F54" s="1">
        <v>66812675.018567704</v>
      </c>
      <c r="G54" s="1">
        <v>19231130.037883099</v>
      </c>
      <c r="H54" s="2">
        <v>41455365.014744103</v>
      </c>
      <c r="I54" s="1">
        <v>17003527.917343698</v>
      </c>
      <c r="J54" s="1">
        <v>12468898.0478271</v>
      </c>
    </row>
    <row r="55" spans="1:10" x14ac:dyDescent="0.15">
      <c r="A55" s="3" t="s">
        <v>107</v>
      </c>
      <c r="B55" s="1">
        <v>6</v>
      </c>
      <c r="C55" s="1">
        <v>813.43</v>
      </c>
      <c r="D55" s="1" t="s">
        <v>108</v>
      </c>
      <c r="E55" s="2">
        <v>54879362.508887</v>
      </c>
      <c r="F55" s="1">
        <v>20180393.012090702</v>
      </c>
      <c r="G55" s="1">
        <v>3717917.4232366201</v>
      </c>
      <c r="H55" s="2">
        <v>74785505.581350103</v>
      </c>
      <c r="I55" s="1">
        <v>29957134.334359601</v>
      </c>
      <c r="J55" s="1">
        <v>8419856.8149878196</v>
      </c>
    </row>
    <row r="56" spans="1:10" x14ac:dyDescent="0.15">
      <c r="A56" s="3" t="s">
        <v>109</v>
      </c>
      <c r="B56" s="1">
        <v>12</v>
      </c>
      <c r="C56" s="1">
        <v>1036.52</v>
      </c>
      <c r="D56" s="1" t="s">
        <v>110</v>
      </c>
      <c r="E56" s="2">
        <v>31149060.4912076</v>
      </c>
      <c r="F56" s="1">
        <v>9095028.8125045393</v>
      </c>
      <c r="G56" s="1">
        <v>2203960.3174733398</v>
      </c>
      <c r="H56" s="2">
        <v>18455450.060464401</v>
      </c>
      <c r="I56" s="1">
        <v>18069904.104573701</v>
      </c>
      <c r="J56" s="1">
        <v>1850794.26271981</v>
      </c>
    </row>
    <row r="57" spans="1:10" x14ac:dyDescent="0.15">
      <c r="A57" s="3" t="s">
        <v>111</v>
      </c>
      <c r="B57" s="1">
        <v>35</v>
      </c>
      <c r="C57" s="1">
        <v>3900.27</v>
      </c>
      <c r="D57" s="1" t="s">
        <v>112</v>
      </c>
      <c r="E57" s="6">
        <v>128407969.6899254</v>
      </c>
      <c r="F57" s="6">
        <v>150303241.89976701</v>
      </c>
      <c r="G57" s="6">
        <v>121615415.1302034</v>
      </c>
      <c r="H57" s="6">
        <v>23851937.147161998</v>
      </c>
      <c r="I57" s="6">
        <v>45251142.296096101</v>
      </c>
      <c r="J57" s="6">
        <v>59166453.884099402</v>
      </c>
    </row>
    <row r="58" spans="1:10" x14ac:dyDescent="0.15">
      <c r="A58" s="3" t="s">
        <v>113</v>
      </c>
      <c r="B58" s="1">
        <v>12</v>
      </c>
      <c r="C58" s="1">
        <v>1070.19</v>
      </c>
      <c r="D58" s="1" t="s">
        <v>114</v>
      </c>
      <c r="E58" s="2">
        <v>6032494.7981214197</v>
      </c>
      <c r="F58" s="1">
        <v>1916042.79202034</v>
      </c>
      <c r="G58" s="1">
        <v>258053.221897209</v>
      </c>
      <c r="H58" s="2">
        <v>17227448.075223099</v>
      </c>
      <c r="I58" s="1">
        <v>1503663.5728998401</v>
      </c>
      <c r="J58" s="1">
        <v>283403.38268640498</v>
      </c>
    </row>
    <row r="59" spans="1:10" x14ac:dyDescent="0.15">
      <c r="A59" s="3" t="s">
        <v>115</v>
      </c>
      <c r="B59" s="1">
        <v>3</v>
      </c>
      <c r="C59" s="1">
        <v>233.54</v>
      </c>
      <c r="D59" s="1" t="s">
        <v>116</v>
      </c>
      <c r="E59" s="2">
        <v>8430191.0595350303</v>
      </c>
      <c r="F59" s="1">
        <v>1715833.8971215</v>
      </c>
      <c r="G59" s="1">
        <v>1579202.48190498</v>
      </c>
      <c r="H59" s="2">
        <v>2532434.37337923</v>
      </c>
      <c r="I59" s="1">
        <v>620834.88004228601</v>
      </c>
      <c r="J59" s="1">
        <v>560124.16780292999</v>
      </c>
    </row>
    <row r="60" spans="1:10" x14ac:dyDescent="0.15">
      <c r="A60" s="3" t="s">
        <v>117</v>
      </c>
      <c r="B60" s="1">
        <v>9</v>
      </c>
      <c r="C60" s="1">
        <v>703.26</v>
      </c>
      <c r="D60" s="1" t="s">
        <v>118</v>
      </c>
      <c r="E60" s="2">
        <v>31352467.9486508</v>
      </c>
      <c r="F60" s="1">
        <v>2583648.9843157302</v>
      </c>
      <c r="G60" s="1">
        <v>1611564.44346602</v>
      </c>
      <c r="H60" s="2">
        <v>45500259.868170798</v>
      </c>
      <c r="I60" s="1">
        <v>19185713.4451329</v>
      </c>
      <c r="J60" s="1">
        <v>5585810.5559491003</v>
      </c>
    </row>
    <row r="61" spans="1:10" x14ac:dyDescent="0.15">
      <c r="A61" s="3" t="s">
        <v>315</v>
      </c>
      <c r="B61" s="1">
        <v>6</v>
      </c>
      <c r="C61" s="1">
        <v>623.71</v>
      </c>
      <c r="D61" s="1" t="s">
        <v>316</v>
      </c>
      <c r="E61" s="2">
        <v>1699632.3526383799</v>
      </c>
      <c r="F61" s="1">
        <v>389619.78944774898</v>
      </c>
      <c r="G61" s="1">
        <v>80592.601531008695</v>
      </c>
      <c r="H61" s="2">
        <v>11897569.424329501</v>
      </c>
      <c r="I61" s="1">
        <v>513621.07148630999</v>
      </c>
      <c r="J61" s="1">
        <v>41830.165168506202</v>
      </c>
    </row>
    <row r="62" spans="1:10" x14ac:dyDescent="0.15">
      <c r="A62" s="3" t="s">
        <v>123</v>
      </c>
      <c r="B62" s="1">
        <v>5</v>
      </c>
      <c r="C62" s="1">
        <v>678.2</v>
      </c>
      <c r="D62" s="1" t="s">
        <v>124</v>
      </c>
      <c r="E62" s="2">
        <v>28911110.3304796</v>
      </c>
      <c r="F62" s="1">
        <v>6454226.8578526303</v>
      </c>
      <c r="G62" s="1">
        <v>1643614.5283153399</v>
      </c>
      <c r="H62" s="2">
        <v>3586643.3755245199</v>
      </c>
      <c r="I62" s="1">
        <v>2171876.0970318499</v>
      </c>
      <c r="J62" s="1">
        <v>4625974.8803395797</v>
      </c>
    </row>
    <row r="63" spans="1:10" x14ac:dyDescent="0.15">
      <c r="A63" s="3" t="s">
        <v>125</v>
      </c>
      <c r="B63" s="1">
        <v>12</v>
      </c>
      <c r="C63" s="1">
        <v>1238.43</v>
      </c>
      <c r="D63" s="1" t="s">
        <v>126</v>
      </c>
      <c r="E63" s="2">
        <v>497610007.48638701</v>
      </c>
      <c r="F63" s="1">
        <v>146210439.359914</v>
      </c>
      <c r="G63" s="1">
        <v>36511600.633092597</v>
      </c>
      <c r="H63" s="2">
        <v>100317542.585851</v>
      </c>
      <c r="I63" s="1">
        <v>53311729.239521302</v>
      </c>
      <c r="J63" s="1">
        <v>37340798.961936601</v>
      </c>
    </row>
    <row r="64" spans="1:10" x14ac:dyDescent="0.15">
      <c r="A64" s="3" t="s">
        <v>127</v>
      </c>
      <c r="B64" s="1">
        <v>6</v>
      </c>
      <c r="C64" s="1">
        <v>528.14</v>
      </c>
      <c r="D64" s="1" t="s">
        <v>128</v>
      </c>
      <c r="E64" s="2">
        <v>22053426.996869899</v>
      </c>
      <c r="F64" s="1">
        <v>4184907.8437156202</v>
      </c>
      <c r="G64" s="1">
        <v>1835348.8289780801</v>
      </c>
      <c r="H64" s="2">
        <v>3625952.34349602</v>
      </c>
      <c r="I64" s="1">
        <v>2196208.2991838502</v>
      </c>
      <c r="J64" s="1">
        <v>877974.18245201698</v>
      </c>
    </row>
    <row r="65" spans="1:10" x14ac:dyDescent="0.15">
      <c r="A65" s="3" t="s">
        <v>129</v>
      </c>
      <c r="B65" s="1">
        <v>13</v>
      </c>
      <c r="C65" s="1">
        <v>1276.27</v>
      </c>
      <c r="D65" s="1" t="s">
        <v>130</v>
      </c>
      <c r="E65" s="2">
        <v>62047035.650527403</v>
      </c>
      <c r="F65" s="1">
        <v>24748340.518445302</v>
      </c>
      <c r="G65" s="1">
        <v>6008917.2416055696</v>
      </c>
      <c r="H65" s="2">
        <v>9330523.3445831705</v>
      </c>
      <c r="I65" s="1">
        <v>7769969.1734349299</v>
      </c>
      <c r="J65" s="1">
        <v>4066422.6321652299</v>
      </c>
    </row>
    <row r="66" spans="1:10" x14ac:dyDescent="0.15">
      <c r="A66" s="3" t="s">
        <v>317</v>
      </c>
      <c r="B66" s="1">
        <v>5</v>
      </c>
      <c r="C66" s="1">
        <v>352.46</v>
      </c>
      <c r="D66" s="1" t="s">
        <v>318</v>
      </c>
      <c r="E66" s="2">
        <v>1712385.9373507099</v>
      </c>
      <c r="F66" s="1">
        <v>1427196.2001902601</v>
      </c>
      <c r="G66" s="1">
        <v>612868.91451030294</v>
      </c>
      <c r="H66" s="2">
        <v>5321691.9330154099</v>
      </c>
      <c r="I66" s="1">
        <v>2171928.6795150698</v>
      </c>
      <c r="J66" s="1">
        <v>743181.16673995298</v>
      </c>
    </row>
    <row r="67" spans="1:10" x14ac:dyDescent="0.15">
      <c r="A67" s="3" t="s">
        <v>131</v>
      </c>
      <c r="B67" s="1">
        <v>4</v>
      </c>
      <c r="C67" s="1">
        <v>399.69</v>
      </c>
      <c r="D67" s="1" t="s">
        <v>132</v>
      </c>
      <c r="E67" s="2">
        <v>1645302.3067433999</v>
      </c>
      <c r="F67" s="1">
        <v>611424.00123974402</v>
      </c>
      <c r="G67" s="1">
        <v>84954.869389556799</v>
      </c>
      <c r="H67" s="2">
        <v>4117577.3833165602</v>
      </c>
      <c r="I67" s="1">
        <v>510409.42720383499</v>
      </c>
      <c r="J67" s="1">
        <v>192857.27323494901</v>
      </c>
    </row>
    <row r="68" spans="1:10" x14ac:dyDescent="0.15">
      <c r="A68" s="3" t="s">
        <v>133</v>
      </c>
      <c r="B68" s="1">
        <v>13</v>
      </c>
      <c r="C68" s="1">
        <v>1459.72</v>
      </c>
      <c r="D68" s="1" t="s">
        <v>134</v>
      </c>
      <c r="E68" s="2">
        <v>98751825.631989703</v>
      </c>
      <c r="F68" s="1">
        <v>7314047.2251860397</v>
      </c>
      <c r="G68" s="1">
        <v>3414853.1934348801</v>
      </c>
      <c r="H68" s="2">
        <v>81445467.445051193</v>
      </c>
      <c r="I68" s="1">
        <v>6426057.8548229197</v>
      </c>
      <c r="J68" s="1">
        <v>12005341.7007173</v>
      </c>
    </row>
    <row r="69" spans="1:10" x14ac:dyDescent="0.15">
      <c r="A69" s="3" t="s">
        <v>135</v>
      </c>
      <c r="B69" s="1">
        <v>7</v>
      </c>
      <c r="C69" s="1">
        <v>454.06</v>
      </c>
      <c r="D69" s="1" t="s">
        <v>136</v>
      </c>
      <c r="E69" s="2">
        <v>22334411.828756198</v>
      </c>
      <c r="F69" s="1">
        <v>15549635.2743669</v>
      </c>
      <c r="G69" s="1">
        <v>3733438.1011686898</v>
      </c>
      <c r="H69" s="2">
        <v>3214824.6470542401</v>
      </c>
      <c r="I69" s="1">
        <v>3797335.5165094198</v>
      </c>
      <c r="J69" s="1">
        <v>2033707.5347494399</v>
      </c>
    </row>
    <row r="70" spans="1:10" x14ac:dyDescent="0.15">
      <c r="A70" s="3" t="s">
        <v>137</v>
      </c>
      <c r="B70" s="1">
        <v>7</v>
      </c>
      <c r="C70" s="1">
        <v>719.29</v>
      </c>
      <c r="D70" s="1" t="s">
        <v>138</v>
      </c>
      <c r="E70" s="2">
        <v>9187672.4026044104</v>
      </c>
      <c r="F70" s="1">
        <v>10893918.868437801</v>
      </c>
      <c r="G70" s="1">
        <v>2074664.0776384401</v>
      </c>
      <c r="H70" s="2">
        <v>3737624.6149435602</v>
      </c>
      <c r="I70" s="1">
        <v>18746910.165929001</v>
      </c>
      <c r="J70" s="1">
        <v>754290.41257229098</v>
      </c>
    </row>
    <row r="71" spans="1:10" x14ac:dyDescent="0.15">
      <c r="A71" s="3" t="s">
        <v>139</v>
      </c>
      <c r="B71" s="1">
        <v>3</v>
      </c>
      <c r="C71" s="1">
        <v>282.31</v>
      </c>
      <c r="D71" s="1" t="s">
        <v>140</v>
      </c>
      <c r="E71" s="2">
        <v>12966843.709811799</v>
      </c>
      <c r="F71" s="1">
        <v>4080579.3378170799</v>
      </c>
      <c r="G71" s="1">
        <v>1082520.7108454499</v>
      </c>
      <c r="H71" s="2">
        <v>7570794.9948716704</v>
      </c>
      <c r="I71" s="1">
        <v>2753043.39631774</v>
      </c>
      <c r="J71" s="1">
        <v>672938.631296893</v>
      </c>
    </row>
    <row r="72" spans="1:10" x14ac:dyDescent="0.15">
      <c r="A72" s="3" t="s">
        <v>143</v>
      </c>
      <c r="B72" s="1">
        <v>4</v>
      </c>
      <c r="C72" s="1">
        <v>307.3</v>
      </c>
      <c r="D72" s="1" t="s">
        <v>144</v>
      </c>
      <c r="E72" s="2">
        <v>21392740.557691801</v>
      </c>
      <c r="F72" s="1">
        <v>11073427.380685201</v>
      </c>
      <c r="G72" s="1">
        <v>1508148.60178123</v>
      </c>
      <c r="H72" s="2">
        <v>6902642.0150232604</v>
      </c>
      <c r="I72" s="1">
        <v>9686122.5197866205</v>
      </c>
      <c r="J72" s="1">
        <v>3002914.3001652798</v>
      </c>
    </row>
    <row r="73" spans="1:10" x14ac:dyDescent="0.15">
      <c r="A73" s="3" t="s">
        <v>319</v>
      </c>
      <c r="B73" s="1">
        <v>3</v>
      </c>
      <c r="C73" s="1">
        <v>167.9</v>
      </c>
      <c r="D73" s="1" t="s">
        <v>320</v>
      </c>
      <c r="E73" s="2">
        <v>2391208.0687232399</v>
      </c>
      <c r="F73" s="1">
        <v>1206628.8632769899</v>
      </c>
      <c r="G73" s="1">
        <v>210373.14761634899</v>
      </c>
      <c r="H73" s="2">
        <v>461857.47134399001</v>
      </c>
      <c r="I73" s="1">
        <v>1654783.3251966001</v>
      </c>
      <c r="J73" s="1">
        <v>27996.796098468501</v>
      </c>
    </row>
    <row r="74" spans="1:10" x14ac:dyDescent="0.15">
      <c r="A74" s="3" t="s">
        <v>145</v>
      </c>
      <c r="B74" s="1">
        <v>5</v>
      </c>
      <c r="C74" s="1">
        <v>236.25</v>
      </c>
      <c r="D74" s="1" t="s">
        <v>146</v>
      </c>
      <c r="E74" s="2">
        <v>732185.80803252605</v>
      </c>
      <c r="F74" s="1">
        <v>2241167.8778596101</v>
      </c>
      <c r="G74" s="1">
        <v>431862.14409015799</v>
      </c>
      <c r="H74" s="2">
        <v>401234.62288906297</v>
      </c>
      <c r="I74" s="1">
        <v>3657366.96937948</v>
      </c>
      <c r="J74" s="1">
        <v>573797.76746101002</v>
      </c>
    </row>
    <row r="75" spans="1:10" x14ac:dyDescent="0.15">
      <c r="A75" s="3" t="s">
        <v>321</v>
      </c>
      <c r="B75" s="1">
        <v>5</v>
      </c>
      <c r="C75" s="1">
        <v>272.20999999999998</v>
      </c>
      <c r="D75" s="1" t="s">
        <v>322</v>
      </c>
      <c r="E75" s="2">
        <v>4615077.31607161</v>
      </c>
      <c r="F75" s="1">
        <v>352861.96032431198</v>
      </c>
      <c r="G75" s="1">
        <v>472918.35929909197</v>
      </c>
      <c r="H75" s="2">
        <v>1308313.5009528799</v>
      </c>
      <c r="I75" s="1">
        <v>326946.37282824202</v>
      </c>
      <c r="J75" s="1">
        <v>376667.307446088</v>
      </c>
    </row>
    <row r="76" spans="1:10" x14ac:dyDescent="0.15">
      <c r="A76" s="3" t="s">
        <v>149</v>
      </c>
      <c r="B76" s="1">
        <v>15</v>
      </c>
      <c r="C76" s="1">
        <v>1573.43</v>
      </c>
      <c r="D76" s="1" t="s">
        <v>150</v>
      </c>
      <c r="E76" s="2">
        <v>279691646.27710903</v>
      </c>
      <c r="F76" s="1">
        <v>27317659.2231615</v>
      </c>
      <c r="G76" s="1">
        <v>12378519.305087</v>
      </c>
      <c r="H76" s="2">
        <v>144773551.70665801</v>
      </c>
      <c r="I76" s="1">
        <v>48693190.532279603</v>
      </c>
      <c r="J76" s="1">
        <v>13217735.557035699</v>
      </c>
    </row>
    <row r="77" spans="1:10" x14ac:dyDescent="0.15">
      <c r="A77" s="3" t="s">
        <v>153</v>
      </c>
      <c r="B77" s="1">
        <v>7</v>
      </c>
      <c r="C77" s="1">
        <v>482.45</v>
      </c>
      <c r="D77" s="1" t="s">
        <v>154</v>
      </c>
      <c r="E77" s="2">
        <v>1246044.98916724</v>
      </c>
      <c r="F77" s="1">
        <v>522881.15420886601</v>
      </c>
      <c r="G77" s="1">
        <v>149461.847988049</v>
      </c>
      <c r="H77" s="2">
        <v>2901310.1245646798</v>
      </c>
      <c r="I77" s="1">
        <v>283251.11790341401</v>
      </c>
      <c r="J77" s="1">
        <v>73820.199757721595</v>
      </c>
    </row>
    <row r="78" spans="1:10" x14ac:dyDescent="0.15">
      <c r="A78" s="3" t="s">
        <v>155</v>
      </c>
      <c r="B78" s="1">
        <v>10</v>
      </c>
      <c r="C78" s="1">
        <v>606.77</v>
      </c>
      <c r="D78" s="1" t="s">
        <v>156</v>
      </c>
      <c r="E78" s="2">
        <v>15148425.483875399</v>
      </c>
      <c r="F78" s="1">
        <v>5361191.7720071701</v>
      </c>
      <c r="G78" s="1">
        <v>2859372.8596722502</v>
      </c>
      <c r="H78" s="2">
        <v>10393576.52045</v>
      </c>
      <c r="I78" s="1">
        <v>8749175.2848677691</v>
      </c>
      <c r="J78" s="1">
        <v>3162835.6775024501</v>
      </c>
    </row>
    <row r="79" spans="1:10" x14ac:dyDescent="0.15">
      <c r="A79" s="3" t="s">
        <v>157</v>
      </c>
      <c r="B79" s="1">
        <v>7</v>
      </c>
      <c r="C79" s="1">
        <v>524.51</v>
      </c>
      <c r="D79" s="1" t="s">
        <v>158</v>
      </c>
      <c r="E79" s="2">
        <v>11863973.1855285</v>
      </c>
      <c r="F79" s="1">
        <v>3119150.0694850902</v>
      </c>
      <c r="G79" s="1">
        <v>1665370.06881629</v>
      </c>
      <c r="H79" s="2">
        <v>30738520.396255299</v>
      </c>
      <c r="I79" s="1">
        <v>11374808.858656101</v>
      </c>
      <c r="J79" s="1">
        <v>2423447.2452858798</v>
      </c>
    </row>
    <row r="80" spans="1:10" x14ac:dyDescent="0.15">
      <c r="A80" s="3" t="s">
        <v>323</v>
      </c>
      <c r="B80" s="1">
        <v>3</v>
      </c>
      <c r="C80" s="1">
        <v>212.39</v>
      </c>
      <c r="D80" s="1" t="s">
        <v>324</v>
      </c>
      <c r="E80" s="2">
        <v>11356923.616733899</v>
      </c>
      <c r="F80" s="1">
        <v>418395.75140076701</v>
      </c>
      <c r="G80" s="1">
        <v>271303.357549423</v>
      </c>
      <c r="H80" s="2">
        <v>8627839.4892366491</v>
      </c>
      <c r="I80" s="1">
        <v>524241.29040941701</v>
      </c>
      <c r="J80" s="1">
        <v>377487.26310424501</v>
      </c>
    </row>
    <row r="81" spans="1:10" x14ac:dyDescent="0.15">
      <c r="A81" s="3" t="s">
        <v>159</v>
      </c>
      <c r="B81" s="1">
        <v>4</v>
      </c>
      <c r="C81" s="1">
        <v>316.18</v>
      </c>
      <c r="D81" s="1" t="s">
        <v>160</v>
      </c>
      <c r="E81" s="2">
        <v>13014144.4997948</v>
      </c>
      <c r="F81" s="1">
        <v>1275812.37040628</v>
      </c>
      <c r="G81" s="1">
        <v>870737.60686718696</v>
      </c>
      <c r="H81" s="2">
        <v>4001302.3186081499</v>
      </c>
      <c r="I81" s="1">
        <v>299471.44436915999</v>
      </c>
      <c r="J81" s="1">
        <v>288701.365414706</v>
      </c>
    </row>
    <row r="82" spans="1:10" x14ac:dyDescent="0.15">
      <c r="A82" s="3" t="s">
        <v>325</v>
      </c>
      <c r="B82" s="1">
        <v>4</v>
      </c>
      <c r="C82" s="1">
        <v>300.7</v>
      </c>
      <c r="D82" s="1" t="s">
        <v>326</v>
      </c>
      <c r="E82" s="2">
        <v>132948.557619659</v>
      </c>
      <c r="F82" s="1">
        <v>58708.242907532498</v>
      </c>
      <c r="G82" s="1">
        <v>25224.720304187798</v>
      </c>
      <c r="H82" s="2">
        <v>1222345.48339006</v>
      </c>
      <c r="I82" s="1">
        <v>114910.145166969</v>
      </c>
      <c r="J82" s="1">
        <v>148903.20041739201</v>
      </c>
    </row>
    <row r="83" spans="1:10" x14ac:dyDescent="0.15">
      <c r="A83" s="3" t="s">
        <v>165</v>
      </c>
      <c r="B83" s="1">
        <v>16</v>
      </c>
      <c r="C83" s="1">
        <v>1754.52</v>
      </c>
      <c r="D83" s="1" t="s">
        <v>166</v>
      </c>
      <c r="E83" s="2">
        <v>603796731.58715296</v>
      </c>
      <c r="F83" s="1">
        <v>903122350.90460503</v>
      </c>
      <c r="G83" s="1">
        <v>300972669.31137502</v>
      </c>
      <c r="H83" s="2">
        <v>319310266.74083501</v>
      </c>
      <c r="I83" s="1">
        <v>398917891.03278202</v>
      </c>
      <c r="J83" s="1">
        <v>274771316.61588597</v>
      </c>
    </row>
    <row r="84" spans="1:10" x14ac:dyDescent="0.15">
      <c r="A84" s="3" t="s">
        <v>167</v>
      </c>
      <c r="B84" s="1">
        <v>13</v>
      </c>
      <c r="C84" s="1">
        <v>1808.24</v>
      </c>
      <c r="D84" s="1" t="s">
        <v>168</v>
      </c>
      <c r="E84" s="6">
        <v>92336465.121788204</v>
      </c>
      <c r="F84" s="6">
        <v>65660169.600050397</v>
      </c>
      <c r="G84" s="6">
        <v>86981288.833673596</v>
      </c>
      <c r="H84" s="6">
        <v>12304376.53421448</v>
      </c>
      <c r="I84" s="6">
        <v>24191850.8032897</v>
      </c>
      <c r="J84" s="6">
        <v>43517267.659258798</v>
      </c>
    </row>
    <row r="85" spans="1:10" x14ac:dyDescent="0.15">
      <c r="A85" s="3" t="s">
        <v>169</v>
      </c>
      <c r="B85" s="1">
        <v>14</v>
      </c>
      <c r="C85" s="1">
        <v>1759.07</v>
      </c>
      <c r="D85" s="1" t="s">
        <v>170</v>
      </c>
      <c r="E85" s="2">
        <v>270885991.251764</v>
      </c>
      <c r="F85" s="1">
        <v>47261673.648364604</v>
      </c>
      <c r="G85" s="1">
        <v>11234020.0203963</v>
      </c>
      <c r="H85" s="2">
        <v>43191680.530183502</v>
      </c>
      <c r="I85" s="1">
        <v>13964215.522285899</v>
      </c>
      <c r="J85" s="1">
        <v>7576808.6081726504</v>
      </c>
    </row>
    <row r="86" spans="1:10" x14ac:dyDescent="0.15">
      <c r="A86" s="3" t="s">
        <v>171</v>
      </c>
      <c r="B86" s="1">
        <v>10</v>
      </c>
      <c r="C86" s="1">
        <v>1063.3900000000001</v>
      </c>
      <c r="D86" s="1" t="s">
        <v>172</v>
      </c>
      <c r="E86" s="2">
        <v>81177808.652595595</v>
      </c>
      <c r="F86" s="1">
        <v>1485093.1679372001</v>
      </c>
      <c r="G86" s="1">
        <v>1231850.18303405</v>
      </c>
      <c r="H86" s="2">
        <v>10752418.2581043</v>
      </c>
      <c r="I86" s="1">
        <v>960105.39861283801</v>
      </c>
      <c r="J86" s="1">
        <v>1862814.8116260599</v>
      </c>
    </row>
    <row r="87" spans="1:10" x14ac:dyDescent="0.15">
      <c r="A87" s="3" t="s">
        <v>173</v>
      </c>
      <c r="B87" s="1">
        <v>11</v>
      </c>
      <c r="C87" s="1">
        <v>1102.08</v>
      </c>
      <c r="D87" s="1" t="s">
        <v>174</v>
      </c>
      <c r="E87" s="2">
        <v>1269653.53908041</v>
      </c>
      <c r="F87" s="1">
        <v>550570.256007927</v>
      </c>
      <c r="G87" s="1">
        <v>257626.982432233</v>
      </c>
      <c r="H87" s="2">
        <v>142409.220962842</v>
      </c>
      <c r="I87" s="1">
        <v>1077546.15761943</v>
      </c>
      <c r="J87" s="1">
        <v>207820.642613726</v>
      </c>
    </row>
    <row r="88" spans="1:10" x14ac:dyDescent="0.15">
      <c r="A88" s="3" t="s">
        <v>327</v>
      </c>
      <c r="B88" s="1">
        <v>10</v>
      </c>
      <c r="C88" s="1">
        <v>993.99</v>
      </c>
      <c r="D88" s="1" t="s">
        <v>328</v>
      </c>
      <c r="E88" s="2">
        <v>133621.099468342</v>
      </c>
      <c r="F88" s="1">
        <v>58463.119353566202</v>
      </c>
      <c r="G88" s="1">
        <v>27176.7893939469</v>
      </c>
      <c r="H88" s="2">
        <v>43096.308246262503</v>
      </c>
      <c r="I88" s="1">
        <v>265632.73485137598</v>
      </c>
      <c r="J88" s="1">
        <v>86351.810312814298</v>
      </c>
    </row>
    <row r="89" spans="1:10" x14ac:dyDescent="0.15">
      <c r="A89" s="3" t="s">
        <v>175</v>
      </c>
      <c r="B89" s="1">
        <v>3</v>
      </c>
      <c r="C89" s="1">
        <v>357.01</v>
      </c>
      <c r="D89" s="1" t="s">
        <v>176</v>
      </c>
      <c r="E89" s="2">
        <v>30722232.4476103</v>
      </c>
      <c r="F89" s="1">
        <v>18980576.822278101</v>
      </c>
      <c r="G89" s="1">
        <v>3418585.7306885999</v>
      </c>
      <c r="H89" s="2">
        <v>18656927.294190001</v>
      </c>
      <c r="I89" s="1">
        <v>11489601.096671401</v>
      </c>
      <c r="J89" s="1">
        <v>4683609.40006446</v>
      </c>
    </row>
    <row r="90" spans="1:10" x14ac:dyDescent="0.15">
      <c r="A90" s="3" t="s">
        <v>177</v>
      </c>
      <c r="B90" s="1">
        <v>8</v>
      </c>
      <c r="C90" s="1">
        <v>893.27</v>
      </c>
      <c r="D90" s="1" t="s">
        <v>178</v>
      </c>
      <c r="E90" s="2">
        <v>458712419.93348801</v>
      </c>
      <c r="F90" s="1">
        <v>128593524.07132</v>
      </c>
      <c r="G90" s="1">
        <v>27727514.414593399</v>
      </c>
      <c r="H90" s="2">
        <v>266067989.261181</v>
      </c>
      <c r="I90" s="1">
        <v>61671322.046769701</v>
      </c>
      <c r="J90" s="1">
        <v>35197618.617165402</v>
      </c>
    </row>
    <row r="91" spans="1:10" x14ac:dyDescent="0.15">
      <c r="A91" s="3" t="s">
        <v>329</v>
      </c>
      <c r="B91" s="1">
        <v>3</v>
      </c>
      <c r="C91" s="1">
        <v>253.89</v>
      </c>
      <c r="D91" s="1" t="s">
        <v>330</v>
      </c>
      <c r="E91" s="2">
        <v>400479.54505596001</v>
      </c>
      <c r="F91" s="1">
        <v>477065.53275680501</v>
      </c>
      <c r="G91" s="1">
        <v>29712.653743640301</v>
      </c>
      <c r="H91" s="2">
        <v>3717252.0460195201</v>
      </c>
      <c r="I91" s="1">
        <v>53358.561112727097</v>
      </c>
      <c r="J91" s="1">
        <v>49882.319609419697</v>
      </c>
    </row>
    <row r="92" spans="1:10" x14ac:dyDescent="0.15">
      <c r="A92" s="3" t="s">
        <v>179</v>
      </c>
      <c r="B92" s="1">
        <v>8</v>
      </c>
      <c r="C92" s="1">
        <v>678.53</v>
      </c>
      <c r="D92" s="1" t="s">
        <v>180</v>
      </c>
      <c r="E92" s="2">
        <v>9505063.9434540104</v>
      </c>
      <c r="F92" s="1">
        <v>1141966.15666545</v>
      </c>
      <c r="G92" s="1">
        <v>533564.31490302796</v>
      </c>
      <c r="H92" s="2">
        <v>1686790.50849146</v>
      </c>
      <c r="I92" s="1">
        <v>2582236.1799880899</v>
      </c>
      <c r="J92" s="1">
        <v>197180.86639342899</v>
      </c>
    </row>
    <row r="93" spans="1:10" x14ac:dyDescent="0.15">
      <c r="A93" s="3" t="s">
        <v>331</v>
      </c>
      <c r="B93" s="1">
        <v>3</v>
      </c>
      <c r="C93" s="1">
        <v>465.27</v>
      </c>
      <c r="D93" s="1" t="s">
        <v>332</v>
      </c>
      <c r="E93" s="2">
        <v>1473157.7557820999</v>
      </c>
      <c r="F93" s="1">
        <v>194137.834713166</v>
      </c>
      <c r="G93" s="1">
        <v>114240.80891202</v>
      </c>
      <c r="H93" s="2">
        <v>2301307.6956687998</v>
      </c>
      <c r="I93" s="1">
        <v>223415.52893172999</v>
      </c>
      <c r="J93" s="1">
        <v>345857.078667172</v>
      </c>
    </row>
    <row r="94" spans="1:10" x14ac:dyDescent="0.15">
      <c r="A94" s="3" t="s">
        <v>181</v>
      </c>
      <c r="B94" s="1">
        <v>55</v>
      </c>
      <c r="C94" s="1">
        <v>5014.95</v>
      </c>
      <c r="D94" s="1" t="s">
        <v>182</v>
      </c>
      <c r="E94" s="2">
        <v>98215954.960657597</v>
      </c>
      <c r="F94" s="1">
        <v>39387905.979679599</v>
      </c>
      <c r="G94" s="1">
        <v>10713873.5130079</v>
      </c>
      <c r="H94" s="2">
        <v>63175616.255525999</v>
      </c>
      <c r="I94" s="1">
        <v>48336105.792251401</v>
      </c>
      <c r="J94" s="1">
        <v>3552125.3866539402</v>
      </c>
    </row>
    <row r="95" spans="1:10" x14ac:dyDescent="0.15">
      <c r="A95" s="3" t="s">
        <v>183</v>
      </c>
      <c r="B95" s="1">
        <v>12</v>
      </c>
      <c r="C95" s="1">
        <v>1073.44</v>
      </c>
      <c r="D95" s="1" t="s">
        <v>184</v>
      </c>
      <c r="E95" s="2">
        <v>10905238.8492539</v>
      </c>
      <c r="F95" s="1">
        <v>4265154.7618771503</v>
      </c>
      <c r="G95" s="1">
        <v>631324.37486267299</v>
      </c>
      <c r="H95" s="2">
        <v>15655131.668873699</v>
      </c>
      <c r="I95" s="1">
        <v>5911853.9375285199</v>
      </c>
      <c r="J95" s="1">
        <v>960944.377171795</v>
      </c>
    </row>
    <row r="96" spans="1:10" x14ac:dyDescent="0.15">
      <c r="A96" s="3" t="s">
        <v>333</v>
      </c>
      <c r="B96" s="1">
        <v>2</v>
      </c>
      <c r="C96" s="1">
        <v>105.66</v>
      </c>
      <c r="D96" s="1" t="s">
        <v>334</v>
      </c>
      <c r="E96" s="2">
        <v>75234.490201901106</v>
      </c>
      <c r="F96" s="1">
        <v>93456.671492728405</v>
      </c>
      <c r="G96" s="1">
        <v>2081.592115555</v>
      </c>
      <c r="H96" s="2">
        <v>2102576.5421214602</v>
      </c>
      <c r="I96" s="1">
        <v>1347494.89001595</v>
      </c>
      <c r="J96" s="1">
        <v>136958.17231847401</v>
      </c>
    </row>
    <row r="97" spans="1:10" x14ac:dyDescent="0.15">
      <c r="A97" s="3" t="s">
        <v>185</v>
      </c>
      <c r="B97" s="1">
        <v>3</v>
      </c>
      <c r="C97" s="1">
        <v>305.67</v>
      </c>
      <c r="D97" s="1" t="s">
        <v>186</v>
      </c>
      <c r="E97" s="2">
        <v>1900300.9516799999</v>
      </c>
      <c r="F97" s="1">
        <v>987928.07315409405</v>
      </c>
      <c r="G97" s="1">
        <v>187612.555931137</v>
      </c>
      <c r="H97" s="2">
        <v>7543690.6910997098</v>
      </c>
      <c r="I97" s="1">
        <v>819102.27538934594</v>
      </c>
      <c r="J97" s="1">
        <v>196730.05360836899</v>
      </c>
    </row>
    <row r="98" spans="1:10" x14ac:dyDescent="0.15">
      <c r="A98" s="3" t="s">
        <v>187</v>
      </c>
      <c r="B98" s="1">
        <v>15</v>
      </c>
      <c r="C98" s="1">
        <v>1794.84</v>
      </c>
      <c r="D98" s="1" t="s">
        <v>188</v>
      </c>
      <c r="E98" s="2">
        <v>121678666.71124201</v>
      </c>
      <c r="F98" s="1">
        <v>29751255.1675229</v>
      </c>
      <c r="G98" s="1">
        <v>8516083.5696309004</v>
      </c>
      <c r="H98" s="2">
        <v>36530296.102755196</v>
      </c>
      <c r="I98" s="1">
        <v>410678144.03287798</v>
      </c>
      <c r="J98" s="1">
        <v>4603451.4225877197</v>
      </c>
    </row>
    <row r="99" spans="1:10" x14ac:dyDescent="0.15">
      <c r="A99" s="3" t="s">
        <v>189</v>
      </c>
      <c r="B99" s="1">
        <v>10</v>
      </c>
      <c r="C99" s="1">
        <v>941.58</v>
      </c>
      <c r="D99" s="1" t="s">
        <v>190</v>
      </c>
      <c r="E99" s="2">
        <v>13154352.052963</v>
      </c>
      <c r="F99" s="1">
        <v>16489265.929773901</v>
      </c>
      <c r="G99" s="1">
        <v>1399729.5901452799</v>
      </c>
      <c r="H99" s="2">
        <v>10323875.751096001</v>
      </c>
      <c r="I99" s="1">
        <v>467762872.246777</v>
      </c>
      <c r="J99" s="1">
        <v>311495.19192706002</v>
      </c>
    </row>
    <row r="100" spans="1:10" x14ac:dyDescent="0.15">
      <c r="A100" s="3" t="s">
        <v>335</v>
      </c>
      <c r="B100" s="1">
        <v>2</v>
      </c>
      <c r="C100" s="1">
        <v>228.48</v>
      </c>
      <c r="D100" s="1" t="s">
        <v>336</v>
      </c>
      <c r="E100" s="2">
        <v>756093.70650823496</v>
      </c>
      <c r="F100" s="1">
        <v>43674.744785338298</v>
      </c>
      <c r="G100" s="1">
        <v>32476.852013206601</v>
      </c>
      <c r="H100" s="2">
        <v>1480899.07306926</v>
      </c>
      <c r="I100" s="1">
        <v>285914.60510457301</v>
      </c>
      <c r="J100" s="1">
        <v>190058.12751397901</v>
      </c>
    </row>
    <row r="101" spans="1:10" x14ac:dyDescent="0.15">
      <c r="A101" s="3" t="s">
        <v>193</v>
      </c>
      <c r="B101" s="1">
        <v>14</v>
      </c>
      <c r="C101" s="1">
        <v>952.03</v>
      </c>
      <c r="D101" s="1" t="s">
        <v>194</v>
      </c>
      <c r="E101" s="2">
        <v>2357178.41724071</v>
      </c>
      <c r="F101" s="1">
        <v>2655391.5019797999</v>
      </c>
      <c r="G101" s="1">
        <v>573234.74862064898</v>
      </c>
      <c r="H101" s="2">
        <v>437834.15410362103</v>
      </c>
      <c r="I101" s="1">
        <v>1915414.02130899</v>
      </c>
      <c r="J101" s="1">
        <v>447048.73550612997</v>
      </c>
    </row>
    <row r="102" spans="1:10" x14ac:dyDescent="0.15">
      <c r="A102" s="3" t="s">
        <v>195</v>
      </c>
      <c r="B102" s="1">
        <v>32</v>
      </c>
      <c r="C102" s="1">
        <v>3005.92</v>
      </c>
      <c r="D102" s="1" t="s">
        <v>196</v>
      </c>
      <c r="E102" s="2">
        <v>351311321.70458102</v>
      </c>
      <c r="F102" s="1">
        <v>289844375.68445599</v>
      </c>
      <c r="G102" s="1">
        <v>30723816.381769501</v>
      </c>
      <c r="H102" s="2">
        <v>517024091.76277298</v>
      </c>
      <c r="I102" s="1">
        <v>121396982.811919</v>
      </c>
      <c r="J102" s="1">
        <v>135704800.59610599</v>
      </c>
    </row>
    <row r="103" spans="1:10" x14ac:dyDescent="0.15">
      <c r="A103" s="3" t="s">
        <v>337</v>
      </c>
      <c r="B103" s="1">
        <v>10</v>
      </c>
      <c r="C103" s="1">
        <v>987.88</v>
      </c>
      <c r="D103" s="1" t="s">
        <v>338</v>
      </c>
      <c r="E103" s="2">
        <v>109983.553859291</v>
      </c>
      <c r="F103" s="1">
        <v>49411.025923682202</v>
      </c>
      <c r="G103" s="1">
        <v>12654.5382108264</v>
      </c>
      <c r="H103" s="2">
        <v>496697.195164504</v>
      </c>
      <c r="I103" s="1">
        <v>544640.85620992898</v>
      </c>
      <c r="J103" s="1">
        <v>768562.92705269402</v>
      </c>
    </row>
    <row r="104" spans="1:10" x14ac:dyDescent="0.15">
      <c r="A104" s="3" t="s">
        <v>197</v>
      </c>
      <c r="B104" s="1">
        <v>9</v>
      </c>
      <c r="C104" s="1">
        <v>670.43</v>
      </c>
      <c r="D104" s="1" t="s">
        <v>198</v>
      </c>
      <c r="E104" s="6">
        <v>9323705.5254516006</v>
      </c>
      <c r="F104" s="6">
        <v>8766368.1852614898</v>
      </c>
      <c r="G104" s="6">
        <v>7247934.9470507</v>
      </c>
      <c r="H104" s="6">
        <v>1000003.44682639</v>
      </c>
      <c r="I104" s="6">
        <v>1641925.79930765</v>
      </c>
      <c r="J104" s="6">
        <v>2621500.12394448</v>
      </c>
    </row>
    <row r="105" spans="1:10" x14ac:dyDescent="0.15">
      <c r="A105" s="3" t="s">
        <v>339</v>
      </c>
      <c r="B105" s="1">
        <v>9</v>
      </c>
      <c r="C105" s="1">
        <v>1188.45</v>
      </c>
      <c r="D105" s="1" t="s">
        <v>340</v>
      </c>
      <c r="E105" s="2">
        <v>1871821.2048003001</v>
      </c>
      <c r="F105" s="1">
        <v>101112.289054205</v>
      </c>
      <c r="G105" s="1">
        <v>86439.666312272398</v>
      </c>
      <c r="H105" s="2">
        <v>94197436.241052002</v>
      </c>
      <c r="I105" s="1">
        <v>53675622.651314199</v>
      </c>
      <c r="J105" s="1">
        <v>6855146.7117996002</v>
      </c>
    </row>
    <row r="106" spans="1:10" x14ac:dyDescent="0.15">
      <c r="A106" s="3" t="s">
        <v>341</v>
      </c>
      <c r="B106" s="1">
        <v>2</v>
      </c>
      <c r="C106" s="1">
        <v>222.15</v>
      </c>
      <c r="D106" s="1" t="s">
        <v>342</v>
      </c>
      <c r="E106" s="2">
        <v>2103489.2248469898</v>
      </c>
      <c r="F106" s="1">
        <v>935120.77265797905</v>
      </c>
      <c r="G106" s="1">
        <v>165078.67442103499</v>
      </c>
      <c r="H106" s="2">
        <v>3123574.7126672599</v>
      </c>
      <c r="I106" s="1">
        <v>2180627.3824400101</v>
      </c>
      <c r="J106" s="1">
        <v>334591.322628022</v>
      </c>
    </row>
    <row r="107" spans="1:10" x14ac:dyDescent="0.15">
      <c r="A107" s="3" t="s">
        <v>199</v>
      </c>
      <c r="B107" s="1">
        <v>9</v>
      </c>
      <c r="C107" s="1">
        <v>691.2</v>
      </c>
      <c r="D107" s="1" t="s">
        <v>200</v>
      </c>
      <c r="E107" s="2">
        <v>10855637.9892885</v>
      </c>
      <c r="F107" s="1">
        <v>1554205.90263681</v>
      </c>
      <c r="G107" s="1">
        <v>354459.03300319001</v>
      </c>
      <c r="H107" s="2">
        <v>2393029.1546480199</v>
      </c>
      <c r="I107" s="1">
        <v>2682021.16175581</v>
      </c>
      <c r="J107" s="1">
        <v>232785.948694458</v>
      </c>
    </row>
    <row r="108" spans="1:10" x14ac:dyDescent="0.15">
      <c r="A108" s="3" t="s">
        <v>343</v>
      </c>
      <c r="B108" s="1">
        <v>4</v>
      </c>
      <c r="C108" s="1">
        <v>133.44999999999999</v>
      </c>
      <c r="D108" s="1" t="s">
        <v>344</v>
      </c>
      <c r="E108" s="2">
        <v>493966.76930905</v>
      </c>
      <c r="F108" s="1">
        <v>1469310.3691999801</v>
      </c>
      <c r="G108" s="1">
        <v>134925.797925455</v>
      </c>
      <c r="H108" s="2">
        <v>145325.04371522801</v>
      </c>
      <c r="I108" s="1">
        <v>3309680.6264434098</v>
      </c>
      <c r="J108" s="1">
        <v>2620.3642366148501</v>
      </c>
    </row>
    <row r="109" spans="1:10" x14ac:dyDescent="0.15">
      <c r="A109" s="3" t="s">
        <v>345</v>
      </c>
      <c r="B109" s="1">
        <v>3</v>
      </c>
      <c r="C109" s="1">
        <v>197.1</v>
      </c>
      <c r="D109" s="1" t="s">
        <v>346</v>
      </c>
      <c r="E109" s="6">
        <v>2798105.1659848299</v>
      </c>
      <c r="F109" s="6">
        <v>1896767.6048212899</v>
      </c>
      <c r="G109" s="6">
        <v>1388924.56769386</v>
      </c>
      <c r="H109" s="6">
        <f>E109/3</f>
        <v>932701.72199494333</v>
      </c>
      <c r="I109" s="6">
        <v>846189.20091015205</v>
      </c>
      <c r="J109" s="6">
        <v>437969.75437718001</v>
      </c>
    </row>
    <row r="110" spans="1:10" x14ac:dyDescent="0.15">
      <c r="A110" s="3" t="s">
        <v>347</v>
      </c>
      <c r="B110" s="1">
        <v>5</v>
      </c>
      <c r="C110" s="1">
        <v>326.3</v>
      </c>
      <c r="D110" s="1" t="s">
        <v>348</v>
      </c>
      <c r="E110" s="6">
        <v>1365858.4181522401</v>
      </c>
      <c r="F110" s="6">
        <v>2839701.9330465002</v>
      </c>
      <c r="G110" s="6">
        <v>1959968.1250485</v>
      </c>
      <c r="H110" s="6">
        <v>340203.86805474799</v>
      </c>
      <c r="I110" s="6">
        <v>1121694.00197366</v>
      </c>
      <c r="J110" s="6">
        <v>475305.13706298399</v>
      </c>
    </row>
    <row r="111" spans="1:10" x14ac:dyDescent="0.15">
      <c r="A111" s="3" t="s">
        <v>349</v>
      </c>
      <c r="B111" s="1">
        <v>3</v>
      </c>
      <c r="C111" s="1">
        <v>352.47</v>
      </c>
      <c r="D111" s="1" t="s">
        <v>350</v>
      </c>
      <c r="E111" s="2">
        <v>9694645.5383193791</v>
      </c>
      <c r="F111" s="1">
        <v>3494159.0840762299</v>
      </c>
      <c r="G111" s="1">
        <v>1701419.2182704101</v>
      </c>
      <c r="H111" s="2">
        <v>2578638.9541851501</v>
      </c>
      <c r="I111" s="1">
        <v>1486708.66525473</v>
      </c>
      <c r="J111" s="1">
        <v>1202481.30284456</v>
      </c>
    </row>
    <row r="112" spans="1:10" x14ac:dyDescent="0.15">
      <c r="A112" s="3" t="s">
        <v>351</v>
      </c>
      <c r="B112" s="1">
        <v>5</v>
      </c>
      <c r="C112" s="1">
        <v>434.55</v>
      </c>
      <c r="D112" s="1" t="s">
        <v>352</v>
      </c>
      <c r="E112" s="6">
        <v>1085532.67801245</v>
      </c>
      <c r="F112" s="6">
        <v>1988835.94907592</v>
      </c>
      <c r="G112" s="6">
        <v>640414.98527445667</v>
      </c>
      <c r="H112" s="6">
        <v>3397440.16756337</v>
      </c>
      <c r="I112" s="6">
        <v>6167136.3799804896</v>
      </c>
      <c r="J112" s="6">
        <v>4162697.4042839683</v>
      </c>
    </row>
    <row r="113" spans="1:17" x14ac:dyDescent="0.15">
      <c r="A113" s="3" t="s">
        <v>205</v>
      </c>
      <c r="B113" s="1">
        <v>5</v>
      </c>
      <c r="C113" s="1">
        <v>224.7</v>
      </c>
      <c r="D113" s="1" t="s">
        <v>206</v>
      </c>
      <c r="E113" s="6">
        <v>2361714.8338795099</v>
      </c>
      <c r="F113" s="6">
        <v>1101183.45269639</v>
      </c>
      <c r="G113" s="6">
        <v>2579815.148176976</v>
      </c>
      <c r="H113" s="6">
        <v>141639.13318508901</v>
      </c>
      <c r="I113" s="6">
        <v>101798.638337082</v>
      </c>
      <c r="J113" s="6">
        <f>G113/3.7</f>
        <v>697247.33734512865</v>
      </c>
    </row>
    <row r="114" spans="1:17" x14ac:dyDescent="0.15">
      <c r="A114" s="3" t="s">
        <v>207</v>
      </c>
      <c r="B114" s="1">
        <v>4</v>
      </c>
      <c r="C114" s="1">
        <v>264.51</v>
      </c>
      <c r="D114" s="1" t="s">
        <v>208</v>
      </c>
      <c r="E114" s="2">
        <v>5362860.1242774799</v>
      </c>
      <c r="F114" s="1">
        <v>4338178.1847719001</v>
      </c>
      <c r="G114" s="1">
        <v>4034641.0400636899</v>
      </c>
      <c r="H114" s="2">
        <v>321271.80796447198</v>
      </c>
      <c r="I114" s="1">
        <v>6859.4966299438001</v>
      </c>
      <c r="J114" s="1">
        <v>4138284.8909425298</v>
      </c>
    </row>
    <row r="115" spans="1:17" x14ac:dyDescent="0.15">
      <c r="A115" s="3" t="s">
        <v>209</v>
      </c>
      <c r="B115" s="1">
        <v>4</v>
      </c>
      <c r="C115" s="1">
        <v>491.9</v>
      </c>
      <c r="D115" s="1" t="s">
        <v>210</v>
      </c>
      <c r="E115" s="2">
        <v>1517073.89722524</v>
      </c>
      <c r="F115" s="1">
        <v>91363.302815679606</v>
      </c>
      <c r="G115" s="1">
        <v>176105.364205513</v>
      </c>
      <c r="H115" s="2">
        <v>44148973.314329199</v>
      </c>
      <c r="I115" s="1">
        <v>1947829.1374945401</v>
      </c>
      <c r="J115" s="1">
        <v>3346077.7342816801</v>
      </c>
    </row>
    <row r="116" spans="1:17" x14ac:dyDescent="0.15">
      <c r="A116" s="3" t="s">
        <v>211</v>
      </c>
      <c r="B116" s="1">
        <v>6</v>
      </c>
      <c r="C116" s="1">
        <v>802.25</v>
      </c>
      <c r="D116" s="1" t="s">
        <v>212</v>
      </c>
      <c r="E116" s="2">
        <v>2215829.76608876</v>
      </c>
      <c r="F116" s="1">
        <v>5773936.1782718096</v>
      </c>
      <c r="G116" s="1">
        <v>149814.607234739</v>
      </c>
      <c r="H116" s="2">
        <v>74918379.431771293</v>
      </c>
      <c r="I116" s="1">
        <v>153447633.06245899</v>
      </c>
      <c r="J116" s="1">
        <v>2031990.144939</v>
      </c>
    </row>
    <row r="117" spans="1:17" x14ac:dyDescent="0.15">
      <c r="A117" s="3" t="s">
        <v>215</v>
      </c>
      <c r="B117" s="1">
        <v>8</v>
      </c>
      <c r="C117" s="1">
        <v>891.43</v>
      </c>
      <c r="D117" s="1" t="s">
        <v>216</v>
      </c>
      <c r="E117" s="2">
        <v>5614300.80840238</v>
      </c>
      <c r="F117" s="1">
        <v>1668561.2836895201</v>
      </c>
      <c r="G117" s="1">
        <v>269683.716341939</v>
      </c>
      <c r="H117" s="2">
        <v>25299689.482589401</v>
      </c>
      <c r="I117" s="1">
        <v>421744.16844817298</v>
      </c>
      <c r="J117" s="1">
        <v>228518.00908109301</v>
      </c>
    </row>
    <row r="118" spans="1:17" x14ac:dyDescent="0.15">
      <c r="A118" s="3" t="s">
        <v>353</v>
      </c>
      <c r="B118" s="1">
        <v>2</v>
      </c>
      <c r="C118" s="1">
        <v>120.42</v>
      </c>
      <c r="D118" s="1" t="s">
        <v>354</v>
      </c>
      <c r="E118" s="2">
        <v>385220.24095542199</v>
      </c>
      <c r="F118" s="1">
        <v>392111.00944099901</v>
      </c>
      <c r="G118" s="1">
        <v>64688.9860560909</v>
      </c>
      <c r="H118" s="2">
        <v>1203716.71495208</v>
      </c>
      <c r="I118" s="1">
        <v>164876.893985364</v>
      </c>
      <c r="J118" s="1">
        <v>61587.714958066099</v>
      </c>
    </row>
    <row r="119" spans="1:17" x14ac:dyDescent="0.15">
      <c r="A119" s="3" t="s">
        <v>355</v>
      </c>
      <c r="B119" s="1">
        <v>3</v>
      </c>
      <c r="C119" s="1">
        <v>235.61</v>
      </c>
      <c r="D119" s="1" t="s">
        <v>356</v>
      </c>
      <c r="E119" s="2">
        <v>41397.836236395298</v>
      </c>
      <c r="F119" s="1">
        <v>13244.338918457501</v>
      </c>
      <c r="G119" s="1">
        <v>3062.3416863600401</v>
      </c>
      <c r="H119" s="2">
        <v>3308699.6017776802</v>
      </c>
      <c r="I119" s="1">
        <v>220889.05949369201</v>
      </c>
      <c r="J119" s="1">
        <v>140242.353866269</v>
      </c>
    </row>
    <row r="120" spans="1:17" x14ac:dyDescent="0.15">
      <c r="A120" s="3" t="s">
        <v>217</v>
      </c>
      <c r="B120" s="1">
        <v>9</v>
      </c>
      <c r="C120" s="1">
        <v>878.45</v>
      </c>
      <c r="D120" s="1" t="s">
        <v>218</v>
      </c>
      <c r="E120" s="6">
        <v>49713702.822457351</v>
      </c>
      <c r="F120" s="6">
        <v>41441731.142840333</v>
      </c>
      <c r="G120" s="6">
        <v>51334699.426999345</v>
      </c>
      <c r="H120" s="6">
        <v>13517406.365596425</v>
      </c>
      <c r="I120" s="6">
        <v>20386907.914943036</v>
      </c>
      <c r="J120" s="6">
        <v>23731167.439915352</v>
      </c>
    </row>
    <row r="121" spans="1:17" x14ac:dyDescent="0.15">
      <c r="A121" s="3" t="s">
        <v>219</v>
      </c>
      <c r="B121" s="1">
        <v>2</v>
      </c>
      <c r="C121" s="1">
        <v>154.66999999999999</v>
      </c>
      <c r="D121" s="1" t="s">
        <v>220</v>
      </c>
      <c r="E121" s="2">
        <v>1162319.49477143</v>
      </c>
      <c r="F121" s="1">
        <v>118645.799270715</v>
      </c>
      <c r="G121" s="1">
        <v>84821.805885792593</v>
      </c>
      <c r="H121" s="2">
        <v>907409.40057476598</v>
      </c>
      <c r="I121" s="1">
        <v>129416.160172552</v>
      </c>
      <c r="J121" s="1">
        <v>105421.677266185</v>
      </c>
    </row>
    <row r="122" spans="1:17" x14ac:dyDescent="0.15">
      <c r="A122" s="3" t="s">
        <v>221</v>
      </c>
      <c r="B122" s="1">
        <v>24</v>
      </c>
      <c r="C122" s="1">
        <v>2426.02</v>
      </c>
      <c r="D122" s="1" t="s">
        <v>222</v>
      </c>
      <c r="E122" s="2">
        <v>117724667.67036501</v>
      </c>
      <c r="F122" s="1">
        <v>92845683.083606496</v>
      </c>
      <c r="G122" s="1">
        <v>19009328.1781069</v>
      </c>
      <c r="H122" s="2">
        <v>60059099.925359398</v>
      </c>
      <c r="I122" s="1">
        <v>36425319.819411397</v>
      </c>
      <c r="J122" s="1">
        <v>32079087.779961001</v>
      </c>
    </row>
    <row r="123" spans="1:17" x14ac:dyDescent="0.15">
      <c r="A123" s="3" t="s">
        <v>223</v>
      </c>
      <c r="B123" s="1">
        <v>6</v>
      </c>
      <c r="C123" s="1">
        <v>455.01</v>
      </c>
      <c r="D123" s="1" t="s">
        <v>224</v>
      </c>
      <c r="E123" s="2">
        <v>5374867.1240902701</v>
      </c>
      <c r="F123" s="1">
        <v>1951740.1349746301</v>
      </c>
      <c r="G123" s="1">
        <v>749973.58735369705</v>
      </c>
      <c r="H123" s="2">
        <v>10905376.3063036</v>
      </c>
      <c r="I123" s="1">
        <v>4133475.7813187302</v>
      </c>
      <c r="J123" s="1">
        <v>822528.45089629595</v>
      </c>
    </row>
    <row r="124" spans="1:17" x14ac:dyDescent="0.15">
      <c r="A124" s="3" t="s">
        <v>357</v>
      </c>
      <c r="B124" s="1">
        <v>3</v>
      </c>
      <c r="C124" s="1">
        <v>135.65</v>
      </c>
      <c r="D124" s="1" t="s">
        <v>358</v>
      </c>
      <c r="E124" s="2">
        <v>1016751.03548725</v>
      </c>
      <c r="F124" s="1">
        <v>439877.82122551202</v>
      </c>
      <c r="G124" s="1">
        <v>92478.597313618506</v>
      </c>
      <c r="H124" s="2">
        <v>1271531.2739649699</v>
      </c>
      <c r="I124" s="1">
        <v>451804.51228885999</v>
      </c>
      <c r="J124" s="1">
        <v>35861.547043627397</v>
      </c>
    </row>
    <row r="125" spans="1:17" x14ac:dyDescent="0.15">
      <c r="A125" s="3" t="s">
        <v>359</v>
      </c>
      <c r="B125" s="1">
        <v>4</v>
      </c>
      <c r="C125" s="1">
        <v>207.38</v>
      </c>
      <c r="D125" s="1" t="s">
        <v>360</v>
      </c>
      <c r="E125" s="2">
        <v>573394.67311230698</v>
      </c>
      <c r="F125" s="1">
        <v>44436.705624138602</v>
      </c>
      <c r="G125" s="1">
        <v>914.01341173915705</v>
      </c>
      <c r="H125" s="2">
        <v>5144377.1274178997</v>
      </c>
      <c r="I125" s="1">
        <v>633520.14227391395</v>
      </c>
      <c r="J125" s="1">
        <v>342004.92029039998</v>
      </c>
    </row>
    <row r="126" spans="1:17" x14ac:dyDescent="0.15">
      <c r="A126" s="3" t="s">
        <v>361</v>
      </c>
      <c r="B126" s="1">
        <v>9</v>
      </c>
      <c r="C126" s="1">
        <v>1016.18</v>
      </c>
      <c r="D126" s="1" t="s">
        <v>362</v>
      </c>
      <c r="E126" s="6">
        <v>6161140.4628001703</v>
      </c>
      <c r="F126" s="6">
        <v>10070606.986388801</v>
      </c>
      <c r="G126" s="6">
        <v>5591824.0264047701</v>
      </c>
      <c r="H126" s="6">
        <v>36190785.724681497</v>
      </c>
      <c r="I126" s="6">
        <v>50264803.896345101</v>
      </c>
      <c r="J126" s="6">
        <v>69728390.350649506</v>
      </c>
      <c r="L126" s="7"/>
      <c r="M126" s="7"/>
      <c r="N126" s="7"/>
      <c r="O126" s="7"/>
      <c r="P126" s="7"/>
      <c r="Q126" s="7"/>
    </row>
    <row r="127" spans="1:17" x14ac:dyDescent="0.15">
      <c r="A127" s="3" t="s">
        <v>229</v>
      </c>
      <c r="B127" s="1">
        <v>4</v>
      </c>
      <c r="C127" s="1">
        <v>379.51</v>
      </c>
      <c r="D127" s="1" t="s">
        <v>230</v>
      </c>
      <c r="E127" s="2">
        <v>14940501.1930361</v>
      </c>
      <c r="F127" s="1">
        <v>2288494.3701745998</v>
      </c>
      <c r="G127" s="1">
        <v>933186.65806123195</v>
      </c>
      <c r="H127" s="2">
        <v>2670352.35705679</v>
      </c>
      <c r="I127" s="1">
        <v>434333.21463919402</v>
      </c>
      <c r="J127" s="1">
        <v>1728079.5590169099</v>
      </c>
      <c r="L127" s="7"/>
      <c r="M127" s="7"/>
      <c r="N127" s="7"/>
      <c r="O127" s="7"/>
      <c r="P127" s="7"/>
      <c r="Q127" s="7"/>
    </row>
    <row r="128" spans="1:17" x14ac:dyDescent="0.15">
      <c r="A128" s="3" t="s">
        <v>231</v>
      </c>
      <c r="B128" s="1">
        <v>4</v>
      </c>
      <c r="C128" s="1">
        <v>193.9</v>
      </c>
      <c r="D128" s="1" t="s">
        <v>232</v>
      </c>
      <c r="E128" s="2">
        <v>2283951.3614671398</v>
      </c>
      <c r="F128" s="1">
        <v>517998.39626120502</v>
      </c>
      <c r="G128" s="1">
        <v>253033.16592713</v>
      </c>
      <c r="H128" s="2">
        <v>513942.97645436501</v>
      </c>
      <c r="I128" s="1">
        <v>219153.17584030499</v>
      </c>
      <c r="J128" s="1">
        <v>205935.948041405</v>
      </c>
      <c r="L128" s="7"/>
      <c r="M128" s="7"/>
      <c r="N128" s="7"/>
      <c r="O128" s="7"/>
      <c r="P128" s="7"/>
      <c r="Q128" s="7"/>
    </row>
    <row r="129" spans="1:17" x14ac:dyDescent="0.15">
      <c r="A129" s="3" t="s">
        <v>233</v>
      </c>
      <c r="B129" s="1">
        <v>11</v>
      </c>
      <c r="C129" s="1">
        <v>1395.27</v>
      </c>
      <c r="D129" s="1" t="s">
        <v>234</v>
      </c>
      <c r="E129" s="2">
        <v>293584690.31722897</v>
      </c>
      <c r="F129" s="1">
        <v>81236130.514248207</v>
      </c>
      <c r="G129" s="1">
        <v>13138030.5272654</v>
      </c>
      <c r="H129" s="2">
        <v>681491223.56295705</v>
      </c>
      <c r="I129" s="1">
        <v>81573440.805546194</v>
      </c>
      <c r="J129" s="1">
        <v>145084189.16485801</v>
      </c>
      <c r="L129" s="7"/>
      <c r="M129" s="7"/>
      <c r="N129" s="7"/>
      <c r="O129" s="7"/>
      <c r="P129" s="7"/>
      <c r="Q129" s="7"/>
    </row>
    <row r="130" spans="1:17" x14ac:dyDescent="0.15">
      <c r="A130" s="3" t="s">
        <v>363</v>
      </c>
      <c r="B130" s="1">
        <v>3</v>
      </c>
      <c r="C130" s="1">
        <v>260.61</v>
      </c>
      <c r="D130" s="1" t="s">
        <v>364</v>
      </c>
      <c r="E130" s="2">
        <v>861467.06661745405</v>
      </c>
      <c r="F130" s="1">
        <v>98846.592844734696</v>
      </c>
      <c r="G130" s="1">
        <v>11009.8470307773</v>
      </c>
      <c r="H130" s="2">
        <v>2729052.9937009602</v>
      </c>
      <c r="I130" s="1">
        <v>719861.74378750799</v>
      </c>
      <c r="J130" s="1">
        <v>102765.979233727</v>
      </c>
      <c r="L130" s="7"/>
      <c r="M130" s="7"/>
      <c r="N130" s="7"/>
      <c r="O130" s="7"/>
      <c r="P130" s="7"/>
      <c r="Q130" s="7"/>
    </row>
    <row r="131" spans="1:17" x14ac:dyDescent="0.15">
      <c r="A131" s="3" t="s">
        <v>235</v>
      </c>
      <c r="B131" s="1">
        <v>6</v>
      </c>
      <c r="C131" s="1">
        <v>772.96</v>
      </c>
      <c r="D131" s="1" t="s">
        <v>236</v>
      </c>
      <c r="E131" s="6">
        <v>1093253.9524286101</v>
      </c>
      <c r="F131" s="6">
        <v>1765387.4133602399</v>
      </c>
      <c r="G131" s="6">
        <v>1361228.1715236497</v>
      </c>
      <c r="H131" s="6">
        <v>4540788.8194744503</v>
      </c>
      <c r="I131" s="6">
        <v>7462723.8791626096</v>
      </c>
      <c r="J131" s="6">
        <v>6401095.5722068492</v>
      </c>
      <c r="L131" s="7"/>
      <c r="M131" s="7"/>
      <c r="N131" s="7"/>
      <c r="O131" s="7"/>
      <c r="P131" s="7"/>
      <c r="Q131" s="7"/>
    </row>
    <row r="132" spans="1:17" x14ac:dyDescent="0.15">
      <c r="A132" s="3" t="s">
        <v>239</v>
      </c>
      <c r="B132" s="1">
        <v>3</v>
      </c>
      <c r="C132" s="1">
        <v>337.35</v>
      </c>
      <c r="D132" s="1" t="s">
        <v>240</v>
      </c>
      <c r="E132" s="2">
        <v>1166812.89000701</v>
      </c>
      <c r="F132" s="1">
        <v>809410.74909888103</v>
      </c>
      <c r="G132" s="1">
        <v>382178.244379037</v>
      </c>
      <c r="H132" s="2">
        <v>1281264.02077632</v>
      </c>
      <c r="I132" s="1">
        <v>757957.17792039504</v>
      </c>
      <c r="J132" s="1">
        <v>357153.56901416701</v>
      </c>
      <c r="L132" s="7"/>
      <c r="M132" s="7"/>
      <c r="N132" s="7"/>
      <c r="O132" s="7"/>
      <c r="P132" s="7"/>
      <c r="Q132" s="7"/>
    </row>
    <row r="133" spans="1:17" x14ac:dyDescent="0.15">
      <c r="A133" s="3" t="s">
        <v>241</v>
      </c>
      <c r="B133" s="1">
        <v>9</v>
      </c>
      <c r="C133" s="1">
        <v>685.93</v>
      </c>
      <c r="D133" s="1" t="s">
        <v>242</v>
      </c>
      <c r="E133" s="2">
        <v>34841217.323609203</v>
      </c>
      <c r="F133" s="1">
        <v>7232365.5732500404</v>
      </c>
      <c r="G133" s="1">
        <v>3338610.1866116002</v>
      </c>
      <c r="H133" s="2">
        <v>6073635.2712959005</v>
      </c>
      <c r="I133" s="1">
        <v>3522313.0919583398</v>
      </c>
      <c r="J133" s="1">
        <v>4249775.3043715004</v>
      </c>
      <c r="L133" s="7"/>
      <c r="M133" s="7"/>
      <c r="N133" s="7"/>
      <c r="O133" s="7"/>
      <c r="P133" s="7"/>
      <c r="Q133" s="7"/>
    </row>
    <row r="134" spans="1:17" x14ac:dyDescent="0.15">
      <c r="A134" s="3" t="s">
        <v>243</v>
      </c>
      <c r="B134" s="1">
        <v>5</v>
      </c>
      <c r="C134" s="1">
        <v>690.27</v>
      </c>
      <c r="D134" s="1" t="s">
        <v>244</v>
      </c>
      <c r="E134" s="2">
        <v>56999394.650118701</v>
      </c>
      <c r="F134" s="1">
        <v>6475036.21847953</v>
      </c>
      <c r="G134" s="1">
        <v>841850.89393182704</v>
      </c>
      <c r="H134" s="2">
        <v>38578657.479700498</v>
      </c>
      <c r="I134" s="1">
        <v>14122304.086191</v>
      </c>
      <c r="J134" s="1">
        <v>2331053.83404765</v>
      </c>
      <c r="L134" s="7"/>
      <c r="M134" s="7"/>
      <c r="N134" s="7"/>
      <c r="O134" s="7"/>
      <c r="P134" s="7"/>
      <c r="Q134" s="7"/>
    </row>
    <row r="135" spans="1:17" x14ac:dyDescent="0.15">
      <c r="A135" s="3" t="s">
        <v>245</v>
      </c>
      <c r="B135" s="1">
        <v>6</v>
      </c>
      <c r="C135" s="1">
        <v>689.1</v>
      </c>
      <c r="D135" s="1" t="s">
        <v>246</v>
      </c>
      <c r="E135" s="2">
        <v>117858880.129132</v>
      </c>
      <c r="F135" s="1">
        <v>25966874.1592784</v>
      </c>
      <c r="G135" s="1">
        <v>8586219.1792931799</v>
      </c>
      <c r="H135" s="2">
        <v>7439128.0382458</v>
      </c>
      <c r="I135" s="1">
        <v>15912297.482976399</v>
      </c>
      <c r="J135" s="1">
        <v>11764432.414259201</v>
      </c>
      <c r="L135" s="7"/>
      <c r="M135" s="7"/>
      <c r="N135" s="7"/>
      <c r="O135" s="7"/>
      <c r="P135" s="7"/>
      <c r="Q135" s="7"/>
    </row>
    <row r="136" spans="1:17" x14ac:dyDescent="0.15">
      <c r="A136" s="3" t="s">
        <v>365</v>
      </c>
      <c r="B136" s="1">
        <v>5</v>
      </c>
      <c r="C136" s="1">
        <v>582.25</v>
      </c>
      <c r="D136" s="1" t="s">
        <v>366</v>
      </c>
      <c r="E136" s="6">
        <v>3544618.7334334599</v>
      </c>
      <c r="F136" s="6">
        <v>1535544.9433001301</v>
      </c>
      <c r="G136" s="6">
        <v>6340506.4920592001</v>
      </c>
      <c r="H136" s="6">
        <v>17685221.836869501</v>
      </c>
      <c r="I136" s="6">
        <v>14509085.238729</v>
      </c>
      <c r="J136" s="6">
        <v>15445388.4506633</v>
      </c>
      <c r="L136" s="7"/>
      <c r="M136" s="7"/>
      <c r="N136" s="7"/>
      <c r="O136" s="7"/>
      <c r="P136" s="7"/>
      <c r="Q136" s="7"/>
    </row>
    <row r="137" spans="1:17" x14ac:dyDescent="0.15">
      <c r="A137" s="3" t="s">
        <v>247</v>
      </c>
      <c r="B137" s="1">
        <v>13</v>
      </c>
      <c r="C137" s="1">
        <v>1326.55</v>
      </c>
      <c r="D137" s="1" t="s">
        <v>248</v>
      </c>
      <c r="E137" s="2">
        <v>27767786.384335499</v>
      </c>
      <c r="F137" s="1">
        <v>8109967.8140157703</v>
      </c>
      <c r="G137" s="1">
        <v>1832119.2833260901</v>
      </c>
      <c r="H137" s="2">
        <v>12086720.780277601</v>
      </c>
      <c r="I137" s="1">
        <v>11311416.989762999</v>
      </c>
      <c r="J137" s="1">
        <v>1090821.39168808</v>
      </c>
      <c r="L137" s="7"/>
      <c r="M137" s="7"/>
      <c r="N137" s="7"/>
      <c r="O137" s="7"/>
      <c r="P137" s="7"/>
      <c r="Q137" s="7"/>
    </row>
    <row r="138" spans="1:17" x14ac:dyDescent="0.15">
      <c r="A138" s="3" t="s">
        <v>249</v>
      </c>
      <c r="B138" s="1">
        <v>12</v>
      </c>
      <c r="C138" s="1">
        <v>1217.57</v>
      </c>
      <c r="D138" s="1" t="s">
        <v>250</v>
      </c>
      <c r="E138" s="6">
        <v>78479290.266010404</v>
      </c>
      <c r="F138" s="6">
        <v>26691716.738180701</v>
      </c>
      <c r="G138" s="6">
        <v>37602153.149536803</v>
      </c>
      <c r="H138" s="6">
        <v>204951681.25045401</v>
      </c>
      <c r="I138" s="6">
        <v>130278322.587543</v>
      </c>
      <c r="J138" s="6">
        <v>114836423.11324921</v>
      </c>
      <c r="L138" s="7"/>
      <c r="M138" s="7"/>
      <c r="N138" s="7"/>
      <c r="O138" s="7"/>
      <c r="P138" s="7"/>
      <c r="Q138" s="7"/>
    </row>
    <row r="139" spans="1:17" x14ac:dyDescent="0.15">
      <c r="A139" s="3" t="s">
        <v>367</v>
      </c>
      <c r="B139" s="1">
        <v>5</v>
      </c>
      <c r="C139" s="1">
        <v>382.71</v>
      </c>
      <c r="D139" s="1" t="s">
        <v>368</v>
      </c>
      <c r="E139" s="2">
        <v>7917895.9856719701</v>
      </c>
      <c r="F139" s="1">
        <v>2196542.7925700499</v>
      </c>
      <c r="G139" s="1">
        <v>555965.20637902606</v>
      </c>
      <c r="H139" s="2">
        <v>3243187.6253738701</v>
      </c>
      <c r="I139" s="1">
        <v>1519072.8061351799</v>
      </c>
      <c r="J139" s="1">
        <v>285263.33747896599</v>
      </c>
      <c r="L139" s="7"/>
      <c r="M139" s="7"/>
      <c r="N139" s="7"/>
      <c r="O139" s="7"/>
      <c r="P139" s="7"/>
      <c r="Q139" s="7"/>
    </row>
    <row r="140" spans="1:17" x14ac:dyDescent="0.15">
      <c r="A140" s="3" t="s">
        <v>251</v>
      </c>
      <c r="B140" s="1">
        <v>23</v>
      </c>
      <c r="C140" s="1">
        <v>2311.14</v>
      </c>
      <c r="D140" s="1" t="s">
        <v>252</v>
      </c>
      <c r="E140" s="2">
        <v>684848483.06293094</v>
      </c>
      <c r="F140" s="1">
        <v>275174708.31619298</v>
      </c>
      <c r="G140" s="1">
        <v>28562084.702794801</v>
      </c>
      <c r="H140" s="2">
        <v>177330403.32588601</v>
      </c>
      <c r="I140" s="1">
        <v>70936879.315928295</v>
      </c>
      <c r="J140" s="1">
        <v>27552934.247585598</v>
      </c>
      <c r="L140" s="7"/>
      <c r="M140" s="7"/>
      <c r="N140" s="7"/>
      <c r="O140" s="7"/>
      <c r="P140" s="7"/>
      <c r="Q140" s="7"/>
    </row>
    <row r="141" spans="1:17" x14ac:dyDescent="0.15">
      <c r="A141" s="3" t="s">
        <v>253</v>
      </c>
      <c r="B141" s="1">
        <v>25</v>
      </c>
      <c r="C141" s="1">
        <v>2890.93</v>
      </c>
      <c r="D141" s="1" t="s">
        <v>254</v>
      </c>
      <c r="E141" s="2">
        <v>493400247.27339399</v>
      </c>
      <c r="F141" s="1">
        <v>301969768.95452899</v>
      </c>
      <c r="G141" s="1">
        <v>44125889.794841401</v>
      </c>
      <c r="H141" s="2">
        <v>130115412.36095899</v>
      </c>
      <c r="I141" s="1">
        <v>98669893.353323802</v>
      </c>
      <c r="J141" s="1">
        <v>33214721.686241299</v>
      </c>
      <c r="L141" s="7"/>
      <c r="M141" s="7"/>
      <c r="N141" s="7"/>
      <c r="O141" s="7"/>
      <c r="P141" s="7"/>
      <c r="Q141" s="7"/>
    </row>
    <row r="142" spans="1:17" x14ac:dyDescent="0.15">
      <c r="A142" s="3" t="s">
        <v>255</v>
      </c>
      <c r="B142" s="1">
        <v>4</v>
      </c>
      <c r="C142" s="1">
        <v>360.78</v>
      </c>
      <c r="D142" s="1" t="s">
        <v>256</v>
      </c>
      <c r="E142" s="2">
        <v>8102252.0177137498</v>
      </c>
      <c r="F142" s="1">
        <v>783186.96005750797</v>
      </c>
      <c r="G142" s="1">
        <v>1131741.6666432</v>
      </c>
      <c r="H142" s="2">
        <v>1975750.9855550099</v>
      </c>
      <c r="I142" s="1">
        <v>367421.84634697402</v>
      </c>
      <c r="J142" s="1">
        <v>454200.19185864198</v>
      </c>
      <c r="L142" s="7"/>
      <c r="M142" s="7"/>
      <c r="N142" s="7"/>
      <c r="O142" s="7"/>
      <c r="P142" s="7"/>
      <c r="Q142" s="7"/>
    </row>
    <row r="143" spans="1:17" x14ac:dyDescent="0.15">
      <c r="A143" s="3" t="s">
        <v>257</v>
      </c>
      <c r="B143" s="1">
        <v>6</v>
      </c>
      <c r="C143" s="1">
        <v>710.35</v>
      </c>
      <c r="D143" s="1" t="s">
        <v>258</v>
      </c>
      <c r="E143" s="2">
        <v>64100446.133974098</v>
      </c>
      <c r="F143" s="1">
        <v>821755.71844243701</v>
      </c>
      <c r="G143" s="1">
        <v>244523.01182076699</v>
      </c>
      <c r="H143" s="2">
        <v>9364298.0533064697</v>
      </c>
      <c r="I143" s="1">
        <v>578889.78180123004</v>
      </c>
      <c r="J143" s="1">
        <v>1871393.40594542</v>
      </c>
      <c r="L143" s="7"/>
      <c r="M143" s="7"/>
      <c r="N143" s="7"/>
      <c r="O143" s="7"/>
      <c r="P143" s="7"/>
      <c r="Q143" s="7"/>
    </row>
    <row r="144" spans="1:17" x14ac:dyDescent="0.15">
      <c r="A144" s="3" t="s">
        <v>369</v>
      </c>
      <c r="B144" s="1">
        <v>14</v>
      </c>
      <c r="C144" s="1">
        <v>1205.3399999999999</v>
      </c>
      <c r="D144" s="1" t="s">
        <v>370</v>
      </c>
      <c r="E144" s="2">
        <v>2311577.1372177</v>
      </c>
      <c r="F144" s="1">
        <v>1280868.08960846</v>
      </c>
      <c r="G144" s="1">
        <v>84660.333361700104</v>
      </c>
      <c r="H144" s="2">
        <v>23020064.283055801</v>
      </c>
      <c r="I144" s="1">
        <v>39631709.5287439</v>
      </c>
      <c r="J144" s="1">
        <v>2454620.9406921901</v>
      </c>
    </row>
    <row r="145" spans="1:10" x14ac:dyDescent="0.15">
      <c r="A145" s="3" t="s">
        <v>371</v>
      </c>
      <c r="B145" s="1">
        <v>2</v>
      </c>
      <c r="C145" s="1">
        <v>109.99</v>
      </c>
      <c r="D145" s="1" t="s">
        <v>372</v>
      </c>
      <c r="E145" s="2">
        <v>2045918.1072003201</v>
      </c>
      <c r="F145" s="1">
        <v>248489.624511648</v>
      </c>
      <c r="G145" s="1">
        <v>92556.224405533299</v>
      </c>
      <c r="H145" s="2">
        <v>2020777.3069138799</v>
      </c>
      <c r="I145" s="1">
        <v>377191.85423334298</v>
      </c>
      <c r="J145" s="1">
        <v>229540.800655311</v>
      </c>
    </row>
    <row r="146" spans="1:10" x14ac:dyDescent="0.15">
      <c r="A146" s="3" t="s">
        <v>259</v>
      </c>
      <c r="B146" s="1">
        <v>3</v>
      </c>
      <c r="C146" s="1">
        <v>278.52</v>
      </c>
      <c r="D146" s="1" t="s">
        <v>260</v>
      </c>
      <c r="E146" s="2">
        <v>56992239.839070603</v>
      </c>
      <c r="F146" s="1">
        <v>23125018.341752298</v>
      </c>
      <c r="G146" s="1">
        <v>10791856.646870401</v>
      </c>
      <c r="H146" s="2">
        <v>39682122.623662397</v>
      </c>
      <c r="I146" s="1">
        <v>21868942.131046899</v>
      </c>
      <c r="J146" s="1">
        <v>11152403.4342269</v>
      </c>
    </row>
    <row r="147" spans="1:10" x14ac:dyDescent="0.15">
      <c r="A147" s="3" t="s">
        <v>373</v>
      </c>
      <c r="B147" s="1">
        <v>2</v>
      </c>
      <c r="C147" s="1">
        <v>187.58</v>
      </c>
      <c r="D147" s="1" t="s">
        <v>374</v>
      </c>
      <c r="E147" s="2">
        <v>2147530.3739019502</v>
      </c>
      <c r="F147" s="1">
        <v>4795.6601911945299</v>
      </c>
      <c r="G147" s="1">
        <v>6847.0232646902004</v>
      </c>
      <c r="H147" s="2">
        <v>2440436.2040482699</v>
      </c>
      <c r="I147" s="1">
        <v>42840.613227629103</v>
      </c>
      <c r="J147" s="1">
        <v>332772.83052354999</v>
      </c>
    </row>
    <row r="148" spans="1:10" x14ac:dyDescent="0.15">
      <c r="A148" s="3" t="s">
        <v>261</v>
      </c>
      <c r="B148" s="1">
        <v>5</v>
      </c>
      <c r="C148" s="1">
        <v>554.96</v>
      </c>
      <c r="D148" s="1" t="s">
        <v>262</v>
      </c>
      <c r="E148" s="2">
        <v>2004737.6179243301</v>
      </c>
      <c r="F148" s="1">
        <v>296330.905613282</v>
      </c>
      <c r="G148" s="1">
        <v>23388.240073638099</v>
      </c>
      <c r="H148" s="2">
        <v>7357268.7769947704</v>
      </c>
      <c r="I148" s="1">
        <v>110992.513814641</v>
      </c>
      <c r="J148" s="1">
        <v>66855.520262537902</v>
      </c>
    </row>
    <row r="149" spans="1:10" x14ac:dyDescent="0.15">
      <c r="A149" s="3" t="s">
        <v>375</v>
      </c>
      <c r="B149" s="1">
        <v>2</v>
      </c>
      <c r="C149" s="1">
        <v>128.66999999999999</v>
      </c>
      <c r="D149" s="1" t="s">
        <v>376</v>
      </c>
      <c r="E149" s="2">
        <v>312963.14425739797</v>
      </c>
      <c r="F149" s="1">
        <v>36551.217175461701</v>
      </c>
      <c r="G149" s="1">
        <v>21652.505776013299</v>
      </c>
      <c r="H149" s="2">
        <v>386985.54457684502</v>
      </c>
      <c r="I149" s="1">
        <v>422758.902778182</v>
      </c>
      <c r="J149" s="1">
        <v>86379.565500933895</v>
      </c>
    </row>
    <row r="150" spans="1:10" x14ac:dyDescent="0.15">
      <c r="A150" s="3" t="s">
        <v>263</v>
      </c>
      <c r="B150" s="1">
        <v>42</v>
      </c>
      <c r="C150" s="1">
        <v>3879.41</v>
      </c>
      <c r="D150" s="1" t="s">
        <v>264</v>
      </c>
      <c r="E150" s="2">
        <v>217800587.85890299</v>
      </c>
      <c r="F150" s="1">
        <v>40222114.083107598</v>
      </c>
      <c r="G150" s="1">
        <v>42953148.7883325</v>
      </c>
      <c r="H150" s="2">
        <v>377611869.96887702</v>
      </c>
      <c r="I150" s="1">
        <v>108058919.52296799</v>
      </c>
      <c r="J150" s="1">
        <v>76568518.899558693</v>
      </c>
    </row>
    <row r="151" spans="1:10" x14ac:dyDescent="0.15">
      <c r="A151" s="3" t="s">
        <v>265</v>
      </c>
      <c r="B151" s="1">
        <v>3</v>
      </c>
      <c r="C151" s="1">
        <v>516.47</v>
      </c>
      <c r="D151" s="1" t="s">
        <v>266</v>
      </c>
      <c r="E151" s="2">
        <v>272039446.41201502</v>
      </c>
      <c r="F151" s="1">
        <v>1179212782.0276999</v>
      </c>
      <c r="G151" s="1">
        <v>196946683.556903</v>
      </c>
      <c r="H151" s="2">
        <v>92921493.790972397</v>
      </c>
      <c r="I151" s="1">
        <v>463757948.30670899</v>
      </c>
      <c r="J151" s="1">
        <v>167081124.17927</v>
      </c>
    </row>
    <row r="152" spans="1:10" x14ac:dyDescent="0.15">
      <c r="A152" s="3" t="s">
        <v>267</v>
      </c>
      <c r="B152" s="1">
        <v>3</v>
      </c>
      <c r="C152" s="1">
        <v>700.06</v>
      </c>
      <c r="D152" s="1" t="s">
        <v>268</v>
      </c>
      <c r="E152" s="2">
        <v>712465762.40762496</v>
      </c>
      <c r="F152" s="1">
        <v>1978998513.0086701</v>
      </c>
      <c r="G152" s="1">
        <v>558219878.48214805</v>
      </c>
      <c r="H152" s="2">
        <v>619182828.00859499</v>
      </c>
      <c r="I152" s="1">
        <v>1920054904.9561999</v>
      </c>
      <c r="J152" s="1">
        <v>364515404.86649603</v>
      </c>
    </row>
    <row r="153" spans="1:10" x14ac:dyDescent="0.15">
      <c r="A153" s="3" t="s">
        <v>269</v>
      </c>
      <c r="B153" s="1">
        <v>2</v>
      </c>
      <c r="C153" s="1">
        <v>353.65</v>
      </c>
      <c r="D153" s="1" t="s">
        <v>270</v>
      </c>
      <c r="E153" s="6">
        <v>161403757.592897</v>
      </c>
      <c r="F153" s="6">
        <v>214714437.36701918</v>
      </c>
      <c r="G153" s="6">
        <v>168472514.72495431</v>
      </c>
      <c r="H153" s="6">
        <f>E153/2.2</f>
        <v>73365344.360407725</v>
      </c>
      <c r="I153" s="6">
        <f>F153/3.3</f>
        <v>65064981.020308845</v>
      </c>
      <c r="J153" s="6">
        <v>78385433.2104408</v>
      </c>
    </row>
    <row r="154" spans="1:10" x14ac:dyDescent="0.15">
      <c r="A154" s="3" t="s">
        <v>271</v>
      </c>
      <c r="B154" s="1">
        <v>7</v>
      </c>
      <c r="C154" s="1">
        <v>600.47</v>
      </c>
      <c r="D154" s="1" t="s">
        <v>272</v>
      </c>
      <c r="E154" s="2">
        <v>33416062.399899598</v>
      </c>
      <c r="F154" s="1">
        <v>15427122.784882201</v>
      </c>
      <c r="G154" s="1">
        <v>2986134.8656890402</v>
      </c>
      <c r="H154" s="2">
        <v>3559390.3826909601</v>
      </c>
      <c r="I154" s="1">
        <v>2130547.2175127598</v>
      </c>
      <c r="J154" s="1">
        <v>3667806.8406716599</v>
      </c>
    </row>
    <row r="155" spans="1:10" x14ac:dyDescent="0.15">
      <c r="A155" s="3" t="s">
        <v>273</v>
      </c>
      <c r="B155" s="1">
        <v>18</v>
      </c>
      <c r="C155" s="1">
        <v>1703.76</v>
      </c>
      <c r="D155" s="1" t="s">
        <v>274</v>
      </c>
      <c r="E155" s="6">
        <v>4362745.77574802</v>
      </c>
      <c r="F155" s="6">
        <v>1404187.09495951</v>
      </c>
      <c r="G155" s="6">
        <v>3664610.93107482</v>
      </c>
      <c r="H155" s="6">
        <f>E155*3.4</f>
        <v>14833335.637543269</v>
      </c>
      <c r="I155" s="6">
        <f>F155*8</f>
        <v>11233496.75967608</v>
      </c>
      <c r="J155" s="6">
        <f>G155*3.3</f>
        <v>12093216.072546905</v>
      </c>
    </row>
    <row r="156" spans="1:10" x14ac:dyDescent="0.15">
      <c r="A156" s="3" t="s">
        <v>279</v>
      </c>
      <c r="B156" s="1">
        <v>11</v>
      </c>
      <c r="C156" s="1">
        <v>1182.26</v>
      </c>
      <c r="D156" s="1" t="s">
        <v>280</v>
      </c>
      <c r="E156" s="2">
        <v>25864950.2069913</v>
      </c>
      <c r="F156" s="1">
        <v>2209127.4682621001</v>
      </c>
      <c r="G156" s="1">
        <v>3732206.71063923</v>
      </c>
      <c r="H156" s="2">
        <v>45209570.819572799</v>
      </c>
      <c r="I156" s="1">
        <v>932391.30240339704</v>
      </c>
      <c r="J156" s="1">
        <v>2101125.2770934198</v>
      </c>
    </row>
    <row r="157" spans="1:10" x14ac:dyDescent="0.15">
      <c r="A157" s="3" t="s">
        <v>281</v>
      </c>
      <c r="B157" s="1">
        <v>4</v>
      </c>
      <c r="C157" s="1">
        <v>586.83000000000004</v>
      </c>
      <c r="D157" s="1" t="s">
        <v>282</v>
      </c>
      <c r="E157" s="2">
        <v>6024461.7719509397</v>
      </c>
      <c r="F157" s="1">
        <v>5717522.9743007096</v>
      </c>
      <c r="G157" s="1">
        <v>2104484.8717556698</v>
      </c>
      <c r="H157" s="2">
        <v>1079528.26209248</v>
      </c>
      <c r="I157" s="1">
        <v>4364421.0393529898</v>
      </c>
      <c r="J157" s="1">
        <v>1748821.74972877</v>
      </c>
    </row>
    <row r="158" spans="1:10" x14ac:dyDescent="0.15">
      <c r="A158" s="3" t="s">
        <v>283</v>
      </c>
      <c r="B158" s="1">
        <v>5</v>
      </c>
      <c r="C158" s="1">
        <v>307.08</v>
      </c>
      <c r="D158" s="1" t="s">
        <v>284</v>
      </c>
      <c r="E158" s="2">
        <v>309501.382650638</v>
      </c>
      <c r="F158" s="1">
        <v>10690.4720364269</v>
      </c>
      <c r="G158" s="1">
        <v>23719.2275441456</v>
      </c>
      <c r="H158" s="2">
        <v>4234798.2785947695</v>
      </c>
      <c r="I158" s="1">
        <v>332401.12216130702</v>
      </c>
      <c r="J158" s="1">
        <v>249582.713118354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pentobarbital sodium group</vt:lpstr>
      <vt:lpstr>chloral hydrate group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2015-02-09T05:08:20Z</dcterms:modified>
</cp:coreProperties>
</file>