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20115" windowHeight="7740" activeTab="4"/>
  </bookViews>
  <sheets>
    <sheet name="Permananent Plot 2000" sheetId="3" r:id="rId1"/>
    <sheet name="Permanent Plot 2012" sheetId="2" r:id="rId2"/>
    <sheet name="Compare" sheetId="5" r:id="rId3"/>
    <sheet name="Sheet1" sheetId="6" r:id="rId4"/>
    <sheet name="Sheet2" sheetId="7" r:id="rId5"/>
  </sheets>
  <calcPr calcId="125725"/>
</workbook>
</file>

<file path=xl/calcChain.xml><?xml version="1.0" encoding="utf-8"?>
<calcChain xmlns="http://schemas.openxmlformats.org/spreadsheetml/2006/main">
  <c r="D2" i="7"/>
  <c r="D3"/>
  <c r="D4"/>
  <c r="D5"/>
  <c r="D6"/>
  <c r="D7"/>
  <c r="D8"/>
  <c r="D9"/>
  <c r="D10"/>
  <c r="C3"/>
  <c r="C4"/>
  <c r="C5"/>
  <c r="C6"/>
  <c r="C7"/>
  <c r="C8"/>
  <c r="C9"/>
  <c r="C10"/>
  <c r="C2"/>
  <c r="E3" i="6" l="1"/>
  <c r="E4"/>
  <c r="E5"/>
  <c r="E6"/>
  <c r="E7"/>
  <c r="E8"/>
  <c r="E9"/>
  <c r="E10"/>
  <c r="E11"/>
  <c r="E2"/>
  <c r="D3"/>
  <c r="D4"/>
  <c r="D5"/>
  <c r="D6"/>
  <c r="D7"/>
  <c r="D8"/>
  <c r="D9"/>
  <c r="D10"/>
  <c r="D11"/>
  <c r="D2"/>
  <c r="V47" i="5"/>
  <c r="W14"/>
  <c r="V14"/>
  <c r="V11"/>
  <c r="V3"/>
  <c r="V4"/>
  <c r="V5"/>
  <c r="V6"/>
  <c r="V7"/>
  <c r="V8"/>
  <c r="V9"/>
  <c r="V10"/>
  <c r="V2"/>
  <c r="U14"/>
  <c r="U11"/>
  <c r="U3"/>
  <c r="U4"/>
  <c r="U5"/>
  <c r="U6"/>
  <c r="U7"/>
  <c r="U8"/>
  <c r="U9"/>
  <c r="U10"/>
  <c r="U2"/>
  <c r="T14"/>
  <c r="T11"/>
  <c r="T3"/>
  <c r="T4"/>
  <c r="T5"/>
  <c r="T6"/>
  <c r="T7"/>
  <c r="T8"/>
  <c r="T9"/>
  <c r="T10"/>
  <c r="T2"/>
  <c r="O65"/>
  <c r="N64"/>
  <c r="N56"/>
  <c r="N57"/>
  <c r="N58"/>
  <c r="N59"/>
  <c r="N60"/>
  <c r="N61"/>
  <c r="N62"/>
  <c r="N63"/>
  <c r="N55"/>
  <c r="N39"/>
  <c r="N31"/>
  <c r="N32"/>
  <c r="N33"/>
  <c r="N34"/>
  <c r="N35"/>
  <c r="N36"/>
  <c r="N37"/>
  <c r="N38"/>
  <c r="N30"/>
  <c r="N52"/>
  <c r="N51"/>
  <c r="N50"/>
  <c r="N49"/>
  <c r="N48"/>
  <c r="N47"/>
  <c r="N46"/>
  <c r="N45"/>
  <c r="N44"/>
  <c r="N43"/>
  <c r="N42"/>
  <c r="K43"/>
  <c r="K44"/>
  <c r="K45"/>
  <c r="K46"/>
  <c r="K47"/>
  <c r="K48"/>
  <c r="K49"/>
  <c r="K50"/>
  <c r="K42"/>
  <c r="B43"/>
  <c r="B44"/>
  <c r="B45"/>
  <c r="B46"/>
  <c r="B47"/>
  <c r="B48"/>
  <c r="B49"/>
  <c r="B50"/>
  <c r="B42"/>
  <c r="B22"/>
  <c r="S22" s="1"/>
  <c r="S3"/>
  <c r="S4"/>
  <c r="S5"/>
  <c r="S6"/>
  <c r="S7"/>
  <c r="S8"/>
  <c r="S9"/>
  <c r="S10"/>
  <c r="S2"/>
  <c r="S18"/>
  <c r="S19"/>
  <c r="S20"/>
  <c r="S21"/>
  <c r="S23"/>
  <c r="S25"/>
  <c r="S17"/>
  <c r="K18"/>
  <c r="K19"/>
  <c r="K20"/>
  <c r="K21"/>
  <c r="K22"/>
  <c r="K23"/>
  <c r="K24"/>
  <c r="K25"/>
  <c r="K26"/>
  <c r="K17"/>
  <c r="B18"/>
  <c r="B19"/>
  <c r="B20"/>
  <c r="B21"/>
  <c r="B23"/>
  <c r="B24"/>
  <c r="S24" s="1"/>
  <c r="B25"/>
  <c r="B26"/>
  <c r="S26" s="1"/>
  <c r="B17"/>
  <c r="T13"/>
  <c r="C11"/>
  <c r="D11"/>
  <c r="E11"/>
  <c r="G11"/>
  <c r="H11"/>
  <c r="I11"/>
  <c r="J11"/>
  <c r="K11"/>
  <c r="L11"/>
  <c r="M11"/>
  <c r="N11"/>
  <c r="P11"/>
  <c r="Q11"/>
  <c r="B11"/>
  <c r="S11" s="1"/>
  <c r="S13" l="1"/>
  <c r="S14" s="1"/>
  <c r="S27"/>
  <c r="S28"/>
  <c r="S29" s="1"/>
</calcChain>
</file>

<file path=xl/sharedStrings.xml><?xml version="1.0" encoding="utf-8"?>
<sst xmlns="http://schemas.openxmlformats.org/spreadsheetml/2006/main" count="147" uniqueCount="75">
  <si>
    <t>Plant #</t>
  </si>
  <si>
    <t>Tag I.D.</t>
  </si>
  <si>
    <t xml:space="preserve">Height </t>
  </si>
  <si>
    <t>(cm)</t>
  </si>
  <si>
    <t>Length</t>
  </si>
  <si>
    <t>Width</t>
  </si>
  <si>
    <t>Perimeter</t>
  </si>
  <si>
    <t>(m)</t>
  </si>
  <si>
    <t>% Mortality</t>
  </si>
  <si>
    <t>Fruits</t>
  </si>
  <si>
    <t>%</t>
  </si>
  <si>
    <t>Direction Mort.</t>
  </si>
  <si>
    <t>SW</t>
  </si>
  <si>
    <t>M or F</t>
  </si>
  <si>
    <t>F</t>
  </si>
  <si>
    <t>Nail and plant changed to 749 tag since that tag is missing</t>
  </si>
  <si>
    <t>N</t>
  </si>
  <si>
    <t>f</t>
  </si>
  <si>
    <t>SE</t>
  </si>
  <si>
    <t>?</t>
  </si>
  <si>
    <t>First plant!</t>
  </si>
  <si>
    <t>E</t>
  </si>
  <si>
    <t>Nail</t>
  </si>
  <si>
    <t>M</t>
  </si>
  <si>
    <t xml:space="preserve">Nail </t>
  </si>
  <si>
    <t>W</t>
  </si>
  <si>
    <t>Flowers</t>
  </si>
  <si>
    <t xml:space="preserve">Fruits </t>
  </si>
  <si>
    <t>S</t>
  </si>
  <si>
    <t>Found ten plants less than 5 cm in diameter</t>
  </si>
  <si>
    <t>Elevation - 14,773</t>
  </si>
  <si>
    <t>Lat. S 18 11.768'</t>
  </si>
  <si>
    <t>Long. W 69 15.195'</t>
  </si>
  <si>
    <t xml:space="preserve">Directions:  Follow trail out of refugio to first road crossing.   Turn right on road and follow all the way to the bofedales. </t>
  </si>
  <si>
    <t xml:space="preserve"> As the road leaves the bofedales and turns to the right, leave the road for north facing slope.</t>
  </si>
  <si>
    <t>MIA</t>
  </si>
  <si>
    <t xml:space="preserve"> M or F</t>
  </si>
  <si>
    <t>U</t>
  </si>
  <si>
    <t>very resinous</t>
  </si>
  <si>
    <t>Height (2012)</t>
  </si>
  <si>
    <t>Length (2012)</t>
  </si>
  <si>
    <t>Width (2012)</t>
  </si>
  <si>
    <t>Perimeter (2012</t>
  </si>
  <si>
    <t>M or F (2012)</t>
  </si>
  <si>
    <t>% Mortality (2012)</t>
  </si>
  <si>
    <t>Fruits  2012</t>
  </si>
  <si>
    <t>Flowers (2012)</t>
  </si>
  <si>
    <t>Height D</t>
  </si>
  <si>
    <t>Peri D</t>
  </si>
  <si>
    <t>2 pi r 2</t>
  </si>
  <si>
    <t>AVG</t>
  </si>
  <si>
    <t>CHANGE</t>
  </si>
  <si>
    <t>SD</t>
  </si>
  <si>
    <t>Peri 2012</t>
  </si>
  <si>
    <t>Peri 2000</t>
  </si>
  <si>
    <t>LxW</t>
  </si>
  <si>
    <t>LxW-2012</t>
  </si>
  <si>
    <t>L xW -2000</t>
  </si>
  <si>
    <t>Change (2012-2000)</t>
  </si>
  <si>
    <t>is the average growth cm 2 (LxW) over 12 years</t>
  </si>
  <si>
    <t xml:space="preserve">is the cm2 change in hemispherical area, but not a perfect hemisphere, over 12 years.  </t>
  </si>
  <si>
    <t>Change</t>
  </si>
  <si>
    <t>looking solely at perimeter, plants shrunk 0.164 m or 16.4 cm over 12 years, or about 1.36 cm per year!</t>
  </si>
  <si>
    <t>is the average growth of cm2 (LxW) over one year</t>
  </si>
  <si>
    <t>Height -2012</t>
  </si>
  <si>
    <t>Height -2000</t>
  </si>
  <si>
    <t>is the change in cm of height over 12 years, or 0.389 cm a year.</t>
  </si>
  <si>
    <t>Length D</t>
  </si>
  <si>
    <t>Width D</t>
  </si>
  <si>
    <t>cm per year</t>
  </si>
  <si>
    <t>0.011 cm per year</t>
  </si>
  <si>
    <r>
      <t>3752.556 divided by 12 is</t>
    </r>
    <r>
      <rPr>
        <b/>
        <sz val="11"/>
        <color theme="1"/>
        <rFont val="Calibri"/>
        <family val="2"/>
        <scheme val="minor"/>
      </rPr>
      <t xml:space="preserve"> 312.7 cm 2 per year.</t>
    </r>
  </si>
  <si>
    <t>Above is the AVERAGE CM SQARED growth rate per year!</t>
  </si>
  <si>
    <t>Hemi</t>
  </si>
  <si>
    <t>Avg.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</si>
</sst>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2" fontId="0" fillId="0" borderId="0" xfId="0" applyNumberFormat="1"/>
    <xf numFmtId="0" fontId="0" fillId="2" borderId="0" xfId="0" applyFill="1"/>
    <xf numFmtId="3" fontId="0" fillId="0" borderId="0" xfId="0" applyNumberFormat="1" applyFill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14170785582495254"/>
          <c:y val="4.6770924467774859E-2"/>
          <c:w val="0.63167568529069185"/>
          <c:h val="0.70848133895456333"/>
        </c:manualLayout>
      </c:layout>
      <c:lineChart>
        <c:grouping val="standard"/>
        <c:ser>
          <c:idx val="0"/>
          <c:order val="0"/>
          <c:tx>
            <c:strRef>
              <c:f>Sheet1!$B$23</c:f>
              <c:strCache>
                <c:ptCount val="1"/>
                <c:pt idx="0">
                  <c:v>2000</c:v>
                </c:pt>
              </c:strCache>
            </c:strRef>
          </c:tx>
          <c:val>
            <c:numRef>
              <c:f>Sheet1!$B$24:$B$32</c:f>
              <c:numCache>
                <c:formatCode>General</c:formatCode>
                <c:ptCount val="9"/>
                <c:pt idx="0">
                  <c:v>0.78</c:v>
                </c:pt>
                <c:pt idx="1">
                  <c:v>1.1499999999999999</c:v>
                </c:pt>
                <c:pt idx="2">
                  <c:v>3.61</c:v>
                </c:pt>
                <c:pt idx="3">
                  <c:v>4.3</c:v>
                </c:pt>
                <c:pt idx="4">
                  <c:v>4.47</c:v>
                </c:pt>
                <c:pt idx="5">
                  <c:v>5.12</c:v>
                </c:pt>
                <c:pt idx="6">
                  <c:v>5.51</c:v>
                </c:pt>
                <c:pt idx="7">
                  <c:v>6.13</c:v>
                </c:pt>
                <c:pt idx="8">
                  <c:v>8.64</c:v>
                </c:pt>
              </c:numCache>
            </c:numRef>
          </c:val>
        </c:ser>
        <c:ser>
          <c:idx val="1"/>
          <c:order val="1"/>
          <c:tx>
            <c:strRef>
              <c:f>Sheet1!$C$23</c:f>
              <c:strCache>
                <c:ptCount val="1"/>
                <c:pt idx="0">
                  <c:v>2012</c:v>
                </c:pt>
              </c:strCache>
            </c:strRef>
          </c:tx>
          <c:val>
            <c:numRef>
              <c:f>Sheet1!$C$24:$C$32</c:f>
              <c:numCache>
                <c:formatCode>General</c:formatCode>
                <c:ptCount val="9"/>
                <c:pt idx="0">
                  <c:v>0.88</c:v>
                </c:pt>
                <c:pt idx="1">
                  <c:v>1.1100000000000001</c:v>
                </c:pt>
                <c:pt idx="2">
                  <c:v>3.92</c:v>
                </c:pt>
                <c:pt idx="3">
                  <c:v>4.2300000000000004</c:v>
                </c:pt>
                <c:pt idx="4">
                  <c:v>4.3</c:v>
                </c:pt>
                <c:pt idx="5">
                  <c:v>5.37</c:v>
                </c:pt>
                <c:pt idx="6">
                  <c:v>4.9400000000000004</c:v>
                </c:pt>
                <c:pt idx="7">
                  <c:v>5.23</c:v>
                </c:pt>
                <c:pt idx="8">
                  <c:v>8.25</c:v>
                </c:pt>
              </c:numCache>
            </c:numRef>
          </c:val>
        </c:ser>
        <c:marker val="1"/>
        <c:axId val="114717824"/>
        <c:axId val="114720128"/>
      </c:lineChart>
      <c:catAx>
        <c:axId val="1147178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800">
                    <a:latin typeface="Arial" pitchFamily="34" charset="0"/>
                    <a:cs typeface="Arial" pitchFamily="34" charset="0"/>
                  </a:defRPr>
                </a:pPr>
                <a:r>
                  <a:rPr lang="en-US" sz="1800" b="0">
                    <a:latin typeface="Arial" pitchFamily="34" charset="0"/>
                    <a:cs typeface="Arial" pitchFamily="34" charset="0"/>
                  </a:rPr>
                  <a:t>Individual Plant</a:t>
                </a:r>
              </a:p>
            </c:rich>
          </c:tx>
          <c:layout/>
        </c:title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720128"/>
        <c:crosses val="autoZero"/>
        <c:auto val="1"/>
        <c:lblAlgn val="ctr"/>
        <c:lblOffset val="100"/>
      </c:catAx>
      <c:valAx>
        <c:axId val="1147201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1800">
                    <a:latin typeface="Arial" pitchFamily="34" charset="0"/>
                    <a:cs typeface="Arial" pitchFamily="34" charset="0"/>
                  </a:defRPr>
                </a:pPr>
                <a:r>
                  <a:rPr lang="en-US" sz="1800" b="0">
                    <a:latin typeface="Arial" pitchFamily="34" charset="0"/>
                    <a:cs typeface="Arial" pitchFamily="34" charset="0"/>
                  </a:rPr>
                  <a:t>Perimeter</a:t>
                </a:r>
                <a:r>
                  <a:rPr lang="en-US" sz="1800" b="0" baseline="0">
                    <a:latin typeface="Arial" pitchFamily="34" charset="0"/>
                    <a:cs typeface="Arial" pitchFamily="34" charset="0"/>
                  </a:rPr>
                  <a:t> (m</a:t>
                </a:r>
                <a:r>
                  <a:rPr lang="en-US" sz="1800" b="0" baseline="30000">
                    <a:latin typeface="Arial" pitchFamily="34" charset="0"/>
                    <a:cs typeface="Arial" pitchFamily="34" charset="0"/>
                  </a:rPr>
                  <a:t>2</a:t>
                </a:r>
                <a:r>
                  <a:rPr lang="en-US" sz="1800" b="0" baseline="0">
                    <a:latin typeface="Arial" pitchFamily="34" charset="0"/>
                    <a:cs typeface="Arial" pitchFamily="34" charset="0"/>
                  </a:rPr>
                  <a:t>)</a:t>
                </a:r>
                <a:endParaRPr lang="en-US" sz="1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1.5174505462992947E-2"/>
              <c:y val="0.24647761942130494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8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71782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val>
            <c:numRef>
              <c:f>Sheet1!$A$1:$A$11</c:f>
              <c:numCache>
                <c:formatCode>General</c:formatCode>
                <c:ptCount val="11"/>
                <c:pt idx="0" formatCode="@">
                  <c:v>2000</c:v>
                </c:pt>
                <c:pt idx="1">
                  <c:v>1061.32</c:v>
                </c:pt>
                <c:pt idx="2">
                  <c:v>3039.52</c:v>
                </c:pt>
                <c:pt idx="3">
                  <c:v>3617.28</c:v>
                </c:pt>
                <c:pt idx="4">
                  <c:v>5652</c:v>
                </c:pt>
                <c:pt idx="5">
                  <c:v>11611.720000000001</c:v>
                </c:pt>
                <c:pt idx="6">
                  <c:v>17566.633086419752</c:v>
                </c:pt>
                <c:pt idx="7">
                  <c:v>22608</c:v>
                </c:pt>
                <c:pt idx="8">
                  <c:v>34389.279999999999</c:v>
                </c:pt>
                <c:pt idx="9">
                  <c:v>59088.520000000004</c:v>
                </c:pt>
                <c:pt idx="10">
                  <c:v>80189.320000000007</c:v>
                </c:pt>
              </c:numCache>
            </c:numRef>
          </c:val>
        </c:ser>
        <c:ser>
          <c:idx val="1"/>
          <c:order val="1"/>
          <c:val>
            <c:numRef>
              <c:f>Sheet1!$B$1:$B$11</c:f>
              <c:numCache>
                <c:formatCode>General</c:formatCode>
                <c:ptCount val="11"/>
                <c:pt idx="0" formatCode="@">
                  <c:v>2012</c:v>
                </c:pt>
                <c:pt idx="1">
                  <c:v>2267.08</c:v>
                </c:pt>
                <c:pt idx="2">
                  <c:v>3039.52</c:v>
                </c:pt>
                <c:pt idx="3">
                  <c:v>6838.92</c:v>
                </c:pt>
                <c:pt idx="4">
                  <c:v>6430.72</c:v>
                </c:pt>
                <c:pt idx="5" formatCode="#,##0">
                  <c:v>10048</c:v>
                </c:pt>
                <c:pt idx="6">
                  <c:v>29610.89777777778</c:v>
                </c:pt>
                <c:pt idx="7">
                  <c:v>23367.88</c:v>
                </c:pt>
                <c:pt idx="8">
                  <c:v>54315.72</c:v>
                </c:pt>
                <c:pt idx="9">
                  <c:v>73249.919999999998</c:v>
                </c:pt>
                <c:pt idx="10">
                  <c:v>75988</c:v>
                </c:pt>
              </c:numCache>
            </c:numRef>
          </c:val>
        </c:ser>
        <c:marker val="1"/>
        <c:axId val="114735744"/>
        <c:axId val="114741632"/>
      </c:lineChart>
      <c:catAx>
        <c:axId val="114735744"/>
        <c:scaling>
          <c:orientation val="minMax"/>
        </c:scaling>
        <c:axPos val="b"/>
        <c:tickLblPos val="nextTo"/>
        <c:crossAx val="114741632"/>
        <c:crosses val="autoZero"/>
        <c:auto val="1"/>
        <c:lblAlgn val="ctr"/>
        <c:lblOffset val="100"/>
      </c:catAx>
      <c:valAx>
        <c:axId val="114741632"/>
        <c:scaling>
          <c:orientation val="minMax"/>
        </c:scaling>
        <c:axPos val="l"/>
        <c:majorGridlines/>
        <c:numFmt formatCode="@" sourceLinked="1"/>
        <c:tickLblPos val="nextTo"/>
        <c:crossAx val="114735744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/>
      <c:lineChart>
        <c:grouping val="standard"/>
        <c:ser>
          <c:idx val="0"/>
          <c:order val="0"/>
          <c:tx>
            <c:v>2000</c:v>
          </c:tx>
          <c:val>
            <c:numRef>
              <c:f>Sheet1!$A$1:$A$11</c:f>
              <c:numCache>
                <c:formatCode>General</c:formatCode>
                <c:ptCount val="11"/>
                <c:pt idx="0" formatCode="@">
                  <c:v>2000</c:v>
                </c:pt>
                <c:pt idx="1">
                  <c:v>1061.32</c:v>
                </c:pt>
                <c:pt idx="2">
                  <c:v>3039.52</c:v>
                </c:pt>
                <c:pt idx="3">
                  <c:v>3617.28</c:v>
                </c:pt>
                <c:pt idx="4">
                  <c:v>5652</c:v>
                </c:pt>
                <c:pt idx="5">
                  <c:v>11611.720000000001</c:v>
                </c:pt>
                <c:pt idx="6">
                  <c:v>17566.633086419752</c:v>
                </c:pt>
                <c:pt idx="7">
                  <c:v>22608</c:v>
                </c:pt>
                <c:pt idx="8">
                  <c:v>34389.279999999999</c:v>
                </c:pt>
                <c:pt idx="9">
                  <c:v>59088.520000000004</c:v>
                </c:pt>
                <c:pt idx="10">
                  <c:v>80189.320000000007</c:v>
                </c:pt>
              </c:numCache>
            </c:numRef>
          </c:val>
        </c:ser>
        <c:ser>
          <c:idx val="1"/>
          <c:order val="1"/>
          <c:tx>
            <c:v>2012</c:v>
          </c:tx>
          <c:val>
            <c:numRef>
              <c:f>Sheet1!$B$1:$B$11</c:f>
              <c:numCache>
                <c:formatCode>General</c:formatCode>
                <c:ptCount val="11"/>
                <c:pt idx="0" formatCode="@">
                  <c:v>2012</c:v>
                </c:pt>
                <c:pt idx="1">
                  <c:v>2267.08</c:v>
                </c:pt>
                <c:pt idx="2">
                  <c:v>3039.52</c:v>
                </c:pt>
                <c:pt idx="3">
                  <c:v>6838.92</c:v>
                </c:pt>
                <c:pt idx="4">
                  <c:v>6430.72</c:v>
                </c:pt>
                <c:pt idx="5" formatCode="#,##0">
                  <c:v>10048</c:v>
                </c:pt>
                <c:pt idx="6">
                  <c:v>29610.89777777778</c:v>
                </c:pt>
                <c:pt idx="7">
                  <c:v>23367.88</c:v>
                </c:pt>
                <c:pt idx="8">
                  <c:v>54315.72</c:v>
                </c:pt>
                <c:pt idx="9">
                  <c:v>73249.919999999998</c:v>
                </c:pt>
                <c:pt idx="10">
                  <c:v>75988</c:v>
                </c:pt>
              </c:numCache>
            </c:numRef>
          </c:val>
        </c:ser>
        <c:marker val="1"/>
        <c:axId val="114767360"/>
        <c:axId val="114769280"/>
      </c:lineChart>
      <c:catAx>
        <c:axId val="11476736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0"/>
                  <a:t>Individual</a:t>
                </a:r>
                <a:r>
                  <a:rPr lang="en-US" sz="1200" b="0" baseline="0"/>
                  <a:t> Plant</a:t>
                </a:r>
                <a:endParaRPr lang="en-US" sz="1200" b="0"/>
              </a:p>
            </c:rich>
          </c:tx>
          <c:layout/>
        </c:title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769280"/>
        <c:crosses val="autoZero"/>
        <c:auto val="1"/>
        <c:lblAlgn val="ctr"/>
        <c:lblOffset val="100"/>
      </c:catAx>
      <c:valAx>
        <c:axId val="11476928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0">
                    <a:latin typeface="+mn-lt"/>
                  </a:rPr>
                  <a:t>Area (cm</a:t>
                </a:r>
                <a:r>
                  <a:rPr lang="en-US" sz="1200" b="0" baseline="30000">
                    <a:latin typeface="+mn-lt"/>
                    <a:cs typeface="Arial" pitchFamily="34" charset="0"/>
                  </a:rPr>
                  <a:t>2</a:t>
                </a:r>
                <a:r>
                  <a:rPr lang="en-US" sz="1200" b="0">
                    <a:latin typeface="+mn-lt"/>
                  </a:rPr>
                  <a:t>)</a:t>
                </a:r>
              </a:p>
            </c:rich>
          </c:tx>
          <c:layout/>
        </c:title>
        <c:numFmt formatCode="@" sourceLinked="1"/>
        <c:maj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1476736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200"/>
          </a:pPr>
          <a:endParaRPr lang="en-US"/>
        </a:p>
      </c:txPr>
    </c:legend>
    <c:plotVisOnly val="1"/>
  </c:chart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0.21073085662949848"/>
          <c:y val="0.11158573928258972"/>
          <c:w val="0.57499462734943374"/>
          <c:h val="0.649822600810114"/>
        </c:manualLayout>
      </c:layout>
      <c:lineChart>
        <c:grouping val="standard"/>
        <c:ser>
          <c:idx val="0"/>
          <c:order val="0"/>
          <c:tx>
            <c:v>2000</c:v>
          </c:tx>
          <c:val>
            <c:numRef>
              <c:f>Sheet1!$D$2:$D$11</c:f>
              <c:numCache>
                <c:formatCode>General</c:formatCode>
                <c:ptCount val="10"/>
                <c:pt idx="0">
                  <c:v>1.06132</c:v>
                </c:pt>
                <c:pt idx="1">
                  <c:v>3.03952</c:v>
                </c:pt>
                <c:pt idx="2">
                  <c:v>3.6172800000000001</c:v>
                </c:pt>
                <c:pt idx="3">
                  <c:v>5.6520000000000001</c:v>
                </c:pt>
                <c:pt idx="4">
                  <c:v>11.611720000000002</c:v>
                </c:pt>
                <c:pt idx="5">
                  <c:v>17.566633086419753</c:v>
                </c:pt>
                <c:pt idx="6">
                  <c:v>22.608000000000001</c:v>
                </c:pt>
                <c:pt idx="7">
                  <c:v>34.389279999999999</c:v>
                </c:pt>
                <c:pt idx="8">
                  <c:v>59.088520000000003</c:v>
                </c:pt>
                <c:pt idx="9">
                  <c:v>80.189320000000009</c:v>
                </c:pt>
              </c:numCache>
            </c:numRef>
          </c:val>
        </c:ser>
        <c:ser>
          <c:idx val="1"/>
          <c:order val="1"/>
          <c:tx>
            <c:v>2012</c:v>
          </c:tx>
          <c:val>
            <c:numRef>
              <c:f>Sheet1!$E$2:$E$11</c:f>
              <c:numCache>
                <c:formatCode>General</c:formatCode>
                <c:ptCount val="10"/>
                <c:pt idx="0">
                  <c:v>2.26708</c:v>
                </c:pt>
                <c:pt idx="1">
                  <c:v>3.03952</c:v>
                </c:pt>
                <c:pt idx="2">
                  <c:v>6.8389199999999999</c:v>
                </c:pt>
                <c:pt idx="3">
                  <c:v>6.43072</c:v>
                </c:pt>
                <c:pt idx="4">
                  <c:v>10.048</c:v>
                </c:pt>
                <c:pt idx="5">
                  <c:v>29.61089777777778</c:v>
                </c:pt>
                <c:pt idx="6">
                  <c:v>23.36788</c:v>
                </c:pt>
                <c:pt idx="7">
                  <c:v>54.315719999999999</c:v>
                </c:pt>
                <c:pt idx="8">
                  <c:v>73.249920000000003</c:v>
                </c:pt>
                <c:pt idx="9">
                  <c:v>75.988</c:v>
                </c:pt>
              </c:numCache>
            </c:numRef>
          </c:val>
        </c:ser>
        <c:marker val="1"/>
        <c:axId val="114810880"/>
        <c:axId val="114812800"/>
      </c:lineChart>
      <c:catAx>
        <c:axId val="11481088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2400"/>
                </a:pPr>
                <a:r>
                  <a:rPr lang="en-US" sz="2400" b="0">
                    <a:latin typeface="Arial" pitchFamily="34" charset="0"/>
                    <a:cs typeface="Arial" pitchFamily="34" charset="0"/>
                  </a:rPr>
                  <a:t>Individual</a:t>
                </a:r>
                <a:r>
                  <a:rPr lang="en-US" sz="2400" b="0" baseline="0">
                    <a:latin typeface="Arial" pitchFamily="34" charset="0"/>
                    <a:cs typeface="Arial" pitchFamily="34" charset="0"/>
                  </a:rPr>
                  <a:t> plant</a:t>
                </a:r>
                <a:endParaRPr lang="en-US" sz="24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31393841709383646"/>
              <c:y val="0.8990262989458957"/>
            </c:manualLayout>
          </c:layout>
        </c:title>
        <c:tickLblPos val="nextTo"/>
        <c:txPr>
          <a:bodyPr/>
          <a:lstStyle/>
          <a:p>
            <a:pPr>
              <a:defRPr sz="2400" b="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812800"/>
        <c:crosses val="autoZero"/>
        <c:auto val="1"/>
        <c:lblAlgn val="ctr"/>
        <c:lblOffset val="100"/>
      </c:catAx>
      <c:valAx>
        <c:axId val="11481280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 b="0">
                    <a:latin typeface="Arial" pitchFamily="34" charset="0"/>
                    <a:cs typeface="Arial" pitchFamily="34" charset="0"/>
                  </a:rPr>
                  <a:t>Area (m</a:t>
                </a:r>
                <a:r>
                  <a:rPr lang="en-US" sz="2400" b="0" baseline="30000">
                    <a:latin typeface="Arial" pitchFamily="34" charset="0"/>
                    <a:cs typeface="Arial" pitchFamily="34" charset="0"/>
                  </a:rPr>
                  <a:t>2</a:t>
                </a:r>
                <a:r>
                  <a:rPr lang="en-US" sz="2400" b="0">
                    <a:latin typeface="Arial" pitchFamily="34" charset="0"/>
                    <a:cs typeface="Arial" pitchFamily="34" charset="0"/>
                  </a:rPr>
                  <a:t>)</a:t>
                </a:r>
              </a:p>
            </c:rich>
          </c:tx>
          <c:layout>
            <c:manualLayout>
              <c:xMode val="edge"/>
              <c:yMode val="edge"/>
              <c:x val="3.4736138944555786E-3"/>
              <c:y val="0.3064140419947509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24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481088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24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</c:chart>
  <c:spPr>
    <a:ln>
      <a:solidFill>
        <a:sysClr val="windowText" lastClr="000000"/>
      </a:solidFill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10"/>
            <c:spPr>
              <a:solidFill>
                <a:srgbClr val="C00000"/>
              </a:solidFill>
            </c:spPr>
          </c:marker>
          <c:xVal>
            <c:numRef>
              <c:f>Sheet2!$A$14:$A$22</c:f>
              <c:numCache>
                <c:formatCode>General</c:formatCode>
                <c:ptCount val="9"/>
                <c:pt idx="0">
                  <c:v>0.88</c:v>
                </c:pt>
                <c:pt idx="1">
                  <c:v>1.1100000000000001</c:v>
                </c:pt>
                <c:pt idx="2">
                  <c:v>3.92</c:v>
                </c:pt>
                <c:pt idx="3">
                  <c:v>4.2300000000000004</c:v>
                </c:pt>
                <c:pt idx="4">
                  <c:v>4.3</c:v>
                </c:pt>
                <c:pt idx="5">
                  <c:v>4.9400000000000004</c:v>
                </c:pt>
                <c:pt idx="6">
                  <c:v>5.23</c:v>
                </c:pt>
                <c:pt idx="7">
                  <c:v>5.37</c:v>
                </c:pt>
                <c:pt idx="8">
                  <c:v>8.25</c:v>
                </c:pt>
              </c:numCache>
            </c:numRef>
          </c:xVal>
          <c:yVal>
            <c:numRef>
              <c:f>Sheet2!$B$14:$B$22</c:f>
              <c:numCache>
                <c:formatCode>General</c:formatCode>
                <c:ptCount val="9"/>
                <c:pt idx="0">
                  <c:v>0.1136363636363636</c:v>
                </c:pt>
                <c:pt idx="1">
                  <c:v>-3.6036036036035862E-2</c:v>
                </c:pt>
                <c:pt idx="2">
                  <c:v>7.9081632653061243E-2</c:v>
                </c:pt>
                <c:pt idx="3">
                  <c:v>-1.6548463356973849E-2</c:v>
                </c:pt>
                <c:pt idx="4">
                  <c:v>-3.9534883720930218E-2</c:v>
                </c:pt>
                <c:pt idx="5">
                  <c:v>-0.11538461538461525</c:v>
                </c:pt>
                <c:pt idx="6">
                  <c:v>-0.17208413001912035</c:v>
                </c:pt>
                <c:pt idx="7">
                  <c:v>4.6554934823091247E-2</c:v>
                </c:pt>
                <c:pt idx="8">
                  <c:v>-4.7272727272727341E-2</c:v>
                </c:pt>
              </c:numCache>
            </c:numRef>
          </c:yVal>
        </c:ser>
        <c:axId val="60084224"/>
        <c:axId val="59967744"/>
      </c:scatterChart>
      <c:valAx>
        <c:axId val="60084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1400" b="0">
                    <a:latin typeface="Arial" pitchFamily="34" charset="0"/>
                    <a:cs typeface="Arial" pitchFamily="34" charset="0"/>
                  </a:rPr>
                  <a:t>Individual</a:t>
                </a:r>
                <a:r>
                  <a:rPr lang="en-US" sz="1400" b="0" baseline="0">
                    <a:latin typeface="Arial" pitchFamily="34" charset="0"/>
                    <a:cs typeface="Arial" pitchFamily="34" charset="0"/>
                  </a:rPr>
                  <a:t> perimeter (m)</a:t>
                </a:r>
                <a:endParaRPr lang="en-US" sz="1400" b="0">
                  <a:latin typeface="Arial" pitchFamily="34" charset="0"/>
                  <a:cs typeface="Arial" pitchFamily="34" charset="0"/>
                </a:endParaRPr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9967744"/>
        <c:crosses val="autoZero"/>
        <c:crossBetween val="midCat"/>
      </c:valAx>
      <c:valAx>
        <c:axId val="5996774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400" b="0">
                    <a:latin typeface="Arial" pitchFamily="34" charset="0"/>
                    <a:cs typeface="Arial" pitchFamily="34" charset="0"/>
                  </a:rPr>
                  <a:t>Percent change over 14 years</a:t>
                </a:r>
              </a:p>
            </c:rich>
          </c:tx>
          <c:layout>
            <c:manualLayout>
              <c:xMode val="edge"/>
              <c:yMode val="edge"/>
              <c:x val="1.2507817385866166E-2"/>
              <c:y val="9.586689594835128E-2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60084224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19050</xdr:colOff>
      <xdr:row>20</xdr:row>
      <xdr:rowOff>171448</xdr:rowOff>
    </xdr:from>
    <xdr:to>
      <xdr:col>19</xdr:col>
      <xdr:colOff>590549</xdr:colOff>
      <xdr:row>42</xdr:row>
      <xdr:rowOff>114300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76</xdr:col>
      <xdr:colOff>276225</xdr:colOff>
      <xdr:row>20</xdr:row>
      <xdr:rowOff>47625</xdr:rowOff>
    </xdr:from>
    <xdr:to>
      <xdr:col>83</xdr:col>
      <xdr:colOff>581025</xdr:colOff>
      <xdr:row>34</xdr:row>
      <xdr:rowOff>123825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47623</xdr:colOff>
      <xdr:row>0</xdr:row>
      <xdr:rowOff>114300</xdr:rowOff>
    </xdr:from>
    <xdr:to>
      <xdr:col>19</xdr:col>
      <xdr:colOff>333374</xdr:colOff>
      <xdr:row>20</xdr:row>
      <xdr:rowOff>28575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123825</xdr:colOff>
      <xdr:row>1</xdr:row>
      <xdr:rowOff>114299</xdr:rowOff>
    </xdr:from>
    <xdr:to>
      <xdr:col>30</xdr:col>
      <xdr:colOff>314325</xdr:colOff>
      <xdr:row>21</xdr:row>
      <xdr:rowOff>152400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276224</xdr:colOff>
      <xdr:row>11</xdr:row>
      <xdr:rowOff>76200</xdr:rowOff>
    </xdr:from>
    <xdr:to>
      <xdr:col>13</xdr:col>
      <xdr:colOff>476249</xdr:colOff>
      <xdr:row>28</xdr:row>
      <xdr:rowOff>152400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opLeftCell="A37" workbookViewId="0">
      <selection activeCell="D22" sqref="D22"/>
    </sheetView>
  </sheetViews>
  <sheetFormatPr defaultRowHeight="15"/>
  <sheetData>
    <row r="1" spans="1:9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36</v>
      </c>
      <c r="G1" s="1" t="s">
        <v>8</v>
      </c>
      <c r="H1" s="1" t="s">
        <v>9</v>
      </c>
      <c r="I1" s="1"/>
    </row>
    <row r="2" spans="1:9">
      <c r="A2" s="1" t="s">
        <v>1</v>
      </c>
      <c r="B2" s="1" t="s">
        <v>3</v>
      </c>
      <c r="C2" s="1" t="s">
        <v>3</v>
      </c>
      <c r="D2" s="1" t="s">
        <v>3</v>
      </c>
      <c r="E2" s="1" t="s">
        <v>7</v>
      </c>
      <c r="F2" s="1"/>
      <c r="G2" s="1"/>
      <c r="H2" s="1" t="s">
        <v>10</v>
      </c>
      <c r="I2" s="1"/>
    </row>
    <row r="3" spans="1:9">
      <c r="A3" s="1">
        <v>727</v>
      </c>
      <c r="B3">
        <v>24</v>
      </c>
      <c r="C3" s="1">
        <v>41</v>
      </c>
      <c r="D3" s="1">
        <v>112</v>
      </c>
      <c r="E3" s="2">
        <v>2.5</v>
      </c>
      <c r="F3" s="1" t="s">
        <v>37</v>
      </c>
      <c r="G3" s="2">
        <v>10</v>
      </c>
      <c r="H3" s="2">
        <v>0</v>
      </c>
      <c r="I3" s="1"/>
    </row>
    <row r="4" spans="1:9">
      <c r="A4" s="1">
        <v>728</v>
      </c>
      <c r="B4">
        <v>103</v>
      </c>
      <c r="C4" s="1">
        <v>180</v>
      </c>
      <c r="D4" s="1">
        <v>189</v>
      </c>
      <c r="E4" s="2">
        <v>6.17</v>
      </c>
      <c r="F4" s="1" t="s">
        <v>14</v>
      </c>
      <c r="G4" s="2">
        <v>0</v>
      </c>
      <c r="H4" s="2">
        <v>25</v>
      </c>
      <c r="I4" s="1"/>
    </row>
    <row r="5" spans="1:9">
      <c r="A5" s="1">
        <v>729</v>
      </c>
      <c r="B5">
        <v>34</v>
      </c>
      <c r="C5" s="1">
        <v>68</v>
      </c>
      <c r="D5" s="1">
        <v>90</v>
      </c>
      <c r="E5" s="2">
        <v>2</v>
      </c>
      <c r="F5" s="1" t="s">
        <v>14</v>
      </c>
      <c r="G5" s="2">
        <v>20</v>
      </c>
      <c r="H5" s="2">
        <v>10</v>
      </c>
      <c r="I5" s="1"/>
    </row>
    <row r="6" spans="1:9">
      <c r="A6" s="1">
        <v>730</v>
      </c>
      <c r="B6">
        <v>13</v>
      </c>
      <c r="C6" s="2">
        <v>25</v>
      </c>
      <c r="D6" s="2">
        <v>31</v>
      </c>
      <c r="E6" s="2">
        <v>0.78</v>
      </c>
      <c r="F6" s="2" t="s">
        <v>37</v>
      </c>
      <c r="G6" s="2">
        <v>15</v>
      </c>
      <c r="H6" s="2">
        <v>0</v>
      </c>
      <c r="I6" s="1"/>
    </row>
    <row r="7" spans="1:9">
      <c r="A7" s="1">
        <v>731</v>
      </c>
      <c r="B7">
        <v>60</v>
      </c>
      <c r="C7" s="2">
        <v>260</v>
      </c>
      <c r="D7" s="2">
        <v>120</v>
      </c>
      <c r="E7" s="2">
        <v>4.3</v>
      </c>
      <c r="F7" s="1" t="s">
        <v>14</v>
      </c>
      <c r="G7" s="2">
        <v>0</v>
      </c>
      <c r="H7" s="2">
        <v>50</v>
      </c>
      <c r="I7" s="1"/>
    </row>
    <row r="8" spans="1:9">
      <c r="A8" s="1">
        <v>732</v>
      </c>
      <c r="B8">
        <v>17</v>
      </c>
      <c r="C8" s="2">
        <v>83</v>
      </c>
      <c r="D8" s="2">
        <v>143</v>
      </c>
      <c r="E8" s="2">
        <v>3.9</v>
      </c>
      <c r="F8" s="2" t="s">
        <v>14</v>
      </c>
      <c r="G8" s="2">
        <v>30</v>
      </c>
      <c r="H8" s="2">
        <v>10</v>
      </c>
      <c r="I8" s="1"/>
    </row>
    <row r="9" spans="1:9">
      <c r="A9" s="1">
        <v>733</v>
      </c>
      <c r="B9">
        <v>25</v>
      </c>
      <c r="C9" s="2">
        <v>174</v>
      </c>
      <c r="D9" s="2">
        <v>250</v>
      </c>
      <c r="E9" s="2">
        <v>6.82</v>
      </c>
      <c r="F9" s="2" t="s">
        <v>14</v>
      </c>
      <c r="G9" s="2">
        <v>25</v>
      </c>
      <c r="H9" s="2">
        <v>10</v>
      </c>
      <c r="I9" s="1"/>
    </row>
    <row r="10" spans="1:9">
      <c r="A10" s="1">
        <v>734</v>
      </c>
      <c r="B10">
        <v>18</v>
      </c>
      <c r="C10" s="2">
        <v>21</v>
      </c>
      <c r="D10" s="2">
        <v>74</v>
      </c>
      <c r="E10" s="2">
        <v>0.64</v>
      </c>
      <c r="F10" s="2" t="s">
        <v>37</v>
      </c>
      <c r="G10" s="2">
        <v>0</v>
      </c>
      <c r="H10" s="2">
        <v>0</v>
      </c>
      <c r="I10" s="1"/>
    </row>
    <row r="11" spans="1:9">
      <c r="A11" s="1">
        <v>735</v>
      </c>
      <c r="B11">
        <v>75</v>
      </c>
      <c r="C11" s="2">
        <v>95</v>
      </c>
      <c r="D11" s="2">
        <v>145</v>
      </c>
      <c r="E11" s="2">
        <v>3.45</v>
      </c>
      <c r="F11" s="2" t="s">
        <v>14</v>
      </c>
      <c r="G11" s="2">
        <v>5</v>
      </c>
      <c r="H11" s="2">
        <v>30</v>
      </c>
      <c r="I11" s="1"/>
    </row>
    <row r="12" spans="1:9">
      <c r="A12" s="1">
        <v>736</v>
      </c>
      <c r="B12">
        <v>113</v>
      </c>
      <c r="C12" s="2">
        <v>217</v>
      </c>
      <c r="D12" s="2">
        <v>234</v>
      </c>
      <c r="E12" s="2">
        <v>6.13</v>
      </c>
      <c r="F12" s="2" t="s">
        <v>14</v>
      </c>
      <c r="G12" s="2">
        <v>20</v>
      </c>
      <c r="H12" s="2">
        <v>35</v>
      </c>
      <c r="I12" s="1" t="s">
        <v>38</v>
      </c>
    </row>
    <row r="13" spans="1:9">
      <c r="A13" s="1">
        <v>737</v>
      </c>
      <c r="B13">
        <v>49</v>
      </c>
      <c r="C13" s="2">
        <v>69</v>
      </c>
      <c r="D13" s="2">
        <v>93</v>
      </c>
      <c r="E13" s="2">
        <v>3.1</v>
      </c>
      <c r="F13" s="2" t="s">
        <v>23</v>
      </c>
      <c r="G13" s="2">
        <v>0</v>
      </c>
      <c r="H13" s="2">
        <v>40</v>
      </c>
    </row>
    <row r="14" spans="1:9">
      <c r="A14" s="1">
        <v>738</v>
      </c>
      <c r="B14">
        <v>45</v>
      </c>
      <c r="C14" s="2">
        <v>113</v>
      </c>
      <c r="D14" s="2">
        <v>135</v>
      </c>
      <c r="E14" s="2">
        <v>4.8</v>
      </c>
      <c r="F14" s="2" t="s">
        <v>23</v>
      </c>
      <c r="G14" s="2">
        <v>25</v>
      </c>
      <c r="H14" s="2">
        <v>15</v>
      </c>
      <c r="I14" s="1"/>
    </row>
    <row r="15" spans="1:9">
      <c r="A15" s="1">
        <v>739</v>
      </c>
      <c r="B15">
        <v>22</v>
      </c>
      <c r="C15" s="2">
        <v>24</v>
      </c>
      <c r="D15" s="2">
        <v>43</v>
      </c>
      <c r="E15" s="2">
        <v>1.1499999999999999</v>
      </c>
      <c r="F15" s="2" t="s">
        <v>37</v>
      </c>
      <c r="G15" s="2">
        <v>5</v>
      </c>
      <c r="H15" s="2">
        <v>0</v>
      </c>
      <c r="I15" s="1"/>
    </row>
    <row r="16" spans="1:9">
      <c r="A16" s="1">
        <v>740</v>
      </c>
      <c r="C16" s="1"/>
      <c r="D16" s="1" t="s">
        <v>35</v>
      </c>
      <c r="E16" s="1"/>
      <c r="F16" s="2"/>
      <c r="H16" s="1"/>
      <c r="I16" s="1"/>
    </row>
    <row r="17" spans="1:9">
      <c r="A17" s="1">
        <v>741</v>
      </c>
      <c r="B17">
        <v>108</v>
      </c>
      <c r="C17" s="2">
        <v>174</v>
      </c>
      <c r="D17" s="2">
        <v>166</v>
      </c>
      <c r="E17" s="2">
        <v>4.3</v>
      </c>
      <c r="F17" s="2" t="s">
        <v>14</v>
      </c>
      <c r="G17" s="2">
        <v>10</v>
      </c>
      <c r="H17" s="2">
        <v>20</v>
      </c>
      <c r="I17" s="1"/>
    </row>
    <row r="18" spans="1:9">
      <c r="A18" s="1">
        <v>742</v>
      </c>
      <c r="B18">
        <v>30</v>
      </c>
      <c r="C18" s="2">
        <v>116</v>
      </c>
      <c r="D18" s="2">
        <v>79</v>
      </c>
      <c r="E18" s="2">
        <v>3.61</v>
      </c>
      <c r="F18" s="2" t="s">
        <v>14</v>
      </c>
      <c r="G18" s="2">
        <v>15</v>
      </c>
      <c r="H18" s="2">
        <v>25</v>
      </c>
      <c r="I18" s="1"/>
    </row>
    <row r="19" spans="1:9">
      <c r="A19" s="1">
        <v>743</v>
      </c>
      <c r="B19">
        <v>97</v>
      </c>
      <c r="C19" s="2">
        <v>165</v>
      </c>
      <c r="D19" s="2">
        <v>165</v>
      </c>
      <c r="E19" s="2">
        <v>5.12</v>
      </c>
      <c r="F19" s="2" t="s">
        <v>23</v>
      </c>
      <c r="G19" s="2">
        <v>15</v>
      </c>
      <c r="H19" s="2">
        <v>20</v>
      </c>
      <c r="I19" s="1"/>
    </row>
    <row r="20" spans="1:9">
      <c r="A20" s="1">
        <v>744</v>
      </c>
      <c r="B20">
        <v>61</v>
      </c>
      <c r="C20" s="2">
        <v>165</v>
      </c>
      <c r="D20" s="2">
        <v>237</v>
      </c>
      <c r="E20" s="2">
        <v>8.1</v>
      </c>
      <c r="F20" s="2" t="s">
        <v>23</v>
      </c>
      <c r="G20" s="2">
        <v>50</v>
      </c>
      <c r="H20" s="2">
        <v>10</v>
      </c>
      <c r="I20" s="1"/>
    </row>
    <row r="21" spans="1:9">
      <c r="A21" s="1">
        <v>745</v>
      </c>
      <c r="B21">
        <v>24</v>
      </c>
      <c r="C21" s="2">
        <v>98</v>
      </c>
      <c r="D21" s="2">
        <v>93</v>
      </c>
      <c r="E21" s="2">
        <v>4.47</v>
      </c>
      <c r="F21" s="2" t="s">
        <v>14</v>
      </c>
      <c r="G21" s="2">
        <v>5</v>
      </c>
      <c r="H21" s="2">
        <v>30</v>
      </c>
      <c r="I21" s="1"/>
    </row>
    <row r="22" spans="1:9">
      <c r="A22" s="1">
        <v>746</v>
      </c>
      <c r="B22" s="5">
        <v>43</v>
      </c>
      <c r="C22" s="2">
        <v>380</v>
      </c>
      <c r="D22" s="2">
        <v>254</v>
      </c>
      <c r="E22" s="2">
        <v>8.64</v>
      </c>
      <c r="F22" s="2" t="s">
        <v>23</v>
      </c>
      <c r="G22" s="2">
        <v>10</v>
      </c>
      <c r="H22" s="2">
        <v>10</v>
      </c>
      <c r="I22" s="1"/>
    </row>
    <row r="23" spans="1:9">
      <c r="A23" s="1">
        <v>747</v>
      </c>
      <c r="B23">
        <v>9</v>
      </c>
      <c r="C23" s="2">
        <v>11</v>
      </c>
      <c r="D23" s="2">
        <v>17</v>
      </c>
      <c r="E23" s="2">
        <v>0.34</v>
      </c>
      <c r="F23" s="1"/>
      <c r="G23" s="2">
        <v>0</v>
      </c>
      <c r="H23" s="2">
        <v>0</v>
      </c>
      <c r="I23" s="1"/>
    </row>
    <row r="24" spans="1:9">
      <c r="A24" s="1">
        <v>748</v>
      </c>
      <c r="B24">
        <v>74</v>
      </c>
      <c r="C24" s="2">
        <v>187</v>
      </c>
      <c r="D24" s="2">
        <v>187</v>
      </c>
      <c r="E24" s="2">
        <v>5.51</v>
      </c>
      <c r="F24" s="2" t="s">
        <v>23</v>
      </c>
      <c r="G24" s="2">
        <v>5</v>
      </c>
      <c r="H24" s="2">
        <v>20</v>
      </c>
      <c r="I24" s="1"/>
    </row>
    <row r="25" spans="1:9">
      <c r="A25" s="1">
        <v>749</v>
      </c>
      <c r="C25" s="1"/>
      <c r="D25" s="1" t="s">
        <v>35</v>
      </c>
      <c r="F25" s="2"/>
      <c r="H25" s="1"/>
      <c r="I25" s="1"/>
    </row>
    <row r="26" spans="1:9">
      <c r="A26" s="1">
        <v>750</v>
      </c>
      <c r="B26">
        <v>83</v>
      </c>
      <c r="C26" s="2">
        <v>92</v>
      </c>
      <c r="D26" s="2">
        <v>120</v>
      </c>
      <c r="E26" s="2">
        <v>5.62</v>
      </c>
      <c r="F26" s="2" t="s">
        <v>14</v>
      </c>
      <c r="G26" s="2">
        <v>0</v>
      </c>
      <c r="H26" s="2">
        <v>20</v>
      </c>
      <c r="I26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L22" sqref="L22:N22"/>
    </sheetView>
  </sheetViews>
  <sheetFormatPr defaultRowHeight="15"/>
  <cols>
    <col min="5" max="5" width="10" bestFit="1" customWidth="1"/>
    <col min="6" max="6" width="6.42578125" bestFit="1" customWidth="1"/>
    <col min="7" max="7" width="11.140625" bestFit="1" customWidth="1"/>
    <col min="8" max="8" width="14.28515625" customWidth="1"/>
  </cols>
  <sheetData>
    <row r="1" spans="1:12">
      <c r="A1" s="1" t="s">
        <v>0</v>
      </c>
      <c r="B1" s="1" t="s">
        <v>2</v>
      </c>
      <c r="C1" s="1" t="s">
        <v>4</v>
      </c>
      <c r="D1" s="1" t="s">
        <v>5</v>
      </c>
      <c r="E1" s="1" t="s">
        <v>6</v>
      </c>
      <c r="F1" s="1" t="s">
        <v>13</v>
      </c>
      <c r="G1" s="1" t="s">
        <v>8</v>
      </c>
      <c r="H1" s="1" t="s">
        <v>11</v>
      </c>
      <c r="I1" s="1" t="s">
        <v>27</v>
      </c>
      <c r="J1" s="1" t="s">
        <v>26</v>
      </c>
      <c r="K1" s="1"/>
    </row>
    <row r="2" spans="1:12">
      <c r="A2" s="1" t="s">
        <v>1</v>
      </c>
      <c r="B2" s="1" t="s">
        <v>3</v>
      </c>
      <c r="C2" s="1" t="s">
        <v>3</v>
      </c>
      <c r="D2" s="1" t="s">
        <v>3</v>
      </c>
      <c r="E2" s="1" t="s">
        <v>7</v>
      </c>
      <c r="F2" s="1"/>
      <c r="G2" s="1"/>
      <c r="H2" s="1"/>
      <c r="I2" s="1" t="s">
        <v>10</v>
      </c>
      <c r="J2" s="1"/>
      <c r="K2" s="1"/>
    </row>
    <row r="3" spans="1:12">
      <c r="A3" s="1">
        <v>727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2">
      <c r="A4" s="1">
        <v>728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2">
      <c r="A5" s="1">
        <v>729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2">
      <c r="A6" s="1">
        <v>730</v>
      </c>
      <c r="B6" s="1">
        <v>19</v>
      </c>
      <c r="C6" s="1">
        <v>34</v>
      </c>
      <c r="D6" s="1">
        <v>25</v>
      </c>
      <c r="E6" s="1">
        <v>0.88</v>
      </c>
      <c r="F6" s="1"/>
      <c r="G6" s="1">
        <v>35</v>
      </c>
      <c r="H6" s="1" t="s">
        <v>12</v>
      </c>
      <c r="I6" s="1">
        <v>0</v>
      </c>
      <c r="J6" s="1"/>
      <c r="K6" s="1"/>
    </row>
    <row r="7" spans="1:12">
      <c r="A7" s="1">
        <v>731</v>
      </c>
      <c r="B7" s="1">
        <v>61</v>
      </c>
      <c r="C7" s="1">
        <v>160</v>
      </c>
      <c r="D7" s="1">
        <v>129</v>
      </c>
      <c r="E7" s="1">
        <v>4.2300000000000004</v>
      </c>
      <c r="F7" s="1" t="s">
        <v>14</v>
      </c>
      <c r="G7" s="1">
        <v>15</v>
      </c>
      <c r="H7" s="1" t="s">
        <v>16</v>
      </c>
      <c r="I7" s="1">
        <v>5</v>
      </c>
      <c r="J7" s="1"/>
      <c r="K7" s="1" t="s">
        <v>15</v>
      </c>
    </row>
    <row r="8" spans="1:12">
      <c r="A8" s="1">
        <v>732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>
      <c r="A9" s="1">
        <v>733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>
      <c r="A10" s="1">
        <v>734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2">
      <c r="A11" s="1">
        <v>735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2">
      <c r="A12" s="1">
        <v>736</v>
      </c>
      <c r="B12" s="1">
        <v>110</v>
      </c>
      <c r="C12" s="1">
        <v>254</v>
      </c>
      <c r="D12" s="1">
        <v>243</v>
      </c>
      <c r="E12" s="1">
        <v>5.23</v>
      </c>
      <c r="F12" s="1" t="s">
        <v>17</v>
      </c>
      <c r="G12" s="1">
        <v>15</v>
      </c>
      <c r="H12" s="1" t="s">
        <v>18</v>
      </c>
      <c r="I12" s="1">
        <v>4</v>
      </c>
      <c r="J12" s="1"/>
      <c r="K12" s="1"/>
    </row>
    <row r="13" spans="1:12">
      <c r="A13" s="1">
        <v>737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>
      <c r="A14" s="1">
        <v>738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2">
      <c r="A15" s="1">
        <v>739</v>
      </c>
      <c r="B15" s="1">
        <v>22</v>
      </c>
      <c r="C15" s="1">
        <v>44</v>
      </c>
      <c r="D15" s="1">
        <v>24</v>
      </c>
      <c r="E15" s="1">
        <v>1.1100000000000001</v>
      </c>
      <c r="F15" s="1" t="s">
        <v>19</v>
      </c>
      <c r="G15" s="1">
        <v>90</v>
      </c>
      <c r="H15" s="1" t="s">
        <v>16</v>
      </c>
      <c r="I15" s="1"/>
      <c r="J15" s="1"/>
      <c r="K15" s="1"/>
      <c r="L15" t="s">
        <v>20</v>
      </c>
    </row>
    <row r="16" spans="1:12">
      <c r="A16" s="1">
        <v>740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2">
      <c r="A17" s="1">
        <v>741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2">
      <c r="A18" s="1">
        <v>742</v>
      </c>
      <c r="B18" s="1">
        <v>32</v>
      </c>
      <c r="C18" s="1">
        <v>114</v>
      </c>
      <c r="D18" s="1">
        <v>79</v>
      </c>
      <c r="E18" s="1">
        <v>3.92</v>
      </c>
      <c r="F18" s="1" t="s">
        <v>14</v>
      </c>
      <c r="G18" s="1">
        <v>8</v>
      </c>
      <c r="H18" s="1" t="s">
        <v>21</v>
      </c>
      <c r="I18" s="1">
        <v>0</v>
      </c>
      <c r="J18" s="1"/>
      <c r="K18" s="1"/>
      <c r="L18" t="s">
        <v>22</v>
      </c>
    </row>
    <row r="19" spans="1:12">
      <c r="A19" s="1">
        <v>743</v>
      </c>
      <c r="B19" s="1">
        <v>108</v>
      </c>
      <c r="C19" s="1">
        <v>176</v>
      </c>
      <c r="D19" s="1">
        <v>187</v>
      </c>
      <c r="E19" s="1">
        <v>5.37</v>
      </c>
      <c r="F19" s="1" t="s">
        <v>23</v>
      </c>
      <c r="G19" s="1">
        <v>8</v>
      </c>
      <c r="H19" s="1" t="s">
        <v>12</v>
      </c>
      <c r="I19" s="1">
        <v>25</v>
      </c>
      <c r="J19" s="1"/>
      <c r="K19" s="1"/>
      <c r="L19" t="s">
        <v>24</v>
      </c>
    </row>
    <row r="20" spans="1:12">
      <c r="A20" s="1">
        <v>744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2">
      <c r="A21" s="1">
        <v>745</v>
      </c>
      <c r="B21" s="1">
        <v>33</v>
      </c>
      <c r="C21" s="1">
        <v>127</v>
      </c>
      <c r="D21" s="1">
        <v>102</v>
      </c>
      <c r="E21" s="1">
        <v>4.3</v>
      </c>
      <c r="F21" s="1" t="s">
        <v>14</v>
      </c>
      <c r="G21" s="1">
        <v>1</v>
      </c>
      <c r="H21" s="1" t="s">
        <v>25</v>
      </c>
      <c r="I21" s="1">
        <v>3</v>
      </c>
      <c r="J21" s="1">
        <v>5</v>
      </c>
      <c r="K21" s="1"/>
    </row>
    <row r="22" spans="1:12">
      <c r="A22" s="1">
        <v>746</v>
      </c>
      <c r="B22" s="2">
        <v>40</v>
      </c>
      <c r="C22" s="1">
        <v>250</v>
      </c>
      <c r="D22" s="1">
        <v>350</v>
      </c>
      <c r="E22" s="1">
        <v>8.25</v>
      </c>
      <c r="F22" s="1" t="s">
        <v>23</v>
      </c>
      <c r="G22" s="1">
        <v>15</v>
      </c>
      <c r="H22" s="1" t="s">
        <v>28</v>
      </c>
      <c r="I22" s="1"/>
      <c r="J22" s="1">
        <v>0</v>
      </c>
      <c r="K22" s="1"/>
    </row>
    <row r="23" spans="1:12">
      <c r="A23" s="1">
        <v>747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2">
      <c r="A24" s="1">
        <v>748</v>
      </c>
      <c r="B24" s="1">
        <v>93</v>
      </c>
      <c r="C24" s="1">
        <v>209</v>
      </c>
      <c r="D24" s="1">
        <v>177</v>
      </c>
      <c r="E24" s="1">
        <v>4.9400000000000004</v>
      </c>
      <c r="F24" s="1" t="s">
        <v>23</v>
      </c>
      <c r="G24" s="1">
        <v>5</v>
      </c>
      <c r="H24" s="1" t="s">
        <v>12</v>
      </c>
      <c r="I24" s="1"/>
      <c r="J24" s="1">
        <v>15</v>
      </c>
      <c r="K24" s="1"/>
    </row>
    <row r="25" spans="1:12">
      <c r="A25" s="1">
        <v>749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2">
      <c r="A26" s="1">
        <v>750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8" spans="1:12">
      <c r="B28" t="s">
        <v>29</v>
      </c>
    </row>
    <row r="30" spans="1:12">
      <c r="B30" t="s">
        <v>30</v>
      </c>
    </row>
    <row r="31" spans="1:12">
      <c r="B31" t="s">
        <v>31</v>
      </c>
    </row>
    <row r="32" spans="1:12">
      <c r="B32" t="s">
        <v>32</v>
      </c>
    </row>
    <row r="34" spans="2:3">
      <c r="B34" t="s">
        <v>33</v>
      </c>
    </row>
    <row r="35" spans="2:3">
      <c r="C35" t="s">
        <v>34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workbookViewId="0">
      <selection activeCell="N1" sqref="N1:N10"/>
    </sheetView>
  </sheetViews>
  <sheetFormatPr defaultRowHeight="15"/>
  <cols>
    <col min="2" max="2" width="12.7109375" bestFit="1" customWidth="1"/>
    <col min="3" max="3" width="12.85546875" bestFit="1" customWidth="1"/>
    <col min="5" max="5" width="14.85546875" customWidth="1"/>
    <col min="14" max="14" width="12" bestFit="1" customWidth="1"/>
  </cols>
  <sheetData>
    <row r="1" spans="1:24">
      <c r="A1" s="1" t="s">
        <v>0</v>
      </c>
      <c r="B1" s="1" t="s">
        <v>39</v>
      </c>
      <c r="C1" s="1" t="s">
        <v>40</v>
      </c>
      <c r="D1" s="1" t="s">
        <v>41</v>
      </c>
      <c r="E1" s="1" t="s">
        <v>42</v>
      </c>
      <c r="F1" s="1" t="s">
        <v>43</v>
      </c>
      <c r="G1" s="1" t="s">
        <v>44</v>
      </c>
      <c r="H1" s="1" t="s">
        <v>45</v>
      </c>
      <c r="I1" s="1" t="s">
        <v>46</v>
      </c>
      <c r="J1" s="1" t="s">
        <v>0</v>
      </c>
      <c r="K1" s="1" t="s">
        <v>2</v>
      </c>
      <c r="L1" s="1" t="s">
        <v>4</v>
      </c>
      <c r="M1" s="1" t="s">
        <v>5</v>
      </c>
      <c r="N1" s="1" t="s">
        <v>6</v>
      </c>
      <c r="O1" s="1" t="s">
        <v>36</v>
      </c>
      <c r="P1" s="1" t="s">
        <v>8</v>
      </c>
      <c r="Q1" s="1" t="s">
        <v>9</v>
      </c>
      <c r="S1" t="s">
        <v>47</v>
      </c>
      <c r="T1" t="s">
        <v>67</v>
      </c>
      <c r="U1" t="s">
        <v>68</v>
      </c>
      <c r="V1" t="s">
        <v>48</v>
      </c>
    </row>
    <row r="2" spans="1:24">
      <c r="A2" s="1">
        <v>730</v>
      </c>
      <c r="B2" s="1">
        <v>19</v>
      </c>
      <c r="C2" s="1">
        <v>34</v>
      </c>
      <c r="D2" s="1">
        <v>25</v>
      </c>
      <c r="E2" s="1">
        <v>0.88</v>
      </c>
      <c r="F2" s="1"/>
      <c r="G2" s="1">
        <v>35</v>
      </c>
      <c r="H2" s="1">
        <v>0</v>
      </c>
      <c r="I2" s="1"/>
      <c r="J2" s="1">
        <v>730</v>
      </c>
      <c r="K2">
        <v>13</v>
      </c>
      <c r="L2" s="2">
        <v>25</v>
      </c>
      <c r="M2" s="2">
        <v>31</v>
      </c>
      <c r="N2" s="2">
        <v>0.78</v>
      </c>
      <c r="O2" s="2" t="s">
        <v>37</v>
      </c>
      <c r="P2" s="2">
        <v>15</v>
      </c>
      <c r="Q2" s="2">
        <v>0</v>
      </c>
      <c r="S2">
        <f>B2-K2</f>
        <v>6</v>
      </c>
      <c r="T2">
        <f>C2-L2</f>
        <v>9</v>
      </c>
      <c r="U2">
        <f>D2-M2</f>
        <v>-6</v>
      </c>
      <c r="V2">
        <f>E2-N2</f>
        <v>9.9999999999999978E-2</v>
      </c>
    </row>
    <row r="3" spans="1:24">
      <c r="A3" s="1">
        <v>731</v>
      </c>
      <c r="B3" s="1">
        <v>61</v>
      </c>
      <c r="C3" s="1">
        <v>160</v>
      </c>
      <c r="D3" s="1">
        <v>129</v>
      </c>
      <c r="E3" s="1">
        <v>4.2300000000000004</v>
      </c>
      <c r="F3" s="1" t="s">
        <v>14</v>
      </c>
      <c r="G3" s="1">
        <v>15</v>
      </c>
      <c r="H3" s="1">
        <v>5</v>
      </c>
      <c r="I3" s="1"/>
      <c r="J3" s="1">
        <v>731</v>
      </c>
      <c r="K3">
        <v>60</v>
      </c>
      <c r="L3" s="2">
        <v>260</v>
      </c>
      <c r="M3" s="2">
        <v>120</v>
      </c>
      <c r="N3" s="2">
        <v>4.3</v>
      </c>
      <c r="O3" s="1" t="s">
        <v>14</v>
      </c>
      <c r="P3" s="2">
        <v>0</v>
      </c>
      <c r="Q3" s="2">
        <v>50</v>
      </c>
      <c r="S3">
        <f t="shared" ref="S3:V11" si="0">B3-K3</f>
        <v>1</v>
      </c>
      <c r="T3">
        <f t="shared" ref="T3:T10" si="1">C3-L3</f>
        <v>-100</v>
      </c>
      <c r="U3">
        <f t="shared" ref="U3:U10" si="2">D3-M3</f>
        <v>9</v>
      </c>
      <c r="V3">
        <f t="shared" ref="V3:V10" si="3">E3-N3</f>
        <v>-6.9999999999999396E-2</v>
      </c>
    </row>
    <row r="4" spans="1:24">
      <c r="A4" s="1">
        <v>736</v>
      </c>
      <c r="B4" s="1">
        <v>110</v>
      </c>
      <c r="C4" s="1">
        <v>254</v>
      </c>
      <c r="D4" s="1">
        <v>243</v>
      </c>
      <c r="E4" s="1">
        <v>5.23</v>
      </c>
      <c r="F4" s="1" t="s">
        <v>17</v>
      </c>
      <c r="G4" s="1">
        <v>15</v>
      </c>
      <c r="H4" s="1">
        <v>4</v>
      </c>
      <c r="I4" s="1"/>
      <c r="J4" s="1">
        <v>736</v>
      </c>
      <c r="K4">
        <v>113</v>
      </c>
      <c r="L4" s="2">
        <v>217</v>
      </c>
      <c r="M4" s="2">
        <v>234</v>
      </c>
      <c r="N4" s="2">
        <v>6.13</v>
      </c>
      <c r="O4" s="2" t="s">
        <v>14</v>
      </c>
      <c r="P4" s="2">
        <v>20</v>
      </c>
      <c r="Q4" s="2">
        <v>35</v>
      </c>
      <c r="S4">
        <f t="shared" si="0"/>
        <v>-3</v>
      </c>
      <c r="T4">
        <f t="shared" si="1"/>
        <v>37</v>
      </c>
      <c r="U4">
        <f t="shared" si="2"/>
        <v>9</v>
      </c>
      <c r="V4">
        <f t="shared" si="3"/>
        <v>-0.89999999999999947</v>
      </c>
    </row>
    <row r="5" spans="1:24">
      <c r="A5" s="1">
        <v>739</v>
      </c>
      <c r="B5" s="1">
        <v>22</v>
      </c>
      <c r="C5" s="1">
        <v>44</v>
      </c>
      <c r="D5" s="1">
        <v>24</v>
      </c>
      <c r="E5" s="1">
        <v>1.1100000000000001</v>
      </c>
      <c r="F5" s="1" t="s">
        <v>19</v>
      </c>
      <c r="G5" s="1">
        <v>90</v>
      </c>
      <c r="H5" s="1"/>
      <c r="I5" s="1"/>
      <c r="J5" s="1">
        <v>739</v>
      </c>
      <c r="K5">
        <v>22</v>
      </c>
      <c r="L5" s="2">
        <v>24</v>
      </c>
      <c r="M5" s="2">
        <v>43</v>
      </c>
      <c r="N5" s="2">
        <v>1.1499999999999999</v>
      </c>
      <c r="O5" s="2" t="s">
        <v>37</v>
      </c>
      <c r="P5" s="2">
        <v>5</v>
      </c>
      <c r="Q5" s="2">
        <v>0</v>
      </c>
      <c r="S5">
        <f t="shared" si="0"/>
        <v>0</v>
      </c>
      <c r="T5">
        <f t="shared" si="1"/>
        <v>20</v>
      </c>
      <c r="U5">
        <f t="shared" si="2"/>
        <v>-19</v>
      </c>
      <c r="V5">
        <f t="shared" si="3"/>
        <v>-3.9999999999999813E-2</v>
      </c>
    </row>
    <row r="6" spans="1:24">
      <c r="A6" s="1">
        <v>742</v>
      </c>
      <c r="B6" s="1">
        <v>32</v>
      </c>
      <c r="C6" s="1">
        <v>114</v>
      </c>
      <c r="D6" s="1">
        <v>79</v>
      </c>
      <c r="E6" s="1">
        <v>3.92</v>
      </c>
      <c r="F6" s="1" t="s">
        <v>14</v>
      </c>
      <c r="G6" s="1">
        <v>8</v>
      </c>
      <c r="H6" s="1">
        <v>0</v>
      </c>
      <c r="I6" s="1"/>
      <c r="J6" s="1">
        <v>742</v>
      </c>
      <c r="K6">
        <v>30</v>
      </c>
      <c r="L6" s="2">
        <v>116</v>
      </c>
      <c r="M6" s="2">
        <v>79</v>
      </c>
      <c r="N6" s="2">
        <v>3.61</v>
      </c>
      <c r="O6" s="2" t="s">
        <v>14</v>
      </c>
      <c r="P6" s="2">
        <v>15</v>
      </c>
      <c r="Q6" s="2">
        <v>25</v>
      </c>
      <c r="S6">
        <f t="shared" si="0"/>
        <v>2</v>
      </c>
      <c r="T6">
        <f t="shared" si="1"/>
        <v>-2</v>
      </c>
      <c r="U6">
        <f t="shared" si="2"/>
        <v>0</v>
      </c>
      <c r="V6">
        <f t="shared" si="3"/>
        <v>0.31000000000000005</v>
      </c>
    </row>
    <row r="7" spans="1:24">
      <c r="A7" s="1">
        <v>743</v>
      </c>
      <c r="B7" s="1">
        <v>108</v>
      </c>
      <c r="C7" s="1">
        <v>176</v>
      </c>
      <c r="D7" s="1">
        <v>187</v>
      </c>
      <c r="E7" s="1">
        <v>5.37</v>
      </c>
      <c r="F7" s="1" t="s">
        <v>23</v>
      </c>
      <c r="G7" s="1">
        <v>8</v>
      </c>
      <c r="H7" s="1">
        <v>25</v>
      </c>
      <c r="I7" s="1"/>
      <c r="J7" s="1">
        <v>743</v>
      </c>
      <c r="K7">
        <v>97</v>
      </c>
      <c r="L7" s="2">
        <v>165</v>
      </c>
      <c r="M7" s="2">
        <v>165</v>
      </c>
      <c r="N7" s="2">
        <v>5.12</v>
      </c>
      <c r="O7" s="2" t="s">
        <v>23</v>
      </c>
      <c r="P7" s="2">
        <v>15</v>
      </c>
      <c r="Q7" s="2">
        <v>20</v>
      </c>
      <c r="S7">
        <f t="shared" si="0"/>
        <v>11</v>
      </c>
      <c r="T7">
        <f t="shared" si="1"/>
        <v>11</v>
      </c>
      <c r="U7">
        <f t="shared" si="2"/>
        <v>22</v>
      </c>
      <c r="V7">
        <f t="shared" si="3"/>
        <v>0.25</v>
      </c>
    </row>
    <row r="8" spans="1:24">
      <c r="A8" s="1">
        <v>745</v>
      </c>
      <c r="B8" s="1">
        <v>33</v>
      </c>
      <c r="C8" s="1">
        <v>127</v>
      </c>
      <c r="D8" s="1">
        <v>102</v>
      </c>
      <c r="E8" s="1">
        <v>4.3</v>
      </c>
      <c r="F8" s="1" t="s">
        <v>14</v>
      </c>
      <c r="G8" s="1">
        <v>1</v>
      </c>
      <c r="H8" s="1">
        <v>3</v>
      </c>
      <c r="I8" s="1">
        <v>5</v>
      </c>
      <c r="J8" s="1">
        <v>745</v>
      </c>
      <c r="K8">
        <v>24</v>
      </c>
      <c r="L8" s="2">
        <v>98</v>
      </c>
      <c r="M8" s="2">
        <v>93</v>
      </c>
      <c r="N8" s="2">
        <v>4.47</v>
      </c>
      <c r="O8" s="2" t="s">
        <v>14</v>
      </c>
      <c r="P8" s="2">
        <v>5</v>
      </c>
      <c r="Q8" s="2">
        <v>30</v>
      </c>
      <c r="S8">
        <f t="shared" si="0"/>
        <v>9</v>
      </c>
      <c r="T8">
        <f t="shared" si="1"/>
        <v>29</v>
      </c>
      <c r="U8">
        <f t="shared" si="2"/>
        <v>9</v>
      </c>
      <c r="V8">
        <f t="shared" si="3"/>
        <v>-0.16999999999999993</v>
      </c>
    </row>
    <row r="9" spans="1:24">
      <c r="A9" s="1">
        <v>746</v>
      </c>
      <c r="B9" s="1">
        <v>40</v>
      </c>
      <c r="C9" s="1">
        <v>250</v>
      </c>
      <c r="D9" s="1">
        <v>350</v>
      </c>
      <c r="E9" s="1">
        <v>8.25</v>
      </c>
      <c r="F9" s="1" t="s">
        <v>23</v>
      </c>
      <c r="G9" s="1">
        <v>15</v>
      </c>
      <c r="H9" s="1"/>
      <c r="I9" s="1">
        <v>0</v>
      </c>
      <c r="J9" s="1">
        <v>746</v>
      </c>
      <c r="K9">
        <v>43</v>
      </c>
      <c r="L9" s="2">
        <v>380</v>
      </c>
      <c r="M9" s="2">
        <v>254</v>
      </c>
      <c r="N9" s="2">
        <v>8.64</v>
      </c>
      <c r="O9" s="2" t="s">
        <v>23</v>
      </c>
      <c r="P9" s="2">
        <v>10</v>
      </c>
      <c r="Q9" s="2">
        <v>10</v>
      </c>
      <c r="S9">
        <f t="shared" si="0"/>
        <v>-3</v>
      </c>
      <c r="T9">
        <f t="shared" si="1"/>
        <v>-130</v>
      </c>
      <c r="U9">
        <f t="shared" si="2"/>
        <v>96</v>
      </c>
      <c r="V9">
        <f t="shared" si="3"/>
        <v>-0.39000000000000057</v>
      </c>
    </row>
    <row r="10" spans="1:24">
      <c r="A10" s="1">
        <v>748</v>
      </c>
      <c r="B10" s="1">
        <v>93</v>
      </c>
      <c r="C10" s="1">
        <v>209</v>
      </c>
      <c r="D10" s="1">
        <v>177</v>
      </c>
      <c r="E10" s="1">
        <v>4.9400000000000004</v>
      </c>
      <c r="F10" s="1" t="s">
        <v>23</v>
      </c>
      <c r="G10" s="1">
        <v>5</v>
      </c>
      <c r="H10" s="1"/>
      <c r="I10" s="1">
        <v>15</v>
      </c>
      <c r="J10" s="1">
        <v>748</v>
      </c>
      <c r="K10">
        <v>74</v>
      </c>
      <c r="L10" s="2">
        <v>187</v>
      </c>
      <c r="M10" s="2">
        <v>187</v>
      </c>
      <c r="N10" s="2">
        <v>5.51</v>
      </c>
      <c r="O10" s="2" t="s">
        <v>23</v>
      </c>
      <c r="P10" s="2">
        <v>5</v>
      </c>
      <c r="Q10" s="2">
        <v>20</v>
      </c>
      <c r="S10">
        <f t="shared" si="0"/>
        <v>19</v>
      </c>
      <c r="T10">
        <f t="shared" si="1"/>
        <v>22</v>
      </c>
      <c r="U10">
        <f t="shared" si="2"/>
        <v>-10</v>
      </c>
      <c r="V10">
        <f t="shared" si="3"/>
        <v>-0.5699999999999994</v>
      </c>
    </row>
    <row r="11" spans="1:24">
      <c r="B11">
        <f>AVERAGE(B2:B10)</f>
        <v>57.555555555555557</v>
      </c>
      <c r="C11">
        <f t="shared" ref="C11:Q11" si="4">AVERAGE(C2:C10)</f>
        <v>152</v>
      </c>
      <c r="D11">
        <f t="shared" si="4"/>
        <v>146.22222222222223</v>
      </c>
      <c r="E11">
        <f t="shared" si="4"/>
        <v>4.2477777777777774</v>
      </c>
      <c r="G11">
        <f t="shared" si="4"/>
        <v>21.333333333333332</v>
      </c>
      <c r="H11">
        <f t="shared" si="4"/>
        <v>6.166666666666667</v>
      </c>
      <c r="I11">
        <f t="shared" si="4"/>
        <v>6.666666666666667</v>
      </c>
      <c r="J11">
        <f t="shared" si="4"/>
        <v>740</v>
      </c>
      <c r="K11">
        <f t="shared" si="4"/>
        <v>52.888888888888886</v>
      </c>
      <c r="L11">
        <f t="shared" si="4"/>
        <v>163.55555555555554</v>
      </c>
      <c r="M11">
        <f t="shared" si="4"/>
        <v>134</v>
      </c>
      <c r="N11">
        <f t="shared" si="4"/>
        <v>4.4122222222222227</v>
      </c>
      <c r="P11">
        <f t="shared" si="4"/>
        <v>10</v>
      </c>
      <c r="Q11">
        <f t="shared" si="4"/>
        <v>21.111111111111111</v>
      </c>
      <c r="S11">
        <f t="shared" si="0"/>
        <v>4.6666666666666714</v>
      </c>
      <c r="T11">
        <f t="shared" si="0"/>
        <v>-11.555555555555543</v>
      </c>
      <c r="U11">
        <f t="shared" si="0"/>
        <v>12.222222222222229</v>
      </c>
      <c r="V11">
        <f t="shared" si="0"/>
        <v>-0.16444444444444528</v>
      </c>
    </row>
    <row r="13" spans="1:24">
      <c r="S13">
        <f>B11-K11</f>
        <v>4.6666666666666714</v>
      </c>
      <c r="T13">
        <f>C11-L11</f>
        <v>-11.555555555555543</v>
      </c>
      <c r="U13">
        <v>12.222222222222229</v>
      </c>
      <c r="V13">
        <v>-0.16444444444444528</v>
      </c>
    </row>
    <row r="14" spans="1:24">
      <c r="S14">
        <f>S13/12</f>
        <v>0.38888888888888928</v>
      </c>
      <c r="T14">
        <f>T13/12</f>
        <v>-0.96296296296296191</v>
      </c>
      <c r="U14">
        <f>U13/12</f>
        <v>1.018518518518519</v>
      </c>
      <c r="V14">
        <f>V13/12</f>
        <v>-1.3703703703703773E-2</v>
      </c>
      <c r="W14" s="3">
        <f>AVERAGE(S14:V14)</f>
        <v>0.10768518518518566</v>
      </c>
      <c r="X14" s="3" t="s">
        <v>69</v>
      </c>
    </row>
    <row r="15" spans="1:24">
      <c r="B15" t="s">
        <v>49</v>
      </c>
      <c r="W15" t="s">
        <v>70</v>
      </c>
    </row>
    <row r="16" spans="1:24">
      <c r="B16" s="3">
        <v>2012</v>
      </c>
      <c r="K16" s="3">
        <v>2000</v>
      </c>
      <c r="S16" t="s">
        <v>51</v>
      </c>
    </row>
    <row r="17" spans="2:25">
      <c r="B17">
        <f>PRODUCT(B2)*(B2)*(3.14)*(2)</f>
        <v>2267.08</v>
      </c>
      <c r="K17">
        <f>PRODUCT(K2)*(K2)*(3.14)*(2)</f>
        <v>1061.32</v>
      </c>
      <c r="S17">
        <f>B17-K17</f>
        <v>1205.76</v>
      </c>
    </row>
    <row r="18" spans="2:25">
      <c r="B18">
        <f t="shared" ref="B18:B26" si="5">PRODUCT(B3)*(B3)*(3.14)*(2)</f>
        <v>23367.88</v>
      </c>
      <c r="K18">
        <f t="shared" ref="K18:K26" si="6">PRODUCT(K3)*(K3)*(3.14)*(2)</f>
        <v>22608</v>
      </c>
      <c r="S18">
        <f t="shared" ref="S18:S26" si="7">B18-K18</f>
        <v>759.88000000000102</v>
      </c>
    </row>
    <row r="19" spans="2:25">
      <c r="B19">
        <f t="shared" si="5"/>
        <v>75988</v>
      </c>
      <c r="K19">
        <f t="shared" si="6"/>
        <v>80189.320000000007</v>
      </c>
      <c r="S19">
        <f t="shared" si="7"/>
        <v>-4201.320000000007</v>
      </c>
    </row>
    <row r="20" spans="2:25">
      <c r="B20">
        <f t="shared" si="5"/>
        <v>3039.52</v>
      </c>
      <c r="K20">
        <f t="shared" si="6"/>
        <v>3039.52</v>
      </c>
      <c r="S20">
        <f t="shared" si="7"/>
        <v>0</v>
      </c>
    </row>
    <row r="21" spans="2:25">
      <c r="B21">
        <f t="shared" si="5"/>
        <v>6430.72</v>
      </c>
      <c r="K21">
        <f t="shared" si="6"/>
        <v>5652</v>
      </c>
      <c r="S21">
        <f t="shared" si="7"/>
        <v>778.72000000000025</v>
      </c>
    </row>
    <row r="22" spans="2:25">
      <c r="B22">
        <f t="shared" si="5"/>
        <v>73249.919999999998</v>
      </c>
      <c r="K22">
        <f t="shared" si="6"/>
        <v>59088.520000000004</v>
      </c>
      <c r="S22">
        <f t="shared" si="7"/>
        <v>14161.399999999994</v>
      </c>
    </row>
    <row r="23" spans="2:25">
      <c r="B23">
        <f t="shared" si="5"/>
        <v>6838.92</v>
      </c>
      <c r="K23">
        <f t="shared" si="6"/>
        <v>3617.28</v>
      </c>
      <c r="S23">
        <f t="shared" si="7"/>
        <v>3221.64</v>
      </c>
    </row>
    <row r="24" spans="2:25">
      <c r="B24" s="4">
        <f t="shared" si="5"/>
        <v>10048</v>
      </c>
      <c r="K24">
        <f t="shared" si="6"/>
        <v>11611.720000000001</v>
      </c>
      <c r="S24">
        <f t="shared" si="7"/>
        <v>-1563.7200000000012</v>
      </c>
    </row>
    <row r="25" spans="2:25">
      <c r="B25">
        <f t="shared" si="5"/>
        <v>54315.72</v>
      </c>
      <c r="K25">
        <f t="shared" si="6"/>
        <v>34389.279999999999</v>
      </c>
      <c r="S25">
        <f t="shared" si="7"/>
        <v>19926.440000000002</v>
      </c>
    </row>
    <row r="26" spans="2:25">
      <c r="B26">
        <f t="shared" si="5"/>
        <v>20803.391604938271</v>
      </c>
      <c r="K26">
        <f t="shared" si="6"/>
        <v>17566.633086419752</v>
      </c>
      <c r="S26">
        <f t="shared" si="7"/>
        <v>3236.7585185185198</v>
      </c>
      <c r="U26" t="s">
        <v>71</v>
      </c>
      <c r="W26" s="3"/>
      <c r="X26" s="3"/>
      <c r="Y26" s="3"/>
    </row>
    <row r="27" spans="2:25">
      <c r="R27" t="s">
        <v>50</v>
      </c>
      <c r="S27">
        <f>AVERAGE(S17:S26)</f>
        <v>3752.5558518518505</v>
      </c>
      <c r="T27" t="s">
        <v>60</v>
      </c>
    </row>
    <row r="28" spans="2:25">
      <c r="R28" t="s">
        <v>52</v>
      </c>
      <c r="S28">
        <f>STDEV(S17:S26)</f>
        <v>7456.3996854970646</v>
      </c>
    </row>
    <row r="29" spans="2:25">
      <c r="B29" t="s">
        <v>53</v>
      </c>
      <c r="K29" t="s">
        <v>54</v>
      </c>
      <c r="N29" t="s">
        <v>61</v>
      </c>
      <c r="R29" t="s">
        <v>18</v>
      </c>
      <c r="S29">
        <f>S28/SQRT(9)</f>
        <v>2485.4665618323547</v>
      </c>
    </row>
    <row r="30" spans="2:25">
      <c r="B30" s="1">
        <v>0.88</v>
      </c>
      <c r="K30" s="2">
        <v>0.78</v>
      </c>
      <c r="N30">
        <f>B30-K30</f>
        <v>9.9999999999999978E-2</v>
      </c>
    </row>
    <row r="31" spans="2:25">
      <c r="B31" s="1">
        <v>4.2300000000000004</v>
      </c>
      <c r="K31" s="2">
        <v>4.3</v>
      </c>
      <c r="N31">
        <f t="shared" ref="N31:N38" si="8">B31-K31</f>
        <v>-6.9999999999999396E-2</v>
      </c>
    </row>
    <row r="32" spans="2:25">
      <c r="B32" s="1">
        <v>5.23</v>
      </c>
      <c r="K32" s="2">
        <v>6.13</v>
      </c>
      <c r="N32">
        <f t="shared" si="8"/>
        <v>-0.89999999999999947</v>
      </c>
    </row>
    <row r="33" spans="2:23">
      <c r="B33" s="1">
        <v>1.1100000000000001</v>
      </c>
      <c r="K33" s="2">
        <v>1.1499999999999999</v>
      </c>
      <c r="N33">
        <f t="shared" si="8"/>
        <v>-3.9999999999999813E-2</v>
      </c>
    </row>
    <row r="34" spans="2:23">
      <c r="B34" s="1">
        <v>3.92</v>
      </c>
      <c r="K34" s="2">
        <v>3.61</v>
      </c>
      <c r="N34">
        <f t="shared" si="8"/>
        <v>0.31000000000000005</v>
      </c>
    </row>
    <row r="35" spans="2:23">
      <c r="B35" s="1">
        <v>5.37</v>
      </c>
      <c r="K35" s="2">
        <v>5.12</v>
      </c>
      <c r="N35">
        <f t="shared" si="8"/>
        <v>0.25</v>
      </c>
    </row>
    <row r="36" spans="2:23">
      <c r="B36" s="1">
        <v>4.3</v>
      </c>
      <c r="K36" s="2">
        <v>4.47</v>
      </c>
      <c r="N36">
        <f t="shared" si="8"/>
        <v>-0.16999999999999993</v>
      </c>
    </row>
    <row r="37" spans="2:23">
      <c r="B37" s="1">
        <v>8.25</v>
      </c>
      <c r="K37" s="2">
        <v>8.64</v>
      </c>
      <c r="N37">
        <f t="shared" si="8"/>
        <v>-0.39000000000000057</v>
      </c>
    </row>
    <row r="38" spans="2:23">
      <c r="B38" s="1">
        <v>4.9400000000000004</v>
      </c>
      <c r="K38" s="2">
        <v>5.51</v>
      </c>
      <c r="N38">
        <f t="shared" si="8"/>
        <v>-0.5699999999999994</v>
      </c>
    </row>
    <row r="39" spans="2:23">
      <c r="N39">
        <f>AVERAGE(N30:N38)</f>
        <v>-0.16444444444444428</v>
      </c>
      <c r="O39" t="s">
        <v>62</v>
      </c>
    </row>
    <row r="41" spans="2:23">
      <c r="B41" t="s">
        <v>56</v>
      </c>
      <c r="K41" t="s">
        <v>57</v>
      </c>
      <c r="N41" t="s">
        <v>58</v>
      </c>
    </row>
    <row r="42" spans="2:23">
      <c r="B42">
        <f>(C2)*(D2)</f>
        <v>850</v>
      </c>
      <c r="K42">
        <f>(L2)*(M2)</f>
        <v>775</v>
      </c>
      <c r="N42">
        <f>B42-K42</f>
        <v>75</v>
      </c>
    </row>
    <row r="43" spans="2:23">
      <c r="B43">
        <f t="shared" ref="B43:B50" si="9">(C3)*(D3)</f>
        <v>20640</v>
      </c>
      <c r="K43">
        <f t="shared" ref="K43:K50" si="10">(L3)*(M3)</f>
        <v>31200</v>
      </c>
      <c r="N43">
        <f t="shared" ref="N43:N50" si="11">B43-K43</f>
        <v>-10560</v>
      </c>
    </row>
    <row r="44" spans="2:23">
      <c r="B44">
        <f t="shared" si="9"/>
        <v>61722</v>
      </c>
      <c r="K44">
        <f t="shared" si="10"/>
        <v>50778</v>
      </c>
      <c r="N44">
        <f t="shared" si="11"/>
        <v>10944</v>
      </c>
    </row>
    <row r="45" spans="2:23">
      <c r="B45">
        <f t="shared" si="9"/>
        <v>1056</v>
      </c>
      <c r="K45">
        <f t="shared" si="10"/>
        <v>1032</v>
      </c>
      <c r="N45">
        <f t="shared" si="11"/>
        <v>24</v>
      </c>
      <c r="U45" t="s">
        <v>73</v>
      </c>
      <c r="V45">
        <v>312.7</v>
      </c>
    </row>
    <row r="46" spans="2:23">
      <c r="B46">
        <f t="shared" si="9"/>
        <v>9006</v>
      </c>
      <c r="K46">
        <f t="shared" si="10"/>
        <v>9164</v>
      </c>
      <c r="N46">
        <f t="shared" si="11"/>
        <v>-158</v>
      </c>
      <c r="U46" t="s">
        <v>55</v>
      </c>
      <c r="V46">
        <v>26.444400000000002</v>
      </c>
    </row>
    <row r="47" spans="2:23">
      <c r="B47">
        <f t="shared" si="9"/>
        <v>32912</v>
      </c>
      <c r="K47">
        <f t="shared" si="10"/>
        <v>27225</v>
      </c>
      <c r="N47">
        <f t="shared" si="11"/>
        <v>5687</v>
      </c>
      <c r="U47" t="s">
        <v>74</v>
      </c>
      <c r="V47">
        <f>AVERAGE(V45:V46)</f>
        <v>169.57220000000001</v>
      </c>
    </row>
    <row r="48" spans="2:23">
      <c r="B48">
        <f t="shared" si="9"/>
        <v>12954</v>
      </c>
      <c r="K48">
        <f t="shared" si="10"/>
        <v>9114</v>
      </c>
      <c r="N48">
        <f t="shared" si="11"/>
        <v>3840</v>
      </c>
      <c r="W48" t="s">
        <v>72</v>
      </c>
    </row>
    <row r="49" spans="2:19">
      <c r="B49">
        <f t="shared" si="9"/>
        <v>87500</v>
      </c>
      <c r="K49">
        <f t="shared" si="10"/>
        <v>96520</v>
      </c>
      <c r="N49">
        <f t="shared" si="11"/>
        <v>-9020</v>
      </c>
    </row>
    <row r="50" spans="2:19">
      <c r="B50">
        <f t="shared" si="9"/>
        <v>36993</v>
      </c>
      <c r="K50">
        <f t="shared" si="10"/>
        <v>34969</v>
      </c>
      <c r="N50">
        <f t="shared" si="11"/>
        <v>2024</v>
      </c>
    </row>
    <row r="51" spans="2:19">
      <c r="N51">
        <f>AVERAGE(N42:N50)</f>
        <v>317.33333333333331</v>
      </c>
      <c r="O51" t="s">
        <v>59</v>
      </c>
    </row>
    <row r="52" spans="2:19">
      <c r="N52" s="3">
        <f>N51/12</f>
        <v>26.444444444444443</v>
      </c>
      <c r="O52" s="3" t="s">
        <v>63</v>
      </c>
      <c r="P52" s="3"/>
      <c r="Q52" s="3"/>
      <c r="R52" s="3"/>
      <c r="S52" s="3"/>
    </row>
    <row r="54" spans="2:19">
      <c r="B54" t="s">
        <v>64</v>
      </c>
      <c r="K54" t="s">
        <v>65</v>
      </c>
      <c r="N54" t="s">
        <v>61</v>
      </c>
    </row>
    <row r="55" spans="2:19">
      <c r="B55" s="1">
        <v>19</v>
      </c>
      <c r="K55">
        <v>13</v>
      </c>
      <c r="N55">
        <f>B55-K55</f>
        <v>6</v>
      </c>
    </row>
    <row r="56" spans="2:19">
      <c r="B56" s="1">
        <v>61</v>
      </c>
      <c r="K56">
        <v>60</v>
      </c>
      <c r="N56">
        <f t="shared" ref="N56:N63" si="12">B56-K56</f>
        <v>1</v>
      </c>
    </row>
    <row r="57" spans="2:19">
      <c r="B57" s="1">
        <v>110</v>
      </c>
      <c r="K57">
        <v>113</v>
      </c>
      <c r="N57">
        <f t="shared" si="12"/>
        <v>-3</v>
      </c>
    </row>
    <row r="58" spans="2:19">
      <c r="B58" s="1">
        <v>22</v>
      </c>
      <c r="K58">
        <v>22</v>
      </c>
      <c r="N58">
        <f t="shared" si="12"/>
        <v>0</v>
      </c>
    </row>
    <row r="59" spans="2:19">
      <c r="B59" s="1">
        <v>32</v>
      </c>
      <c r="K59">
        <v>30</v>
      </c>
      <c r="N59">
        <f t="shared" si="12"/>
        <v>2</v>
      </c>
    </row>
    <row r="60" spans="2:19">
      <c r="B60" s="1">
        <v>108</v>
      </c>
      <c r="K60">
        <v>97</v>
      </c>
      <c r="N60">
        <f t="shared" si="12"/>
        <v>11</v>
      </c>
    </row>
    <row r="61" spans="2:19">
      <c r="B61" s="1">
        <v>33</v>
      </c>
      <c r="K61">
        <v>24</v>
      </c>
      <c r="N61">
        <f t="shared" si="12"/>
        <v>9</v>
      </c>
    </row>
    <row r="62" spans="2:19">
      <c r="B62" s="1">
        <v>40</v>
      </c>
      <c r="K62">
        <v>43</v>
      </c>
      <c r="N62">
        <f t="shared" si="12"/>
        <v>-3</v>
      </c>
    </row>
    <row r="63" spans="2:19">
      <c r="B63" s="1">
        <v>93</v>
      </c>
      <c r="K63">
        <v>74</v>
      </c>
      <c r="N63">
        <f t="shared" si="12"/>
        <v>19</v>
      </c>
    </row>
    <row r="64" spans="2:19">
      <c r="N64">
        <f>AVERAGE(N55:N63)</f>
        <v>4.666666666666667</v>
      </c>
      <c r="O64" t="s">
        <v>66</v>
      </c>
    </row>
    <row r="65" spans="14:15">
      <c r="N65">
        <v>4.666666666666667</v>
      </c>
      <c r="O65">
        <f>N65/12</f>
        <v>0.3888888888888889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topLeftCell="L1" workbookViewId="0">
      <selection activeCell="G1" sqref="G1"/>
    </sheetView>
  </sheetViews>
  <sheetFormatPr defaultRowHeight="15"/>
  <sheetData>
    <row r="1" spans="1:5">
      <c r="A1" s="7">
        <v>2000</v>
      </c>
      <c r="B1" s="7">
        <v>2012</v>
      </c>
      <c r="D1">
        <v>2000</v>
      </c>
      <c r="E1">
        <v>2012</v>
      </c>
    </row>
    <row r="2" spans="1:5">
      <c r="A2">
        <v>1061.32</v>
      </c>
      <c r="B2">
        <v>2267.08</v>
      </c>
      <c r="D2">
        <f>(A2)/1000</f>
        <v>1.06132</v>
      </c>
      <c r="E2">
        <f>(B2)/1000</f>
        <v>2.26708</v>
      </c>
    </row>
    <row r="3" spans="1:5">
      <c r="A3">
        <v>3039.52</v>
      </c>
      <c r="B3">
        <v>3039.52</v>
      </c>
      <c r="D3">
        <f t="shared" ref="D3:D11" si="0">(A3)/1000</f>
        <v>3.03952</v>
      </c>
      <c r="E3">
        <f t="shared" ref="E3:E11" si="1">(B3)/1000</f>
        <v>3.03952</v>
      </c>
    </row>
    <row r="4" spans="1:5">
      <c r="A4">
        <v>3617.28</v>
      </c>
      <c r="B4">
        <v>6838.92</v>
      </c>
      <c r="D4">
        <f t="shared" si="0"/>
        <v>3.6172800000000001</v>
      </c>
      <c r="E4">
        <f t="shared" si="1"/>
        <v>6.8389199999999999</v>
      </c>
    </row>
    <row r="5" spans="1:5">
      <c r="A5">
        <v>5652</v>
      </c>
      <c r="B5">
        <v>6430.72</v>
      </c>
      <c r="D5">
        <f t="shared" si="0"/>
        <v>5.6520000000000001</v>
      </c>
      <c r="E5">
        <f t="shared" si="1"/>
        <v>6.43072</v>
      </c>
    </row>
    <row r="6" spans="1:5">
      <c r="A6">
        <v>11611.720000000001</v>
      </c>
      <c r="B6" s="6">
        <v>10048</v>
      </c>
      <c r="D6">
        <f t="shared" si="0"/>
        <v>11.611720000000002</v>
      </c>
      <c r="E6">
        <f t="shared" si="1"/>
        <v>10.048</v>
      </c>
    </row>
    <row r="7" spans="1:5">
      <c r="A7">
        <v>17566.633086419752</v>
      </c>
      <c r="B7">
        <v>29610.89777777778</v>
      </c>
      <c r="D7">
        <f t="shared" si="0"/>
        <v>17.566633086419753</v>
      </c>
      <c r="E7">
        <f t="shared" si="1"/>
        <v>29.61089777777778</v>
      </c>
    </row>
    <row r="8" spans="1:5">
      <c r="A8">
        <v>22608</v>
      </c>
      <c r="B8">
        <v>23367.88</v>
      </c>
      <c r="D8">
        <f t="shared" si="0"/>
        <v>22.608000000000001</v>
      </c>
      <c r="E8">
        <f t="shared" si="1"/>
        <v>23.36788</v>
      </c>
    </row>
    <row r="9" spans="1:5">
      <c r="A9">
        <v>34389.279999999999</v>
      </c>
      <c r="B9">
        <v>54315.72</v>
      </c>
      <c r="D9">
        <f t="shared" si="0"/>
        <v>34.389279999999999</v>
      </c>
      <c r="E9">
        <f t="shared" si="1"/>
        <v>54.315719999999999</v>
      </c>
    </row>
    <row r="10" spans="1:5">
      <c r="A10">
        <v>59088.520000000004</v>
      </c>
      <c r="B10">
        <v>73249.919999999998</v>
      </c>
      <c r="D10">
        <f t="shared" si="0"/>
        <v>59.088520000000003</v>
      </c>
      <c r="E10">
        <f t="shared" si="1"/>
        <v>73.249920000000003</v>
      </c>
    </row>
    <row r="11" spans="1:5">
      <c r="A11">
        <v>80189.320000000007</v>
      </c>
      <c r="B11">
        <v>75988</v>
      </c>
      <c r="D11">
        <f t="shared" si="0"/>
        <v>80.189320000000009</v>
      </c>
      <c r="E11">
        <f t="shared" si="1"/>
        <v>75.988</v>
      </c>
    </row>
    <row r="23" spans="2:3">
      <c r="B23">
        <v>2000</v>
      </c>
      <c r="C23">
        <v>2012</v>
      </c>
    </row>
    <row r="24" spans="2:3">
      <c r="B24" s="2">
        <v>0.78</v>
      </c>
      <c r="C24" s="1">
        <v>0.88</v>
      </c>
    </row>
    <row r="25" spans="2:3">
      <c r="B25" s="2">
        <v>1.1499999999999999</v>
      </c>
      <c r="C25" s="1">
        <v>1.1100000000000001</v>
      </c>
    </row>
    <row r="26" spans="2:3">
      <c r="B26" s="2">
        <v>3.61</v>
      </c>
      <c r="C26" s="1">
        <v>3.92</v>
      </c>
    </row>
    <row r="27" spans="2:3">
      <c r="B27" s="2">
        <v>4.3</v>
      </c>
      <c r="C27" s="1">
        <v>4.2300000000000004</v>
      </c>
    </row>
    <row r="28" spans="2:3">
      <c r="B28" s="2">
        <v>4.47</v>
      </c>
      <c r="C28" s="1">
        <v>4.3</v>
      </c>
    </row>
    <row r="29" spans="2:3">
      <c r="B29" s="2">
        <v>5.12</v>
      </c>
      <c r="C29" s="1">
        <v>5.37</v>
      </c>
    </row>
    <row r="30" spans="2:3">
      <c r="B30" s="2">
        <v>5.51</v>
      </c>
      <c r="C30" s="1">
        <v>4.9400000000000004</v>
      </c>
    </row>
    <row r="31" spans="2:3">
      <c r="B31" s="2">
        <v>6.13</v>
      </c>
      <c r="C31" s="1">
        <v>5.23</v>
      </c>
    </row>
    <row r="32" spans="2:3">
      <c r="B32" s="2">
        <v>8.64</v>
      </c>
      <c r="C32" s="1">
        <v>8.25</v>
      </c>
    </row>
  </sheetData>
  <sortState ref="B24:C32">
    <sortCondition ref="B24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2"/>
  <sheetViews>
    <sheetView tabSelected="1" workbookViewId="0">
      <selection activeCell="O27" sqref="O27"/>
    </sheetView>
  </sheetViews>
  <sheetFormatPr defaultRowHeight="15"/>
  <cols>
    <col min="1" max="1" width="15.28515625" bestFit="1" customWidth="1"/>
    <col min="2" max="2" width="10" bestFit="1" customWidth="1"/>
  </cols>
  <sheetData>
    <row r="1" spans="1:4">
      <c r="A1" s="1" t="s">
        <v>42</v>
      </c>
      <c r="B1" s="1" t="s">
        <v>6</v>
      </c>
    </row>
    <row r="2" spans="1:4">
      <c r="A2" s="1">
        <v>0.88</v>
      </c>
      <c r="B2" s="2">
        <v>0.78</v>
      </c>
      <c r="C2">
        <f>A2-B2</f>
        <v>9.9999999999999978E-2</v>
      </c>
      <c r="D2">
        <f>C2/A2</f>
        <v>0.1136363636363636</v>
      </c>
    </row>
    <row r="3" spans="1:4">
      <c r="A3" s="1">
        <v>4.2300000000000004</v>
      </c>
      <c r="B3" s="2">
        <v>4.3</v>
      </c>
      <c r="C3">
        <f t="shared" ref="C3:C10" si="0">A3-B3</f>
        <v>-6.9999999999999396E-2</v>
      </c>
      <c r="D3">
        <f t="shared" ref="D3:D10" si="1">C3/A3</f>
        <v>-1.6548463356973849E-2</v>
      </c>
    </row>
    <row r="4" spans="1:4">
      <c r="A4" s="1">
        <v>5.23</v>
      </c>
      <c r="B4" s="2">
        <v>6.13</v>
      </c>
      <c r="C4">
        <f t="shared" si="0"/>
        <v>-0.89999999999999947</v>
      </c>
      <c r="D4">
        <f t="shared" si="1"/>
        <v>-0.17208413001912035</v>
      </c>
    </row>
    <row r="5" spans="1:4">
      <c r="A5" s="1">
        <v>1.1100000000000001</v>
      </c>
      <c r="B5" s="2">
        <v>1.1499999999999999</v>
      </c>
      <c r="C5">
        <f t="shared" si="0"/>
        <v>-3.9999999999999813E-2</v>
      </c>
      <c r="D5">
        <f t="shared" si="1"/>
        <v>-3.6036036036035862E-2</v>
      </c>
    </row>
    <row r="6" spans="1:4">
      <c r="A6" s="1">
        <v>3.92</v>
      </c>
      <c r="B6" s="2">
        <v>3.61</v>
      </c>
      <c r="C6">
        <f t="shared" si="0"/>
        <v>0.31000000000000005</v>
      </c>
      <c r="D6">
        <f t="shared" si="1"/>
        <v>7.9081632653061243E-2</v>
      </c>
    </row>
    <row r="7" spans="1:4">
      <c r="A7" s="1">
        <v>5.37</v>
      </c>
      <c r="B7" s="2">
        <v>5.12</v>
      </c>
      <c r="C7">
        <f t="shared" si="0"/>
        <v>0.25</v>
      </c>
      <c r="D7">
        <f t="shared" si="1"/>
        <v>4.6554934823091247E-2</v>
      </c>
    </row>
    <row r="8" spans="1:4">
      <c r="A8" s="1">
        <v>4.3</v>
      </c>
      <c r="B8" s="2">
        <v>4.47</v>
      </c>
      <c r="C8">
        <f t="shared" si="0"/>
        <v>-0.16999999999999993</v>
      </c>
      <c r="D8">
        <f t="shared" si="1"/>
        <v>-3.9534883720930218E-2</v>
      </c>
    </row>
    <row r="9" spans="1:4">
      <c r="A9" s="1">
        <v>8.25</v>
      </c>
      <c r="B9" s="2">
        <v>8.64</v>
      </c>
      <c r="C9">
        <f t="shared" si="0"/>
        <v>-0.39000000000000057</v>
      </c>
      <c r="D9">
        <f t="shared" si="1"/>
        <v>-4.7272727272727341E-2</v>
      </c>
    </row>
    <row r="10" spans="1:4">
      <c r="A10" s="1">
        <v>4.9400000000000004</v>
      </c>
      <c r="B10" s="2">
        <v>5.51</v>
      </c>
      <c r="C10">
        <f t="shared" si="0"/>
        <v>-0.5699999999999994</v>
      </c>
      <c r="D10">
        <f t="shared" si="1"/>
        <v>-0.11538461538461525</v>
      </c>
    </row>
    <row r="14" spans="1:4">
      <c r="A14" s="1">
        <v>0.88</v>
      </c>
      <c r="B14">
        <v>0.1136363636363636</v>
      </c>
    </row>
    <row r="15" spans="1:4">
      <c r="A15" s="1">
        <v>1.1100000000000001</v>
      </c>
      <c r="B15">
        <v>-3.6036036036035862E-2</v>
      </c>
    </row>
    <row r="16" spans="1:4">
      <c r="A16" s="1">
        <v>3.92</v>
      </c>
      <c r="B16">
        <v>7.9081632653061243E-2</v>
      </c>
    </row>
    <row r="17" spans="1:2">
      <c r="A17" s="1">
        <v>4.2300000000000004</v>
      </c>
      <c r="B17">
        <v>-1.6548463356973849E-2</v>
      </c>
    </row>
    <row r="18" spans="1:2">
      <c r="A18" s="1">
        <v>4.3</v>
      </c>
      <c r="B18">
        <v>-3.9534883720930218E-2</v>
      </c>
    </row>
    <row r="19" spans="1:2">
      <c r="A19" s="1">
        <v>4.9400000000000004</v>
      </c>
      <c r="B19">
        <v>-0.11538461538461525</v>
      </c>
    </row>
    <row r="20" spans="1:2">
      <c r="A20" s="1">
        <v>5.23</v>
      </c>
      <c r="B20">
        <v>-0.17208413001912035</v>
      </c>
    </row>
    <row r="21" spans="1:2">
      <c r="A21" s="1">
        <v>5.37</v>
      </c>
      <c r="B21">
        <v>4.6554934823091247E-2</v>
      </c>
    </row>
    <row r="22" spans="1:2">
      <c r="A22" s="1">
        <v>8.25</v>
      </c>
      <c r="B22">
        <v>-4.7272727272727341E-2</v>
      </c>
    </row>
  </sheetData>
  <sortState ref="A14:B22">
    <sortCondition ref="A14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Permananent Plot 2000</vt:lpstr>
      <vt:lpstr>Permanent Plot 2012</vt:lpstr>
      <vt:lpstr>Compare</vt:lpstr>
      <vt:lpstr>Sheet1</vt:lpstr>
      <vt:lpstr>Sheet2</vt:lpstr>
    </vt:vector>
  </TitlesOfParts>
  <Company>Regis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ckleier</dc:creator>
  <cp:lastModifiedBy>l-admin</cp:lastModifiedBy>
  <cp:lastPrinted>2012-05-21T17:42:23Z</cp:lastPrinted>
  <dcterms:created xsi:type="dcterms:W3CDTF">2011-12-27T23:21:26Z</dcterms:created>
  <dcterms:modified xsi:type="dcterms:W3CDTF">2013-06-11T03:01:57Z</dcterms:modified>
</cp:coreProperties>
</file>