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<sst xmlns="http://schemas.openxmlformats.org/spreadsheetml/2006/main" count="25" uniqueCount="24">
  <si>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Dillution</t>
  </si>
  <si>
    <t>ng/uL</t>
  </si>
  <si>
    <t>Concentration</t>
  </si>
  <si>
    <t>Volume (uL)</t>
  </si>
  <si>
    <t>Mass (ng)</t>
  </si>
  <si>
    <t>Length, bp</t>
  </si>
  <si>
    <t>(amplicon)</t>
  </si>
  <si>
    <t>(sample/assay)</t>
  </si>
  <si>
    <t>Copy number</t>
  </si>
  <si>
    <t>Log copy</t>
  </si>
  <si>
    <t>Ct</t>
  </si>
  <si>
    <t>This calculation is based on the assumption that the average weight of a base pair (bp) is 650 Daltons.   This means that one mole of a bp weighs 650 g and that the molecular weight of any double stranded DNA template can be estimated by taking the product of  its length (in  bp) and 650.</t>
  </si>
  <si>
    <t>The inverse of the molecular  weight is the number of moles of template present in one gram of material.</t>
  </si>
  <si>
    <r>
      <t>Using Avogadro's number, 6.022x10</t>
    </r>
    <r>
      <rPr>
        <b/>
        <vertAlign val="superscript"/>
        <sz val="7.5"/>
        <rFont val="Arial"/>
        <family val="2"/>
      </rPr>
      <t>23</t>
    </r>
    <r>
      <rPr>
        <b/>
        <sz val="7.5"/>
        <rFont val="Arial"/>
        <family val="2"/>
      </rPr>
      <t xml:space="preserve"> molecules/mole, the number of molecules of the template per gram can be calculated:</t>
    </r>
  </si>
  <si>
    <t>mol/g * molecules/mol = molecules/ g</t>
  </si>
  <si>
    <r>
      <t>Finally, the number of  molecules  or number of copies of template in the sample can be estimated by multiplying by 1*10</t>
    </r>
    <r>
      <rPr>
        <b/>
        <vertAlign val="superscript"/>
        <sz val="7.5"/>
        <rFont val="Arial"/>
        <family val="2"/>
      </rPr>
      <t>9</t>
    </r>
    <r>
      <rPr>
        <b/>
        <sz val="7.5"/>
        <rFont val="Arial"/>
        <family val="2"/>
      </rPr>
      <t xml:space="preserve"> to convert to ng and then multiplying by the amount of template (in ng)</t>
    </r>
  </si>
  <si>
    <t>This calculator requires the user to input the amount of a template present (in ngs) and the length of the template (in bp) and with this information the number of copies of the template is calculated.</t>
  </si>
  <si>
    <t>The formula used is:</t>
  </si>
  <si>
    <r>
      <t>number of copies = ( amount * 6.022x10</t>
    </r>
    <r>
      <rPr>
        <b/>
        <vertAlign val="superscript"/>
        <sz val="7.5"/>
        <rFont val="Arial"/>
        <family val="2"/>
      </rPr>
      <t>23</t>
    </r>
    <r>
      <rPr>
        <b/>
        <sz val="7.5"/>
        <rFont val="Arial"/>
        <family val="2"/>
      </rPr>
      <t>) / (length * 1x10</t>
    </r>
    <r>
      <rPr>
        <b/>
        <vertAlign val="superscript"/>
        <sz val="7.5"/>
        <rFont val="Arial"/>
        <family val="2"/>
      </rPr>
      <t>9</t>
    </r>
    <r>
      <rPr>
        <b/>
        <sz val="7.5"/>
        <color indexed="10"/>
        <rFont val="Arial"/>
        <family val="2"/>
      </rPr>
      <t xml:space="preserve"> </t>
    </r>
    <r>
      <rPr>
        <b/>
        <sz val="7.5"/>
        <rFont val="Arial"/>
        <family val="2"/>
      </rPr>
      <t>* 650)</t>
    </r>
  </si>
  <si>
    <t>number = (ng * number/mole) / (bp * ng/g * g/ mole of  bp)</t>
  </si>
  <si>
    <t>slope</t>
  </si>
  <si>
    <t>efficiency</t>
  </si>
  <si>
    <t>%</t>
  </si>
  <si>
    <t>Ct average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</si>
</sst>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b/>
      <vertAlign val="superscript"/>
      <sz val="7.5"/>
      <name val="Arial"/>
      <family val="2"/>
    </font>
    <font>
      <b/>
      <sz val="7.5"/>
      <color indexed="10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1" fontId="0" fillId="0" borderId="10" xfId="0" applyNumberFormat="1" applyFill="1" applyBorder="1" applyAlignment="1">
      <alignment/>
    </xf>
    <xf numFmtId="1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1" fillId="0" borderId="10" xfId="0" applyFont="1" applyBorder="1" applyAlignment="1">
      <alignment/>
    </xf>
    <xf numFmtId="170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/>
    </xf>
    <xf numFmtId="170" fontId="0" fillId="0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-0.003"/>
          <c:w val="0.956"/>
          <c:h val="0.9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Sheet1!$G$5:$G$10</c:f>
              <c:numCache/>
            </c:numRef>
          </c:xVal>
          <c:yVal>
            <c:numRef>
              <c:f>Sheet1!$J$6:$J$10</c:f>
              <c:numCache/>
            </c:numRef>
          </c:yVal>
          <c:smooth val="0"/>
        </c:ser>
        <c:axId val="50882861"/>
        <c:axId val="55292566"/>
      </c:scatterChart>
      <c:valAx>
        <c:axId val="508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92566"/>
        <c:crosses val="autoZero"/>
        <c:crossBetween val="midCat"/>
        <c:dispUnits/>
      </c:valAx>
      <c:valAx>
        <c:axId val="5529256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828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19050</xdr:rowOff>
    </xdr:from>
    <xdr:to>
      <xdr:col>15</xdr:col>
      <xdr:colOff>257175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7153275" y="180975"/>
        <a:ext cx="32766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="115" zoomScaleNormal="115" zoomScalePageLayoutView="0" workbookViewId="0" topLeftCell="A1">
      <selection activeCell="M21" sqref="M21"/>
    </sheetView>
  </sheetViews>
  <sheetFormatPr defaultColWidth="9.140625" defaultRowHeight="12.75"/>
  <cols>
    <col min="1" max="1" width="12.140625" style="2" customWidth="1"/>
    <col min="2" max="2" width="9.140625" style="2" customWidth="1"/>
    <col min="3" max="3" width="14.7109375" style="2" customWidth="1"/>
    <col min="4" max="4" width="9.140625" style="2" customWidth="1"/>
    <col min="5" max="5" width="11.28125" style="2" customWidth="1"/>
    <col min="6" max="6" width="12.7109375" style="2" customWidth="1"/>
    <col min="7" max="9" width="9.140625" style="2" customWidth="1"/>
    <col min="10" max="10" width="10.28125" style="2" customWidth="1"/>
    <col min="11" max="13" width="9.140625" style="2" customWidth="1"/>
  </cols>
  <sheetData>
    <row r="2" spans="1:10" ht="12.75">
      <c r="A2" s="4" t="s">
        <v>2</v>
      </c>
      <c r="B2" s="4" t="s">
        <v>0</v>
      </c>
      <c r="C2" s="4" t="s">
        <v>3</v>
      </c>
      <c r="D2" s="4" t="s">
        <v>4</v>
      </c>
      <c r="E2" s="4" t="s">
        <v>5</v>
      </c>
      <c r="F2" s="4" t="s">
        <v>8</v>
      </c>
      <c r="G2" s="4" t="s">
        <v>9</v>
      </c>
      <c r="H2" s="11" t="s">
        <v>10</v>
      </c>
      <c r="I2" s="11" t="s">
        <v>10</v>
      </c>
      <c r="J2" s="15" t="s">
        <v>23</v>
      </c>
    </row>
    <row r="3" spans="1:10" ht="12.75">
      <c r="A3" s="5" t="s">
        <v>1</v>
      </c>
      <c r="B3" s="6"/>
      <c r="C3" s="5" t="s">
        <v>7</v>
      </c>
      <c r="D3" s="5"/>
      <c r="E3" s="5" t="s">
        <v>6</v>
      </c>
      <c r="F3" s="6"/>
      <c r="G3" s="6"/>
      <c r="H3" s="18"/>
      <c r="I3" s="3"/>
      <c r="J3" s="3"/>
    </row>
    <row r="4" spans="1:10" ht="12.75">
      <c r="A4" s="3">
        <v>16.6</v>
      </c>
      <c r="B4" s="7">
        <v>0.1</v>
      </c>
      <c r="C4" s="6">
        <v>0.2</v>
      </c>
      <c r="D4" s="10">
        <f>+(A4*B4*C4)</f>
        <v>0.3320000000000001</v>
      </c>
      <c r="E4" s="9">
        <v>2362</v>
      </c>
      <c r="F4" s="6">
        <f>+((D4*6.023*1E+24)/(E4*10000000000*660))</f>
        <v>128270597.59320557</v>
      </c>
      <c r="G4" s="6">
        <f>+LOG(F4)</f>
        <v>8.108127118055252</v>
      </c>
      <c r="H4" s="19"/>
      <c r="I4" s="3"/>
      <c r="J4" s="3"/>
    </row>
    <row r="5" spans="1:7" ht="12.75">
      <c r="A5" s="3">
        <v>16.6</v>
      </c>
      <c r="B5" s="7">
        <v>0.01</v>
      </c>
      <c r="C5" s="6">
        <v>0.2</v>
      </c>
      <c r="D5" s="10">
        <f aca="true" t="shared" si="0" ref="D5:D20">+(A5*B5*C5)</f>
        <v>0.0332</v>
      </c>
      <c r="E5" s="9">
        <v>2362</v>
      </c>
      <c r="F5" s="6">
        <f aca="true" t="shared" si="1" ref="F5:F20">+((D5*6.023*1E+24)/(E5*10000000000*660))</f>
        <v>12827059.759320555</v>
      </c>
      <c r="G5" s="6">
        <f aca="true" t="shared" si="2" ref="G5:G20">+LOG(F5)</f>
        <v>7.108127118055252</v>
      </c>
    </row>
    <row r="6" spans="1:10" ht="12.75">
      <c r="A6" s="3">
        <v>16.6</v>
      </c>
      <c r="B6" s="7">
        <v>0.001</v>
      </c>
      <c r="C6" s="6">
        <v>0.2</v>
      </c>
      <c r="D6" s="10">
        <f t="shared" si="0"/>
        <v>0.00332</v>
      </c>
      <c r="E6" s="9">
        <v>2362</v>
      </c>
      <c r="F6" s="6">
        <f t="shared" si="1"/>
        <v>1282705.9759320554</v>
      </c>
      <c r="G6" s="6">
        <f t="shared" si="2"/>
        <v>6.108127118055252</v>
      </c>
      <c r="H6" s="19">
        <v>16.12</v>
      </c>
      <c r="I6" s="3">
        <v>16.49</v>
      </c>
      <c r="J6" s="3">
        <v>16.305</v>
      </c>
    </row>
    <row r="7" spans="1:10" ht="12.75">
      <c r="A7" s="3">
        <v>16.6</v>
      </c>
      <c r="B7" s="7">
        <v>0.0001</v>
      </c>
      <c r="C7" s="6">
        <v>0.2</v>
      </c>
      <c r="D7" s="10">
        <f t="shared" si="0"/>
        <v>0.00033200000000000005</v>
      </c>
      <c r="E7" s="9">
        <v>2362</v>
      </c>
      <c r="F7" s="6">
        <f t="shared" si="1"/>
        <v>128270.59759320557</v>
      </c>
      <c r="G7" s="6">
        <f t="shared" si="2"/>
        <v>5.108127118055252</v>
      </c>
      <c r="H7" s="20">
        <v>17.78</v>
      </c>
      <c r="I7" s="1">
        <v>18.78</v>
      </c>
      <c r="J7" s="18">
        <f>AVERAGE(H7:I7)</f>
        <v>18.28</v>
      </c>
    </row>
    <row r="8" spans="1:10" ht="12.75">
      <c r="A8" s="3">
        <v>16.6</v>
      </c>
      <c r="B8" s="7">
        <v>1E-05</v>
      </c>
      <c r="C8" s="6">
        <v>0.2</v>
      </c>
      <c r="D8" s="10">
        <f t="shared" si="0"/>
        <v>3.320000000000001E-05</v>
      </c>
      <c r="E8" s="9">
        <v>2362</v>
      </c>
      <c r="F8" s="6">
        <f t="shared" si="1"/>
        <v>12827.059759320557</v>
      </c>
      <c r="G8" s="6">
        <f t="shared" si="2"/>
        <v>4.108127118055252</v>
      </c>
      <c r="H8" s="20">
        <v>23.03</v>
      </c>
      <c r="I8" s="1">
        <v>22.32</v>
      </c>
      <c r="J8" s="20">
        <f>AVERAGE(H8:I8)</f>
        <v>22.675</v>
      </c>
    </row>
    <row r="9" spans="1:10" ht="12.75">
      <c r="A9" s="3">
        <v>16.6</v>
      </c>
      <c r="B9" s="7">
        <v>1E-06</v>
      </c>
      <c r="C9" s="6">
        <v>0.2</v>
      </c>
      <c r="D9" s="10">
        <f t="shared" si="0"/>
        <v>3.3200000000000004E-06</v>
      </c>
      <c r="E9" s="9">
        <v>2362</v>
      </c>
      <c r="F9" s="6">
        <f t="shared" si="1"/>
        <v>1282.7059759320555</v>
      </c>
      <c r="G9" s="6">
        <f t="shared" si="2"/>
        <v>3.108127118055252</v>
      </c>
      <c r="H9" s="20">
        <v>26.54</v>
      </c>
      <c r="I9" s="1">
        <v>26.15</v>
      </c>
      <c r="J9" s="20">
        <v>26.34</v>
      </c>
    </row>
    <row r="10" spans="1:10" ht="12.75">
      <c r="A10" s="3">
        <v>16.6</v>
      </c>
      <c r="B10" s="7">
        <v>1E-07</v>
      </c>
      <c r="C10" s="6">
        <v>0.2</v>
      </c>
      <c r="D10" s="10">
        <f t="shared" si="0"/>
        <v>3.32E-07</v>
      </c>
      <c r="E10" s="9">
        <v>2362</v>
      </c>
      <c r="F10" s="6">
        <f t="shared" si="1"/>
        <v>128.27059759320557</v>
      </c>
      <c r="G10" s="6">
        <f t="shared" si="2"/>
        <v>2.1081271180552523</v>
      </c>
      <c r="H10" s="20">
        <v>32</v>
      </c>
      <c r="I10" s="20">
        <v>30.87</v>
      </c>
      <c r="J10" s="20">
        <v>31.43</v>
      </c>
    </row>
    <row r="11" spans="1:10" ht="12.75">
      <c r="A11" s="3">
        <v>16.6</v>
      </c>
      <c r="B11" s="8">
        <v>1E-08</v>
      </c>
      <c r="C11" s="6">
        <v>0.2</v>
      </c>
      <c r="D11" s="10">
        <f t="shared" si="0"/>
        <v>3.3200000000000006E-08</v>
      </c>
      <c r="E11" s="9">
        <v>2362</v>
      </c>
      <c r="F11" s="6">
        <f t="shared" si="1"/>
        <v>12.827059759320557</v>
      </c>
      <c r="G11" s="6">
        <f t="shared" si="2"/>
        <v>1.108127118055252</v>
      </c>
      <c r="H11" s="20"/>
      <c r="I11" s="1"/>
      <c r="J11" s="20"/>
    </row>
    <row r="12" spans="1:10" ht="12.75">
      <c r="A12" s="3">
        <v>16.6</v>
      </c>
      <c r="B12" s="8">
        <v>1E-09</v>
      </c>
      <c r="C12" s="6">
        <v>0.2</v>
      </c>
      <c r="D12" s="10">
        <f t="shared" si="0"/>
        <v>3.320000000000001E-09</v>
      </c>
      <c r="E12" s="9">
        <v>2362</v>
      </c>
      <c r="F12" s="6">
        <f t="shared" si="1"/>
        <v>1.2827059759320558</v>
      </c>
      <c r="G12" s="6">
        <f t="shared" si="2"/>
        <v>0.10812711805525219</v>
      </c>
      <c r="H12" s="20"/>
      <c r="I12" s="1"/>
      <c r="J12" s="20"/>
    </row>
    <row r="13" spans="1:10" ht="12.75">
      <c r="A13" s="3">
        <v>16.6</v>
      </c>
      <c r="B13" s="8">
        <v>1E-10</v>
      </c>
      <c r="C13" s="6">
        <v>0.2</v>
      </c>
      <c r="D13" s="10">
        <f t="shared" si="0"/>
        <v>3.320000000000001E-10</v>
      </c>
      <c r="E13" s="9">
        <v>2362</v>
      </c>
      <c r="F13" s="6">
        <f t="shared" si="1"/>
        <v>0.12827059759320558</v>
      </c>
      <c r="G13" s="6">
        <f t="shared" si="2"/>
        <v>-0.8918728819447478</v>
      </c>
      <c r="H13" s="18"/>
      <c r="I13" s="3"/>
      <c r="J13" s="18"/>
    </row>
    <row r="14" spans="1:10" ht="12.75">
      <c r="A14" s="3">
        <v>16.6</v>
      </c>
      <c r="B14" s="8">
        <v>1E-11</v>
      </c>
      <c r="C14" s="6">
        <v>0.2</v>
      </c>
      <c r="D14" s="10">
        <f t="shared" si="0"/>
        <v>3.32E-11</v>
      </c>
      <c r="E14" s="9">
        <v>2362</v>
      </c>
      <c r="F14" s="6">
        <f t="shared" si="1"/>
        <v>0.012827059759320553</v>
      </c>
      <c r="G14" s="6">
        <f t="shared" si="2"/>
        <v>-1.891872881944748</v>
      </c>
      <c r="H14" s="19"/>
      <c r="I14" s="3"/>
      <c r="J14" s="3"/>
    </row>
    <row r="15" spans="1:10" ht="12.75">
      <c r="A15" s="3">
        <v>16.6</v>
      </c>
      <c r="B15" s="8">
        <v>1E-12</v>
      </c>
      <c r="C15" s="6">
        <v>0.2</v>
      </c>
      <c r="D15" s="10">
        <f t="shared" si="0"/>
        <v>3.32E-12</v>
      </c>
      <c r="E15" s="9">
        <v>2362</v>
      </c>
      <c r="F15" s="6">
        <f t="shared" si="1"/>
        <v>0.0012827059759320553</v>
      </c>
      <c r="G15" s="6">
        <f t="shared" si="2"/>
        <v>-2.891872881944748</v>
      </c>
      <c r="H15" s="19"/>
      <c r="I15" s="3"/>
      <c r="J15" s="3"/>
    </row>
    <row r="16" spans="1:10" ht="12.75">
      <c r="A16" s="3">
        <v>16.6</v>
      </c>
      <c r="B16" s="8">
        <v>1E-13</v>
      </c>
      <c r="C16" s="6">
        <v>0.2</v>
      </c>
      <c r="D16" s="10">
        <f t="shared" si="0"/>
        <v>3.3200000000000005E-13</v>
      </c>
      <c r="E16" s="9">
        <v>2362</v>
      </c>
      <c r="F16" s="6">
        <f t="shared" si="1"/>
        <v>0.00012827059759320557</v>
      </c>
      <c r="G16" s="6">
        <f t="shared" si="2"/>
        <v>-3.8918728819447477</v>
      </c>
      <c r="H16" s="19"/>
      <c r="I16" s="3"/>
      <c r="J16" s="3"/>
    </row>
    <row r="17" spans="1:10" ht="12.75">
      <c r="A17" s="3">
        <v>16.6</v>
      </c>
      <c r="B17" s="8">
        <v>1E-14</v>
      </c>
      <c r="C17" s="6">
        <v>0.2</v>
      </c>
      <c r="D17" s="10">
        <f t="shared" si="0"/>
        <v>3.3200000000000006E-14</v>
      </c>
      <c r="E17" s="9">
        <v>2362</v>
      </c>
      <c r="F17" s="6">
        <f t="shared" si="1"/>
        <v>1.2827059759320557E-05</v>
      </c>
      <c r="G17" s="6">
        <f t="shared" si="2"/>
        <v>-4.891872881944748</v>
      </c>
      <c r="H17" s="19"/>
      <c r="I17" s="3"/>
      <c r="J17" s="3"/>
    </row>
    <row r="18" spans="1:10" ht="12.75">
      <c r="A18" s="3">
        <v>16.6</v>
      </c>
      <c r="B18" s="8">
        <v>1E-15</v>
      </c>
      <c r="C18" s="6">
        <v>0.2</v>
      </c>
      <c r="D18" s="10">
        <f t="shared" si="0"/>
        <v>3.3200000000000007E-15</v>
      </c>
      <c r="E18" s="9">
        <v>2362</v>
      </c>
      <c r="F18" s="6">
        <f t="shared" si="1"/>
        <v>1.2827059759320556E-06</v>
      </c>
      <c r="G18" s="6">
        <f t="shared" si="2"/>
        <v>-5.891872881944748</v>
      </c>
      <c r="H18" s="19"/>
      <c r="I18" s="3"/>
      <c r="J18" s="3"/>
    </row>
    <row r="19" spans="1:12" ht="12.75">
      <c r="A19" s="3">
        <v>16.6</v>
      </c>
      <c r="B19" s="8">
        <v>1E-16</v>
      </c>
      <c r="C19" s="6">
        <v>0.2</v>
      </c>
      <c r="D19" s="10">
        <f t="shared" si="0"/>
        <v>3.3200000000000007E-16</v>
      </c>
      <c r="E19" s="9">
        <v>2362</v>
      </c>
      <c r="F19" s="6">
        <f t="shared" si="1"/>
        <v>1.2827059759320557E-07</v>
      </c>
      <c r="G19" s="6">
        <f t="shared" si="2"/>
        <v>-6.891872881944748</v>
      </c>
      <c r="H19" s="19"/>
      <c r="I19" s="3"/>
      <c r="J19" s="16"/>
      <c r="K19" s="17" t="s">
        <v>20</v>
      </c>
      <c r="L19" s="17">
        <v>-3.831</v>
      </c>
    </row>
    <row r="20" spans="1:12" ht="12.75">
      <c r="A20" s="3">
        <v>16.6</v>
      </c>
      <c r="B20" s="8">
        <v>1E-17</v>
      </c>
      <c r="C20" s="6">
        <v>0.2</v>
      </c>
      <c r="D20" s="10">
        <f t="shared" si="0"/>
        <v>3.320000000000001E-17</v>
      </c>
      <c r="E20" s="9">
        <v>2362</v>
      </c>
      <c r="F20" s="6">
        <f t="shared" si="1"/>
        <v>1.2827059759320557E-08</v>
      </c>
      <c r="G20" s="6">
        <f t="shared" si="2"/>
        <v>-7.891872881944748</v>
      </c>
      <c r="H20" s="19"/>
      <c r="I20" s="3"/>
      <c r="J20" s="16"/>
      <c r="K20" s="17" t="s">
        <v>21</v>
      </c>
      <c r="L20" s="17">
        <f>POWER(10,(-1/L19))-1</f>
        <v>0.8240151958138207</v>
      </c>
    </row>
    <row r="21" spans="11:12" ht="12.75">
      <c r="K21" s="15" t="s">
        <v>22</v>
      </c>
      <c r="L21" s="15">
        <f>+(L20*100)</f>
        <v>82.40151958138206</v>
      </c>
    </row>
    <row r="23" ht="12.75">
      <c r="A23" s="12" t="s">
        <v>11</v>
      </c>
    </row>
    <row r="24" ht="12.75">
      <c r="A24" s="13"/>
    </row>
    <row r="25" ht="12.75">
      <c r="A25" s="12" t="s">
        <v>12</v>
      </c>
    </row>
    <row r="26" ht="12.75">
      <c r="A26" s="13"/>
    </row>
    <row r="27" ht="12.75">
      <c r="A27" s="12" t="s">
        <v>13</v>
      </c>
    </row>
    <row r="28" ht="12.75">
      <c r="A28" s="13"/>
    </row>
    <row r="29" ht="12.75">
      <c r="A29" s="12" t="s">
        <v>14</v>
      </c>
    </row>
    <row r="30" ht="12.75">
      <c r="A30" s="13"/>
    </row>
    <row r="31" ht="12.75">
      <c r="A31" s="12" t="s">
        <v>15</v>
      </c>
    </row>
    <row r="32" ht="12.75">
      <c r="A32" s="13"/>
    </row>
    <row r="33" ht="12.75">
      <c r="A33" s="12" t="s">
        <v>16</v>
      </c>
    </row>
    <row r="34" ht="12.75">
      <c r="A34" s="12" t="s">
        <v>17</v>
      </c>
    </row>
    <row r="35" ht="12.75">
      <c r="A35" s="12" t="s">
        <v>18</v>
      </c>
    </row>
    <row r="36" ht="12.75">
      <c r="A36" s="13"/>
    </row>
    <row r="37" ht="12.75">
      <c r="A37" s="14" t="s">
        <v>19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CCHMC</dc:creator>
  <cp:keywords/>
  <dc:description/>
  <cp:lastModifiedBy>CDC User</cp:lastModifiedBy>
  <cp:lastPrinted>2010-07-19T17:13:00Z</cp:lastPrinted>
  <dcterms:created xsi:type="dcterms:W3CDTF">2009-01-12T18:27:21Z</dcterms:created>
  <dcterms:modified xsi:type="dcterms:W3CDTF">2015-07-20T17:52:46Z</dcterms:modified>
  <cp:category/>
  <cp:version/>
  <cp:contentType/>
  <cp:contentStatus/>
</cp:coreProperties>
</file>