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8880" windowHeight="3945" tabRatio="901" firstSheet="2" activeTab="13"/>
  </bookViews>
  <sheets>
    <sheet name=".LIMAB_MP1" sheetId="1" r:id="rId1"/>
    <sheet name="LIMAB MP2" sheetId="2" r:id="rId2"/>
    <sheet name="PLA+RM_MP1" sheetId="3" r:id="rId3"/>
    <sheet name="PLA+RM MP2" sheetId="4" r:id="rId4"/>
    <sheet name=" RCA_MP1" sheetId="5" r:id="rId5"/>
    <sheet name="RCA MP2" sheetId="6" r:id="rId6"/>
    <sheet name=" RCX MP1" sheetId="7" r:id="rId7"/>
    <sheet name="RCX MP2" sheetId="8" r:id="rId8"/>
    <sheet name="RD_MP1" sheetId="9" r:id="rId9"/>
    <sheet name="RDP_MP1" sheetId="10" r:id="rId10"/>
    <sheet name="RD MP2" sheetId="11" r:id="rId11"/>
    <sheet name=" RDP_MP2" sheetId="12" r:id="rId12"/>
    <sheet name=" RIM_MP1" sheetId="13" r:id="rId13"/>
    <sheet name="RIM_MP2" sheetId="14" r:id="rId14"/>
    <sheet name="Tabelle1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10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11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12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13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14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2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3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4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5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6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7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8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comments9.xml><?xml version="1.0" encoding="utf-8"?>
<comments xmlns="http://schemas.openxmlformats.org/spreadsheetml/2006/main">
  <authors>
    <author>Stephan Kazmaier</author>
  </authors>
  <commentList>
    <comment ref="R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CSP diastolisch</t>
        </r>
      </text>
    </comment>
    <comment ref="T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Paorta diastolisch</t>
        </r>
      </text>
    </comment>
    <comment ref="U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LVEDP 5 Beats</t>
        </r>
      </text>
    </comment>
    <comment ref="W1" authorId="0">
      <text>
        <r>
          <rPr>
            <b/>
            <sz val="8"/>
            <rFont val="Tahoma"/>
            <family val="0"/>
          </rPr>
          <t>Stephan Kazmaier:</t>
        </r>
        <r>
          <rPr>
            <sz val="8"/>
            <rFont val="Tahoma"/>
            <family val="0"/>
          </rPr>
          <t xml:space="preserve">
Mittelwert LVP diastolisch</t>
        </r>
      </text>
    </comment>
  </commentList>
</comments>
</file>

<file path=xl/sharedStrings.xml><?xml version="1.0" encoding="utf-8"?>
<sst xmlns="http://schemas.openxmlformats.org/spreadsheetml/2006/main" count="1239" uniqueCount="53">
  <si>
    <t>Bypass</t>
  </si>
  <si>
    <t>dia PI Mean</t>
  </si>
  <si>
    <t>dia PI Median</t>
  </si>
  <si>
    <t>PI</t>
  </si>
  <si>
    <t>Autoregulationsindex</t>
  </si>
  <si>
    <t>Zeitpunkt</t>
  </si>
  <si>
    <t>Flowdia</t>
  </si>
  <si>
    <t>A</t>
  </si>
  <si>
    <t>B</t>
  </si>
  <si>
    <t>p(Sign.)</t>
  </si>
  <si>
    <t>ZFP</t>
  </si>
  <si>
    <t>R</t>
  </si>
  <si>
    <t>R²</t>
  </si>
  <si>
    <t>Mittelwert</t>
  </si>
  <si>
    <t>Standardabw.</t>
  </si>
  <si>
    <t>Median</t>
  </si>
  <si>
    <t>Anzahl</t>
  </si>
  <si>
    <t>Min</t>
  </si>
  <si>
    <t>Max</t>
  </si>
  <si>
    <t>HF</t>
  </si>
  <si>
    <t>CSP</t>
  </si>
  <si>
    <t>Paorta</t>
  </si>
  <si>
    <t>LVEDP</t>
  </si>
  <si>
    <t>Probe</t>
  </si>
  <si>
    <t>LVPdiast</t>
  </si>
  <si>
    <t>KP</t>
  </si>
  <si>
    <t>Kardioplegietyp</t>
  </si>
  <si>
    <t>ZFP/CSP</t>
  </si>
  <si>
    <t>ZFP/LVEDP</t>
  </si>
  <si>
    <t>Datapairs</t>
  </si>
  <si>
    <t>Data per beat</t>
  </si>
  <si>
    <t>Beats</t>
  </si>
  <si>
    <t>Diastole</t>
  </si>
  <si>
    <t>Blut</t>
  </si>
  <si>
    <t>LIMABRIVA</t>
  </si>
  <si>
    <t>RM</t>
  </si>
  <si>
    <t>PLA</t>
  </si>
  <si>
    <t>RCA</t>
  </si>
  <si>
    <t>RCX</t>
  </si>
  <si>
    <t>RD</t>
  </si>
  <si>
    <t xml:space="preserve">RD </t>
  </si>
  <si>
    <t>RDP</t>
  </si>
  <si>
    <t>RIM</t>
  </si>
  <si>
    <t>MP 2</t>
  </si>
  <si>
    <t>MP 1</t>
  </si>
  <si>
    <t>MP1</t>
  </si>
  <si>
    <t>MP2</t>
  </si>
  <si>
    <t>LIMAB RIVA</t>
  </si>
  <si>
    <t>MP I</t>
  </si>
  <si>
    <t>b[0]</t>
  </si>
  <si>
    <t>b[1]</t>
  </si>
  <si>
    <t>r ²</t>
  </si>
  <si>
    <t>PLA1-2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</si>
</sst>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0000"/>
    <numFmt numFmtId="179" formatCode="0.00000000"/>
    <numFmt numFmtId="180" formatCode="0.0000000"/>
    <numFmt numFmtId="181" formatCode="0.000000"/>
    <numFmt numFmtId="182" formatCode="0.000000000"/>
  </numFmts>
  <fonts count="4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7">
    <xf numFmtId="0" fontId="0" fillId="0" borderId="0" xfId="0" applyAlignment="1">
      <alignment/>
    </xf>
    <xf numFmtId="173" fontId="0" fillId="33" borderId="10" xfId="0" applyNumberForma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174" fontId="0" fillId="36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6" borderId="10" xfId="0" applyNumberFormat="1" applyFill="1" applyBorder="1" applyAlignment="1">
      <alignment horizontal="center"/>
    </xf>
    <xf numFmtId="172" fontId="0" fillId="37" borderId="10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9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72" fontId="0" fillId="40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172" fontId="0" fillId="37" borderId="0" xfId="0" applyNumberFormat="1" applyFont="1" applyFill="1" applyAlignment="1">
      <alignment horizontal="center"/>
    </xf>
    <xf numFmtId="173" fontId="0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173" fontId="0" fillId="36" borderId="10" xfId="0" applyNumberFormat="1" applyFill="1" applyBorder="1" applyAlignment="1">
      <alignment horizontal="center"/>
    </xf>
    <xf numFmtId="173" fontId="0" fillId="36" borderId="0" xfId="0" applyNumberFormat="1" applyFill="1" applyAlignment="1">
      <alignment horizontal="center"/>
    </xf>
    <xf numFmtId="173" fontId="0" fillId="36" borderId="10" xfId="0" applyNumberFormat="1" applyFill="1" applyBorder="1" applyAlignment="1">
      <alignment horizontal="right"/>
    </xf>
    <xf numFmtId="173" fontId="0" fillId="36" borderId="0" xfId="0" applyNumberFormat="1" applyFill="1" applyAlignment="1">
      <alignment horizontal="right"/>
    </xf>
    <xf numFmtId="2" fontId="0" fillId="36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174" fontId="0" fillId="41" borderId="10" xfId="0" applyNumberFormat="1" applyFill="1" applyBorder="1" applyAlignment="1">
      <alignment/>
    </xf>
    <xf numFmtId="173" fontId="0" fillId="0" borderId="11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173" fontId="0" fillId="41" borderId="10" xfId="0" applyNumberForma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57421875" style="18" customWidth="1"/>
    <col min="3" max="3" width="13.7109375" style="18" customWidth="1"/>
    <col min="4" max="4" width="14.2812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  <col min="18" max="18" width="11.57421875" style="0" bestFit="1" customWidth="1"/>
    <col min="20" max="20" width="12.574218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34</v>
      </c>
      <c r="B2" s="16" t="s">
        <v>44</v>
      </c>
      <c r="C2" s="39">
        <v>1.101032092</v>
      </c>
      <c r="D2" s="37">
        <v>0.9665390215531143</v>
      </c>
      <c r="E2" s="43">
        <v>1.3</v>
      </c>
      <c r="F2" s="39">
        <v>2.9541565858500842</v>
      </c>
      <c r="G2" s="43">
        <v>3</v>
      </c>
      <c r="H2" s="38">
        <v>33.64223629</v>
      </c>
      <c r="I2" s="31">
        <v>-130.951</v>
      </c>
      <c r="J2" s="7">
        <v>2.70959</v>
      </c>
      <c r="K2" s="8"/>
      <c r="L2" s="29">
        <f aca="true" t="shared" si="0" ref="L2:L9">SQRT(M2)</f>
        <v>0.9694586118035158</v>
      </c>
      <c r="M2" s="29">
        <v>0.93985</v>
      </c>
      <c r="N2" s="11">
        <f aca="true" t="shared" si="1" ref="N2:N9">-I2/J2</f>
        <v>48.3287139382711</v>
      </c>
      <c r="O2" s="12">
        <v>1</v>
      </c>
      <c r="P2" s="12" t="s">
        <v>33</v>
      </c>
      <c r="Q2" s="20">
        <v>93</v>
      </c>
      <c r="R2" s="12">
        <v>15.86</v>
      </c>
      <c r="S2" s="12">
        <f>N2/R2</f>
        <v>3.0472076884155803</v>
      </c>
      <c r="T2" s="12">
        <v>60.7448</v>
      </c>
      <c r="U2" s="12">
        <v>33.374</v>
      </c>
      <c r="V2" s="12">
        <f>N2/U2</f>
        <v>1.448094742562207</v>
      </c>
      <c r="W2" s="12">
        <v>24.591</v>
      </c>
      <c r="X2" s="25">
        <v>237</v>
      </c>
      <c r="Y2" s="25">
        <f>X2/Z2</f>
        <v>47.4</v>
      </c>
      <c r="Z2" s="25">
        <v>5</v>
      </c>
      <c r="AA2" s="35">
        <f>(X2/Z2)*0.005</f>
        <v>0.237</v>
      </c>
    </row>
    <row r="3" spans="1:27" ht="12.75">
      <c r="A3" s="44" t="s">
        <v>34</v>
      </c>
      <c r="B3" s="16" t="s">
        <v>44</v>
      </c>
      <c r="C3" s="39">
        <v>0.341756373</v>
      </c>
      <c r="D3" s="36">
        <v>0.34645648013067676</v>
      </c>
      <c r="E3" s="10">
        <v>2.1</v>
      </c>
      <c r="F3" s="39">
        <v>2.202720738</v>
      </c>
      <c r="G3" s="40">
        <v>3</v>
      </c>
      <c r="H3" s="34">
        <v>15.709</v>
      </c>
      <c r="I3" s="31">
        <v>-17.2943</v>
      </c>
      <c r="J3" s="7">
        <v>0.73866</v>
      </c>
      <c r="K3" s="17"/>
      <c r="L3" s="29">
        <f t="shared" si="0"/>
        <v>0.9141334694671233</v>
      </c>
      <c r="M3" s="29">
        <v>0.83564</v>
      </c>
      <c r="N3" s="11">
        <f t="shared" si="1"/>
        <v>23.413072320147293</v>
      </c>
      <c r="O3" s="12">
        <v>1</v>
      </c>
      <c r="P3" s="12" t="s">
        <v>33</v>
      </c>
      <c r="Q3" s="20">
        <v>82</v>
      </c>
      <c r="R3" s="12">
        <v>13.885</v>
      </c>
      <c r="S3" s="12">
        <f aca="true" t="shared" si="2" ref="S3:S13">N3/R3</f>
        <v>1.6862133467877056</v>
      </c>
      <c r="T3" s="12">
        <v>44.68</v>
      </c>
      <c r="U3" s="12">
        <v>12.718</v>
      </c>
      <c r="V3" s="12">
        <f aca="true" t="shared" si="3" ref="V3:V13">N3/U3</f>
        <v>1.840939795576922</v>
      </c>
      <c r="W3" s="12">
        <v>10.236</v>
      </c>
      <c r="X3" s="25">
        <v>571</v>
      </c>
      <c r="Y3" s="25">
        <f aca="true" t="shared" si="4" ref="Y3:Y13">X3/Z3</f>
        <v>114.2</v>
      </c>
      <c r="Z3" s="25">
        <v>5</v>
      </c>
      <c r="AA3" s="35">
        <f aca="true" t="shared" si="5" ref="AA3:AA13">(X3/Z3)*0.002</f>
        <v>0.22840000000000002</v>
      </c>
    </row>
    <row r="4" spans="1:27" ht="12.75">
      <c r="A4" s="44" t="s">
        <v>34</v>
      </c>
      <c r="B4" s="16" t="s">
        <v>44</v>
      </c>
      <c r="C4" s="39">
        <v>0.69995837</v>
      </c>
      <c r="D4" s="36">
        <v>0.6676139894628716</v>
      </c>
      <c r="E4" s="10">
        <v>3.1</v>
      </c>
      <c r="F4" s="39">
        <v>4.108927457</v>
      </c>
      <c r="G4" s="41">
        <v>2</v>
      </c>
      <c r="H4" s="28">
        <v>38.211</v>
      </c>
      <c r="I4" s="31">
        <v>-106.006</v>
      </c>
      <c r="J4" s="7">
        <v>2.37351</v>
      </c>
      <c r="K4" s="17"/>
      <c r="L4" s="29">
        <f t="shared" si="0"/>
        <v>0.91875459182526</v>
      </c>
      <c r="M4" s="29">
        <v>0.84411</v>
      </c>
      <c r="N4" s="11">
        <f t="shared" si="1"/>
        <v>44.662124869918394</v>
      </c>
      <c r="O4" s="12">
        <v>1</v>
      </c>
      <c r="P4" s="12" t="s">
        <v>33</v>
      </c>
      <c r="Q4" s="20">
        <v>103</v>
      </c>
      <c r="R4" s="12">
        <v>14.55533</v>
      </c>
      <c r="S4" s="12">
        <f t="shared" si="2"/>
        <v>3.068437807313087</v>
      </c>
      <c r="T4" s="12">
        <v>60.76</v>
      </c>
      <c r="U4" s="12">
        <v>22.596</v>
      </c>
      <c r="V4" s="12">
        <f t="shared" si="3"/>
        <v>1.9765500473499023</v>
      </c>
      <c r="W4" s="12">
        <v>15</v>
      </c>
      <c r="X4" s="25">
        <v>494</v>
      </c>
      <c r="Y4" s="25">
        <f t="shared" si="4"/>
        <v>98.8</v>
      </c>
      <c r="Z4" s="25">
        <v>5</v>
      </c>
      <c r="AA4" s="35">
        <f t="shared" si="5"/>
        <v>0.1976</v>
      </c>
    </row>
    <row r="5" spans="1:27" ht="12.75">
      <c r="A5" s="44" t="s">
        <v>34</v>
      </c>
      <c r="B5" s="16" t="s">
        <v>44</v>
      </c>
      <c r="C5" s="39">
        <v>1.003378094</v>
      </c>
      <c r="D5" s="36">
        <v>1.0843678917746806</v>
      </c>
      <c r="E5" s="10">
        <v>2</v>
      </c>
      <c r="F5" s="39">
        <v>5.337275488</v>
      </c>
      <c r="G5" s="41">
        <v>2</v>
      </c>
      <c r="H5" s="28">
        <v>14.3079</v>
      </c>
      <c r="I5" s="31">
        <v>-74.5799</v>
      </c>
      <c r="J5" s="7">
        <v>1.6453</v>
      </c>
      <c r="K5" s="17"/>
      <c r="L5" s="29">
        <f t="shared" si="0"/>
        <v>0.937885920568168</v>
      </c>
      <c r="M5" s="29">
        <v>0.87963</v>
      </c>
      <c r="N5" s="11">
        <f t="shared" si="1"/>
        <v>45.329058530359205</v>
      </c>
      <c r="O5" s="12">
        <v>1</v>
      </c>
      <c r="P5" s="12" t="s">
        <v>33</v>
      </c>
      <c r="Q5" s="20">
        <v>108</v>
      </c>
      <c r="R5" s="12">
        <v>14.266</v>
      </c>
      <c r="S5" s="12">
        <f t="shared" si="2"/>
        <v>3.1774189352557975</v>
      </c>
      <c r="T5" s="12">
        <v>54.025</v>
      </c>
      <c r="U5" s="12">
        <v>29.82</v>
      </c>
      <c r="V5" s="12">
        <f t="shared" si="3"/>
        <v>1.5200891525942053</v>
      </c>
      <c r="W5" s="12">
        <v>20.506</v>
      </c>
      <c r="X5" s="25">
        <v>434</v>
      </c>
      <c r="Y5" s="25">
        <f t="shared" si="4"/>
        <v>86.8</v>
      </c>
      <c r="Z5" s="25">
        <v>5</v>
      </c>
      <c r="AA5" s="35">
        <f t="shared" si="5"/>
        <v>0.1736</v>
      </c>
    </row>
    <row r="6" spans="1:27" ht="12.75">
      <c r="A6" s="44" t="s">
        <v>34</v>
      </c>
      <c r="B6" s="16" t="s">
        <v>44</v>
      </c>
      <c r="C6" s="39">
        <v>0.713504037</v>
      </c>
      <c r="D6" s="36">
        <v>0.6578048407369826</v>
      </c>
      <c r="E6" s="10">
        <v>2.6</v>
      </c>
      <c r="F6" s="39">
        <v>2.86383284</v>
      </c>
      <c r="G6" s="41">
        <v>3</v>
      </c>
      <c r="H6" s="28">
        <v>24.176</v>
      </c>
      <c r="I6" s="31">
        <v>-51.6304</v>
      </c>
      <c r="J6" s="7">
        <v>1.45898</v>
      </c>
      <c r="K6" s="17"/>
      <c r="L6" s="29">
        <f t="shared" si="0"/>
        <v>0.9422367006225134</v>
      </c>
      <c r="M6" s="29">
        <v>0.88781</v>
      </c>
      <c r="N6" s="11">
        <f t="shared" si="1"/>
        <v>35.3880108020672</v>
      </c>
      <c r="O6" s="12">
        <v>1</v>
      </c>
      <c r="P6" s="12" t="s">
        <v>33</v>
      </c>
      <c r="Q6" s="20">
        <v>84</v>
      </c>
      <c r="R6" s="12">
        <v>9.484</v>
      </c>
      <c r="S6" s="12">
        <f t="shared" si="2"/>
        <v>3.7313381275903836</v>
      </c>
      <c r="T6" s="12">
        <v>51.958</v>
      </c>
      <c r="U6" s="12">
        <v>14.368</v>
      </c>
      <c r="V6" s="12">
        <f t="shared" si="3"/>
        <v>2.4629740257563473</v>
      </c>
      <c r="W6" s="12">
        <v>6.67</v>
      </c>
      <c r="X6" s="25">
        <v>779</v>
      </c>
      <c r="Y6" s="25">
        <f t="shared" si="4"/>
        <v>155.8</v>
      </c>
      <c r="Z6" s="25">
        <v>5</v>
      </c>
      <c r="AA6" s="35">
        <f t="shared" si="5"/>
        <v>0.31160000000000004</v>
      </c>
    </row>
    <row r="7" spans="1:27" ht="12.75">
      <c r="A7" s="44" t="s">
        <v>34</v>
      </c>
      <c r="B7" s="16" t="s">
        <v>44</v>
      </c>
      <c r="C7" s="39">
        <v>0.395749148</v>
      </c>
      <c r="D7" s="36">
        <v>0.3970249121414799</v>
      </c>
      <c r="E7" s="10">
        <v>2.3</v>
      </c>
      <c r="F7" s="39">
        <v>1.589671915</v>
      </c>
      <c r="G7" s="41">
        <v>2</v>
      </c>
      <c r="H7" s="28">
        <v>12.888</v>
      </c>
      <c r="I7" s="31">
        <v>-16.7552</v>
      </c>
      <c r="J7" s="7">
        <v>0.47542</v>
      </c>
      <c r="K7" s="17"/>
      <c r="L7" s="29">
        <f t="shared" si="0"/>
        <v>0.8806815542521599</v>
      </c>
      <c r="M7" s="29">
        <v>0.7756</v>
      </c>
      <c r="N7" s="11">
        <f t="shared" si="1"/>
        <v>35.24294308190652</v>
      </c>
      <c r="O7" s="12">
        <v>1</v>
      </c>
      <c r="P7" s="12" t="s">
        <v>33</v>
      </c>
      <c r="Q7" s="20">
        <v>57</v>
      </c>
      <c r="R7" s="12">
        <v>11.363</v>
      </c>
      <c r="S7" s="12">
        <f t="shared" si="2"/>
        <v>3.1015526781577507</v>
      </c>
      <c r="T7" s="12">
        <v>61.86</v>
      </c>
      <c r="U7" s="12">
        <v>9.676</v>
      </c>
      <c r="V7" s="12">
        <f t="shared" si="3"/>
        <v>3.6423049898621866</v>
      </c>
      <c r="W7" s="12">
        <v>8.329</v>
      </c>
      <c r="X7" s="25">
        <v>1636</v>
      </c>
      <c r="Y7" s="25">
        <f t="shared" si="4"/>
        <v>327.2</v>
      </c>
      <c r="Z7" s="25">
        <v>5</v>
      </c>
      <c r="AA7" s="35">
        <f t="shared" si="5"/>
        <v>0.6544</v>
      </c>
    </row>
    <row r="8" spans="1:27" ht="12.75">
      <c r="A8" s="44" t="s">
        <v>34</v>
      </c>
      <c r="B8" s="16" t="s">
        <v>44</v>
      </c>
      <c r="C8" s="39">
        <v>0.619565944</v>
      </c>
      <c r="D8" s="36">
        <v>0.5877565684480214</v>
      </c>
      <c r="E8" s="10">
        <v>3</v>
      </c>
      <c r="F8" s="39">
        <v>3.047343648</v>
      </c>
      <c r="G8" s="41">
        <v>3</v>
      </c>
      <c r="H8" s="28">
        <v>20.0399</v>
      </c>
      <c r="I8" s="32">
        <v>-8.8537156431</v>
      </c>
      <c r="J8" s="33">
        <v>0.4283461878</v>
      </c>
      <c r="K8" s="17"/>
      <c r="L8" s="29">
        <f t="shared" si="0"/>
        <v>0.5064425098666185</v>
      </c>
      <c r="M8" s="30">
        <v>0.2564840158</v>
      </c>
      <c r="N8" s="11">
        <f t="shared" si="1"/>
        <v>20.669532950842804</v>
      </c>
      <c r="O8" s="12">
        <v>1</v>
      </c>
      <c r="P8" s="12" t="s">
        <v>33</v>
      </c>
      <c r="Q8" s="20">
        <v>87</v>
      </c>
      <c r="R8" s="12">
        <v>13.81</v>
      </c>
      <c r="S8" s="12">
        <f t="shared" si="2"/>
        <v>1.496707672037857</v>
      </c>
      <c r="T8" s="12">
        <v>67.45</v>
      </c>
      <c r="U8" s="12">
        <v>9.47</v>
      </c>
      <c r="V8" s="12">
        <f t="shared" si="3"/>
        <v>2.1826328353582687</v>
      </c>
      <c r="W8" s="12">
        <v>7.234</v>
      </c>
      <c r="X8" s="25">
        <v>567</v>
      </c>
      <c r="Y8" s="25">
        <f t="shared" si="4"/>
        <v>113.4</v>
      </c>
      <c r="Z8" s="25">
        <v>5</v>
      </c>
      <c r="AA8" s="35">
        <f t="shared" si="5"/>
        <v>0.22680000000000003</v>
      </c>
    </row>
    <row r="9" spans="1:27" ht="12.75">
      <c r="A9" s="44" t="s">
        <v>34</v>
      </c>
      <c r="B9" s="16" t="s">
        <v>44</v>
      </c>
      <c r="C9" s="39">
        <v>0.325989667</v>
      </c>
      <c r="D9" s="36">
        <v>0.31894285770385855</v>
      </c>
      <c r="E9" s="10">
        <v>1.4</v>
      </c>
      <c r="F9" s="39">
        <v>1.798811192</v>
      </c>
      <c r="G9" s="41">
        <v>3</v>
      </c>
      <c r="H9" s="28">
        <v>33.0118</v>
      </c>
      <c r="I9" s="31">
        <v>-14.5896</v>
      </c>
      <c r="J9" s="7">
        <v>0.87361</v>
      </c>
      <c r="K9" s="17"/>
      <c r="L9" s="29">
        <f t="shared" si="0"/>
        <v>0.8100802429389325</v>
      </c>
      <c r="M9" s="29">
        <v>0.65623</v>
      </c>
      <c r="N9" s="11">
        <f t="shared" si="1"/>
        <v>16.700358283444558</v>
      </c>
      <c r="O9" s="12">
        <v>1</v>
      </c>
      <c r="P9" s="12" t="s">
        <v>33</v>
      </c>
      <c r="Q9" s="20">
        <v>111</v>
      </c>
      <c r="R9" s="26">
        <v>17.62612137</v>
      </c>
      <c r="S9" s="12">
        <f t="shared" si="2"/>
        <v>0.9474777764703749</v>
      </c>
      <c r="T9" s="26">
        <v>54.4883905</v>
      </c>
      <c r="U9" s="12">
        <v>10.852</v>
      </c>
      <c r="V9" s="12">
        <f t="shared" si="3"/>
        <v>1.5389198565651085</v>
      </c>
      <c r="W9" s="26">
        <v>9.03121372</v>
      </c>
      <c r="X9" s="25">
        <v>379</v>
      </c>
      <c r="Y9" s="25">
        <f t="shared" si="4"/>
        <v>75.8</v>
      </c>
      <c r="Z9" s="25">
        <v>5</v>
      </c>
      <c r="AA9" s="35">
        <f t="shared" si="5"/>
        <v>0.15159999999999998</v>
      </c>
    </row>
    <row r="10" spans="1:27" ht="12.75">
      <c r="A10" s="44" t="s">
        <v>34</v>
      </c>
      <c r="B10" s="16" t="s">
        <v>44</v>
      </c>
      <c r="C10" s="3">
        <v>1.3665637655882397</v>
      </c>
      <c r="D10" s="42">
        <v>1.367260682500914</v>
      </c>
      <c r="E10" s="10">
        <v>3.7</v>
      </c>
      <c r="F10" s="3">
        <v>3.820430412580067</v>
      </c>
      <c r="G10" s="41">
        <v>2</v>
      </c>
      <c r="H10" s="28">
        <v>9.752657657657652</v>
      </c>
      <c r="I10" s="31">
        <v>-49.4159866477</v>
      </c>
      <c r="J10" s="7">
        <v>1.1722272229</v>
      </c>
      <c r="K10" s="17"/>
      <c r="L10" s="29">
        <v>0.9629727069341062</v>
      </c>
      <c r="M10" s="29">
        <v>0.9273164343</v>
      </c>
      <c r="N10" s="11">
        <v>42.15563815814536</v>
      </c>
      <c r="O10" s="12">
        <v>1</v>
      </c>
      <c r="P10" s="12" t="s">
        <v>33</v>
      </c>
      <c r="Q10" s="20">
        <v>102</v>
      </c>
      <c r="R10" s="12">
        <v>17.985424710424716</v>
      </c>
      <c r="S10" s="12">
        <f t="shared" si="2"/>
        <v>2.343877825343268</v>
      </c>
      <c r="T10" s="12">
        <v>50.47540540540538</v>
      </c>
      <c r="U10" s="12">
        <v>21.612</v>
      </c>
      <c r="V10" s="12">
        <f t="shared" si="3"/>
        <v>1.9505662668029502</v>
      </c>
      <c r="W10" s="12">
        <v>18.039414414414406</v>
      </c>
      <c r="X10" s="25">
        <v>444</v>
      </c>
      <c r="Y10" s="25">
        <f t="shared" si="4"/>
        <v>88.8</v>
      </c>
      <c r="Z10" s="25">
        <v>5</v>
      </c>
      <c r="AA10" s="35">
        <f t="shared" si="5"/>
        <v>0.1776</v>
      </c>
    </row>
    <row r="11" spans="1:27" ht="12.75">
      <c r="A11" s="44" t="s">
        <v>47</v>
      </c>
      <c r="B11" s="16" t="s">
        <v>44</v>
      </c>
      <c r="C11" s="3">
        <v>0.3755585242332546</v>
      </c>
      <c r="D11" s="42">
        <v>0.3710471071207206</v>
      </c>
      <c r="E11" s="10">
        <v>2.7</v>
      </c>
      <c r="F11" s="3">
        <v>3.256328238942421</v>
      </c>
      <c r="G11" s="41">
        <v>3</v>
      </c>
      <c r="H11" s="28">
        <v>28.24917543859651</v>
      </c>
      <c r="I11" s="31">
        <v>-59.1448134918</v>
      </c>
      <c r="J11" s="7">
        <v>1.3921821294</v>
      </c>
      <c r="K11" s="17"/>
      <c r="L11" s="29">
        <f>SQRT(M11)</f>
        <v>0.9474828602671396</v>
      </c>
      <c r="M11" s="29">
        <v>0.8977237705</v>
      </c>
      <c r="N11" s="11">
        <f>-I11/J11</f>
        <v>42.483531603217834</v>
      </c>
      <c r="O11" s="12">
        <v>1</v>
      </c>
      <c r="P11" s="12" t="s">
        <v>33</v>
      </c>
      <c r="Q11" s="20">
        <v>83</v>
      </c>
      <c r="R11" s="12">
        <v>13.674018379281522</v>
      </c>
      <c r="S11" s="12">
        <f t="shared" si="2"/>
        <v>3.1068798084685665</v>
      </c>
      <c r="T11" s="12">
        <v>62.774824561403534</v>
      </c>
      <c r="U11" s="12">
        <v>14.082</v>
      </c>
      <c r="V11" s="12">
        <f t="shared" si="3"/>
        <v>3.0168677462873053</v>
      </c>
      <c r="W11" s="12">
        <v>8.424403508771922</v>
      </c>
      <c r="X11" s="25">
        <v>571</v>
      </c>
      <c r="Y11" s="25">
        <f t="shared" si="4"/>
        <v>114.2</v>
      </c>
      <c r="Z11" s="25">
        <v>5</v>
      </c>
      <c r="AA11" s="35">
        <f t="shared" si="5"/>
        <v>0.22840000000000002</v>
      </c>
    </row>
    <row r="12" spans="1:27" ht="12.75">
      <c r="A12" s="44" t="s">
        <v>34</v>
      </c>
      <c r="B12" s="16" t="s">
        <v>44</v>
      </c>
      <c r="C12" s="3">
        <v>0.8416030454265389</v>
      </c>
      <c r="D12" s="42">
        <v>0.8249739000118954</v>
      </c>
      <c r="E12" s="10">
        <v>2.5</v>
      </c>
      <c r="F12" s="3">
        <v>2.443195760441462</v>
      </c>
      <c r="G12" s="41">
        <v>2</v>
      </c>
      <c r="H12" s="28">
        <v>27.034112271540472</v>
      </c>
      <c r="I12" s="31">
        <v>-42.3729794138</v>
      </c>
      <c r="J12" s="7">
        <v>1.3300728666</v>
      </c>
      <c r="K12" s="17"/>
      <c r="L12" s="29">
        <f>SQRT(M12)</f>
        <v>0.966278700065359</v>
      </c>
      <c r="M12" s="29">
        <v>0.9336945262</v>
      </c>
      <c r="N12" s="11">
        <f>-I12/J12</f>
        <v>31.857637636136413</v>
      </c>
      <c r="O12" s="12">
        <v>1</v>
      </c>
      <c r="P12" s="12" t="s">
        <v>33</v>
      </c>
      <c r="Q12" s="20">
        <v>83</v>
      </c>
      <c r="R12" s="12">
        <v>7.9972274027104335</v>
      </c>
      <c r="S12" s="12">
        <f t="shared" si="2"/>
        <v>3.983585314247682</v>
      </c>
      <c r="T12" s="12">
        <v>52.18292428198432</v>
      </c>
      <c r="U12" s="12">
        <v>7.81</v>
      </c>
      <c r="V12" s="12">
        <f t="shared" si="3"/>
        <v>4.079082923961129</v>
      </c>
      <c r="W12" s="12">
        <v>4.5769973890339495</v>
      </c>
      <c r="X12" s="25">
        <v>766</v>
      </c>
      <c r="Y12" s="25">
        <f t="shared" si="4"/>
        <v>153.2</v>
      </c>
      <c r="Z12" s="25">
        <v>5</v>
      </c>
      <c r="AA12" s="35">
        <f t="shared" si="5"/>
        <v>0.3064</v>
      </c>
    </row>
    <row r="13" spans="1:27" ht="12.75">
      <c r="A13" s="44" t="s">
        <v>34</v>
      </c>
      <c r="B13" s="16" t="s">
        <v>44</v>
      </c>
      <c r="C13" s="3">
        <v>0.5712910801558043</v>
      </c>
      <c r="D13" s="42">
        <v>0.5759548688111403</v>
      </c>
      <c r="E13" s="10">
        <v>2.4</v>
      </c>
      <c r="F13" s="3">
        <v>1.7618623228472305</v>
      </c>
      <c r="G13" s="10">
        <v>2</v>
      </c>
      <c r="H13" s="28">
        <v>34.626501079913616</v>
      </c>
      <c r="I13" s="31">
        <v>-33.1407664923</v>
      </c>
      <c r="J13" s="7">
        <v>1.0524016492</v>
      </c>
      <c r="K13" s="17"/>
      <c r="L13" s="29">
        <f>SQRT(M13)</f>
        <v>0.9774353801147163</v>
      </c>
      <c r="M13" s="29">
        <v>0.9553799223</v>
      </c>
      <c r="N13" s="11">
        <f>-I13/J13</f>
        <v>31.490606763579752</v>
      </c>
      <c r="O13" s="12">
        <v>1</v>
      </c>
      <c r="P13" s="12" t="s">
        <v>33</v>
      </c>
      <c r="Q13" s="20">
        <v>79</v>
      </c>
      <c r="R13" s="12">
        <v>12.378977681785464</v>
      </c>
      <c r="S13" s="12">
        <f t="shared" si="2"/>
        <v>2.5438778203724612</v>
      </c>
      <c r="T13" s="12">
        <v>64.39296976241901</v>
      </c>
      <c r="U13" s="12">
        <v>18.202</v>
      </c>
      <c r="V13" s="12">
        <f t="shared" si="3"/>
        <v>1.7300630020645944</v>
      </c>
      <c r="W13" s="12">
        <v>13.567246220302378</v>
      </c>
      <c r="X13" s="25">
        <v>926</v>
      </c>
      <c r="Y13" s="25">
        <f t="shared" si="4"/>
        <v>185.2</v>
      </c>
      <c r="Z13" s="25">
        <v>5</v>
      </c>
      <c r="AA13" s="35">
        <f t="shared" si="5"/>
        <v>0.3704</v>
      </c>
    </row>
    <row r="14" spans="1:27" ht="12.75">
      <c r="A14" s="44"/>
      <c r="B14" s="16"/>
      <c r="C14" s="3"/>
      <c r="D14" s="42"/>
      <c r="E14" s="10"/>
      <c r="F14" s="3"/>
      <c r="G14" s="10"/>
      <c r="H14" s="28"/>
      <c r="I14" s="31"/>
      <c r="J14" s="7"/>
      <c r="K14" s="17"/>
      <c r="L14" s="29"/>
      <c r="M14" s="29"/>
      <c r="N14" s="11"/>
      <c r="O14" s="12"/>
      <c r="P14" s="12"/>
      <c r="Q14" s="20"/>
      <c r="R14" s="12"/>
      <c r="S14" s="12"/>
      <c r="T14" s="12"/>
      <c r="U14" s="12"/>
      <c r="V14" s="12"/>
      <c r="W14" s="12"/>
      <c r="X14" s="25"/>
      <c r="Y14" s="25"/>
      <c r="Z14" s="25"/>
      <c r="AA14" s="35"/>
    </row>
    <row r="15" spans="1:27" ht="12.75">
      <c r="A15" s="44"/>
      <c r="B15" s="16"/>
      <c r="C15" s="3"/>
      <c r="D15" s="42"/>
      <c r="E15" s="10"/>
      <c r="F15" s="3"/>
      <c r="G15" s="10"/>
      <c r="H15" s="28"/>
      <c r="I15" s="31"/>
      <c r="J15" s="7"/>
      <c r="K15" s="17"/>
      <c r="L15" s="29"/>
      <c r="M15" s="29"/>
      <c r="N15" s="11"/>
      <c r="O15" s="12"/>
      <c r="P15" s="12"/>
      <c r="Q15" s="20"/>
      <c r="R15" s="12"/>
      <c r="S15" s="12"/>
      <c r="T15" s="12"/>
      <c r="U15" s="12"/>
      <c r="V15" s="12"/>
      <c r="W15" s="12"/>
      <c r="X15" s="25"/>
      <c r="Y15" s="25"/>
      <c r="Z15" s="25"/>
      <c r="AA15" s="35"/>
    </row>
    <row r="16" spans="1:27" ht="12.75">
      <c r="A16" s="44"/>
      <c r="B16" s="16"/>
      <c r="C16" s="3"/>
      <c r="D16" s="42"/>
      <c r="E16" s="10"/>
      <c r="F16" s="3"/>
      <c r="G16" s="10"/>
      <c r="H16" s="28"/>
      <c r="I16" s="17"/>
      <c r="J16" s="7"/>
      <c r="K16" s="17"/>
      <c r="L16" s="29"/>
      <c r="M16" s="29"/>
      <c r="N16" s="11"/>
      <c r="O16" s="12"/>
      <c r="P16" s="12"/>
      <c r="Q16" s="20"/>
      <c r="R16" s="12"/>
      <c r="S16" s="12"/>
      <c r="T16" s="12"/>
      <c r="U16" s="12"/>
      <c r="V16" s="12"/>
      <c r="W16" s="12"/>
      <c r="X16" s="25"/>
      <c r="Y16" s="25"/>
      <c r="Z16" s="25"/>
      <c r="AA16" s="35"/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0.6963291783669865</v>
      </c>
      <c r="D18" s="3">
        <f t="shared" si="6"/>
        <v>0.6804785933663631</v>
      </c>
      <c r="E18" s="3">
        <f t="shared" si="6"/>
        <v>2.4249999999999994</v>
      </c>
      <c r="F18" s="3">
        <f t="shared" si="6"/>
        <v>2.932046383221772</v>
      </c>
      <c r="G18" s="10"/>
      <c r="H18" s="10">
        <f t="shared" si="6"/>
        <v>24.304023561475688</v>
      </c>
      <c r="I18" s="3">
        <f t="shared" si="6"/>
        <v>-50.394555140725</v>
      </c>
      <c r="J18" s="3">
        <f t="shared" si="6"/>
        <v>1.304191671325</v>
      </c>
      <c r="K18" s="3" t="e">
        <f t="shared" si="6"/>
        <v>#DIV/0!</v>
      </c>
      <c r="L18" s="3">
        <f t="shared" si="6"/>
        <v>0.894486937393801</v>
      </c>
      <c r="M18" s="3">
        <f t="shared" si="6"/>
        <v>0.8157890557583333</v>
      </c>
      <c r="N18" s="10">
        <f t="shared" si="6"/>
        <v>34.81010241150303</v>
      </c>
      <c r="O18" s="10"/>
      <c r="P18" s="10"/>
      <c r="Q18" s="10">
        <f aca="true" t="shared" si="7" ref="Q18:W18">AVERAGE(Q2:Q16)</f>
        <v>89.33333333333333</v>
      </c>
      <c r="R18" s="10">
        <f t="shared" si="7"/>
        <v>13.57375829535018</v>
      </c>
      <c r="S18" s="10">
        <f t="shared" si="7"/>
        <v>2.686214566705042</v>
      </c>
      <c r="T18" s="10">
        <f t="shared" si="7"/>
        <v>57.149359542601026</v>
      </c>
      <c r="U18" s="10">
        <f t="shared" si="7"/>
        <v>17.048333333333336</v>
      </c>
      <c r="V18" s="10">
        <f t="shared" si="7"/>
        <v>2.2824237820617603</v>
      </c>
      <c r="W18" s="10">
        <f t="shared" si="7"/>
        <v>12.183772937710218</v>
      </c>
      <c r="X18" s="10">
        <f>AVERAGE(X2:X16)</f>
        <v>650.3333333333334</v>
      </c>
      <c r="Y18" s="10">
        <f>AVERAGE(Y2:Y16)</f>
        <v>130.0666666666667</v>
      </c>
      <c r="Z18" s="10">
        <f>AVERAGE(Z2:Z16)</f>
        <v>5</v>
      </c>
      <c r="AA18" s="3">
        <f>AVERAGE(AA2:AA16)</f>
        <v>0.27198333333333335</v>
      </c>
    </row>
    <row r="19" spans="1:27" ht="12.75">
      <c r="A19" s="15" t="s">
        <v>15</v>
      </c>
      <c r="B19" s="16"/>
      <c r="C19" s="3">
        <f aca="true" t="shared" si="8" ref="C19:N19">MEDIAN(C2:C16)</f>
        <v>0.6597621570000001</v>
      </c>
      <c r="D19" s="3">
        <f t="shared" si="8"/>
        <v>0.622780704592502</v>
      </c>
      <c r="E19" s="3">
        <f t="shared" si="8"/>
        <v>2.45</v>
      </c>
      <c r="F19" s="3">
        <f t="shared" si="8"/>
        <v>2.9089947129250424</v>
      </c>
      <c r="G19" s="10"/>
      <c r="H19" s="10">
        <f t="shared" si="8"/>
        <v>25.605056135770234</v>
      </c>
      <c r="I19" s="3">
        <f t="shared" si="8"/>
        <v>-45.89448303075</v>
      </c>
      <c r="J19" s="3">
        <f t="shared" si="8"/>
        <v>1.25115004475</v>
      </c>
      <c r="K19" s="3" t="e">
        <f t="shared" si="8"/>
        <v>#NUM!</v>
      </c>
      <c r="L19" s="3">
        <f t="shared" si="8"/>
        <v>0.9400613105953407</v>
      </c>
      <c r="M19" s="3">
        <f t="shared" si="8"/>
        <v>0.8837200000000001</v>
      </c>
      <c r="N19" s="10">
        <f t="shared" si="8"/>
        <v>35.31547694198686</v>
      </c>
      <c r="O19" s="10"/>
      <c r="P19" s="10"/>
      <c r="Q19" s="10">
        <f aca="true" t="shared" si="9" ref="Q19:W19">MEDIAN(Q2:Q16)</f>
        <v>85.5</v>
      </c>
      <c r="R19" s="10">
        <f t="shared" si="9"/>
        <v>13.8475</v>
      </c>
      <c r="S19" s="10">
        <f t="shared" si="9"/>
        <v>3.057822747864334</v>
      </c>
      <c r="T19" s="10">
        <f t="shared" si="9"/>
        <v>57.61659525</v>
      </c>
      <c r="U19" s="10">
        <f t="shared" si="9"/>
        <v>14.225000000000001</v>
      </c>
      <c r="V19" s="10">
        <f t="shared" si="9"/>
        <v>1.9635581570764262</v>
      </c>
      <c r="W19" s="10">
        <f t="shared" si="9"/>
        <v>9.63360686</v>
      </c>
      <c r="X19" s="10">
        <f>MEDIAN(X2:X16)</f>
        <v>569</v>
      </c>
      <c r="Y19" s="10">
        <f>MEDIAN(Y2:Y16)</f>
        <v>113.80000000000001</v>
      </c>
      <c r="Z19" s="10">
        <f>MEDIAN(Z2:Z16)</f>
        <v>5</v>
      </c>
      <c r="AA19" s="3">
        <f>MEDIAN(AA2:AA16)</f>
        <v>0.22840000000000002</v>
      </c>
    </row>
    <row r="20" spans="1:27" ht="12.75">
      <c r="A20" s="15" t="s">
        <v>14</v>
      </c>
      <c r="B20" s="16"/>
      <c r="C20" s="3">
        <f aca="true" t="shared" si="10" ref="C20:N20">STDEV(C2:C16)</f>
        <v>0.33115953933282477</v>
      </c>
      <c r="D20" s="3">
        <f t="shared" si="10"/>
        <v>0.32698075282597927</v>
      </c>
      <c r="E20" s="3">
        <f t="shared" si="10"/>
        <v>0.6837397165588699</v>
      </c>
      <c r="F20" s="3">
        <f t="shared" si="10"/>
        <v>1.0999755863631833</v>
      </c>
      <c r="G20" s="10"/>
      <c r="H20" s="10">
        <f t="shared" si="10"/>
        <v>9.629814642918264</v>
      </c>
      <c r="I20" s="3">
        <f t="shared" si="10"/>
        <v>37.95076308612966</v>
      </c>
      <c r="J20" s="3">
        <f t="shared" si="10"/>
        <v>0.6946104138877104</v>
      </c>
      <c r="K20" s="3" t="e">
        <f t="shared" si="10"/>
        <v>#DIV/0!</v>
      </c>
      <c r="L20" s="3">
        <f t="shared" si="10"/>
        <v>0.13079689149847398</v>
      </c>
      <c r="M20" s="3">
        <f t="shared" si="10"/>
        <v>0.19500239629143437</v>
      </c>
      <c r="N20" s="10">
        <f t="shared" si="10"/>
        <v>10.363266919301807</v>
      </c>
      <c r="O20" s="10"/>
      <c r="P20" s="10"/>
      <c r="Q20" s="10">
        <f aca="true" t="shared" si="11" ref="Q20:W20">STDEV(Q2:Q16)</f>
        <v>15.071546541464004</v>
      </c>
      <c r="R20" s="10">
        <f t="shared" si="11"/>
        <v>2.9673302365457714</v>
      </c>
      <c r="S20" s="10">
        <f t="shared" si="11"/>
        <v>0.9154333494268723</v>
      </c>
      <c r="T20" s="10">
        <f t="shared" si="11"/>
        <v>6.788075458711889</v>
      </c>
      <c r="U20" s="10">
        <f t="shared" si="11"/>
        <v>8.27282714491829</v>
      </c>
      <c r="V20" s="10">
        <f t="shared" si="11"/>
        <v>0.8630275117239827</v>
      </c>
      <c r="W20" s="10">
        <f t="shared" si="11"/>
        <v>6.199867867208442</v>
      </c>
      <c r="X20" s="10">
        <f>STDEV(X2:X16)</f>
        <v>363.72775366732577</v>
      </c>
      <c r="Y20" s="10">
        <f>STDEV(Y2:Y16)</f>
        <v>72.74555073346511</v>
      </c>
      <c r="Z20" s="10">
        <f>STDEV(Z2:Z16)</f>
        <v>0</v>
      </c>
      <c r="AA20" s="3">
        <f>STDEV(AA2:AA16)</f>
        <v>0.1363015496032323</v>
      </c>
    </row>
    <row r="21" spans="1:27" ht="12.75">
      <c r="A21" s="15" t="s">
        <v>17</v>
      </c>
      <c r="B21" s="16"/>
      <c r="C21" s="3">
        <f aca="true" t="shared" si="12" ref="C21:N21">MIN(C2:C16)</f>
        <v>0.325989667</v>
      </c>
      <c r="D21" s="3">
        <f t="shared" si="12"/>
        <v>0.31894285770385855</v>
      </c>
      <c r="E21" s="3">
        <f t="shared" si="12"/>
        <v>1.3</v>
      </c>
      <c r="F21" s="3">
        <f t="shared" si="12"/>
        <v>1.589671915</v>
      </c>
      <c r="G21" s="3">
        <f>MIN(G2:G16)</f>
        <v>2</v>
      </c>
      <c r="H21" s="10">
        <f t="shared" si="12"/>
        <v>9.752657657657652</v>
      </c>
      <c r="I21" s="3">
        <f t="shared" si="12"/>
        <v>-130.951</v>
      </c>
      <c r="J21" s="3">
        <f t="shared" si="12"/>
        <v>0.4283461878</v>
      </c>
      <c r="K21" s="3">
        <f t="shared" si="12"/>
        <v>0</v>
      </c>
      <c r="L21" s="3">
        <f t="shared" si="12"/>
        <v>0.5064425098666185</v>
      </c>
      <c r="M21" s="3">
        <f t="shared" si="12"/>
        <v>0.2564840158</v>
      </c>
      <c r="N21" s="10">
        <f t="shared" si="12"/>
        <v>16.700358283444558</v>
      </c>
      <c r="O21" s="10"/>
      <c r="P21" s="10"/>
      <c r="Q21" s="10">
        <f aca="true" t="shared" si="13" ref="Q21:W21">MIN(Q2:Q16)</f>
        <v>57</v>
      </c>
      <c r="R21" s="10">
        <f t="shared" si="13"/>
        <v>7.9972274027104335</v>
      </c>
      <c r="S21" s="10">
        <f t="shared" si="13"/>
        <v>0.9474777764703749</v>
      </c>
      <c r="T21" s="10">
        <f t="shared" si="13"/>
        <v>44.68</v>
      </c>
      <c r="U21" s="10">
        <f t="shared" si="13"/>
        <v>7.81</v>
      </c>
      <c r="V21" s="10">
        <f t="shared" si="13"/>
        <v>1.448094742562207</v>
      </c>
      <c r="W21" s="10">
        <f t="shared" si="13"/>
        <v>4.5769973890339495</v>
      </c>
      <c r="X21" s="10">
        <f>MIN(X2:X16)</f>
        <v>237</v>
      </c>
      <c r="Y21" s="10">
        <f>MIN(Y2:Y16)</f>
        <v>47.4</v>
      </c>
      <c r="Z21" s="10">
        <f>MIN(Z2:Z16)</f>
        <v>5</v>
      </c>
      <c r="AA21" s="3">
        <f>MIN(AA2:AA16)</f>
        <v>0.15159999999999998</v>
      </c>
    </row>
    <row r="22" spans="1:27" ht="12.75">
      <c r="A22" s="15" t="s">
        <v>18</v>
      </c>
      <c r="B22" s="16"/>
      <c r="C22" s="3">
        <f aca="true" t="shared" si="14" ref="C22:N22">MAX(C2:C16)</f>
        <v>1.3665637655882397</v>
      </c>
      <c r="D22" s="3">
        <f t="shared" si="14"/>
        <v>1.367260682500914</v>
      </c>
      <c r="E22" s="3">
        <f t="shared" si="14"/>
        <v>3.7</v>
      </c>
      <c r="F22" s="3">
        <f t="shared" si="14"/>
        <v>5.337275488</v>
      </c>
      <c r="G22" s="3">
        <f>MAX(G2:G16)</f>
        <v>3</v>
      </c>
      <c r="H22" s="10">
        <f t="shared" si="14"/>
        <v>38.211</v>
      </c>
      <c r="I22" s="3">
        <f t="shared" si="14"/>
        <v>-8.8537156431</v>
      </c>
      <c r="J22" s="3">
        <f t="shared" si="14"/>
        <v>2.70959</v>
      </c>
      <c r="K22" s="3">
        <f t="shared" si="14"/>
        <v>0</v>
      </c>
      <c r="L22" s="3">
        <f t="shared" si="14"/>
        <v>0.9774353801147163</v>
      </c>
      <c r="M22" s="3">
        <f t="shared" si="14"/>
        <v>0.9553799223</v>
      </c>
      <c r="N22" s="10">
        <f t="shared" si="14"/>
        <v>48.3287139382711</v>
      </c>
      <c r="O22" s="10"/>
      <c r="P22" s="10"/>
      <c r="Q22" s="10">
        <f aca="true" t="shared" si="15" ref="Q22:W22">MAX(Q2:Q16)</f>
        <v>111</v>
      </c>
      <c r="R22" s="10">
        <f t="shared" si="15"/>
        <v>17.985424710424716</v>
      </c>
      <c r="S22" s="10">
        <f t="shared" si="15"/>
        <v>3.983585314247682</v>
      </c>
      <c r="T22" s="10">
        <f t="shared" si="15"/>
        <v>67.45</v>
      </c>
      <c r="U22" s="10">
        <f t="shared" si="15"/>
        <v>33.374</v>
      </c>
      <c r="V22" s="10">
        <f t="shared" si="15"/>
        <v>4.079082923961129</v>
      </c>
      <c r="W22" s="10">
        <f t="shared" si="15"/>
        <v>24.591</v>
      </c>
      <c r="X22" s="10">
        <f>MAX(X2:X16)</f>
        <v>1636</v>
      </c>
      <c r="Y22" s="10">
        <f>MAX(Y2:Y16)</f>
        <v>327.2</v>
      </c>
      <c r="Z22" s="10">
        <f>MAX(Z2:Z16)</f>
        <v>5</v>
      </c>
      <c r="AA22" s="3">
        <f>MAX(AA2:AA16)</f>
        <v>0.6544</v>
      </c>
    </row>
    <row r="23" spans="1:27" ht="12.75">
      <c r="A23" s="15" t="s">
        <v>16</v>
      </c>
      <c r="B23" s="16"/>
      <c r="C23" s="9">
        <f aca="true" t="shared" si="16" ref="C23:N23">COUNT(C2:C16)</f>
        <v>12</v>
      </c>
      <c r="D23" s="9">
        <f t="shared" si="16"/>
        <v>12</v>
      </c>
      <c r="E23" s="9">
        <f t="shared" si="16"/>
        <v>12</v>
      </c>
      <c r="F23" s="9">
        <f t="shared" si="16"/>
        <v>12</v>
      </c>
      <c r="G23" s="9">
        <f>COUNT(G2:G16)</f>
        <v>12</v>
      </c>
      <c r="H23" s="9">
        <f t="shared" si="16"/>
        <v>12</v>
      </c>
      <c r="I23" s="9">
        <f t="shared" si="16"/>
        <v>12</v>
      </c>
      <c r="J23" s="9">
        <f t="shared" si="16"/>
        <v>12</v>
      </c>
      <c r="K23" s="9">
        <f t="shared" si="16"/>
        <v>0</v>
      </c>
      <c r="L23" s="9">
        <f t="shared" si="16"/>
        <v>12</v>
      </c>
      <c r="M23" s="9">
        <f t="shared" si="16"/>
        <v>12</v>
      </c>
      <c r="N23" s="9">
        <f t="shared" si="16"/>
        <v>12</v>
      </c>
      <c r="O23" s="9"/>
      <c r="P23" s="9"/>
      <c r="Q23" s="9">
        <f aca="true" t="shared" si="17" ref="Q23:W23">COUNT(Q2:Q16)</f>
        <v>12</v>
      </c>
      <c r="R23" s="9">
        <f t="shared" si="17"/>
        <v>12</v>
      </c>
      <c r="S23" s="9">
        <f t="shared" si="17"/>
        <v>12</v>
      </c>
      <c r="T23" s="9">
        <f t="shared" si="17"/>
        <v>12</v>
      </c>
      <c r="U23" s="9">
        <f t="shared" si="17"/>
        <v>12</v>
      </c>
      <c r="V23" s="9">
        <f t="shared" si="17"/>
        <v>12</v>
      </c>
      <c r="W23" s="9">
        <f t="shared" si="17"/>
        <v>12</v>
      </c>
      <c r="X23" s="9">
        <f>COUNT(X2:X16)</f>
        <v>12</v>
      </c>
      <c r="Y23" s="9">
        <f>COUNT(Y2:Y16)</f>
        <v>12</v>
      </c>
      <c r="Z23" s="9">
        <f>COUNT(Z2:Z16)</f>
        <v>12</v>
      </c>
      <c r="AA23" s="9">
        <f>COUNT(AA2:AA16)</f>
        <v>12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57421875" style="18" customWidth="1"/>
    <col min="3" max="3" width="15.421875" style="18" customWidth="1"/>
    <col min="4" max="4" width="16.4218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41</v>
      </c>
      <c r="B2" s="16" t="s">
        <v>44</v>
      </c>
      <c r="C2" s="27">
        <v>0.272127474</v>
      </c>
      <c r="D2" s="27">
        <v>0.2656937041329197</v>
      </c>
      <c r="E2" s="10">
        <v>0.7</v>
      </c>
      <c r="F2" s="27">
        <v>1.545927456</v>
      </c>
      <c r="G2" s="10">
        <v>2</v>
      </c>
      <c r="H2" s="3">
        <v>54.387</v>
      </c>
      <c r="I2" s="29">
        <v>-30.6341</v>
      </c>
      <c r="J2" s="29">
        <v>1.41229</v>
      </c>
      <c r="K2" s="8"/>
      <c r="L2" s="29">
        <f>SQRT(M2)</f>
        <v>0.9630005192106597</v>
      </c>
      <c r="M2" s="29">
        <v>0.92737</v>
      </c>
      <c r="N2" s="11">
        <f>-I2/J2</f>
        <v>21.691083276097686</v>
      </c>
      <c r="O2" s="12">
        <v>1</v>
      </c>
      <c r="P2" s="12" t="s">
        <v>33</v>
      </c>
      <c r="Q2" s="20">
        <v>103</v>
      </c>
      <c r="R2" s="12">
        <v>14.917</v>
      </c>
      <c r="S2" s="12">
        <f>N2/R2</f>
        <v>1.4541183398872217</v>
      </c>
      <c r="T2" s="12">
        <v>60.201</v>
      </c>
      <c r="U2" s="12">
        <v>22.008</v>
      </c>
      <c r="V2" s="12">
        <f>N2/U2</f>
        <v>0.9855999307568923</v>
      </c>
      <c r="W2" s="12">
        <v>14.364</v>
      </c>
      <c r="X2" s="25">
        <v>521</v>
      </c>
      <c r="Y2" s="25">
        <f>X2/Z2</f>
        <v>104.2</v>
      </c>
      <c r="Z2" s="25">
        <v>5</v>
      </c>
      <c r="AA2" s="25">
        <f>(X2/Z2)*0.002</f>
        <v>0.2084</v>
      </c>
    </row>
    <row r="3" spans="1:27" ht="12.75">
      <c r="A3" s="44"/>
      <c r="B3" s="16" t="s">
        <v>44</v>
      </c>
      <c r="C3" s="3"/>
      <c r="D3" s="3"/>
      <c r="E3" s="10"/>
      <c r="F3" s="3"/>
      <c r="G3" s="10"/>
      <c r="H3" s="3"/>
      <c r="I3" s="29"/>
      <c r="J3" s="29"/>
      <c r="K3" s="17"/>
      <c r="L3" s="29"/>
      <c r="M3" s="29"/>
      <c r="N3" s="11"/>
      <c r="O3" s="12"/>
      <c r="P3" s="12" t="s">
        <v>33</v>
      </c>
      <c r="Q3" s="20"/>
      <c r="R3" s="12"/>
      <c r="S3" s="12"/>
      <c r="T3" s="12"/>
      <c r="U3" s="12"/>
      <c r="V3" s="12"/>
      <c r="W3" s="12"/>
      <c r="X3" s="25"/>
      <c r="Y3" s="25"/>
      <c r="Z3" s="25"/>
      <c r="AA3" s="25"/>
    </row>
    <row r="4" spans="1:27" ht="12.75">
      <c r="A4" s="44"/>
      <c r="B4" s="16" t="s">
        <v>44</v>
      </c>
      <c r="C4" s="3"/>
      <c r="D4" s="3"/>
      <c r="E4" s="10"/>
      <c r="F4" s="3"/>
      <c r="G4" s="10"/>
      <c r="H4" s="3"/>
      <c r="I4" s="29"/>
      <c r="J4" s="29"/>
      <c r="K4" s="17"/>
      <c r="L4" s="29"/>
      <c r="M4" s="29"/>
      <c r="N4" s="11"/>
      <c r="O4" s="12"/>
      <c r="P4" s="12" t="s">
        <v>33</v>
      </c>
      <c r="Q4" s="20"/>
      <c r="R4" s="12"/>
      <c r="S4" s="12"/>
      <c r="T4" s="12"/>
      <c r="U4" s="12"/>
      <c r="V4" s="12"/>
      <c r="W4" s="12"/>
      <c r="X4" s="25"/>
      <c r="Y4" s="25"/>
      <c r="Z4" s="25"/>
      <c r="AA4" s="25"/>
    </row>
    <row r="5" spans="1:27" ht="12.75">
      <c r="A5" s="44"/>
      <c r="B5" s="16" t="s">
        <v>44</v>
      </c>
      <c r="C5" s="3"/>
      <c r="D5" s="3"/>
      <c r="E5" s="10"/>
      <c r="F5" s="3"/>
      <c r="G5" s="10"/>
      <c r="H5" s="3"/>
      <c r="I5" s="29"/>
      <c r="J5" s="29"/>
      <c r="K5" s="17"/>
      <c r="L5" s="29"/>
      <c r="M5" s="29"/>
      <c r="N5" s="11"/>
      <c r="O5" s="12"/>
      <c r="P5" s="12" t="s">
        <v>33</v>
      </c>
      <c r="Q5" s="20"/>
      <c r="R5" s="12"/>
      <c r="S5" s="12"/>
      <c r="T5" s="12"/>
      <c r="U5" s="12"/>
      <c r="V5" s="12"/>
      <c r="W5" s="12"/>
      <c r="X5" s="25"/>
      <c r="Y5" s="25"/>
      <c r="Z5" s="25"/>
      <c r="AA5" s="25"/>
    </row>
    <row r="6" spans="1:27" ht="12.75">
      <c r="A6" s="44"/>
      <c r="B6" s="16" t="s">
        <v>44</v>
      </c>
      <c r="C6" s="3"/>
      <c r="D6" s="3"/>
      <c r="E6" s="10"/>
      <c r="F6" s="3"/>
      <c r="G6" s="10"/>
      <c r="H6" s="3"/>
      <c r="I6" s="29"/>
      <c r="J6" s="29"/>
      <c r="K6" s="17"/>
      <c r="L6" s="29"/>
      <c r="M6" s="29"/>
      <c r="N6" s="11"/>
      <c r="O6" s="12"/>
      <c r="P6" s="12" t="s">
        <v>33</v>
      </c>
      <c r="Q6" s="20"/>
      <c r="R6" s="12"/>
      <c r="S6" s="12"/>
      <c r="T6" s="12"/>
      <c r="U6" s="12"/>
      <c r="V6" s="12"/>
      <c r="W6" s="12"/>
      <c r="X6" s="25"/>
      <c r="Y6" s="25"/>
      <c r="Z6" s="25"/>
      <c r="AA6" s="25"/>
    </row>
    <row r="7" spans="1:27" ht="12.75">
      <c r="A7" s="44"/>
      <c r="B7" s="16" t="s">
        <v>44</v>
      </c>
      <c r="C7" s="3"/>
      <c r="D7" s="3"/>
      <c r="E7" s="10"/>
      <c r="F7" s="3"/>
      <c r="G7" s="10"/>
      <c r="H7" s="3"/>
      <c r="I7" s="29"/>
      <c r="J7" s="29"/>
      <c r="K7" s="17"/>
      <c r="L7" s="29"/>
      <c r="M7" s="29"/>
      <c r="N7" s="11"/>
      <c r="O7" s="12"/>
      <c r="P7" s="12" t="s">
        <v>33</v>
      </c>
      <c r="Q7" s="20"/>
      <c r="R7" s="12"/>
      <c r="S7" s="12"/>
      <c r="T7" s="12"/>
      <c r="U7" s="12"/>
      <c r="V7" s="12"/>
      <c r="W7" s="12"/>
      <c r="X7" s="25"/>
      <c r="Y7" s="25"/>
      <c r="Z7" s="25"/>
      <c r="AA7" s="25"/>
    </row>
    <row r="8" spans="1:27" ht="12.75">
      <c r="A8" s="44"/>
      <c r="B8" s="16" t="s">
        <v>44</v>
      </c>
      <c r="C8" s="3"/>
      <c r="D8" s="3"/>
      <c r="E8" s="3"/>
      <c r="F8" s="3"/>
      <c r="G8" s="10"/>
      <c r="H8" s="10"/>
      <c r="I8" s="17"/>
      <c r="J8" s="17"/>
      <c r="K8" s="17"/>
      <c r="L8" s="17"/>
      <c r="M8" s="17"/>
      <c r="N8" s="11"/>
      <c r="O8" s="12"/>
      <c r="P8" s="12" t="s">
        <v>33</v>
      </c>
      <c r="Q8" s="20"/>
      <c r="R8" s="12"/>
      <c r="S8" s="12"/>
      <c r="T8" s="12"/>
      <c r="U8" s="12"/>
      <c r="V8" s="12"/>
      <c r="W8" s="12"/>
      <c r="X8" s="25"/>
      <c r="Y8" s="25"/>
      <c r="Z8" s="25"/>
      <c r="AA8" s="25"/>
    </row>
    <row r="9" spans="1:27" ht="12.75">
      <c r="A9" s="44"/>
      <c r="B9" s="16" t="s">
        <v>44</v>
      </c>
      <c r="C9" s="3"/>
      <c r="D9" s="3"/>
      <c r="E9" s="3"/>
      <c r="F9" s="3"/>
      <c r="G9" s="10"/>
      <c r="H9" s="10"/>
      <c r="I9" s="17"/>
      <c r="J9" s="17"/>
      <c r="K9" s="17"/>
      <c r="L9" s="17"/>
      <c r="M9" s="17"/>
      <c r="N9" s="11"/>
      <c r="O9" s="12"/>
      <c r="P9" s="12" t="s">
        <v>33</v>
      </c>
      <c r="Q9" s="20"/>
      <c r="R9" s="12"/>
      <c r="S9" s="12"/>
      <c r="T9" s="12"/>
      <c r="U9" s="12"/>
      <c r="V9" s="12"/>
      <c r="W9" s="12"/>
      <c r="X9" s="25"/>
      <c r="Y9" s="25"/>
      <c r="Z9" s="25"/>
      <c r="AA9" s="25"/>
    </row>
    <row r="10" spans="1:27" ht="12.75">
      <c r="A10" s="44"/>
      <c r="B10" s="16" t="s">
        <v>44</v>
      </c>
      <c r="C10" s="3"/>
      <c r="D10" s="3"/>
      <c r="E10" s="3"/>
      <c r="F10" s="3"/>
      <c r="G10" s="10"/>
      <c r="H10" s="10"/>
      <c r="I10" s="17"/>
      <c r="J10" s="17"/>
      <c r="K10" s="17"/>
      <c r="L10" s="17"/>
      <c r="M10" s="17"/>
      <c r="N10" s="11"/>
      <c r="O10" s="12"/>
      <c r="P10" s="12" t="s">
        <v>33</v>
      </c>
      <c r="Q10" s="20"/>
      <c r="R10" s="12"/>
      <c r="S10" s="12"/>
      <c r="T10" s="12"/>
      <c r="U10" s="12"/>
      <c r="V10" s="12"/>
      <c r="W10" s="12"/>
      <c r="X10" s="25"/>
      <c r="Y10" s="25"/>
      <c r="Z10" s="25"/>
      <c r="AA10" s="25"/>
    </row>
    <row r="11" spans="1:27" ht="12.75">
      <c r="A11" s="44"/>
      <c r="B11" s="16" t="s">
        <v>44</v>
      </c>
      <c r="C11" s="3"/>
      <c r="D11" s="3"/>
      <c r="E11" s="3"/>
      <c r="F11" s="3"/>
      <c r="G11" s="10"/>
      <c r="H11" s="10"/>
      <c r="I11" s="17"/>
      <c r="J11" s="17"/>
      <c r="K11" s="17"/>
      <c r="L11" s="17"/>
      <c r="M11" s="17"/>
      <c r="N11" s="11"/>
      <c r="O11" s="12"/>
      <c r="P11" s="12" t="s">
        <v>33</v>
      </c>
      <c r="Q11" s="20"/>
      <c r="R11" s="12"/>
      <c r="S11" s="12"/>
      <c r="T11" s="12"/>
      <c r="U11" s="12"/>
      <c r="V11" s="12"/>
      <c r="W11" s="12"/>
      <c r="X11" s="25"/>
      <c r="Y11" s="25"/>
      <c r="Z11" s="25"/>
      <c r="AA11" s="25"/>
    </row>
    <row r="12" spans="1:27" ht="12.75">
      <c r="A12" s="44"/>
      <c r="B12" s="16" t="s">
        <v>44</v>
      </c>
      <c r="C12" s="3"/>
      <c r="D12" s="3"/>
      <c r="E12" s="3"/>
      <c r="F12" s="3"/>
      <c r="G12" s="10"/>
      <c r="H12" s="10"/>
      <c r="I12" s="17"/>
      <c r="J12" s="17"/>
      <c r="K12" s="17"/>
      <c r="L12" s="17"/>
      <c r="M12" s="17"/>
      <c r="N12" s="11"/>
      <c r="O12" s="12"/>
      <c r="P12" s="12" t="s">
        <v>33</v>
      </c>
      <c r="Q12" s="20"/>
      <c r="R12" s="12"/>
      <c r="S12" s="12"/>
      <c r="T12" s="12"/>
      <c r="U12" s="12"/>
      <c r="V12" s="12"/>
      <c r="W12" s="12"/>
      <c r="X12" s="25"/>
      <c r="Y12" s="25"/>
      <c r="Z12" s="25"/>
      <c r="AA12" s="25"/>
    </row>
    <row r="13" spans="1:27" ht="12.75">
      <c r="A13" s="44"/>
      <c r="B13" s="16" t="s">
        <v>44</v>
      </c>
      <c r="C13" s="3"/>
      <c r="D13" s="3"/>
      <c r="E13" s="3"/>
      <c r="F13" s="3"/>
      <c r="G13" s="10"/>
      <c r="H13" s="10"/>
      <c r="I13" s="17"/>
      <c r="J13" s="17"/>
      <c r="K13" s="17"/>
      <c r="L13" s="17"/>
      <c r="M13" s="17"/>
      <c r="N13" s="11"/>
      <c r="O13" s="12"/>
      <c r="P13" s="12" t="s">
        <v>33</v>
      </c>
      <c r="Q13" s="20"/>
      <c r="R13" s="12"/>
      <c r="S13" s="12"/>
      <c r="T13" s="12"/>
      <c r="U13" s="12"/>
      <c r="V13" s="12"/>
      <c r="W13" s="12"/>
      <c r="X13" s="25"/>
      <c r="Y13" s="25"/>
      <c r="Z13" s="25"/>
      <c r="AA13" s="25"/>
    </row>
    <row r="14" spans="1:27" ht="12.75">
      <c r="A14" s="44"/>
      <c r="B14" s="16" t="s">
        <v>44</v>
      </c>
      <c r="C14" s="3"/>
      <c r="D14" s="3"/>
      <c r="E14" s="3"/>
      <c r="F14" s="3"/>
      <c r="G14" s="10"/>
      <c r="H14" s="10"/>
      <c r="I14" s="17"/>
      <c r="J14" s="17"/>
      <c r="K14" s="17"/>
      <c r="L14" s="17"/>
      <c r="M14" s="17"/>
      <c r="N14" s="11"/>
      <c r="O14" s="12"/>
      <c r="P14" s="12" t="s">
        <v>33</v>
      </c>
      <c r="Q14" s="20"/>
      <c r="R14" s="12"/>
      <c r="S14" s="12"/>
      <c r="T14" s="12"/>
      <c r="U14" s="12"/>
      <c r="V14" s="12"/>
      <c r="W14" s="12"/>
      <c r="X14" s="25"/>
      <c r="Y14" s="25"/>
      <c r="Z14" s="25"/>
      <c r="AA14" s="25"/>
    </row>
    <row r="15" spans="1:27" ht="12.75">
      <c r="A15" s="44"/>
      <c r="B15" s="16" t="s">
        <v>44</v>
      </c>
      <c r="C15" s="3"/>
      <c r="D15" s="3"/>
      <c r="E15" s="3"/>
      <c r="F15" s="3"/>
      <c r="G15" s="10"/>
      <c r="H15" s="10"/>
      <c r="I15" s="17"/>
      <c r="J15" s="17"/>
      <c r="K15" s="17"/>
      <c r="L15" s="17"/>
      <c r="M15" s="17"/>
      <c r="N15" s="11"/>
      <c r="O15" s="12"/>
      <c r="P15" s="12" t="s">
        <v>33</v>
      </c>
      <c r="Q15" s="20"/>
      <c r="R15" s="12"/>
      <c r="S15" s="12"/>
      <c r="T15" s="12"/>
      <c r="U15" s="12"/>
      <c r="V15" s="12"/>
      <c r="W15" s="12"/>
      <c r="X15" s="25"/>
      <c r="Y15" s="25"/>
      <c r="Z15" s="25"/>
      <c r="AA15" s="25"/>
    </row>
    <row r="16" spans="1:27" ht="12.75">
      <c r="A16" s="44"/>
      <c r="B16" s="16" t="s">
        <v>44</v>
      </c>
      <c r="C16" s="3"/>
      <c r="D16" s="3"/>
      <c r="E16" s="3"/>
      <c r="F16" s="3"/>
      <c r="G16" s="10"/>
      <c r="H16" s="10"/>
      <c r="I16" s="17"/>
      <c r="J16" s="17"/>
      <c r="K16" s="17"/>
      <c r="L16" s="17"/>
      <c r="M16" s="17"/>
      <c r="N16" s="11"/>
      <c r="O16" s="12"/>
      <c r="P16" s="12" t="s">
        <v>33</v>
      </c>
      <c r="Q16" s="20"/>
      <c r="R16" s="12"/>
      <c r="S16" s="12"/>
      <c r="T16" s="12"/>
      <c r="U16" s="12"/>
      <c r="V16" s="12"/>
      <c r="W16" s="12"/>
      <c r="X16" s="25"/>
      <c r="Y16" s="25"/>
      <c r="Z16" s="25"/>
      <c r="AA16" s="25"/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0" ref="C18:N18">AVERAGE(C2:C16)</f>
        <v>0.272127474</v>
      </c>
      <c r="D18" s="3">
        <f t="shared" si="0"/>
        <v>0.2656937041329197</v>
      </c>
      <c r="E18" s="3">
        <f t="shared" si="0"/>
        <v>0.7</v>
      </c>
      <c r="F18" s="3">
        <f t="shared" si="0"/>
        <v>1.545927456</v>
      </c>
      <c r="G18" s="10"/>
      <c r="H18" s="10">
        <f t="shared" si="0"/>
        <v>54.387</v>
      </c>
      <c r="I18" s="3">
        <f t="shared" si="0"/>
        <v>-30.6341</v>
      </c>
      <c r="J18" s="3">
        <f t="shared" si="0"/>
        <v>1.41229</v>
      </c>
      <c r="K18" s="3" t="e">
        <f t="shared" si="0"/>
        <v>#DIV/0!</v>
      </c>
      <c r="L18" s="3">
        <f t="shared" si="0"/>
        <v>0.9630005192106597</v>
      </c>
      <c r="M18" s="3">
        <f t="shared" si="0"/>
        <v>0.92737</v>
      </c>
      <c r="N18" s="10">
        <f t="shared" si="0"/>
        <v>21.691083276097686</v>
      </c>
      <c r="O18" s="10"/>
      <c r="P18" s="10"/>
      <c r="Q18" s="10">
        <f aca="true" t="shared" si="1" ref="Q18:W18">AVERAGE(Q2:Q16)</f>
        <v>103</v>
      </c>
      <c r="R18" s="10">
        <f t="shared" si="1"/>
        <v>14.917</v>
      </c>
      <c r="S18" s="10">
        <f t="shared" si="1"/>
        <v>1.4541183398872217</v>
      </c>
      <c r="T18" s="10">
        <f t="shared" si="1"/>
        <v>60.201</v>
      </c>
      <c r="U18" s="10">
        <f t="shared" si="1"/>
        <v>22.008</v>
      </c>
      <c r="V18" s="10">
        <f t="shared" si="1"/>
        <v>0.9855999307568923</v>
      </c>
      <c r="W18" s="10">
        <f t="shared" si="1"/>
        <v>14.364</v>
      </c>
      <c r="X18" s="10">
        <f>AVERAGE(X2:X16)</f>
        <v>521</v>
      </c>
      <c r="Y18" s="10">
        <f>AVERAGE(Y2:Y16)</f>
        <v>104.2</v>
      </c>
      <c r="Z18" s="10">
        <f>AVERAGE(Z2:Z16)</f>
        <v>5</v>
      </c>
      <c r="AA18" s="3">
        <f>AVERAGE(AA2:AA16)</f>
        <v>0.2084</v>
      </c>
    </row>
    <row r="19" spans="1:27" ht="12.75">
      <c r="A19" s="15" t="s">
        <v>15</v>
      </c>
      <c r="B19" s="16"/>
      <c r="C19" s="3">
        <f aca="true" t="shared" si="2" ref="C19:N19">MEDIAN(C2:C16)</f>
        <v>0.272127474</v>
      </c>
      <c r="D19" s="3">
        <f t="shared" si="2"/>
        <v>0.2656937041329197</v>
      </c>
      <c r="E19" s="3">
        <f t="shared" si="2"/>
        <v>0.7</v>
      </c>
      <c r="F19" s="3">
        <f t="shared" si="2"/>
        <v>1.545927456</v>
      </c>
      <c r="G19" s="10"/>
      <c r="H19" s="10">
        <f t="shared" si="2"/>
        <v>54.387</v>
      </c>
      <c r="I19" s="3">
        <f t="shared" si="2"/>
        <v>-30.6341</v>
      </c>
      <c r="J19" s="3">
        <f t="shared" si="2"/>
        <v>1.41229</v>
      </c>
      <c r="K19" s="3" t="e">
        <f t="shared" si="2"/>
        <v>#NUM!</v>
      </c>
      <c r="L19" s="3">
        <f t="shared" si="2"/>
        <v>0.9630005192106597</v>
      </c>
      <c r="M19" s="3">
        <f t="shared" si="2"/>
        <v>0.92737</v>
      </c>
      <c r="N19" s="10">
        <f t="shared" si="2"/>
        <v>21.691083276097686</v>
      </c>
      <c r="O19" s="10"/>
      <c r="P19" s="10"/>
      <c r="Q19" s="10">
        <f aca="true" t="shared" si="3" ref="Q19:W19">MEDIAN(Q2:Q16)</f>
        <v>103</v>
      </c>
      <c r="R19" s="10">
        <f t="shared" si="3"/>
        <v>14.917</v>
      </c>
      <c r="S19" s="10">
        <f t="shared" si="3"/>
        <v>1.4541183398872217</v>
      </c>
      <c r="T19" s="10">
        <f t="shared" si="3"/>
        <v>60.201</v>
      </c>
      <c r="U19" s="10">
        <f t="shared" si="3"/>
        <v>22.008</v>
      </c>
      <c r="V19" s="10">
        <f t="shared" si="3"/>
        <v>0.9855999307568923</v>
      </c>
      <c r="W19" s="10">
        <f t="shared" si="3"/>
        <v>14.364</v>
      </c>
      <c r="X19" s="10">
        <f>MEDIAN(X2:X16)</f>
        <v>521</v>
      </c>
      <c r="Y19" s="10">
        <f>MEDIAN(Y2:Y16)</f>
        <v>104.2</v>
      </c>
      <c r="Z19" s="10">
        <f>MEDIAN(Z2:Z16)</f>
        <v>5</v>
      </c>
      <c r="AA19" s="3">
        <f>MEDIAN(AA2:AA16)</f>
        <v>0.2084</v>
      </c>
    </row>
    <row r="20" spans="1:27" ht="12.75">
      <c r="A20" s="15" t="s">
        <v>14</v>
      </c>
      <c r="B20" s="16"/>
      <c r="C20" s="3" t="e">
        <f aca="true" t="shared" si="4" ref="C20:N20">STDEV(C2:C16)</f>
        <v>#DIV/0!</v>
      </c>
      <c r="D20" s="3" t="e">
        <f t="shared" si="4"/>
        <v>#DIV/0!</v>
      </c>
      <c r="E20" s="3" t="e">
        <f t="shared" si="4"/>
        <v>#DIV/0!</v>
      </c>
      <c r="F20" s="3" t="e">
        <f t="shared" si="4"/>
        <v>#DIV/0!</v>
      </c>
      <c r="G20" s="10"/>
      <c r="H20" s="10" t="e">
        <f t="shared" si="4"/>
        <v>#DIV/0!</v>
      </c>
      <c r="I20" s="3" t="e">
        <f t="shared" si="4"/>
        <v>#DIV/0!</v>
      </c>
      <c r="J20" s="3" t="e">
        <f t="shared" si="4"/>
        <v>#DIV/0!</v>
      </c>
      <c r="K20" s="3" t="e">
        <f t="shared" si="4"/>
        <v>#DIV/0!</v>
      </c>
      <c r="L20" s="3" t="e">
        <f t="shared" si="4"/>
        <v>#DIV/0!</v>
      </c>
      <c r="M20" s="3" t="e">
        <f t="shared" si="4"/>
        <v>#DIV/0!</v>
      </c>
      <c r="N20" s="10" t="e">
        <f t="shared" si="4"/>
        <v>#DIV/0!</v>
      </c>
      <c r="O20" s="10"/>
      <c r="P20" s="10"/>
      <c r="Q20" s="10" t="e">
        <f aca="true" t="shared" si="5" ref="Q20:W20">STDEV(Q2:Q16)</f>
        <v>#DIV/0!</v>
      </c>
      <c r="R20" s="10" t="e">
        <f t="shared" si="5"/>
        <v>#DIV/0!</v>
      </c>
      <c r="S20" s="10" t="e">
        <f t="shared" si="5"/>
        <v>#DIV/0!</v>
      </c>
      <c r="T20" s="10" t="e">
        <f t="shared" si="5"/>
        <v>#DIV/0!</v>
      </c>
      <c r="U20" s="10" t="e">
        <f t="shared" si="5"/>
        <v>#DIV/0!</v>
      </c>
      <c r="V20" s="10" t="e">
        <f t="shared" si="5"/>
        <v>#DIV/0!</v>
      </c>
      <c r="W20" s="10" t="e">
        <f t="shared" si="5"/>
        <v>#DIV/0!</v>
      </c>
      <c r="X20" s="10" t="e">
        <f>STDEV(X2:X16)</f>
        <v>#DIV/0!</v>
      </c>
      <c r="Y20" s="10" t="e">
        <f>STDEV(Y2:Y16)</f>
        <v>#DIV/0!</v>
      </c>
      <c r="Z20" s="10" t="e">
        <f>STDEV(Z2:Z16)</f>
        <v>#DIV/0!</v>
      </c>
      <c r="AA20" s="3" t="e">
        <f>STDEV(AA2:AA16)</f>
        <v>#DIV/0!</v>
      </c>
    </row>
    <row r="21" spans="1:27" ht="12.75">
      <c r="A21" s="15" t="s">
        <v>17</v>
      </c>
      <c r="B21" s="16"/>
      <c r="C21" s="3">
        <f aca="true" t="shared" si="6" ref="C21:N21">MIN(C2:C16)</f>
        <v>0.272127474</v>
      </c>
      <c r="D21" s="3">
        <f t="shared" si="6"/>
        <v>0.2656937041329197</v>
      </c>
      <c r="E21" s="3">
        <f t="shared" si="6"/>
        <v>0.7</v>
      </c>
      <c r="F21" s="3">
        <f t="shared" si="6"/>
        <v>1.545927456</v>
      </c>
      <c r="G21" s="3">
        <f>MIN(G2:G16)</f>
        <v>2</v>
      </c>
      <c r="H21" s="10">
        <f t="shared" si="6"/>
        <v>54.387</v>
      </c>
      <c r="I21" s="3">
        <f t="shared" si="6"/>
        <v>-30.6341</v>
      </c>
      <c r="J21" s="3">
        <f t="shared" si="6"/>
        <v>1.41229</v>
      </c>
      <c r="K21" s="3">
        <f t="shared" si="6"/>
        <v>0</v>
      </c>
      <c r="L21" s="3">
        <f t="shared" si="6"/>
        <v>0.9630005192106597</v>
      </c>
      <c r="M21" s="3">
        <f t="shared" si="6"/>
        <v>0.92737</v>
      </c>
      <c r="N21" s="10">
        <f t="shared" si="6"/>
        <v>21.691083276097686</v>
      </c>
      <c r="O21" s="10"/>
      <c r="P21" s="10"/>
      <c r="Q21" s="10">
        <f aca="true" t="shared" si="7" ref="Q21:W21">MIN(Q2:Q16)</f>
        <v>103</v>
      </c>
      <c r="R21" s="10">
        <f t="shared" si="7"/>
        <v>14.917</v>
      </c>
      <c r="S21" s="10">
        <f t="shared" si="7"/>
        <v>1.4541183398872217</v>
      </c>
      <c r="T21" s="10">
        <f t="shared" si="7"/>
        <v>60.201</v>
      </c>
      <c r="U21" s="10">
        <f t="shared" si="7"/>
        <v>22.008</v>
      </c>
      <c r="V21" s="10">
        <f t="shared" si="7"/>
        <v>0.9855999307568923</v>
      </c>
      <c r="W21" s="10">
        <f t="shared" si="7"/>
        <v>14.364</v>
      </c>
      <c r="X21" s="10">
        <f>MIN(X2:X16)</f>
        <v>521</v>
      </c>
      <c r="Y21" s="10">
        <f>MIN(Y2:Y16)</f>
        <v>104.2</v>
      </c>
      <c r="Z21" s="10">
        <f>MIN(Z2:Z16)</f>
        <v>5</v>
      </c>
      <c r="AA21" s="3">
        <f>MIN(AA2:AA16)</f>
        <v>0.2084</v>
      </c>
    </row>
    <row r="22" spans="1:27" ht="12.75">
      <c r="A22" s="15" t="s">
        <v>18</v>
      </c>
      <c r="B22" s="16"/>
      <c r="C22" s="3">
        <f aca="true" t="shared" si="8" ref="C22:N22">MAX(C2:C16)</f>
        <v>0.272127474</v>
      </c>
      <c r="D22" s="3">
        <f t="shared" si="8"/>
        <v>0.2656937041329197</v>
      </c>
      <c r="E22" s="3">
        <f t="shared" si="8"/>
        <v>0.7</v>
      </c>
      <c r="F22" s="3">
        <f t="shared" si="8"/>
        <v>1.545927456</v>
      </c>
      <c r="G22" s="3">
        <f>MAX(G2:G16)</f>
        <v>2</v>
      </c>
      <c r="H22" s="10">
        <f t="shared" si="8"/>
        <v>54.387</v>
      </c>
      <c r="I22" s="3">
        <f t="shared" si="8"/>
        <v>-30.6341</v>
      </c>
      <c r="J22" s="3">
        <f t="shared" si="8"/>
        <v>1.41229</v>
      </c>
      <c r="K22" s="3">
        <f t="shared" si="8"/>
        <v>0</v>
      </c>
      <c r="L22" s="3">
        <f t="shared" si="8"/>
        <v>0.9630005192106597</v>
      </c>
      <c r="M22" s="3">
        <f t="shared" si="8"/>
        <v>0.92737</v>
      </c>
      <c r="N22" s="10">
        <f t="shared" si="8"/>
        <v>21.691083276097686</v>
      </c>
      <c r="O22" s="10"/>
      <c r="P22" s="10"/>
      <c r="Q22" s="10">
        <f aca="true" t="shared" si="9" ref="Q22:W22">MAX(Q2:Q16)</f>
        <v>103</v>
      </c>
      <c r="R22" s="10">
        <f t="shared" si="9"/>
        <v>14.917</v>
      </c>
      <c r="S22" s="10">
        <f t="shared" si="9"/>
        <v>1.4541183398872217</v>
      </c>
      <c r="T22" s="10">
        <f t="shared" si="9"/>
        <v>60.201</v>
      </c>
      <c r="U22" s="10">
        <f t="shared" si="9"/>
        <v>22.008</v>
      </c>
      <c r="V22" s="10">
        <f t="shared" si="9"/>
        <v>0.9855999307568923</v>
      </c>
      <c r="W22" s="10">
        <f t="shared" si="9"/>
        <v>14.364</v>
      </c>
      <c r="X22" s="10">
        <f>MAX(X2:X16)</f>
        <v>521</v>
      </c>
      <c r="Y22" s="10">
        <f>MAX(Y2:Y16)</f>
        <v>104.2</v>
      </c>
      <c r="Z22" s="10">
        <f>MAX(Z2:Z16)</f>
        <v>5</v>
      </c>
      <c r="AA22" s="3">
        <f>MAX(AA2:AA16)</f>
        <v>0.2084</v>
      </c>
    </row>
    <row r="23" spans="1:27" ht="12.75">
      <c r="A23" s="15" t="s">
        <v>16</v>
      </c>
      <c r="B23" s="16"/>
      <c r="C23" s="9">
        <f aca="true" t="shared" si="10" ref="C23:N23">COUNT(C2:C16)</f>
        <v>1</v>
      </c>
      <c r="D23" s="9">
        <f t="shared" si="10"/>
        <v>1</v>
      </c>
      <c r="E23" s="9">
        <f t="shared" si="10"/>
        <v>1</v>
      </c>
      <c r="F23" s="9">
        <f t="shared" si="10"/>
        <v>1</v>
      </c>
      <c r="G23" s="9">
        <f>COUNT(G2:G16)</f>
        <v>1</v>
      </c>
      <c r="H23" s="9">
        <f t="shared" si="10"/>
        <v>1</v>
      </c>
      <c r="I23" s="9">
        <f t="shared" si="10"/>
        <v>1</v>
      </c>
      <c r="J23" s="9">
        <f t="shared" si="10"/>
        <v>1</v>
      </c>
      <c r="K23" s="9">
        <f t="shared" si="10"/>
        <v>0</v>
      </c>
      <c r="L23" s="9">
        <f t="shared" si="10"/>
        <v>1</v>
      </c>
      <c r="M23" s="9">
        <f t="shared" si="10"/>
        <v>1</v>
      </c>
      <c r="N23" s="9">
        <f t="shared" si="10"/>
        <v>1</v>
      </c>
      <c r="O23" s="9"/>
      <c r="P23" s="9"/>
      <c r="Q23" s="9">
        <f aca="true" t="shared" si="11" ref="Q23:W23">COUNT(Q2:Q16)</f>
        <v>1</v>
      </c>
      <c r="R23" s="9">
        <f t="shared" si="11"/>
        <v>1</v>
      </c>
      <c r="S23" s="9">
        <f t="shared" si="11"/>
        <v>1</v>
      </c>
      <c r="T23" s="9">
        <f t="shared" si="11"/>
        <v>1</v>
      </c>
      <c r="U23" s="9">
        <f t="shared" si="11"/>
        <v>1</v>
      </c>
      <c r="V23" s="9">
        <f t="shared" si="11"/>
        <v>1</v>
      </c>
      <c r="W23" s="9">
        <f t="shared" si="11"/>
        <v>1</v>
      </c>
      <c r="X23" s="9">
        <f>COUNT(X2:X16)</f>
        <v>1</v>
      </c>
      <c r="Y23" s="9">
        <f>COUNT(Y2:Y16)</f>
        <v>1</v>
      </c>
      <c r="Z23" s="9">
        <f>COUNT(Z2:Z16)</f>
        <v>1</v>
      </c>
      <c r="AA23" s="9">
        <f>COUNT(AA2:AA16)</f>
        <v>1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140625" style="18" customWidth="1"/>
    <col min="3" max="3" width="15.8515625" style="18" customWidth="1"/>
    <col min="4" max="4" width="15.574218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39</v>
      </c>
      <c r="B2" s="16" t="s">
        <v>43</v>
      </c>
      <c r="C2" s="39">
        <v>2.046631291</v>
      </c>
      <c r="D2" s="39">
        <v>2.427099462286328</v>
      </c>
      <c r="E2" s="10">
        <v>3.5</v>
      </c>
      <c r="F2" s="39">
        <v>6.851038366</v>
      </c>
      <c r="G2" s="10">
        <v>3</v>
      </c>
      <c r="H2" s="3">
        <v>9.127</v>
      </c>
      <c r="I2" s="29">
        <v>-71.0442</v>
      </c>
      <c r="J2" s="29">
        <v>1.3448</v>
      </c>
      <c r="K2" s="8"/>
      <c r="L2" s="29">
        <f>SQRT(M2)</f>
        <v>0.7161354620461132</v>
      </c>
      <c r="M2" s="29">
        <v>0.51285</v>
      </c>
      <c r="N2" s="11">
        <f>-I2/J2</f>
        <v>52.82882212968472</v>
      </c>
      <c r="O2" s="12">
        <v>1</v>
      </c>
      <c r="P2" s="12" t="s">
        <v>33</v>
      </c>
      <c r="Q2" s="20">
        <v>88</v>
      </c>
      <c r="R2" s="12">
        <v>13.5</v>
      </c>
      <c r="S2" s="12">
        <f>N2/R2</f>
        <v>3.9132460836803493</v>
      </c>
      <c r="T2" s="12">
        <v>59.626</v>
      </c>
      <c r="U2" s="12">
        <v>25.292</v>
      </c>
      <c r="V2" s="12">
        <f>N2/U2</f>
        <v>2.0887562126239407</v>
      </c>
      <c r="W2" s="12">
        <v>20.255</v>
      </c>
      <c r="X2" s="25">
        <v>154</v>
      </c>
      <c r="Y2" s="25">
        <f>X2/Z2</f>
        <v>30.8</v>
      </c>
      <c r="Z2" s="25">
        <v>5</v>
      </c>
      <c r="AA2" s="46">
        <f>(X2/Z2)*0.005</f>
        <v>0.154</v>
      </c>
    </row>
    <row r="3" spans="1:27" ht="12.75">
      <c r="A3" s="44" t="s">
        <v>39</v>
      </c>
      <c r="B3" s="16" t="s">
        <v>43</v>
      </c>
      <c r="C3" s="39">
        <v>0.485609833</v>
      </c>
      <c r="D3" s="39">
        <v>0.449259786314996</v>
      </c>
      <c r="E3" s="10">
        <v>2</v>
      </c>
      <c r="F3" s="39">
        <v>3.068997372</v>
      </c>
      <c r="G3" s="10">
        <v>3</v>
      </c>
      <c r="H3" s="3">
        <v>20.124</v>
      </c>
      <c r="I3" s="29">
        <v>-38.9199</v>
      </c>
      <c r="J3" s="29">
        <v>1.07829</v>
      </c>
      <c r="K3" s="17"/>
      <c r="L3" s="29">
        <f>SQRT(M3)</f>
        <v>0.80876448982383</v>
      </c>
      <c r="M3" s="29">
        <v>0.6541</v>
      </c>
      <c r="N3" s="11">
        <f>-I3/J3</f>
        <v>36.09409342570181</v>
      </c>
      <c r="O3" s="12">
        <v>1</v>
      </c>
      <c r="P3" s="12" t="s">
        <v>33</v>
      </c>
      <c r="Q3" s="20">
        <v>82</v>
      </c>
      <c r="R3" s="12">
        <v>13.784</v>
      </c>
      <c r="S3" s="12">
        <f>N3/R3</f>
        <v>2.6185500163741877</v>
      </c>
      <c r="T3" s="12">
        <v>54.8</v>
      </c>
      <c r="U3" s="12">
        <v>12.382</v>
      </c>
      <c r="V3" s="12">
        <f>N3/U3</f>
        <v>2.915045503610225</v>
      </c>
      <c r="W3" s="12">
        <v>10.2565</v>
      </c>
      <c r="X3" s="25">
        <v>566</v>
      </c>
      <c r="Y3" s="25">
        <f>X3/Z3</f>
        <v>113.2</v>
      </c>
      <c r="Z3" s="25">
        <v>5</v>
      </c>
      <c r="AA3" s="46">
        <f>(X3/Z3)*0.002</f>
        <v>0.22640000000000002</v>
      </c>
    </row>
    <row r="4" spans="1:27" ht="12.75">
      <c r="A4" s="44" t="s">
        <v>39</v>
      </c>
      <c r="B4" s="16" t="s">
        <v>43</v>
      </c>
      <c r="C4" s="39">
        <v>0.727875677</v>
      </c>
      <c r="D4" s="39">
        <v>0.7205664879867237</v>
      </c>
      <c r="E4" s="10">
        <v>2.2</v>
      </c>
      <c r="F4" s="39">
        <v>3.244797266</v>
      </c>
      <c r="G4" s="10">
        <v>2</v>
      </c>
      <c r="H4" s="3">
        <v>16.0577</v>
      </c>
      <c r="I4" s="29">
        <v>-26.9069</v>
      </c>
      <c r="J4" s="29">
        <v>0.67233</v>
      </c>
      <c r="K4" s="17"/>
      <c r="L4" s="29">
        <f>SQRT(M4)</f>
        <v>0.6114082106089188</v>
      </c>
      <c r="M4" s="29">
        <v>0.37382</v>
      </c>
      <c r="N4" s="11">
        <f>-I4/J4</f>
        <v>40.020376898249374</v>
      </c>
      <c r="O4" s="12">
        <v>1</v>
      </c>
      <c r="P4" s="12" t="s">
        <v>33</v>
      </c>
      <c r="Q4" s="20">
        <v>54</v>
      </c>
      <c r="R4" s="12">
        <v>11.162</v>
      </c>
      <c r="S4" s="12">
        <f>N4/R4</f>
        <v>3.5854127305365857</v>
      </c>
      <c r="T4" s="12">
        <v>63.31</v>
      </c>
      <c r="U4" s="12">
        <v>9.962</v>
      </c>
      <c r="V4" s="12">
        <f>N4/U4</f>
        <v>4.017303442907988</v>
      </c>
      <c r="W4" s="12">
        <v>7.785</v>
      </c>
      <c r="X4" s="25">
        <v>1617</v>
      </c>
      <c r="Y4" s="25">
        <f>X4/Z4</f>
        <v>323.4</v>
      </c>
      <c r="Z4" s="25">
        <v>5</v>
      </c>
      <c r="AA4" s="46">
        <f>(X4/Z4)*0.002</f>
        <v>0.6467999999999999</v>
      </c>
    </row>
    <row r="5" spans="1:27" ht="12.75">
      <c r="A5" s="44" t="s">
        <v>39</v>
      </c>
      <c r="B5" s="16" t="s">
        <v>43</v>
      </c>
      <c r="C5" s="39">
        <v>0.637652673</v>
      </c>
      <c r="D5" s="39">
        <v>0.6023917665995693</v>
      </c>
      <c r="E5" s="10">
        <v>2.7</v>
      </c>
      <c r="F5" s="39">
        <v>2.515020752</v>
      </c>
      <c r="G5" s="10">
        <v>3</v>
      </c>
      <c r="H5" s="3">
        <v>14.185</v>
      </c>
      <c r="I5" s="29">
        <v>-4.76515</v>
      </c>
      <c r="J5" s="29">
        <v>0.28556</v>
      </c>
      <c r="K5" s="17"/>
      <c r="L5" s="29">
        <f>SQRT(M5)</f>
        <v>0.5316859975587095</v>
      </c>
      <c r="M5" s="29">
        <v>0.28269</v>
      </c>
      <c r="N5" s="11">
        <f>-I5/J5</f>
        <v>16.6870359994397</v>
      </c>
      <c r="O5" s="12">
        <v>1</v>
      </c>
      <c r="P5" s="12" t="s">
        <v>33</v>
      </c>
      <c r="Q5" s="20">
        <v>101</v>
      </c>
      <c r="R5" s="12">
        <v>11.604</v>
      </c>
      <c r="S5" s="12">
        <f>N5/R5</f>
        <v>1.438041709706972</v>
      </c>
      <c r="T5" s="12">
        <v>66.363</v>
      </c>
      <c r="U5" s="12">
        <v>8.984</v>
      </c>
      <c r="V5" s="12">
        <f>N5/U5</f>
        <v>1.8574171860462712</v>
      </c>
      <c r="W5" s="12">
        <v>8.989</v>
      </c>
      <c r="X5" s="25">
        <v>678</v>
      </c>
      <c r="Y5" s="25">
        <f>X5/Z5</f>
        <v>135.6</v>
      </c>
      <c r="Z5" s="25">
        <v>5</v>
      </c>
      <c r="AA5" s="46">
        <f>(X5/Z5)*0.002</f>
        <v>0.2712</v>
      </c>
    </row>
    <row r="6" spans="1:27" ht="12.75">
      <c r="A6" s="44" t="s">
        <v>39</v>
      </c>
      <c r="B6" s="16" t="s">
        <v>43</v>
      </c>
      <c r="C6" s="3">
        <v>0.35311158474493254</v>
      </c>
      <c r="D6" s="3">
        <v>0.35159755641676205</v>
      </c>
      <c r="E6" s="10">
        <v>2</v>
      </c>
      <c r="F6" s="3">
        <v>4.063815152613236</v>
      </c>
      <c r="G6" s="10">
        <v>3</v>
      </c>
      <c r="H6" s="3">
        <v>70.76824999999998</v>
      </c>
      <c r="I6" s="29">
        <v>-256.0010319143</v>
      </c>
      <c r="J6" s="29">
        <v>5.030704276</v>
      </c>
      <c r="K6" s="17"/>
      <c r="L6" s="29">
        <f aca="true" t="shared" si="0" ref="L6:L15">SQRT(M6)</f>
        <v>0.9741134833786051</v>
      </c>
      <c r="M6" s="29">
        <v>0.9488970785</v>
      </c>
      <c r="N6" s="11">
        <f aca="true" t="shared" si="1" ref="N6:N13">-I6/J6</f>
        <v>50.88771231010439</v>
      </c>
      <c r="O6" s="12">
        <v>1</v>
      </c>
      <c r="P6" s="12" t="s">
        <v>33</v>
      </c>
      <c r="Q6" s="20">
        <v>96</v>
      </c>
      <c r="R6" s="12">
        <v>12.976634199134198</v>
      </c>
      <c r="S6" s="12">
        <f aca="true" t="shared" si="2" ref="S6:S14">N6/R6</f>
        <v>3.9214877701877136</v>
      </c>
      <c r="T6" s="12">
        <v>64.95497727272728</v>
      </c>
      <c r="U6" s="12">
        <v>11.748</v>
      </c>
      <c r="V6" s="12">
        <f aca="true" t="shared" si="3" ref="V6:V14">N6/U6</f>
        <v>4.331606427485903</v>
      </c>
      <c r="W6" s="12">
        <v>8.959749999999994</v>
      </c>
      <c r="X6" s="25">
        <v>441</v>
      </c>
      <c r="Y6" s="25">
        <f aca="true" t="shared" si="4" ref="Y6:Y14">X6/Z6</f>
        <v>88.2</v>
      </c>
      <c r="Z6" s="25">
        <v>5</v>
      </c>
      <c r="AA6" s="46">
        <f aca="true" t="shared" si="5" ref="AA6:AA14">(X6/Z6)*0.002</f>
        <v>0.1764</v>
      </c>
    </row>
    <row r="7" spans="1:27" ht="12.75">
      <c r="A7" s="44" t="s">
        <v>39</v>
      </c>
      <c r="B7" s="16" t="s">
        <v>43</v>
      </c>
      <c r="C7" s="3">
        <v>0.3968699765059924</v>
      </c>
      <c r="D7" s="3">
        <v>0.40473012551879667</v>
      </c>
      <c r="E7" s="10">
        <v>2.1</v>
      </c>
      <c r="F7" s="3">
        <v>2.1202355266954855</v>
      </c>
      <c r="G7" s="10">
        <v>2</v>
      </c>
      <c r="H7" s="3">
        <v>32.97541554959784</v>
      </c>
      <c r="I7" s="29">
        <v>-43.0980606299</v>
      </c>
      <c r="J7" s="29">
        <v>0.9801410421</v>
      </c>
      <c r="K7" s="17"/>
      <c r="L7" s="29">
        <f t="shared" si="0"/>
        <v>0.943413401325209</v>
      </c>
      <c r="M7" s="29">
        <v>0.8900288458</v>
      </c>
      <c r="N7" s="11">
        <f t="shared" si="1"/>
        <v>43.971284517950906</v>
      </c>
      <c r="O7" s="12">
        <v>1</v>
      </c>
      <c r="P7" s="12" t="s">
        <v>33</v>
      </c>
      <c r="Q7" s="20">
        <v>83</v>
      </c>
      <c r="R7" s="12">
        <v>13.104966168773132</v>
      </c>
      <c r="S7" s="12">
        <f t="shared" si="2"/>
        <v>3.3553146152125803</v>
      </c>
      <c r="T7" s="12">
        <v>77.61482573726542</v>
      </c>
      <c r="U7" s="12">
        <v>6.71</v>
      </c>
      <c r="V7" s="12">
        <f t="shared" si="3"/>
        <v>6.553097543658853</v>
      </c>
      <c r="W7" s="12">
        <v>10.294450402144776</v>
      </c>
      <c r="X7" s="25">
        <v>373</v>
      </c>
      <c r="Y7" s="25">
        <f t="shared" si="4"/>
        <v>74.6</v>
      </c>
      <c r="Z7" s="25">
        <v>5</v>
      </c>
      <c r="AA7" s="46">
        <f t="shared" si="5"/>
        <v>0.1492</v>
      </c>
    </row>
    <row r="8" spans="1:27" ht="12.75">
      <c r="A8" s="44"/>
      <c r="B8" s="16" t="s">
        <v>43</v>
      </c>
      <c r="C8" s="3"/>
      <c r="D8" s="3"/>
      <c r="E8" s="10"/>
      <c r="F8" s="3"/>
      <c r="G8" s="10"/>
      <c r="H8" s="3"/>
      <c r="I8" s="29"/>
      <c r="J8" s="29"/>
      <c r="K8" s="17"/>
      <c r="L8" s="29">
        <f t="shared" si="0"/>
        <v>0</v>
      </c>
      <c r="M8" s="29"/>
      <c r="N8" s="11" t="e">
        <f t="shared" si="1"/>
        <v>#DIV/0!</v>
      </c>
      <c r="O8" s="12">
        <v>1</v>
      </c>
      <c r="P8" s="12" t="s">
        <v>33</v>
      </c>
      <c r="Q8" s="20"/>
      <c r="R8" s="12"/>
      <c r="S8" s="12" t="e">
        <f t="shared" si="2"/>
        <v>#DIV/0!</v>
      </c>
      <c r="T8" s="12"/>
      <c r="U8" s="12"/>
      <c r="V8" s="12" t="e">
        <f t="shared" si="3"/>
        <v>#DIV/0!</v>
      </c>
      <c r="W8" s="12"/>
      <c r="X8" s="25"/>
      <c r="Y8" s="25">
        <f t="shared" si="4"/>
        <v>0</v>
      </c>
      <c r="Z8" s="25">
        <v>5</v>
      </c>
      <c r="AA8" s="46">
        <f t="shared" si="5"/>
        <v>0</v>
      </c>
    </row>
    <row r="9" spans="1:27" ht="12.75">
      <c r="A9" s="44"/>
      <c r="B9" s="16" t="s">
        <v>43</v>
      </c>
      <c r="C9" s="3"/>
      <c r="D9" s="3"/>
      <c r="E9" s="10"/>
      <c r="F9" s="3"/>
      <c r="G9" s="10"/>
      <c r="H9" s="3"/>
      <c r="I9" s="29"/>
      <c r="J9" s="29"/>
      <c r="K9" s="17"/>
      <c r="L9" s="29">
        <f t="shared" si="0"/>
        <v>0</v>
      </c>
      <c r="M9" s="29"/>
      <c r="N9" s="11" t="e">
        <f t="shared" si="1"/>
        <v>#DIV/0!</v>
      </c>
      <c r="O9" s="12">
        <v>1</v>
      </c>
      <c r="P9" s="12" t="s">
        <v>33</v>
      </c>
      <c r="Q9" s="20"/>
      <c r="R9" s="12"/>
      <c r="S9" s="12" t="e">
        <f t="shared" si="2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46">
        <f t="shared" si="5"/>
        <v>0</v>
      </c>
    </row>
    <row r="10" spans="1:27" ht="12.75">
      <c r="A10" s="44"/>
      <c r="B10" s="16" t="s">
        <v>43</v>
      </c>
      <c r="C10" s="3"/>
      <c r="D10" s="3"/>
      <c r="E10" s="10"/>
      <c r="F10" s="3"/>
      <c r="G10" s="10"/>
      <c r="H10" s="3"/>
      <c r="I10" s="29"/>
      <c r="J10" s="29"/>
      <c r="K10" s="17"/>
      <c r="L10" s="29">
        <f t="shared" si="0"/>
        <v>0</v>
      </c>
      <c r="M10" s="29"/>
      <c r="N10" s="11" t="e">
        <f t="shared" si="1"/>
        <v>#DIV/0!</v>
      </c>
      <c r="O10" s="12">
        <v>1</v>
      </c>
      <c r="P10" s="12" t="s">
        <v>33</v>
      </c>
      <c r="Q10" s="20"/>
      <c r="R10" s="12"/>
      <c r="S10" s="12" t="e">
        <f t="shared" si="2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46">
        <f t="shared" si="5"/>
        <v>0</v>
      </c>
    </row>
    <row r="11" spans="1:27" ht="12.75">
      <c r="A11" s="44"/>
      <c r="B11" s="16" t="s">
        <v>43</v>
      </c>
      <c r="C11" s="3"/>
      <c r="D11" s="3"/>
      <c r="E11" s="10"/>
      <c r="F11" s="3"/>
      <c r="G11" s="10"/>
      <c r="H11" s="3"/>
      <c r="I11" s="29"/>
      <c r="J11" s="29"/>
      <c r="K11" s="17"/>
      <c r="L11" s="29">
        <f t="shared" si="0"/>
        <v>0</v>
      </c>
      <c r="M11" s="29"/>
      <c r="N11" s="11" t="e">
        <f t="shared" si="1"/>
        <v>#DIV/0!</v>
      </c>
      <c r="O11" s="12">
        <v>1</v>
      </c>
      <c r="P11" s="12" t="s">
        <v>33</v>
      </c>
      <c r="Q11" s="20"/>
      <c r="R11" s="12"/>
      <c r="S11" s="12" t="e">
        <f t="shared" si="2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46">
        <f t="shared" si="5"/>
        <v>0</v>
      </c>
    </row>
    <row r="12" spans="1:27" ht="12.75">
      <c r="A12" s="44"/>
      <c r="B12" s="16" t="s">
        <v>43</v>
      </c>
      <c r="C12" s="3"/>
      <c r="D12" s="3"/>
      <c r="E12" s="10"/>
      <c r="F12" s="3"/>
      <c r="G12" s="10"/>
      <c r="H12" s="3"/>
      <c r="I12" s="29"/>
      <c r="J12" s="29"/>
      <c r="K12" s="17"/>
      <c r="L12" s="29">
        <f t="shared" si="0"/>
        <v>0</v>
      </c>
      <c r="M12" s="29"/>
      <c r="N12" s="11" t="e">
        <f t="shared" si="1"/>
        <v>#DIV/0!</v>
      </c>
      <c r="O12" s="12">
        <v>1</v>
      </c>
      <c r="P12" s="12" t="s">
        <v>33</v>
      </c>
      <c r="Q12" s="20"/>
      <c r="R12" s="12"/>
      <c r="S12" s="12" t="e">
        <f t="shared" si="2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46">
        <f t="shared" si="5"/>
        <v>0</v>
      </c>
    </row>
    <row r="13" spans="1:27" ht="12.75">
      <c r="A13" s="44"/>
      <c r="B13" s="16" t="s">
        <v>43</v>
      </c>
      <c r="C13" s="3"/>
      <c r="D13" s="3"/>
      <c r="E13" s="10"/>
      <c r="F13" s="3"/>
      <c r="G13" s="10"/>
      <c r="H13" s="3"/>
      <c r="I13" s="29"/>
      <c r="J13" s="29"/>
      <c r="K13" s="17"/>
      <c r="L13" s="29">
        <f t="shared" si="0"/>
        <v>0</v>
      </c>
      <c r="M13" s="29"/>
      <c r="N13" s="11" t="e">
        <f t="shared" si="1"/>
        <v>#DIV/0!</v>
      </c>
      <c r="O13" s="12">
        <v>1</v>
      </c>
      <c r="P13" s="12" t="s">
        <v>33</v>
      </c>
      <c r="Q13" s="20"/>
      <c r="R13" s="12"/>
      <c r="S13" s="12" t="e">
        <f t="shared" si="2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46">
        <f t="shared" si="5"/>
        <v>0</v>
      </c>
    </row>
    <row r="14" spans="1:27" ht="12.75">
      <c r="A14" s="44"/>
      <c r="B14" s="16" t="s">
        <v>43</v>
      </c>
      <c r="C14" s="3"/>
      <c r="D14" s="3"/>
      <c r="E14" s="10"/>
      <c r="F14" s="3"/>
      <c r="G14" s="10"/>
      <c r="H14" s="3"/>
      <c r="I14" s="29"/>
      <c r="J14" s="29"/>
      <c r="K14" s="17"/>
      <c r="L14" s="29">
        <f t="shared" si="0"/>
        <v>0</v>
      </c>
      <c r="M14" s="29"/>
      <c r="N14" s="11"/>
      <c r="O14" s="12"/>
      <c r="P14" s="12" t="s">
        <v>33</v>
      </c>
      <c r="Q14" s="20"/>
      <c r="R14" s="12"/>
      <c r="S14" s="12" t="e">
        <f t="shared" si="2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46">
        <f t="shared" si="5"/>
        <v>0</v>
      </c>
    </row>
    <row r="15" spans="1:27" ht="12.75">
      <c r="A15" s="44"/>
      <c r="B15" s="16" t="s">
        <v>43</v>
      </c>
      <c r="C15" s="3"/>
      <c r="D15" s="3"/>
      <c r="E15" s="3"/>
      <c r="F15" s="3"/>
      <c r="G15" s="10"/>
      <c r="H15" s="10"/>
      <c r="I15" s="17"/>
      <c r="J15" s="17"/>
      <c r="K15" s="17"/>
      <c r="L15" s="29">
        <f t="shared" si="0"/>
        <v>0</v>
      </c>
      <c r="M15" s="17"/>
      <c r="N15" s="11"/>
      <c r="O15" s="12"/>
      <c r="P15" s="12" t="s">
        <v>33</v>
      </c>
      <c r="Q15" s="20"/>
      <c r="R15" s="12"/>
      <c r="S15" s="12"/>
      <c r="T15" s="12"/>
      <c r="U15" s="12"/>
      <c r="V15" s="12"/>
      <c r="W15" s="12"/>
      <c r="X15" s="25"/>
      <c r="Y15" s="25"/>
      <c r="Z15" s="25"/>
      <c r="AA15" s="25"/>
    </row>
    <row r="16" spans="1:27" ht="12.75">
      <c r="A16" s="44"/>
      <c r="B16" s="16" t="s">
        <v>43</v>
      </c>
      <c r="C16" s="3"/>
      <c r="D16" s="3"/>
      <c r="E16" s="3"/>
      <c r="F16" s="3"/>
      <c r="G16" s="10"/>
      <c r="H16" s="10"/>
      <c r="I16" s="17"/>
      <c r="J16" s="17"/>
      <c r="K16" s="17"/>
      <c r="L16" s="17"/>
      <c r="M16" s="17"/>
      <c r="N16" s="11"/>
      <c r="O16" s="12"/>
      <c r="P16" s="12" t="s">
        <v>33</v>
      </c>
      <c r="Q16" s="20"/>
      <c r="R16" s="12"/>
      <c r="S16" s="12"/>
      <c r="T16" s="12"/>
      <c r="U16" s="12"/>
      <c r="V16" s="12"/>
      <c r="W16" s="12"/>
      <c r="X16" s="25"/>
      <c r="Y16" s="25"/>
      <c r="Z16" s="25"/>
      <c r="AA16" s="25"/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0.7746251725418207</v>
      </c>
      <c r="D18" s="3">
        <f t="shared" si="6"/>
        <v>0.825940864187196</v>
      </c>
      <c r="E18" s="3">
        <f t="shared" si="6"/>
        <v>2.4166666666666665</v>
      </c>
      <c r="F18" s="3">
        <f t="shared" si="6"/>
        <v>3.643984072551453</v>
      </c>
      <c r="G18" s="10"/>
      <c r="H18" s="10">
        <f t="shared" si="6"/>
        <v>27.20622759159964</v>
      </c>
      <c r="I18" s="3">
        <f t="shared" si="6"/>
        <v>-73.45587375736666</v>
      </c>
      <c r="J18" s="3">
        <f t="shared" si="6"/>
        <v>1.565304219683333</v>
      </c>
      <c r="K18" s="3" t="e">
        <f t="shared" si="6"/>
        <v>#DIV/0!</v>
      </c>
      <c r="L18" s="3">
        <f t="shared" si="6"/>
        <v>0.32753721748152753</v>
      </c>
      <c r="M18" s="3">
        <f t="shared" si="6"/>
        <v>0.6103976540499999</v>
      </c>
      <c r="N18" s="10" t="e">
        <f t="shared" si="6"/>
        <v>#DIV/0!</v>
      </c>
      <c r="O18" s="10"/>
      <c r="P18" s="10"/>
      <c r="Q18" s="10">
        <f aca="true" t="shared" si="7" ref="Q18:W18">AVERAGE(Q2:Q16)</f>
        <v>84</v>
      </c>
      <c r="R18" s="10">
        <f t="shared" si="7"/>
        <v>12.688600061317887</v>
      </c>
      <c r="S18" s="10" t="e">
        <f t="shared" si="7"/>
        <v>#DIV/0!</v>
      </c>
      <c r="T18" s="10">
        <f t="shared" si="7"/>
        <v>64.44480050166544</v>
      </c>
      <c r="U18" s="10">
        <f t="shared" si="7"/>
        <v>12.512999999999998</v>
      </c>
      <c r="V18" s="10" t="e">
        <f t="shared" si="7"/>
        <v>#DIV/0!</v>
      </c>
      <c r="W18" s="10">
        <f t="shared" si="7"/>
        <v>11.089950067024128</v>
      </c>
      <c r="X18" s="10">
        <f>AVERAGE(X2:X16)</f>
        <v>638.1666666666666</v>
      </c>
      <c r="Y18" s="10">
        <f>AVERAGE(Y2:Y16)</f>
        <v>58.907692307692315</v>
      </c>
      <c r="Z18" s="10">
        <f>AVERAGE(Z2:Z16)</f>
        <v>5</v>
      </c>
      <c r="AA18" s="3">
        <f>AVERAGE(AA2:AA16)</f>
        <v>0.12492307692307693</v>
      </c>
    </row>
    <row r="19" spans="1:27" ht="12.75">
      <c r="A19" s="15" t="s">
        <v>15</v>
      </c>
      <c r="B19" s="16"/>
      <c r="C19" s="3">
        <f aca="true" t="shared" si="8" ref="C19:N19">MEDIAN(C2:C16)</f>
        <v>0.5616312529999999</v>
      </c>
      <c r="D19" s="3">
        <f t="shared" si="8"/>
        <v>0.5258257764572827</v>
      </c>
      <c r="E19" s="3">
        <f t="shared" si="8"/>
        <v>2.1500000000000004</v>
      </c>
      <c r="F19" s="3">
        <f t="shared" si="8"/>
        <v>3.156897319</v>
      </c>
      <c r="G19" s="10"/>
      <c r="H19" s="10">
        <f t="shared" si="8"/>
        <v>18.09085</v>
      </c>
      <c r="I19" s="3">
        <f t="shared" si="8"/>
        <v>-41.008980314949994</v>
      </c>
      <c r="J19" s="3">
        <f t="shared" si="8"/>
        <v>1.02921552105</v>
      </c>
      <c r="K19" s="3" t="e">
        <f t="shared" si="8"/>
        <v>#NUM!</v>
      </c>
      <c r="L19" s="3">
        <f t="shared" si="8"/>
        <v>0</v>
      </c>
      <c r="M19" s="3">
        <f t="shared" si="8"/>
        <v>0.583475</v>
      </c>
      <c r="N19" s="10" t="e">
        <f t="shared" si="8"/>
        <v>#DIV/0!</v>
      </c>
      <c r="O19" s="10"/>
      <c r="P19" s="10"/>
      <c r="Q19" s="10">
        <f aca="true" t="shared" si="9" ref="Q19:W19">MEDIAN(Q2:Q16)</f>
        <v>85.5</v>
      </c>
      <c r="R19" s="10">
        <f t="shared" si="9"/>
        <v>13.040800183953664</v>
      </c>
      <c r="S19" s="10" t="e">
        <f t="shared" si="9"/>
        <v>#DIV/0!</v>
      </c>
      <c r="T19" s="10">
        <f t="shared" si="9"/>
        <v>64.13248863636363</v>
      </c>
      <c r="U19" s="10">
        <f t="shared" si="9"/>
        <v>10.855</v>
      </c>
      <c r="V19" s="10" t="e">
        <f t="shared" si="9"/>
        <v>#DIV/0!</v>
      </c>
      <c r="W19" s="10">
        <f t="shared" si="9"/>
        <v>9.62275</v>
      </c>
      <c r="X19" s="10">
        <f>MEDIAN(X2:X16)</f>
        <v>503.5</v>
      </c>
      <c r="Y19" s="10">
        <f>MEDIAN(Y2:Y16)</f>
        <v>0</v>
      </c>
      <c r="Z19" s="10">
        <f>MEDIAN(Z2:Z16)</f>
        <v>5</v>
      </c>
      <c r="AA19" s="3">
        <f>MEDIAN(AA2:AA16)</f>
        <v>0</v>
      </c>
    </row>
    <row r="20" spans="1:27" ht="12.75">
      <c r="A20" s="15" t="s">
        <v>14</v>
      </c>
      <c r="B20" s="16"/>
      <c r="C20" s="3">
        <f aca="true" t="shared" si="10" ref="C20:N20">STDEV(C2:C16)</f>
        <v>0.6391946660727292</v>
      </c>
      <c r="D20" s="3">
        <f t="shared" si="10"/>
        <v>0.7961275662708578</v>
      </c>
      <c r="E20" s="3">
        <f t="shared" si="10"/>
        <v>0.5913261931173592</v>
      </c>
      <c r="F20" s="3">
        <f t="shared" si="10"/>
        <v>1.705742243095196</v>
      </c>
      <c r="G20" s="10"/>
      <c r="H20" s="10">
        <f t="shared" si="10"/>
        <v>22.81136462128319</v>
      </c>
      <c r="I20" s="3">
        <f t="shared" si="10"/>
        <v>92.00880797649579</v>
      </c>
      <c r="J20" s="3">
        <f t="shared" si="10"/>
        <v>1.736223872697462</v>
      </c>
      <c r="K20" s="3" t="e">
        <f t="shared" si="10"/>
        <v>#DIV/0!</v>
      </c>
      <c r="L20" s="3">
        <f t="shared" si="10"/>
        <v>0.40766286227360615</v>
      </c>
      <c r="M20" s="3">
        <f t="shared" si="10"/>
        <v>0.27113177479722117</v>
      </c>
      <c r="N20" s="10" t="e">
        <f t="shared" si="10"/>
        <v>#DIV/0!</v>
      </c>
      <c r="O20" s="10"/>
      <c r="P20" s="10"/>
      <c r="Q20" s="10">
        <f aca="true" t="shared" si="11" ref="Q20:W20">STDEV(Q2:Q16)</f>
        <v>16.45600194457937</v>
      </c>
      <c r="R20" s="10">
        <f t="shared" si="11"/>
        <v>1.0603263956319935</v>
      </c>
      <c r="S20" s="10" t="e">
        <f t="shared" si="11"/>
        <v>#DIV/0!</v>
      </c>
      <c r="T20" s="10">
        <f t="shared" si="11"/>
        <v>7.6801057483584865</v>
      </c>
      <c r="U20" s="10">
        <f t="shared" si="11"/>
        <v>6.580903858893554</v>
      </c>
      <c r="V20" s="10" t="e">
        <f t="shared" si="11"/>
        <v>#DIV/0!</v>
      </c>
      <c r="W20" s="10">
        <f t="shared" si="11"/>
        <v>4.586938793142716</v>
      </c>
      <c r="X20" s="10">
        <f>STDEV(X2:X16)</f>
        <v>511.5691220809429</v>
      </c>
      <c r="Y20" s="10">
        <f>STDEV(Y2:Y16)</f>
        <v>93.5283777037613</v>
      </c>
      <c r="Z20" s="10">
        <f>STDEV(Z2:Z16)</f>
        <v>0</v>
      </c>
      <c r="AA20" s="3">
        <f>STDEV(AA2:AA16)</f>
        <v>0.1864973554497317</v>
      </c>
    </row>
    <row r="21" spans="1:27" ht="12.75">
      <c r="A21" s="15" t="s">
        <v>17</v>
      </c>
      <c r="B21" s="16"/>
      <c r="C21" s="3">
        <f aca="true" t="shared" si="12" ref="C21:N21">MIN(C2:C16)</f>
        <v>0.35311158474493254</v>
      </c>
      <c r="D21" s="3">
        <f t="shared" si="12"/>
        <v>0.35159755641676205</v>
      </c>
      <c r="E21" s="3">
        <f t="shared" si="12"/>
        <v>2</v>
      </c>
      <c r="F21" s="3">
        <f t="shared" si="12"/>
        <v>2.1202355266954855</v>
      </c>
      <c r="G21" s="3">
        <f>MIN(G2:G16)</f>
        <v>2</v>
      </c>
      <c r="H21" s="10">
        <f t="shared" si="12"/>
        <v>9.127</v>
      </c>
      <c r="I21" s="3">
        <f t="shared" si="12"/>
        <v>-256.0010319143</v>
      </c>
      <c r="J21" s="3">
        <f t="shared" si="12"/>
        <v>0.28556</v>
      </c>
      <c r="K21" s="3">
        <f t="shared" si="12"/>
        <v>0</v>
      </c>
      <c r="L21" s="3">
        <f t="shared" si="12"/>
        <v>0</v>
      </c>
      <c r="M21" s="3">
        <f t="shared" si="12"/>
        <v>0.28269</v>
      </c>
      <c r="N21" s="10" t="e">
        <f t="shared" si="12"/>
        <v>#DIV/0!</v>
      </c>
      <c r="O21" s="10"/>
      <c r="P21" s="10"/>
      <c r="Q21" s="10">
        <f aca="true" t="shared" si="13" ref="Q21:W21">MIN(Q2:Q16)</f>
        <v>54</v>
      </c>
      <c r="R21" s="10">
        <f t="shared" si="13"/>
        <v>11.162</v>
      </c>
      <c r="S21" s="10" t="e">
        <f t="shared" si="13"/>
        <v>#DIV/0!</v>
      </c>
      <c r="T21" s="10">
        <f t="shared" si="13"/>
        <v>54.8</v>
      </c>
      <c r="U21" s="10">
        <f t="shared" si="13"/>
        <v>6.71</v>
      </c>
      <c r="V21" s="10" t="e">
        <f t="shared" si="13"/>
        <v>#DIV/0!</v>
      </c>
      <c r="W21" s="10">
        <f t="shared" si="13"/>
        <v>7.785</v>
      </c>
      <c r="X21" s="10">
        <f>MIN(X2:X16)</f>
        <v>154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2.046631291</v>
      </c>
      <c r="D22" s="3">
        <f t="shared" si="14"/>
        <v>2.427099462286328</v>
      </c>
      <c r="E22" s="3">
        <f t="shared" si="14"/>
        <v>3.5</v>
      </c>
      <c r="F22" s="3">
        <f t="shared" si="14"/>
        <v>6.851038366</v>
      </c>
      <c r="G22" s="3">
        <f>MAX(G2:G16)</f>
        <v>3</v>
      </c>
      <c r="H22" s="10">
        <f t="shared" si="14"/>
        <v>70.76824999999998</v>
      </c>
      <c r="I22" s="3">
        <f t="shared" si="14"/>
        <v>-4.76515</v>
      </c>
      <c r="J22" s="3">
        <f t="shared" si="14"/>
        <v>5.030704276</v>
      </c>
      <c r="K22" s="3">
        <f t="shared" si="14"/>
        <v>0</v>
      </c>
      <c r="L22" s="3">
        <f t="shared" si="14"/>
        <v>0.9741134833786051</v>
      </c>
      <c r="M22" s="3">
        <f t="shared" si="14"/>
        <v>0.9488970785</v>
      </c>
      <c r="N22" s="10" t="e">
        <f t="shared" si="14"/>
        <v>#DIV/0!</v>
      </c>
      <c r="O22" s="10"/>
      <c r="P22" s="10"/>
      <c r="Q22" s="10">
        <f aca="true" t="shared" si="15" ref="Q22:W22">MAX(Q2:Q16)</f>
        <v>101</v>
      </c>
      <c r="R22" s="10">
        <f t="shared" si="15"/>
        <v>13.784</v>
      </c>
      <c r="S22" s="10" t="e">
        <f t="shared" si="15"/>
        <v>#DIV/0!</v>
      </c>
      <c r="T22" s="10">
        <f t="shared" si="15"/>
        <v>77.61482573726542</v>
      </c>
      <c r="U22" s="10">
        <f t="shared" si="15"/>
        <v>25.292</v>
      </c>
      <c r="V22" s="10" t="e">
        <f t="shared" si="15"/>
        <v>#DIV/0!</v>
      </c>
      <c r="W22" s="10">
        <f t="shared" si="15"/>
        <v>20.255</v>
      </c>
      <c r="X22" s="10">
        <f>MAX(X2:X16)</f>
        <v>1617</v>
      </c>
      <c r="Y22" s="10">
        <f>MAX(Y2:Y16)</f>
        <v>323.4</v>
      </c>
      <c r="Z22" s="10">
        <f>MAX(Z2:Z16)</f>
        <v>5</v>
      </c>
      <c r="AA22" s="3">
        <f>MAX(AA2:AA16)</f>
        <v>0.6467999999999999</v>
      </c>
    </row>
    <row r="23" spans="1:27" ht="12.75">
      <c r="A23" s="15" t="s">
        <v>16</v>
      </c>
      <c r="B23" s="16"/>
      <c r="C23" s="9">
        <f aca="true" t="shared" si="16" ref="C23:N23">COUNT(C2:C16)</f>
        <v>6</v>
      </c>
      <c r="D23" s="9">
        <f t="shared" si="16"/>
        <v>6</v>
      </c>
      <c r="E23" s="9">
        <f t="shared" si="16"/>
        <v>6</v>
      </c>
      <c r="F23" s="9">
        <f t="shared" si="16"/>
        <v>6</v>
      </c>
      <c r="G23" s="9">
        <f>COUNT(G2:G16)</f>
        <v>6</v>
      </c>
      <c r="H23" s="9">
        <f t="shared" si="16"/>
        <v>6</v>
      </c>
      <c r="I23" s="9">
        <f t="shared" si="16"/>
        <v>6</v>
      </c>
      <c r="J23" s="9">
        <f t="shared" si="16"/>
        <v>6</v>
      </c>
      <c r="K23" s="9">
        <f t="shared" si="16"/>
        <v>0</v>
      </c>
      <c r="L23" s="9">
        <f t="shared" si="16"/>
        <v>14</v>
      </c>
      <c r="M23" s="9">
        <f t="shared" si="16"/>
        <v>6</v>
      </c>
      <c r="N23" s="9">
        <f t="shared" si="16"/>
        <v>6</v>
      </c>
      <c r="O23" s="9"/>
      <c r="P23" s="9"/>
      <c r="Q23" s="9">
        <f aca="true" t="shared" si="17" ref="Q23:W23">COUNT(Q2:Q16)</f>
        <v>6</v>
      </c>
      <c r="R23" s="9">
        <f t="shared" si="17"/>
        <v>6</v>
      </c>
      <c r="S23" s="9">
        <f t="shared" si="17"/>
        <v>6</v>
      </c>
      <c r="T23" s="9">
        <f t="shared" si="17"/>
        <v>6</v>
      </c>
      <c r="U23" s="9">
        <f t="shared" si="17"/>
        <v>6</v>
      </c>
      <c r="V23" s="9">
        <f t="shared" si="17"/>
        <v>6</v>
      </c>
      <c r="W23" s="9">
        <f t="shared" si="17"/>
        <v>6</v>
      </c>
      <c r="X23" s="9">
        <f>COUNT(X2:X16)</f>
        <v>6</v>
      </c>
      <c r="Y23" s="9">
        <f>COUNT(Y2:Y16)</f>
        <v>13</v>
      </c>
      <c r="Z23" s="9">
        <f>COUNT(Z2:Z16)</f>
        <v>13</v>
      </c>
      <c r="AA23" s="9">
        <f>COUNT(AA2:AA16)</f>
        <v>13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57421875" style="18" customWidth="1"/>
    <col min="3" max="3" width="14.140625" style="18" customWidth="1"/>
    <col min="4" max="4" width="15.574218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41</v>
      </c>
      <c r="B2" s="16" t="s">
        <v>43</v>
      </c>
      <c r="C2" s="27">
        <v>0.58154981</v>
      </c>
      <c r="D2" s="27">
        <v>0.5488594048680124</v>
      </c>
      <c r="E2" s="10">
        <v>1.1</v>
      </c>
      <c r="F2" s="27">
        <v>3.695946756</v>
      </c>
      <c r="G2" s="10">
        <v>2</v>
      </c>
      <c r="H2" s="28">
        <v>46.77</v>
      </c>
      <c r="I2" s="7">
        <v>-104.525</v>
      </c>
      <c r="J2" s="7">
        <v>2.20867</v>
      </c>
      <c r="K2" s="8"/>
      <c r="L2" s="29">
        <f>SQRT(M2)</f>
        <v>0.9188579868510695</v>
      </c>
      <c r="M2" s="29">
        <v>0.8443</v>
      </c>
      <c r="N2" s="11">
        <f>-I2/J2</f>
        <v>47.32486066275179</v>
      </c>
      <c r="O2" s="12">
        <v>1</v>
      </c>
      <c r="P2" s="12" t="s">
        <v>33</v>
      </c>
      <c r="Q2" s="20">
        <v>106</v>
      </c>
      <c r="R2" s="12">
        <v>16.76</v>
      </c>
      <c r="S2" s="12">
        <f>N2/R2</f>
        <v>2.8236790371570275</v>
      </c>
      <c r="T2" s="12">
        <v>68.5</v>
      </c>
      <c r="U2" s="12">
        <v>25.374</v>
      </c>
      <c r="V2" s="12">
        <f>N2/U2</f>
        <v>1.8650926406065969</v>
      </c>
      <c r="W2" s="12">
        <v>15.683</v>
      </c>
      <c r="X2" s="25">
        <v>487</v>
      </c>
      <c r="Y2" s="25">
        <f>X2/Z2</f>
        <v>97.4</v>
      </c>
      <c r="Z2" s="25">
        <v>5</v>
      </c>
      <c r="AA2" s="46">
        <f>(X2/Z2)*0.002</f>
        <v>0.19480000000000003</v>
      </c>
    </row>
    <row r="3" spans="1:27" ht="12.75">
      <c r="A3" s="44"/>
      <c r="B3" s="16" t="s">
        <v>43</v>
      </c>
      <c r="C3" s="3"/>
      <c r="D3" s="3"/>
      <c r="E3" s="10"/>
      <c r="F3" s="3"/>
      <c r="G3" s="10"/>
      <c r="H3" s="28"/>
      <c r="I3" s="7"/>
      <c r="J3" s="7"/>
      <c r="K3" s="17"/>
      <c r="L3" s="29"/>
      <c r="M3" s="29"/>
      <c r="N3" s="11"/>
      <c r="O3" s="12"/>
      <c r="P3" s="12" t="s">
        <v>33</v>
      </c>
      <c r="Q3" s="20"/>
      <c r="R3" s="12"/>
      <c r="S3" s="12"/>
      <c r="T3" s="12"/>
      <c r="U3" s="12"/>
      <c r="V3" s="12"/>
      <c r="W3" s="12"/>
      <c r="X3" s="25"/>
      <c r="Y3" s="25"/>
      <c r="Z3" s="25"/>
      <c r="AA3" s="46"/>
    </row>
    <row r="4" spans="1:27" ht="12.75">
      <c r="A4" s="44"/>
      <c r="B4" s="16" t="s">
        <v>43</v>
      </c>
      <c r="C4" s="3"/>
      <c r="D4" s="3"/>
      <c r="E4" s="10"/>
      <c r="F4" s="3"/>
      <c r="G4" s="10"/>
      <c r="H4" s="28"/>
      <c r="I4" s="7"/>
      <c r="J4" s="7"/>
      <c r="K4" s="17"/>
      <c r="L4" s="29"/>
      <c r="M4" s="29"/>
      <c r="N4" s="11"/>
      <c r="O4" s="12"/>
      <c r="P4" s="12" t="s">
        <v>33</v>
      </c>
      <c r="Q4" s="20"/>
      <c r="R4" s="12"/>
      <c r="S4" s="12"/>
      <c r="T4" s="12"/>
      <c r="U4" s="12"/>
      <c r="V4" s="12"/>
      <c r="W4" s="12"/>
      <c r="X4" s="25"/>
      <c r="Y4" s="25"/>
      <c r="Z4" s="25"/>
      <c r="AA4" s="46"/>
    </row>
    <row r="5" spans="1:27" ht="12.75">
      <c r="A5" s="44"/>
      <c r="B5" s="16" t="s">
        <v>43</v>
      </c>
      <c r="C5" s="3"/>
      <c r="D5" s="3"/>
      <c r="E5" s="10"/>
      <c r="F5" s="3"/>
      <c r="G5" s="10"/>
      <c r="H5" s="28"/>
      <c r="I5" s="7"/>
      <c r="J5" s="7"/>
      <c r="K5" s="17"/>
      <c r="L5" s="29"/>
      <c r="M5" s="29"/>
      <c r="N5" s="11"/>
      <c r="O5" s="12"/>
      <c r="P5" s="12" t="s">
        <v>33</v>
      </c>
      <c r="Q5" s="20"/>
      <c r="R5" s="12"/>
      <c r="S5" s="12"/>
      <c r="T5" s="12"/>
      <c r="U5" s="12"/>
      <c r="V5" s="12"/>
      <c r="W5" s="12"/>
      <c r="X5" s="25"/>
      <c r="Y5" s="25"/>
      <c r="Z5" s="25"/>
      <c r="AA5" s="46"/>
    </row>
    <row r="6" spans="1:27" ht="12.75">
      <c r="A6" s="44"/>
      <c r="B6" s="16" t="s">
        <v>43</v>
      </c>
      <c r="C6" s="3"/>
      <c r="D6" s="3"/>
      <c r="E6" s="10"/>
      <c r="F6" s="3"/>
      <c r="G6" s="10"/>
      <c r="H6" s="28"/>
      <c r="I6" s="7"/>
      <c r="J6" s="7"/>
      <c r="K6" s="17"/>
      <c r="L6" s="17"/>
      <c r="M6" s="17"/>
      <c r="N6" s="11"/>
      <c r="O6" s="12"/>
      <c r="P6" s="12" t="s">
        <v>33</v>
      </c>
      <c r="Q6" s="20"/>
      <c r="R6" s="12"/>
      <c r="S6" s="12"/>
      <c r="T6" s="12"/>
      <c r="U6" s="12"/>
      <c r="V6" s="12"/>
      <c r="W6" s="12"/>
      <c r="X6" s="25"/>
      <c r="Y6" s="25"/>
      <c r="Z6" s="25"/>
      <c r="AA6" s="25"/>
    </row>
    <row r="7" spans="1:27" ht="12.75">
      <c r="A7" s="15"/>
      <c r="B7" s="16" t="s">
        <v>43</v>
      </c>
      <c r="C7" s="3"/>
      <c r="D7" s="3"/>
      <c r="E7" s="3"/>
      <c r="F7" s="3"/>
      <c r="G7" s="10"/>
      <c r="H7" s="10"/>
      <c r="I7" s="17"/>
      <c r="J7" s="17"/>
      <c r="K7" s="17"/>
      <c r="L7" s="17"/>
      <c r="M7" s="17"/>
      <c r="N7" s="11"/>
      <c r="O7" s="12"/>
      <c r="P7" s="12" t="s">
        <v>33</v>
      </c>
      <c r="Q7" s="20"/>
      <c r="R7" s="12"/>
      <c r="S7" s="12"/>
      <c r="T7" s="12"/>
      <c r="U7" s="12"/>
      <c r="V7" s="12"/>
      <c r="W7" s="12"/>
      <c r="X7" s="25"/>
      <c r="Y7" s="25"/>
      <c r="Z7" s="25"/>
      <c r="AA7" s="25"/>
    </row>
    <row r="8" spans="1:27" ht="12.75">
      <c r="A8" s="15"/>
      <c r="B8" s="16" t="s">
        <v>43</v>
      </c>
      <c r="C8" s="3"/>
      <c r="D8" s="3"/>
      <c r="E8" s="3"/>
      <c r="F8" s="3"/>
      <c r="G8" s="10"/>
      <c r="H8" s="10"/>
      <c r="I8" s="17"/>
      <c r="J8" s="17"/>
      <c r="K8" s="17"/>
      <c r="L8" s="17"/>
      <c r="M8" s="17"/>
      <c r="N8" s="11"/>
      <c r="O8" s="12"/>
      <c r="P8" s="12" t="s">
        <v>33</v>
      </c>
      <c r="Q8" s="20"/>
      <c r="R8" s="12"/>
      <c r="S8" s="12"/>
      <c r="T8" s="12"/>
      <c r="U8" s="12"/>
      <c r="V8" s="12"/>
      <c r="W8" s="12"/>
      <c r="X8" s="25"/>
      <c r="Y8" s="25"/>
      <c r="Z8" s="25"/>
      <c r="AA8" s="25"/>
    </row>
    <row r="9" spans="1:27" ht="12.75">
      <c r="A9" s="15"/>
      <c r="B9" s="16" t="s">
        <v>43</v>
      </c>
      <c r="C9" s="3"/>
      <c r="D9" s="3"/>
      <c r="E9" s="3"/>
      <c r="F9" s="3"/>
      <c r="G9" s="10"/>
      <c r="H9" s="10"/>
      <c r="I9" s="17"/>
      <c r="J9" s="17"/>
      <c r="K9" s="17"/>
      <c r="L9" s="17"/>
      <c r="M9" s="17"/>
      <c r="N9" s="11"/>
      <c r="O9" s="12"/>
      <c r="P9" s="12" t="s">
        <v>33</v>
      </c>
      <c r="Q9" s="20"/>
      <c r="R9" s="12"/>
      <c r="S9" s="12"/>
      <c r="T9" s="12"/>
      <c r="U9" s="12"/>
      <c r="V9" s="12"/>
      <c r="W9" s="12"/>
      <c r="X9" s="25"/>
      <c r="Y9" s="25"/>
      <c r="Z9" s="25"/>
      <c r="AA9" s="25"/>
    </row>
    <row r="10" spans="1:27" ht="12.75">
      <c r="A10" s="15"/>
      <c r="B10" s="16" t="s">
        <v>43</v>
      </c>
      <c r="C10" s="3"/>
      <c r="D10" s="3"/>
      <c r="E10" s="3"/>
      <c r="F10" s="3"/>
      <c r="G10" s="10"/>
      <c r="H10" s="10"/>
      <c r="I10" s="17"/>
      <c r="J10" s="17"/>
      <c r="K10" s="17"/>
      <c r="L10" s="17"/>
      <c r="M10" s="17"/>
      <c r="N10" s="11"/>
      <c r="O10" s="12"/>
      <c r="P10" s="12" t="s">
        <v>33</v>
      </c>
      <c r="Q10" s="20"/>
      <c r="R10" s="12"/>
      <c r="S10" s="12"/>
      <c r="T10" s="12"/>
      <c r="U10" s="12"/>
      <c r="V10" s="12"/>
      <c r="W10" s="12"/>
      <c r="X10" s="25"/>
      <c r="Y10" s="25"/>
      <c r="Z10" s="25"/>
      <c r="AA10" s="25"/>
    </row>
    <row r="11" spans="1:27" ht="12.75">
      <c r="A11" s="15"/>
      <c r="B11" s="16" t="s">
        <v>43</v>
      </c>
      <c r="C11" s="3"/>
      <c r="D11" s="3"/>
      <c r="E11" s="3"/>
      <c r="F11" s="3"/>
      <c r="G11" s="10"/>
      <c r="H11" s="10"/>
      <c r="I11" s="17"/>
      <c r="J11" s="17"/>
      <c r="K11" s="17"/>
      <c r="L11" s="17"/>
      <c r="M11" s="17"/>
      <c r="N11" s="11"/>
      <c r="O11" s="12"/>
      <c r="P11" s="12" t="s">
        <v>33</v>
      </c>
      <c r="Q11" s="20"/>
      <c r="R11" s="12"/>
      <c r="S11" s="12"/>
      <c r="T11" s="12"/>
      <c r="U11" s="12"/>
      <c r="V11" s="12"/>
      <c r="W11" s="12"/>
      <c r="X11" s="25"/>
      <c r="Y11" s="25"/>
      <c r="Z11" s="25"/>
      <c r="AA11" s="25"/>
    </row>
    <row r="12" spans="1:27" ht="12.75">
      <c r="A12" s="15"/>
      <c r="B12" s="16" t="s">
        <v>43</v>
      </c>
      <c r="C12" s="3"/>
      <c r="D12" s="3"/>
      <c r="E12" s="3"/>
      <c r="F12" s="3"/>
      <c r="G12" s="10"/>
      <c r="H12" s="10"/>
      <c r="I12" s="17"/>
      <c r="J12" s="17"/>
      <c r="K12" s="17"/>
      <c r="L12" s="17"/>
      <c r="M12" s="17"/>
      <c r="N12" s="11"/>
      <c r="O12" s="12"/>
      <c r="P12" s="12" t="s">
        <v>33</v>
      </c>
      <c r="Q12" s="20"/>
      <c r="R12" s="12"/>
      <c r="S12" s="12"/>
      <c r="T12" s="12"/>
      <c r="U12" s="12"/>
      <c r="V12" s="12"/>
      <c r="W12" s="12"/>
      <c r="X12" s="25"/>
      <c r="Y12" s="25"/>
      <c r="Z12" s="25"/>
      <c r="AA12" s="25"/>
    </row>
    <row r="13" spans="1:27" ht="12.75">
      <c r="A13" s="15"/>
      <c r="B13" s="16" t="s">
        <v>43</v>
      </c>
      <c r="C13" s="3"/>
      <c r="D13" s="3"/>
      <c r="E13" s="3"/>
      <c r="F13" s="3"/>
      <c r="G13" s="10"/>
      <c r="H13" s="10"/>
      <c r="I13" s="17"/>
      <c r="J13" s="17"/>
      <c r="K13" s="17"/>
      <c r="L13" s="17"/>
      <c r="M13" s="17"/>
      <c r="N13" s="11"/>
      <c r="O13" s="12"/>
      <c r="P13" s="12" t="s">
        <v>33</v>
      </c>
      <c r="Q13" s="20"/>
      <c r="R13" s="12"/>
      <c r="S13" s="12"/>
      <c r="T13" s="12"/>
      <c r="U13" s="12"/>
      <c r="V13" s="12"/>
      <c r="W13" s="12"/>
      <c r="X13" s="25"/>
      <c r="Y13" s="25"/>
      <c r="Z13" s="25"/>
      <c r="AA13" s="25"/>
    </row>
    <row r="14" spans="1:27" ht="12.75">
      <c r="A14" s="15"/>
      <c r="B14" s="16" t="s">
        <v>43</v>
      </c>
      <c r="C14" s="3"/>
      <c r="D14" s="3"/>
      <c r="E14" s="3"/>
      <c r="F14" s="3"/>
      <c r="G14" s="10"/>
      <c r="H14" s="10"/>
      <c r="I14" s="17"/>
      <c r="J14" s="17"/>
      <c r="K14" s="17"/>
      <c r="L14" s="17"/>
      <c r="M14" s="17"/>
      <c r="N14" s="11"/>
      <c r="O14" s="12"/>
      <c r="P14" s="12" t="s">
        <v>33</v>
      </c>
      <c r="Q14" s="20"/>
      <c r="R14" s="12"/>
      <c r="S14" s="12"/>
      <c r="T14" s="12"/>
      <c r="U14" s="12"/>
      <c r="V14" s="12"/>
      <c r="W14" s="12"/>
      <c r="X14" s="25"/>
      <c r="Y14" s="25"/>
      <c r="Z14" s="25"/>
      <c r="AA14" s="25"/>
    </row>
    <row r="15" spans="1:27" ht="12.75">
      <c r="A15" s="15"/>
      <c r="B15" s="16" t="s">
        <v>43</v>
      </c>
      <c r="C15" s="3"/>
      <c r="D15" s="3"/>
      <c r="E15" s="3"/>
      <c r="F15" s="3"/>
      <c r="G15" s="10"/>
      <c r="H15" s="10"/>
      <c r="I15" s="17"/>
      <c r="J15" s="17"/>
      <c r="K15" s="17"/>
      <c r="L15" s="17"/>
      <c r="M15" s="17"/>
      <c r="N15" s="11"/>
      <c r="O15" s="12"/>
      <c r="P15" s="12" t="s">
        <v>33</v>
      </c>
      <c r="Q15" s="20"/>
      <c r="R15" s="12"/>
      <c r="S15" s="12"/>
      <c r="T15" s="12"/>
      <c r="U15" s="12"/>
      <c r="V15" s="12"/>
      <c r="W15" s="12"/>
      <c r="X15" s="25"/>
      <c r="Y15" s="25"/>
      <c r="Z15" s="25"/>
      <c r="AA15" s="25"/>
    </row>
    <row r="16" spans="1:27" ht="12.75">
      <c r="A16" s="15"/>
      <c r="B16" s="16" t="s">
        <v>43</v>
      </c>
      <c r="C16" s="3"/>
      <c r="D16" s="3"/>
      <c r="E16" s="3"/>
      <c r="F16" s="3"/>
      <c r="G16" s="10"/>
      <c r="H16" s="10"/>
      <c r="I16" s="17"/>
      <c r="J16" s="17"/>
      <c r="K16" s="17"/>
      <c r="L16" s="17"/>
      <c r="M16" s="17"/>
      <c r="N16" s="11"/>
      <c r="O16" s="12"/>
      <c r="P16" s="12" t="s">
        <v>33</v>
      </c>
      <c r="Q16" s="20"/>
      <c r="R16" s="12"/>
      <c r="S16" s="12"/>
      <c r="T16" s="12"/>
      <c r="U16" s="12"/>
      <c r="V16" s="12"/>
      <c r="W16" s="12"/>
      <c r="X16" s="25"/>
      <c r="Y16" s="25"/>
      <c r="Z16" s="25"/>
      <c r="AA16" s="25"/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0" ref="C18:N18">AVERAGE(C2:C16)</f>
        <v>0.58154981</v>
      </c>
      <c r="D18" s="3">
        <f t="shared" si="0"/>
        <v>0.5488594048680124</v>
      </c>
      <c r="E18" s="3">
        <f t="shared" si="0"/>
        <v>1.1</v>
      </c>
      <c r="F18" s="3">
        <f t="shared" si="0"/>
        <v>3.695946756</v>
      </c>
      <c r="G18" s="10"/>
      <c r="H18" s="10">
        <f t="shared" si="0"/>
        <v>46.77</v>
      </c>
      <c r="I18" s="3">
        <f t="shared" si="0"/>
        <v>-104.525</v>
      </c>
      <c r="J18" s="3">
        <f t="shared" si="0"/>
        <v>2.20867</v>
      </c>
      <c r="K18" s="3" t="e">
        <f t="shared" si="0"/>
        <v>#DIV/0!</v>
      </c>
      <c r="L18" s="3">
        <f t="shared" si="0"/>
        <v>0.9188579868510695</v>
      </c>
      <c r="M18" s="3">
        <f t="shared" si="0"/>
        <v>0.8443</v>
      </c>
      <c r="N18" s="10">
        <f t="shared" si="0"/>
        <v>47.32486066275179</v>
      </c>
      <c r="O18" s="10"/>
      <c r="P18" s="10"/>
      <c r="Q18" s="10">
        <f aca="true" t="shared" si="1" ref="Q18:W18">AVERAGE(Q2:Q16)</f>
        <v>106</v>
      </c>
      <c r="R18" s="10">
        <f t="shared" si="1"/>
        <v>16.76</v>
      </c>
      <c r="S18" s="10">
        <f t="shared" si="1"/>
        <v>2.8236790371570275</v>
      </c>
      <c r="T18" s="10">
        <f t="shared" si="1"/>
        <v>68.5</v>
      </c>
      <c r="U18" s="10">
        <f t="shared" si="1"/>
        <v>25.374</v>
      </c>
      <c r="V18" s="10">
        <f t="shared" si="1"/>
        <v>1.8650926406065969</v>
      </c>
      <c r="W18" s="10">
        <f t="shared" si="1"/>
        <v>15.683</v>
      </c>
      <c r="X18" s="10">
        <f>AVERAGE(X2:X16)</f>
        <v>487</v>
      </c>
      <c r="Y18" s="10">
        <f>AVERAGE(Y2:Y16)</f>
        <v>97.4</v>
      </c>
      <c r="Z18" s="10">
        <f>AVERAGE(Z2:Z16)</f>
        <v>5</v>
      </c>
      <c r="AA18" s="3">
        <f>AVERAGE(AA2:AA16)</f>
        <v>0.19480000000000003</v>
      </c>
    </row>
    <row r="19" spans="1:27" ht="12.75">
      <c r="A19" s="15" t="s">
        <v>15</v>
      </c>
      <c r="B19" s="16"/>
      <c r="C19" s="3">
        <f aca="true" t="shared" si="2" ref="C19:N19">MEDIAN(C2:C16)</f>
        <v>0.58154981</v>
      </c>
      <c r="D19" s="3">
        <f t="shared" si="2"/>
        <v>0.5488594048680124</v>
      </c>
      <c r="E19" s="3">
        <f t="shared" si="2"/>
        <v>1.1</v>
      </c>
      <c r="F19" s="3">
        <f t="shared" si="2"/>
        <v>3.695946756</v>
      </c>
      <c r="G19" s="10"/>
      <c r="H19" s="10">
        <f t="shared" si="2"/>
        <v>46.77</v>
      </c>
      <c r="I19" s="3">
        <f t="shared" si="2"/>
        <v>-104.525</v>
      </c>
      <c r="J19" s="3">
        <f t="shared" si="2"/>
        <v>2.20867</v>
      </c>
      <c r="K19" s="3" t="e">
        <f t="shared" si="2"/>
        <v>#NUM!</v>
      </c>
      <c r="L19" s="3">
        <f t="shared" si="2"/>
        <v>0.9188579868510695</v>
      </c>
      <c r="M19" s="3">
        <f t="shared" si="2"/>
        <v>0.8443</v>
      </c>
      <c r="N19" s="10">
        <f t="shared" si="2"/>
        <v>47.32486066275179</v>
      </c>
      <c r="O19" s="10"/>
      <c r="P19" s="10"/>
      <c r="Q19" s="10">
        <f aca="true" t="shared" si="3" ref="Q19:W19">MEDIAN(Q2:Q16)</f>
        <v>106</v>
      </c>
      <c r="R19" s="10">
        <f t="shared" si="3"/>
        <v>16.76</v>
      </c>
      <c r="S19" s="10">
        <f t="shared" si="3"/>
        <v>2.8236790371570275</v>
      </c>
      <c r="T19" s="10">
        <f t="shared" si="3"/>
        <v>68.5</v>
      </c>
      <c r="U19" s="10">
        <f t="shared" si="3"/>
        <v>25.374</v>
      </c>
      <c r="V19" s="10">
        <f t="shared" si="3"/>
        <v>1.8650926406065969</v>
      </c>
      <c r="W19" s="10">
        <f t="shared" si="3"/>
        <v>15.683</v>
      </c>
      <c r="X19" s="10">
        <f>MEDIAN(X2:X16)</f>
        <v>487</v>
      </c>
      <c r="Y19" s="10">
        <f>MEDIAN(Y2:Y16)</f>
        <v>97.4</v>
      </c>
      <c r="Z19" s="10">
        <f>MEDIAN(Z2:Z16)</f>
        <v>5</v>
      </c>
      <c r="AA19" s="3">
        <f>MEDIAN(AA2:AA16)</f>
        <v>0.19480000000000003</v>
      </c>
    </row>
    <row r="20" spans="1:27" ht="12.75">
      <c r="A20" s="15" t="s">
        <v>14</v>
      </c>
      <c r="B20" s="16"/>
      <c r="C20" s="3" t="e">
        <f aca="true" t="shared" si="4" ref="C20:N20">STDEV(C2:C16)</f>
        <v>#DIV/0!</v>
      </c>
      <c r="D20" s="3" t="e">
        <f t="shared" si="4"/>
        <v>#DIV/0!</v>
      </c>
      <c r="E20" s="3" t="e">
        <f t="shared" si="4"/>
        <v>#DIV/0!</v>
      </c>
      <c r="F20" s="3" t="e">
        <f t="shared" si="4"/>
        <v>#DIV/0!</v>
      </c>
      <c r="G20" s="10"/>
      <c r="H20" s="10" t="e">
        <f t="shared" si="4"/>
        <v>#DIV/0!</v>
      </c>
      <c r="I20" s="3" t="e">
        <f t="shared" si="4"/>
        <v>#DIV/0!</v>
      </c>
      <c r="J20" s="3" t="e">
        <f t="shared" si="4"/>
        <v>#DIV/0!</v>
      </c>
      <c r="K20" s="3" t="e">
        <f t="shared" si="4"/>
        <v>#DIV/0!</v>
      </c>
      <c r="L20" s="3" t="e">
        <f t="shared" si="4"/>
        <v>#DIV/0!</v>
      </c>
      <c r="M20" s="3" t="e">
        <f t="shared" si="4"/>
        <v>#DIV/0!</v>
      </c>
      <c r="N20" s="10" t="e">
        <f t="shared" si="4"/>
        <v>#DIV/0!</v>
      </c>
      <c r="O20" s="10"/>
      <c r="P20" s="10"/>
      <c r="Q20" s="10" t="e">
        <f aca="true" t="shared" si="5" ref="Q20:W20">STDEV(Q2:Q16)</f>
        <v>#DIV/0!</v>
      </c>
      <c r="R20" s="10" t="e">
        <f t="shared" si="5"/>
        <v>#DIV/0!</v>
      </c>
      <c r="S20" s="10" t="e">
        <f t="shared" si="5"/>
        <v>#DIV/0!</v>
      </c>
      <c r="T20" s="10" t="e">
        <f t="shared" si="5"/>
        <v>#DIV/0!</v>
      </c>
      <c r="U20" s="10" t="e">
        <f t="shared" si="5"/>
        <v>#DIV/0!</v>
      </c>
      <c r="V20" s="10" t="e">
        <f t="shared" si="5"/>
        <v>#DIV/0!</v>
      </c>
      <c r="W20" s="10" t="e">
        <f t="shared" si="5"/>
        <v>#DIV/0!</v>
      </c>
      <c r="X20" s="10" t="e">
        <f>STDEV(X2:X16)</f>
        <v>#DIV/0!</v>
      </c>
      <c r="Y20" s="10" t="e">
        <f>STDEV(Y2:Y16)</f>
        <v>#DIV/0!</v>
      </c>
      <c r="Z20" s="10" t="e">
        <f>STDEV(Z2:Z16)</f>
        <v>#DIV/0!</v>
      </c>
      <c r="AA20" s="3" t="e">
        <f>STDEV(AA2:AA16)</f>
        <v>#DIV/0!</v>
      </c>
    </row>
    <row r="21" spans="1:27" ht="12.75">
      <c r="A21" s="15" t="s">
        <v>17</v>
      </c>
      <c r="B21" s="16"/>
      <c r="C21" s="3">
        <f aca="true" t="shared" si="6" ref="C21:N21">MIN(C2:C16)</f>
        <v>0.58154981</v>
      </c>
      <c r="D21" s="3">
        <f t="shared" si="6"/>
        <v>0.5488594048680124</v>
      </c>
      <c r="E21" s="3">
        <f t="shared" si="6"/>
        <v>1.1</v>
      </c>
      <c r="F21" s="3">
        <f t="shared" si="6"/>
        <v>3.695946756</v>
      </c>
      <c r="G21" s="3">
        <f>MIN(G2:G16)</f>
        <v>2</v>
      </c>
      <c r="H21" s="10">
        <f t="shared" si="6"/>
        <v>46.77</v>
      </c>
      <c r="I21" s="3">
        <f t="shared" si="6"/>
        <v>-104.525</v>
      </c>
      <c r="J21" s="3">
        <f t="shared" si="6"/>
        <v>2.20867</v>
      </c>
      <c r="K21" s="3">
        <f t="shared" si="6"/>
        <v>0</v>
      </c>
      <c r="L21" s="3">
        <f t="shared" si="6"/>
        <v>0.9188579868510695</v>
      </c>
      <c r="M21" s="3">
        <f t="shared" si="6"/>
        <v>0.8443</v>
      </c>
      <c r="N21" s="10">
        <f t="shared" si="6"/>
        <v>47.32486066275179</v>
      </c>
      <c r="O21" s="10"/>
      <c r="P21" s="10"/>
      <c r="Q21" s="10">
        <f aca="true" t="shared" si="7" ref="Q21:W21">MIN(Q2:Q16)</f>
        <v>106</v>
      </c>
      <c r="R21" s="10">
        <f t="shared" si="7"/>
        <v>16.76</v>
      </c>
      <c r="S21" s="10">
        <f t="shared" si="7"/>
        <v>2.8236790371570275</v>
      </c>
      <c r="T21" s="10">
        <f t="shared" si="7"/>
        <v>68.5</v>
      </c>
      <c r="U21" s="10">
        <f t="shared" si="7"/>
        <v>25.374</v>
      </c>
      <c r="V21" s="10">
        <f t="shared" si="7"/>
        <v>1.8650926406065969</v>
      </c>
      <c r="W21" s="10">
        <f t="shared" si="7"/>
        <v>15.683</v>
      </c>
      <c r="X21" s="10">
        <f>MIN(X2:X16)</f>
        <v>487</v>
      </c>
      <c r="Y21" s="10">
        <f>MIN(Y2:Y16)</f>
        <v>97.4</v>
      </c>
      <c r="Z21" s="10">
        <f>MIN(Z2:Z16)</f>
        <v>5</v>
      </c>
      <c r="AA21" s="3">
        <f>MIN(AA2:AA16)</f>
        <v>0.19480000000000003</v>
      </c>
    </row>
    <row r="22" spans="1:27" ht="12.75">
      <c r="A22" s="15" t="s">
        <v>18</v>
      </c>
      <c r="B22" s="16"/>
      <c r="C22" s="3">
        <f aca="true" t="shared" si="8" ref="C22:N22">MAX(C2:C16)</f>
        <v>0.58154981</v>
      </c>
      <c r="D22" s="3">
        <f t="shared" si="8"/>
        <v>0.5488594048680124</v>
      </c>
      <c r="E22" s="3">
        <f t="shared" si="8"/>
        <v>1.1</v>
      </c>
      <c r="F22" s="3">
        <f t="shared" si="8"/>
        <v>3.695946756</v>
      </c>
      <c r="G22" s="3">
        <f>MAX(G2:G16)</f>
        <v>2</v>
      </c>
      <c r="H22" s="10">
        <f t="shared" si="8"/>
        <v>46.77</v>
      </c>
      <c r="I22" s="3">
        <f t="shared" si="8"/>
        <v>-104.525</v>
      </c>
      <c r="J22" s="3">
        <f t="shared" si="8"/>
        <v>2.20867</v>
      </c>
      <c r="K22" s="3">
        <f t="shared" si="8"/>
        <v>0</v>
      </c>
      <c r="L22" s="3">
        <f t="shared" si="8"/>
        <v>0.9188579868510695</v>
      </c>
      <c r="M22" s="3">
        <f t="shared" si="8"/>
        <v>0.8443</v>
      </c>
      <c r="N22" s="10">
        <f t="shared" si="8"/>
        <v>47.32486066275179</v>
      </c>
      <c r="O22" s="10"/>
      <c r="P22" s="10"/>
      <c r="Q22" s="10">
        <f aca="true" t="shared" si="9" ref="Q22:W22">MAX(Q2:Q16)</f>
        <v>106</v>
      </c>
      <c r="R22" s="10">
        <f t="shared" si="9"/>
        <v>16.76</v>
      </c>
      <c r="S22" s="10">
        <f t="shared" si="9"/>
        <v>2.8236790371570275</v>
      </c>
      <c r="T22" s="10">
        <f t="shared" si="9"/>
        <v>68.5</v>
      </c>
      <c r="U22" s="10">
        <f t="shared" si="9"/>
        <v>25.374</v>
      </c>
      <c r="V22" s="10">
        <f t="shared" si="9"/>
        <v>1.8650926406065969</v>
      </c>
      <c r="W22" s="10">
        <f t="shared" si="9"/>
        <v>15.683</v>
      </c>
      <c r="X22" s="10">
        <f>MAX(X2:X16)</f>
        <v>487</v>
      </c>
      <c r="Y22" s="10">
        <f>MAX(Y2:Y16)</f>
        <v>97.4</v>
      </c>
      <c r="Z22" s="10">
        <f>MAX(Z2:Z16)</f>
        <v>5</v>
      </c>
      <c r="AA22" s="3">
        <f>MAX(AA2:AA16)</f>
        <v>0.19480000000000003</v>
      </c>
    </row>
    <row r="23" spans="1:27" ht="12.75">
      <c r="A23" s="15" t="s">
        <v>16</v>
      </c>
      <c r="B23" s="16"/>
      <c r="C23" s="9">
        <f aca="true" t="shared" si="10" ref="C23:N23">COUNT(C2:C16)</f>
        <v>1</v>
      </c>
      <c r="D23" s="9">
        <f t="shared" si="10"/>
        <v>1</v>
      </c>
      <c r="E23" s="9">
        <f t="shared" si="10"/>
        <v>1</v>
      </c>
      <c r="F23" s="9">
        <f t="shared" si="10"/>
        <v>1</v>
      </c>
      <c r="G23" s="9">
        <f>COUNT(G2:G16)</f>
        <v>1</v>
      </c>
      <c r="H23" s="9">
        <f t="shared" si="10"/>
        <v>1</v>
      </c>
      <c r="I23" s="9">
        <f t="shared" si="10"/>
        <v>1</v>
      </c>
      <c r="J23" s="9">
        <f t="shared" si="10"/>
        <v>1</v>
      </c>
      <c r="K23" s="9">
        <f t="shared" si="10"/>
        <v>0</v>
      </c>
      <c r="L23" s="9">
        <f t="shared" si="10"/>
        <v>1</v>
      </c>
      <c r="M23" s="9">
        <f t="shared" si="10"/>
        <v>1</v>
      </c>
      <c r="N23" s="9">
        <f t="shared" si="10"/>
        <v>1</v>
      </c>
      <c r="O23" s="9"/>
      <c r="P23" s="9"/>
      <c r="Q23" s="9">
        <f aca="true" t="shared" si="11" ref="Q23:W23">COUNT(Q2:Q16)</f>
        <v>1</v>
      </c>
      <c r="R23" s="9">
        <f t="shared" si="11"/>
        <v>1</v>
      </c>
      <c r="S23" s="9">
        <f t="shared" si="11"/>
        <v>1</v>
      </c>
      <c r="T23" s="9">
        <f t="shared" si="11"/>
        <v>1</v>
      </c>
      <c r="U23" s="9">
        <f t="shared" si="11"/>
        <v>1</v>
      </c>
      <c r="V23" s="9">
        <f t="shared" si="11"/>
        <v>1</v>
      </c>
      <c r="W23" s="9">
        <f t="shared" si="11"/>
        <v>1</v>
      </c>
      <c r="X23" s="9">
        <f>COUNT(X2:X16)</f>
        <v>1</v>
      </c>
      <c r="Y23" s="9">
        <f>COUNT(Y2:Y16)</f>
        <v>1</v>
      </c>
      <c r="Z23" s="9">
        <f>COUNT(Z2:Z16)</f>
        <v>1</v>
      </c>
      <c r="AA23" s="9">
        <f>COUNT(AA2:AA16)</f>
        <v>1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1.28125" style="18" customWidth="1"/>
    <col min="3" max="3" width="12.421875" style="18" customWidth="1"/>
    <col min="4" max="4" width="12.28125" style="18" bestFit="1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42</v>
      </c>
      <c r="B2" s="16" t="s">
        <v>44</v>
      </c>
      <c r="C2" s="39">
        <v>0.400372771</v>
      </c>
      <c r="D2" s="39">
        <v>0.4005630113186096</v>
      </c>
      <c r="E2" s="10">
        <v>1.5</v>
      </c>
      <c r="F2" s="39">
        <v>1.492017196</v>
      </c>
      <c r="G2" s="10">
        <v>3</v>
      </c>
      <c r="H2" s="3">
        <v>23.414</v>
      </c>
      <c r="I2" s="29">
        <v>14.3963</v>
      </c>
      <c r="J2" s="29">
        <v>0.15748</v>
      </c>
      <c r="K2" s="8"/>
      <c r="L2" s="7">
        <f>SQRT(M2)</f>
        <v>0.2225084268067167</v>
      </c>
      <c r="M2" s="7">
        <v>0.04951</v>
      </c>
      <c r="N2" s="11">
        <f>-I2/J2</f>
        <v>-91.41668783337566</v>
      </c>
      <c r="O2" s="12">
        <v>1</v>
      </c>
      <c r="P2" s="12" t="s">
        <v>33</v>
      </c>
      <c r="Q2" s="20">
        <v>82</v>
      </c>
      <c r="R2" s="12">
        <v>13.413</v>
      </c>
      <c r="S2" s="12">
        <f>N2/R2</f>
        <v>-6.8155288029058125</v>
      </c>
      <c r="T2" s="12">
        <v>57.263</v>
      </c>
      <c r="U2" s="12">
        <v>13.244</v>
      </c>
      <c r="V2" s="12">
        <f>N2/U2</f>
        <v>-6.902498326289313</v>
      </c>
      <c r="W2" s="12">
        <v>9.629</v>
      </c>
      <c r="X2" s="25">
        <v>762</v>
      </c>
      <c r="Y2" s="25">
        <f>X2/Z2</f>
        <v>152.4</v>
      </c>
      <c r="Z2" s="25">
        <v>5</v>
      </c>
      <c r="AA2" s="25">
        <f>(X2/Z2)*0.002</f>
        <v>0.3048</v>
      </c>
    </row>
    <row r="3" spans="1:27" ht="12.75">
      <c r="A3" s="44" t="s">
        <v>42</v>
      </c>
      <c r="B3" s="16" t="s">
        <v>44</v>
      </c>
      <c r="C3" s="39">
        <v>1.121245485</v>
      </c>
      <c r="D3" s="39">
        <v>1.1502432171938666</v>
      </c>
      <c r="E3" s="10">
        <v>1.9</v>
      </c>
      <c r="F3" s="39">
        <v>5.517547183</v>
      </c>
      <c r="G3" s="10">
        <v>2</v>
      </c>
      <c r="H3" s="3">
        <v>71.654</v>
      </c>
      <c r="I3" s="29">
        <v>-280.162</v>
      </c>
      <c r="J3" s="29">
        <v>6.28848</v>
      </c>
      <c r="K3" s="17"/>
      <c r="L3" s="17">
        <f>SQRT(M3)</f>
        <v>0.9333113092639561</v>
      </c>
      <c r="M3" s="17">
        <v>0.87107</v>
      </c>
      <c r="N3" s="11">
        <f>-I3/J3</f>
        <v>44.551624557921784</v>
      </c>
      <c r="O3" s="12">
        <v>1</v>
      </c>
      <c r="P3" s="12" t="s">
        <v>33</v>
      </c>
      <c r="Q3" s="20">
        <v>108</v>
      </c>
      <c r="R3" s="12">
        <v>13.167</v>
      </c>
      <c r="S3" s="12">
        <f>N3/R3</f>
        <v>3.3835820276389295</v>
      </c>
      <c r="T3" s="12">
        <v>55.946</v>
      </c>
      <c r="U3" s="12">
        <v>30.79</v>
      </c>
      <c r="V3" s="12">
        <f>N3/U3</f>
        <v>1.4469511061358162</v>
      </c>
      <c r="W3" s="12">
        <v>19.047</v>
      </c>
      <c r="X3" s="25">
        <v>516</v>
      </c>
      <c r="Y3" s="25">
        <f>X3/Z3</f>
        <v>103.2</v>
      </c>
      <c r="Z3" s="25">
        <v>5</v>
      </c>
      <c r="AA3" s="25">
        <f>(X3/Z3)*0.002</f>
        <v>0.2064</v>
      </c>
    </row>
    <row r="4" spans="1:27" ht="12.75">
      <c r="A4" s="44" t="s">
        <v>42</v>
      </c>
      <c r="B4" s="16" t="s">
        <v>44</v>
      </c>
      <c r="C4" s="39">
        <v>0.818254761</v>
      </c>
      <c r="D4" s="39">
        <v>0.7499470163938887</v>
      </c>
      <c r="E4" s="10">
        <v>1.7</v>
      </c>
      <c r="F4" s="39">
        <v>3.605648484</v>
      </c>
      <c r="G4" s="10">
        <v>3</v>
      </c>
      <c r="H4" s="3">
        <v>70.3187</v>
      </c>
      <c r="I4" s="29">
        <v>-150.368</v>
      </c>
      <c r="J4" s="29">
        <v>4.40735</v>
      </c>
      <c r="K4" s="17"/>
      <c r="L4" s="17">
        <f>SQRT(M4)</f>
        <v>0.9212328695829302</v>
      </c>
      <c r="M4" s="17">
        <v>0.84867</v>
      </c>
      <c r="N4" s="11">
        <f aca="true" t="shared" si="0" ref="N4:N16">-I4/J4</f>
        <v>34.11755363200109</v>
      </c>
      <c r="O4" s="12">
        <v>1</v>
      </c>
      <c r="P4" s="12" t="s">
        <v>33</v>
      </c>
      <c r="Q4" s="20">
        <v>84</v>
      </c>
      <c r="R4" s="12">
        <v>9.367</v>
      </c>
      <c r="S4" s="12">
        <f aca="true" t="shared" si="1" ref="S4:S15">N4/R4</f>
        <v>3.642313828547143</v>
      </c>
      <c r="T4" s="12">
        <v>50.07</v>
      </c>
      <c r="U4" s="12">
        <v>14.734</v>
      </c>
      <c r="V4" s="12">
        <f>N4/U4</f>
        <v>2.315566284240606</v>
      </c>
      <c r="W4" s="12">
        <v>6.941</v>
      </c>
      <c r="X4" s="25">
        <v>708</v>
      </c>
      <c r="Y4" s="25">
        <f>X4/Z4</f>
        <v>141.6</v>
      </c>
      <c r="Z4" s="25">
        <v>5</v>
      </c>
      <c r="AA4" s="25">
        <f>(X4/Z4)*0.002</f>
        <v>0.2832</v>
      </c>
    </row>
    <row r="5" spans="1:27" ht="12.75">
      <c r="A5" s="44" t="s">
        <v>42</v>
      </c>
      <c r="B5" s="16" t="s">
        <v>45</v>
      </c>
      <c r="C5" s="3">
        <v>2.233206227527047</v>
      </c>
      <c r="D5" s="3">
        <v>1.73504929208161</v>
      </c>
      <c r="E5" s="10">
        <v>2.3</v>
      </c>
      <c r="F5" s="3">
        <v>5.392444925348881</v>
      </c>
      <c r="G5" s="10">
        <v>2</v>
      </c>
      <c r="H5" s="3">
        <v>30.655195071868583</v>
      </c>
      <c r="I5" s="29">
        <v>-227.9264571972</v>
      </c>
      <c r="J5" s="29">
        <v>5.0022011981</v>
      </c>
      <c r="K5" s="17"/>
      <c r="L5" s="17">
        <f aca="true" t="shared" si="2" ref="L5:L16">SQRT(M5)</f>
        <v>0.9291913850762931</v>
      </c>
      <c r="M5" s="17">
        <v>0.8633966301</v>
      </c>
      <c r="N5" s="11">
        <f t="shared" si="0"/>
        <v>45.56523181909875</v>
      </c>
      <c r="O5" s="12">
        <v>1</v>
      </c>
      <c r="P5" s="12" t="s">
        <v>33</v>
      </c>
      <c r="Q5" s="20">
        <v>102</v>
      </c>
      <c r="R5" s="12">
        <v>15.967908477559405</v>
      </c>
      <c r="S5" s="12">
        <f t="shared" si="1"/>
        <v>2.8535504122618263</v>
      </c>
      <c r="T5" s="12">
        <v>51.69357289527726</v>
      </c>
      <c r="U5" s="12">
        <v>20.37</v>
      </c>
      <c r="V5" s="12">
        <f aca="true" t="shared" si="3" ref="V5:V15">N5/U5</f>
        <v>2.236879323470729</v>
      </c>
      <c r="W5" s="12">
        <v>19.154928131416835</v>
      </c>
      <c r="X5" s="25">
        <v>487</v>
      </c>
      <c r="Y5" s="25">
        <f aca="true" t="shared" si="4" ref="Y5:Y16">X5/Z5</f>
        <v>97.4</v>
      </c>
      <c r="Z5" s="25">
        <v>5</v>
      </c>
      <c r="AA5" s="25">
        <f aca="true" t="shared" si="5" ref="AA5:AA16">(X5/Z5)*0.002</f>
        <v>0.19480000000000003</v>
      </c>
    </row>
    <row r="6" spans="1:27" ht="12.75">
      <c r="A6" s="44" t="s">
        <v>42</v>
      </c>
      <c r="B6" s="16" t="s">
        <v>44</v>
      </c>
      <c r="C6" s="3">
        <v>0.6372052046411241</v>
      </c>
      <c r="D6" s="3">
        <v>0.6261091097369891</v>
      </c>
      <c r="E6" s="10"/>
      <c r="F6" s="3">
        <v>2.0684877966522204</v>
      </c>
      <c r="G6" s="10"/>
      <c r="H6" s="3">
        <v>54.96206948640486</v>
      </c>
      <c r="I6" s="29">
        <v>-50.5183957008</v>
      </c>
      <c r="J6" s="29">
        <v>1.8189949157</v>
      </c>
      <c r="K6" s="17"/>
      <c r="L6" s="17">
        <f t="shared" si="2"/>
        <v>0.9542284693405453</v>
      </c>
      <c r="M6" s="17">
        <v>0.9105519717</v>
      </c>
      <c r="N6" s="11">
        <f t="shared" si="0"/>
        <v>27.77269758412662</v>
      </c>
      <c r="O6" s="12">
        <v>1</v>
      </c>
      <c r="P6" s="12" t="s">
        <v>33</v>
      </c>
      <c r="Q6" s="20">
        <v>83</v>
      </c>
      <c r="R6" s="12">
        <v>8.626075384836707</v>
      </c>
      <c r="S6" s="12">
        <f t="shared" si="1"/>
        <v>3.219621478493764</v>
      </c>
      <c r="T6" s="12">
        <v>57.98832326283985</v>
      </c>
      <c r="U6" s="12">
        <v>3.902</v>
      </c>
      <c r="V6" s="12">
        <f t="shared" si="3"/>
        <v>7.117554480811538</v>
      </c>
      <c r="W6" s="12">
        <v>-0.08632930513595134</v>
      </c>
      <c r="X6" s="25">
        <v>662</v>
      </c>
      <c r="Y6" s="25">
        <f t="shared" si="4"/>
        <v>132.4</v>
      </c>
      <c r="Z6" s="25">
        <v>5</v>
      </c>
      <c r="AA6" s="25">
        <f t="shared" si="5"/>
        <v>0.26480000000000004</v>
      </c>
    </row>
    <row r="7" spans="1:27" ht="12.75">
      <c r="A7" s="44"/>
      <c r="B7" s="16" t="s">
        <v>44</v>
      </c>
      <c r="C7" s="3"/>
      <c r="D7" s="3"/>
      <c r="E7" s="10"/>
      <c r="F7" s="3"/>
      <c r="G7" s="10"/>
      <c r="H7" s="3"/>
      <c r="I7" s="29"/>
      <c r="J7" s="29"/>
      <c r="K7" s="17"/>
      <c r="L7" s="17">
        <f t="shared" si="2"/>
        <v>0</v>
      </c>
      <c r="M7" s="17"/>
      <c r="N7" s="11" t="e">
        <f t="shared" si="0"/>
        <v>#DIV/0!</v>
      </c>
      <c r="O7" s="12">
        <v>1</v>
      </c>
      <c r="P7" s="12" t="s">
        <v>33</v>
      </c>
      <c r="Q7" s="20"/>
      <c r="R7" s="12"/>
      <c r="S7" s="12" t="e">
        <f t="shared" si="1"/>
        <v>#DIV/0!</v>
      </c>
      <c r="T7" s="12"/>
      <c r="U7" s="12"/>
      <c r="V7" s="12" t="e">
        <f t="shared" si="3"/>
        <v>#DIV/0!</v>
      </c>
      <c r="W7" s="12"/>
      <c r="X7" s="25"/>
      <c r="Y7" s="25">
        <f t="shared" si="4"/>
        <v>0</v>
      </c>
      <c r="Z7" s="25">
        <v>5</v>
      </c>
      <c r="AA7" s="25">
        <f t="shared" si="5"/>
        <v>0</v>
      </c>
    </row>
    <row r="8" spans="1:27" ht="12.75">
      <c r="A8" s="44"/>
      <c r="B8" s="16" t="s">
        <v>44</v>
      </c>
      <c r="C8" s="3"/>
      <c r="D8" s="3"/>
      <c r="E8" s="10"/>
      <c r="F8" s="3"/>
      <c r="G8" s="10"/>
      <c r="H8" s="3"/>
      <c r="I8" s="29"/>
      <c r="J8" s="29"/>
      <c r="K8" s="17"/>
      <c r="L8" s="17">
        <f t="shared" si="2"/>
        <v>0</v>
      </c>
      <c r="M8" s="17"/>
      <c r="N8" s="11" t="e">
        <f t="shared" si="0"/>
        <v>#DIV/0!</v>
      </c>
      <c r="O8" s="12">
        <v>1</v>
      </c>
      <c r="P8" s="12" t="s">
        <v>33</v>
      </c>
      <c r="Q8" s="20"/>
      <c r="R8" s="12"/>
      <c r="S8" s="12" t="e">
        <f t="shared" si="1"/>
        <v>#DIV/0!</v>
      </c>
      <c r="T8" s="12"/>
      <c r="U8" s="12"/>
      <c r="V8" s="12" t="e">
        <f t="shared" si="3"/>
        <v>#DIV/0!</v>
      </c>
      <c r="W8" s="12"/>
      <c r="X8" s="25"/>
      <c r="Y8" s="25">
        <f t="shared" si="4"/>
        <v>0</v>
      </c>
      <c r="Z8" s="25">
        <v>5</v>
      </c>
      <c r="AA8" s="25">
        <f t="shared" si="5"/>
        <v>0</v>
      </c>
    </row>
    <row r="9" spans="1:27" ht="12.75">
      <c r="A9" s="44"/>
      <c r="B9" s="16" t="s">
        <v>44</v>
      </c>
      <c r="C9" s="3"/>
      <c r="D9" s="3"/>
      <c r="E9" s="10"/>
      <c r="F9" s="3"/>
      <c r="G9" s="10"/>
      <c r="H9" s="3"/>
      <c r="I9" s="29"/>
      <c r="J9" s="29"/>
      <c r="K9" s="17"/>
      <c r="L9" s="17">
        <f t="shared" si="2"/>
        <v>0</v>
      </c>
      <c r="M9" s="17"/>
      <c r="N9" s="11" t="e">
        <f t="shared" si="0"/>
        <v>#DIV/0!</v>
      </c>
      <c r="O9" s="12">
        <v>1</v>
      </c>
      <c r="P9" s="12" t="s">
        <v>33</v>
      </c>
      <c r="Q9" s="20"/>
      <c r="R9" s="12"/>
      <c r="S9" s="12" t="e">
        <f t="shared" si="1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25">
        <f t="shared" si="5"/>
        <v>0</v>
      </c>
    </row>
    <row r="10" spans="1:27" ht="12.75">
      <c r="A10" s="44"/>
      <c r="B10" s="16" t="s">
        <v>44</v>
      </c>
      <c r="C10" s="3"/>
      <c r="D10" s="3"/>
      <c r="E10" s="10"/>
      <c r="F10" s="3"/>
      <c r="G10" s="10"/>
      <c r="H10" s="3"/>
      <c r="I10" s="29"/>
      <c r="J10" s="29"/>
      <c r="K10" s="17"/>
      <c r="L10" s="17">
        <f t="shared" si="2"/>
        <v>0</v>
      </c>
      <c r="M10" s="17"/>
      <c r="N10" s="11" t="e">
        <f t="shared" si="0"/>
        <v>#DIV/0!</v>
      </c>
      <c r="O10" s="12">
        <v>1</v>
      </c>
      <c r="P10" s="12" t="s">
        <v>33</v>
      </c>
      <c r="Q10" s="20"/>
      <c r="R10" s="12"/>
      <c r="S10" s="12" t="e">
        <f t="shared" si="1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25">
        <f t="shared" si="5"/>
        <v>0</v>
      </c>
    </row>
    <row r="11" spans="1:27" ht="12.75">
      <c r="A11" s="44"/>
      <c r="B11" s="16" t="s">
        <v>44</v>
      </c>
      <c r="C11" s="3"/>
      <c r="D11" s="3"/>
      <c r="E11" s="10"/>
      <c r="F11" s="3"/>
      <c r="G11" s="10"/>
      <c r="H11" s="3"/>
      <c r="I11" s="29"/>
      <c r="J11" s="29"/>
      <c r="K11" s="17"/>
      <c r="L11" s="17">
        <f t="shared" si="2"/>
        <v>0</v>
      </c>
      <c r="M11" s="17"/>
      <c r="N11" s="11" t="e">
        <f t="shared" si="0"/>
        <v>#DIV/0!</v>
      </c>
      <c r="O11" s="12">
        <v>1</v>
      </c>
      <c r="P11" s="12" t="s">
        <v>33</v>
      </c>
      <c r="Q11" s="20"/>
      <c r="R11" s="12"/>
      <c r="S11" s="12" t="e">
        <f t="shared" si="1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25">
        <f t="shared" si="5"/>
        <v>0</v>
      </c>
    </row>
    <row r="12" spans="1:27" ht="12.75">
      <c r="A12" s="44"/>
      <c r="B12" s="16" t="s">
        <v>44</v>
      </c>
      <c r="C12" s="3"/>
      <c r="D12" s="3"/>
      <c r="E12" s="10"/>
      <c r="F12" s="3"/>
      <c r="G12" s="10"/>
      <c r="H12" s="3"/>
      <c r="I12" s="29"/>
      <c r="J12" s="29"/>
      <c r="K12" s="17"/>
      <c r="L12" s="17">
        <f t="shared" si="2"/>
        <v>0</v>
      </c>
      <c r="M12" s="17"/>
      <c r="N12" s="11" t="e">
        <f t="shared" si="0"/>
        <v>#DIV/0!</v>
      </c>
      <c r="O12" s="12"/>
      <c r="P12" s="12" t="s">
        <v>33</v>
      </c>
      <c r="Q12" s="20"/>
      <c r="R12" s="12"/>
      <c r="S12" s="12" t="e">
        <f t="shared" si="1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25">
        <f t="shared" si="5"/>
        <v>0</v>
      </c>
    </row>
    <row r="13" spans="1:27" ht="12.75">
      <c r="A13" s="44"/>
      <c r="B13" s="16" t="s">
        <v>44</v>
      </c>
      <c r="C13" s="3"/>
      <c r="D13" s="3"/>
      <c r="E13" s="10"/>
      <c r="F13" s="3"/>
      <c r="G13" s="10"/>
      <c r="H13" s="3"/>
      <c r="I13" s="29"/>
      <c r="J13" s="29"/>
      <c r="K13" s="17"/>
      <c r="L13" s="17">
        <f t="shared" si="2"/>
        <v>0</v>
      </c>
      <c r="M13" s="17"/>
      <c r="N13" s="11" t="e">
        <f t="shared" si="0"/>
        <v>#DIV/0!</v>
      </c>
      <c r="O13" s="12"/>
      <c r="P13" s="12" t="s">
        <v>33</v>
      </c>
      <c r="Q13" s="20"/>
      <c r="R13" s="12"/>
      <c r="S13" s="12" t="e">
        <f t="shared" si="1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25">
        <f t="shared" si="5"/>
        <v>0</v>
      </c>
    </row>
    <row r="14" spans="1:27" ht="12.75">
      <c r="A14" s="44"/>
      <c r="B14" s="16" t="s">
        <v>44</v>
      </c>
      <c r="C14" s="3"/>
      <c r="D14" s="3"/>
      <c r="E14" s="10"/>
      <c r="F14" s="3"/>
      <c r="G14" s="10"/>
      <c r="H14" s="3"/>
      <c r="I14" s="29"/>
      <c r="J14" s="29"/>
      <c r="K14" s="17"/>
      <c r="L14" s="17">
        <f t="shared" si="2"/>
        <v>0</v>
      </c>
      <c r="M14" s="17"/>
      <c r="N14" s="11" t="e">
        <f t="shared" si="0"/>
        <v>#DIV/0!</v>
      </c>
      <c r="O14" s="12"/>
      <c r="P14" s="12" t="s">
        <v>33</v>
      </c>
      <c r="Q14" s="20"/>
      <c r="R14" s="12"/>
      <c r="S14" s="12" t="e">
        <f t="shared" si="1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25">
        <f t="shared" si="5"/>
        <v>0</v>
      </c>
    </row>
    <row r="15" spans="1:27" ht="12.75">
      <c r="A15" s="44"/>
      <c r="B15" s="16" t="s">
        <v>44</v>
      </c>
      <c r="C15" s="3"/>
      <c r="D15" s="3"/>
      <c r="E15" s="10"/>
      <c r="F15" s="3"/>
      <c r="G15" s="10"/>
      <c r="H15" s="3"/>
      <c r="I15" s="29"/>
      <c r="J15" s="29"/>
      <c r="K15" s="17"/>
      <c r="L15" s="17">
        <f t="shared" si="2"/>
        <v>0</v>
      </c>
      <c r="M15" s="17"/>
      <c r="N15" s="11" t="e">
        <f t="shared" si="0"/>
        <v>#DIV/0!</v>
      </c>
      <c r="O15" s="12"/>
      <c r="P15" s="12" t="s">
        <v>33</v>
      </c>
      <c r="Q15" s="20"/>
      <c r="R15" s="12"/>
      <c r="S15" s="12" t="e">
        <f t="shared" si="1"/>
        <v>#DIV/0!</v>
      </c>
      <c r="T15" s="12"/>
      <c r="U15" s="12"/>
      <c r="V15" s="12" t="e">
        <f t="shared" si="3"/>
        <v>#DIV/0!</v>
      </c>
      <c r="W15" s="12"/>
      <c r="X15" s="25"/>
      <c r="Y15" s="25">
        <f t="shared" si="4"/>
        <v>0</v>
      </c>
      <c r="Z15" s="25">
        <v>5</v>
      </c>
      <c r="AA15" s="25">
        <f t="shared" si="5"/>
        <v>0</v>
      </c>
    </row>
    <row r="16" spans="1:27" ht="12.75">
      <c r="A16" s="44"/>
      <c r="B16" s="16" t="s">
        <v>44</v>
      </c>
      <c r="C16" s="3"/>
      <c r="D16" s="3"/>
      <c r="E16" s="10"/>
      <c r="F16" s="3"/>
      <c r="G16" s="10"/>
      <c r="H16" s="3"/>
      <c r="I16" s="29"/>
      <c r="J16" s="29"/>
      <c r="K16" s="17"/>
      <c r="L16" s="17">
        <f t="shared" si="2"/>
        <v>0</v>
      </c>
      <c r="M16" s="17"/>
      <c r="N16" s="11" t="e">
        <f t="shared" si="0"/>
        <v>#DIV/0!</v>
      </c>
      <c r="O16" s="12"/>
      <c r="P16" s="12" t="s">
        <v>33</v>
      </c>
      <c r="Q16" s="20"/>
      <c r="R16" s="12"/>
      <c r="S16" s="12"/>
      <c r="T16" s="12"/>
      <c r="U16" s="12"/>
      <c r="V16" s="12"/>
      <c r="W16" s="12"/>
      <c r="X16" s="25"/>
      <c r="Y16" s="25">
        <f t="shared" si="4"/>
        <v>0</v>
      </c>
      <c r="Z16" s="25">
        <v>5</v>
      </c>
      <c r="AA16" s="25">
        <f t="shared" si="5"/>
        <v>0</v>
      </c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1.0420568898336344</v>
      </c>
      <c r="D18" s="3">
        <f t="shared" si="6"/>
        <v>0.9323823293449927</v>
      </c>
      <c r="E18" s="3">
        <f t="shared" si="6"/>
        <v>1.8499999999999999</v>
      </c>
      <c r="F18" s="3">
        <f t="shared" si="6"/>
        <v>3.61522911700022</v>
      </c>
      <c r="G18" s="10"/>
      <c r="H18" s="10">
        <f t="shared" si="6"/>
        <v>50.20079291165469</v>
      </c>
      <c r="I18" s="3">
        <f t="shared" si="6"/>
        <v>-138.9157105796</v>
      </c>
      <c r="J18" s="3">
        <f t="shared" si="6"/>
        <v>3.53490122276</v>
      </c>
      <c r="K18" s="3" t="e">
        <f t="shared" si="6"/>
        <v>#DIV/0!</v>
      </c>
      <c r="L18" s="3">
        <f t="shared" si="6"/>
        <v>0.2640314973380294</v>
      </c>
      <c r="M18" s="3">
        <f t="shared" si="6"/>
        <v>0.70863972036</v>
      </c>
      <c r="N18" s="10" t="e">
        <f t="shared" si="6"/>
        <v>#DIV/0!</v>
      </c>
      <c r="O18" s="10"/>
      <c r="P18" s="10"/>
      <c r="Q18" s="10">
        <f aca="true" t="shared" si="7" ref="Q18:W18">AVERAGE(Q2:Q16)</f>
        <v>91.8</v>
      </c>
      <c r="R18" s="10">
        <f t="shared" si="7"/>
        <v>12.108196772479223</v>
      </c>
      <c r="S18" s="10" t="e">
        <f t="shared" si="7"/>
        <v>#DIV/0!</v>
      </c>
      <c r="T18" s="10">
        <f t="shared" si="7"/>
        <v>54.592179231623426</v>
      </c>
      <c r="U18" s="10">
        <f t="shared" si="7"/>
        <v>16.608</v>
      </c>
      <c r="V18" s="10" t="e">
        <f t="shared" si="7"/>
        <v>#DIV/0!</v>
      </c>
      <c r="W18" s="10">
        <f t="shared" si="7"/>
        <v>10.937119765256178</v>
      </c>
      <c r="X18" s="10">
        <f>AVERAGE(X2:X16)</f>
        <v>627</v>
      </c>
      <c r="Y18" s="10">
        <f>AVERAGE(Y2:Y16)</f>
        <v>41.8</v>
      </c>
      <c r="Z18" s="10">
        <f>AVERAGE(Z2:Z16)</f>
        <v>5</v>
      </c>
      <c r="AA18" s="3">
        <f>AVERAGE(AA2:AA16)</f>
        <v>0.0836</v>
      </c>
    </row>
    <row r="19" spans="1:27" ht="12.75">
      <c r="A19" s="15" t="s">
        <v>15</v>
      </c>
      <c r="B19" s="16"/>
      <c r="C19" s="3">
        <f aca="true" t="shared" si="8" ref="C19:N19">MEDIAN(C2:C16)</f>
        <v>0.818254761</v>
      </c>
      <c r="D19" s="3">
        <f t="shared" si="8"/>
        <v>0.7499470163938887</v>
      </c>
      <c r="E19" s="3">
        <f t="shared" si="8"/>
        <v>1.7999999999999998</v>
      </c>
      <c r="F19" s="3">
        <f t="shared" si="8"/>
        <v>3.605648484</v>
      </c>
      <c r="G19" s="10"/>
      <c r="H19" s="10">
        <f t="shared" si="8"/>
        <v>54.96206948640486</v>
      </c>
      <c r="I19" s="3">
        <f t="shared" si="8"/>
        <v>-150.368</v>
      </c>
      <c r="J19" s="3">
        <f t="shared" si="8"/>
        <v>4.40735</v>
      </c>
      <c r="K19" s="3" t="e">
        <f t="shared" si="8"/>
        <v>#NUM!</v>
      </c>
      <c r="L19" s="3">
        <f t="shared" si="8"/>
        <v>0</v>
      </c>
      <c r="M19" s="3">
        <f t="shared" si="8"/>
        <v>0.8633966301</v>
      </c>
      <c r="N19" s="10" t="e">
        <f t="shared" si="8"/>
        <v>#DIV/0!</v>
      </c>
      <c r="O19" s="10"/>
      <c r="P19" s="10"/>
      <c r="Q19" s="10">
        <f aca="true" t="shared" si="9" ref="Q19:W19">MEDIAN(Q2:Q16)</f>
        <v>84</v>
      </c>
      <c r="R19" s="10">
        <f t="shared" si="9"/>
        <v>13.167</v>
      </c>
      <c r="S19" s="10" t="e">
        <f t="shared" si="9"/>
        <v>#DIV/0!</v>
      </c>
      <c r="T19" s="10">
        <f t="shared" si="9"/>
        <v>55.946</v>
      </c>
      <c r="U19" s="10">
        <f t="shared" si="9"/>
        <v>14.734</v>
      </c>
      <c r="V19" s="10" t="e">
        <f t="shared" si="9"/>
        <v>#DIV/0!</v>
      </c>
      <c r="W19" s="10">
        <f t="shared" si="9"/>
        <v>9.629</v>
      </c>
      <c r="X19" s="10">
        <f>MEDIAN(X2:X16)</f>
        <v>662</v>
      </c>
      <c r="Y19" s="10">
        <f>MEDIAN(Y2:Y16)</f>
        <v>0</v>
      </c>
      <c r="Z19" s="10">
        <f>MEDIAN(Z2:Z16)</f>
        <v>5</v>
      </c>
      <c r="AA19" s="3">
        <f>MEDIAN(AA2:AA16)</f>
        <v>0</v>
      </c>
    </row>
    <row r="20" spans="1:27" ht="12.75">
      <c r="A20" s="15" t="s">
        <v>14</v>
      </c>
      <c r="B20" s="16"/>
      <c r="C20" s="3">
        <f aca="true" t="shared" si="10" ref="C20:N20">STDEV(C2:C16)</f>
        <v>0.7160409147752761</v>
      </c>
      <c r="D20" s="3">
        <f t="shared" si="10"/>
        <v>0.5247988507537422</v>
      </c>
      <c r="E20" s="3">
        <f t="shared" si="10"/>
        <v>0.3415650255319873</v>
      </c>
      <c r="F20" s="3">
        <f t="shared" si="10"/>
        <v>1.8491781563542988</v>
      </c>
      <c r="G20" s="10"/>
      <c r="H20" s="10">
        <f t="shared" si="10"/>
        <v>22.289025909730302</v>
      </c>
      <c r="I20" s="3">
        <f t="shared" si="10"/>
        <v>121.78181318157047</v>
      </c>
      <c r="J20" s="3">
        <f t="shared" si="10"/>
        <v>2.4923703948031477</v>
      </c>
      <c r="K20" s="3" t="e">
        <f t="shared" si="10"/>
        <v>#DIV/0!</v>
      </c>
      <c r="L20" s="3">
        <f t="shared" si="10"/>
        <v>0.422366557794257</v>
      </c>
      <c r="M20" s="3">
        <f t="shared" si="10"/>
        <v>0.3691755414349992</v>
      </c>
      <c r="N20" s="10" t="e">
        <f t="shared" si="10"/>
        <v>#DIV/0!</v>
      </c>
      <c r="O20" s="10"/>
      <c r="P20" s="10"/>
      <c r="Q20" s="10">
        <f aca="true" t="shared" si="11" ref="Q20:W20">STDEV(Q2:Q16)</f>
        <v>12.255610959882853</v>
      </c>
      <c r="R20" s="10">
        <f t="shared" si="11"/>
        <v>3.0561527811620386</v>
      </c>
      <c r="S20" s="10" t="e">
        <f t="shared" si="11"/>
        <v>#DIV/0!</v>
      </c>
      <c r="T20" s="10">
        <f t="shared" si="11"/>
        <v>3.5125465202071933</v>
      </c>
      <c r="U20" s="10">
        <f t="shared" si="11"/>
        <v>9.893843742449137</v>
      </c>
      <c r="V20" s="10" t="e">
        <f t="shared" si="11"/>
        <v>#DIV/0!</v>
      </c>
      <c r="W20" s="10">
        <f t="shared" si="11"/>
        <v>8.253773556242058</v>
      </c>
      <c r="X20" s="10">
        <f>STDEV(X2:X16)</f>
        <v>120.34533642813086</v>
      </c>
      <c r="Y20" s="10">
        <f>STDEV(Y2:Y16)</f>
        <v>62.52683995122186</v>
      </c>
      <c r="Z20" s="10">
        <f>STDEV(Z2:Z16)</f>
        <v>0</v>
      </c>
      <c r="AA20" s="3">
        <f>STDEV(AA2:AA16)</f>
        <v>0.12505367990244373</v>
      </c>
    </row>
    <row r="21" spans="1:27" ht="12.75">
      <c r="A21" s="15" t="s">
        <v>17</v>
      </c>
      <c r="B21" s="16"/>
      <c r="C21" s="3">
        <f aca="true" t="shared" si="12" ref="C21:N21">MIN(C2:C16)</f>
        <v>0.400372771</v>
      </c>
      <c r="D21" s="3">
        <f t="shared" si="12"/>
        <v>0.4005630113186096</v>
      </c>
      <c r="E21" s="3">
        <f t="shared" si="12"/>
        <v>1.5</v>
      </c>
      <c r="F21" s="3">
        <f t="shared" si="12"/>
        <v>1.492017196</v>
      </c>
      <c r="G21" s="3">
        <f>MIN(G2:G16)</f>
        <v>2</v>
      </c>
      <c r="H21" s="10">
        <f t="shared" si="12"/>
        <v>23.414</v>
      </c>
      <c r="I21" s="3">
        <f t="shared" si="12"/>
        <v>-280.162</v>
      </c>
      <c r="J21" s="3">
        <f t="shared" si="12"/>
        <v>0.15748</v>
      </c>
      <c r="K21" s="3">
        <f t="shared" si="12"/>
        <v>0</v>
      </c>
      <c r="L21" s="3">
        <f t="shared" si="12"/>
        <v>0</v>
      </c>
      <c r="M21" s="3">
        <f t="shared" si="12"/>
        <v>0.04951</v>
      </c>
      <c r="N21" s="10" t="e">
        <f t="shared" si="12"/>
        <v>#DIV/0!</v>
      </c>
      <c r="O21" s="10"/>
      <c r="P21" s="10"/>
      <c r="Q21" s="10">
        <f aca="true" t="shared" si="13" ref="Q21:W21">MIN(Q2:Q16)</f>
        <v>82</v>
      </c>
      <c r="R21" s="10">
        <f t="shared" si="13"/>
        <v>8.626075384836707</v>
      </c>
      <c r="S21" s="10" t="e">
        <f t="shared" si="13"/>
        <v>#DIV/0!</v>
      </c>
      <c r="T21" s="10">
        <f t="shared" si="13"/>
        <v>50.07</v>
      </c>
      <c r="U21" s="10">
        <f t="shared" si="13"/>
        <v>3.902</v>
      </c>
      <c r="V21" s="10" t="e">
        <f t="shared" si="13"/>
        <v>#DIV/0!</v>
      </c>
      <c r="W21" s="10">
        <f t="shared" si="13"/>
        <v>-0.08632930513595134</v>
      </c>
      <c r="X21" s="10">
        <f>MIN(X2:X16)</f>
        <v>487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2.233206227527047</v>
      </c>
      <c r="D22" s="3">
        <f t="shared" si="14"/>
        <v>1.73504929208161</v>
      </c>
      <c r="E22" s="3">
        <f t="shared" si="14"/>
        <v>2.3</v>
      </c>
      <c r="F22" s="3">
        <f t="shared" si="14"/>
        <v>5.517547183</v>
      </c>
      <c r="G22" s="3">
        <f>MAX(G2:G16)</f>
        <v>3</v>
      </c>
      <c r="H22" s="10">
        <f t="shared" si="14"/>
        <v>71.654</v>
      </c>
      <c r="I22" s="3">
        <f t="shared" si="14"/>
        <v>14.3963</v>
      </c>
      <c r="J22" s="3">
        <f t="shared" si="14"/>
        <v>6.28848</v>
      </c>
      <c r="K22" s="3">
        <f t="shared" si="14"/>
        <v>0</v>
      </c>
      <c r="L22" s="3">
        <f t="shared" si="14"/>
        <v>0.9542284693405453</v>
      </c>
      <c r="M22" s="3">
        <f t="shared" si="14"/>
        <v>0.9105519717</v>
      </c>
      <c r="N22" s="10" t="e">
        <f t="shared" si="14"/>
        <v>#DIV/0!</v>
      </c>
      <c r="O22" s="10"/>
      <c r="P22" s="10"/>
      <c r="Q22" s="10">
        <f aca="true" t="shared" si="15" ref="Q22:W22">MAX(Q2:Q16)</f>
        <v>108</v>
      </c>
      <c r="R22" s="10">
        <f t="shared" si="15"/>
        <v>15.967908477559405</v>
      </c>
      <c r="S22" s="10" t="e">
        <f t="shared" si="15"/>
        <v>#DIV/0!</v>
      </c>
      <c r="T22" s="10">
        <f t="shared" si="15"/>
        <v>57.98832326283985</v>
      </c>
      <c r="U22" s="10">
        <f t="shared" si="15"/>
        <v>30.79</v>
      </c>
      <c r="V22" s="10" t="e">
        <f t="shared" si="15"/>
        <v>#DIV/0!</v>
      </c>
      <c r="W22" s="10">
        <f t="shared" si="15"/>
        <v>19.154928131416835</v>
      </c>
      <c r="X22" s="10">
        <f>MAX(X2:X16)</f>
        <v>762</v>
      </c>
      <c r="Y22" s="10">
        <f>MAX(Y2:Y16)</f>
        <v>152.4</v>
      </c>
      <c r="Z22" s="10">
        <f>MAX(Z2:Z16)</f>
        <v>5</v>
      </c>
      <c r="AA22" s="3">
        <f>MAX(AA2:AA16)</f>
        <v>0.3048</v>
      </c>
    </row>
    <row r="23" spans="1:27" ht="12.75">
      <c r="A23" s="15" t="s">
        <v>16</v>
      </c>
      <c r="B23" s="16"/>
      <c r="C23" s="9">
        <f aca="true" t="shared" si="16" ref="C23:N23">COUNT(C2:C16)</f>
        <v>5</v>
      </c>
      <c r="D23" s="9">
        <f t="shared" si="16"/>
        <v>5</v>
      </c>
      <c r="E23" s="9">
        <f t="shared" si="16"/>
        <v>4</v>
      </c>
      <c r="F23" s="9">
        <f t="shared" si="16"/>
        <v>5</v>
      </c>
      <c r="G23" s="9">
        <f>COUNT(G2:G16)</f>
        <v>4</v>
      </c>
      <c r="H23" s="9">
        <f t="shared" si="16"/>
        <v>5</v>
      </c>
      <c r="I23" s="9">
        <f t="shared" si="16"/>
        <v>5</v>
      </c>
      <c r="J23" s="9">
        <f t="shared" si="16"/>
        <v>5</v>
      </c>
      <c r="K23" s="9">
        <f t="shared" si="16"/>
        <v>0</v>
      </c>
      <c r="L23" s="9">
        <f t="shared" si="16"/>
        <v>15</v>
      </c>
      <c r="M23" s="9">
        <f t="shared" si="16"/>
        <v>5</v>
      </c>
      <c r="N23" s="9">
        <f t="shared" si="16"/>
        <v>5</v>
      </c>
      <c r="O23" s="9"/>
      <c r="P23" s="9"/>
      <c r="Q23" s="9">
        <f aca="true" t="shared" si="17" ref="Q23:W23">COUNT(Q2:Q16)</f>
        <v>5</v>
      </c>
      <c r="R23" s="9">
        <f t="shared" si="17"/>
        <v>5</v>
      </c>
      <c r="S23" s="9">
        <f t="shared" si="17"/>
        <v>5</v>
      </c>
      <c r="T23" s="9">
        <f t="shared" si="17"/>
        <v>5</v>
      </c>
      <c r="U23" s="9">
        <f t="shared" si="17"/>
        <v>5</v>
      </c>
      <c r="V23" s="9">
        <f t="shared" si="17"/>
        <v>5</v>
      </c>
      <c r="W23" s="9">
        <f t="shared" si="17"/>
        <v>5</v>
      </c>
      <c r="X23" s="9">
        <f>COUNT(X2:X16)</f>
        <v>5</v>
      </c>
      <c r="Y23" s="9">
        <f>COUNT(Y2:Y16)</f>
        <v>15</v>
      </c>
      <c r="Z23" s="9">
        <f>COUNT(Z2:Z16)</f>
        <v>15</v>
      </c>
      <c r="AA23" s="9">
        <f>COUNT(AA2:AA16)</f>
        <v>15</v>
      </c>
    </row>
    <row r="24" spans="6:7" ht="12.75">
      <c r="F24" s="18" t="s">
        <v>49</v>
      </c>
      <c r="G24" s="13">
        <v>-50.5183957008</v>
      </c>
    </row>
    <row r="25" spans="6:7" ht="12.75">
      <c r="F25" s="18" t="s">
        <v>50</v>
      </c>
      <c r="G25" s="13">
        <v>1.8189949157</v>
      </c>
    </row>
    <row r="26" spans="6:7" ht="12.75">
      <c r="F26" s="18" t="s">
        <v>51</v>
      </c>
      <c r="G26" s="13">
        <v>0.9105519717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9.421875" style="18" bestFit="1" customWidth="1"/>
    <col min="3" max="3" width="14.421875" style="18" customWidth="1"/>
    <col min="4" max="4" width="13.851562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42</v>
      </c>
      <c r="B2" s="16" t="s">
        <v>43</v>
      </c>
      <c r="C2" s="39">
        <v>0.436791954</v>
      </c>
      <c r="D2" s="39">
        <v>0.4224674445420048</v>
      </c>
      <c r="E2" s="10">
        <v>1.7</v>
      </c>
      <c r="F2" s="39">
        <v>2.145985601</v>
      </c>
      <c r="G2" s="10">
        <v>3</v>
      </c>
      <c r="H2" s="3">
        <v>18.81</v>
      </c>
      <c r="I2" s="29">
        <v>-11.7079</v>
      </c>
      <c r="J2" s="29">
        <v>0.54</v>
      </c>
      <c r="K2" s="8"/>
      <c r="L2" s="29">
        <f>SQRT(M2)</f>
        <v>0.8680668177047203</v>
      </c>
      <c r="M2" s="29">
        <v>0.75354</v>
      </c>
      <c r="N2" s="11">
        <f>-I2/J2</f>
        <v>21.681296296296296</v>
      </c>
      <c r="O2" s="12">
        <v>1</v>
      </c>
      <c r="P2" s="12" t="s">
        <v>33</v>
      </c>
      <c r="Q2" s="20">
        <v>82</v>
      </c>
      <c r="R2" s="12">
        <v>13.65</v>
      </c>
      <c r="S2" s="12">
        <f>N2/R2</f>
        <v>1.5883733550400216</v>
      </c>
      <c r="T2" s="12">
        <v>55.7</v>
      </c>
      <c r="U2" s="12">
        <v>12.24</v>
      </c>
      <c r="V2" s="12">
        <f>N2/U2</f>
        <v>1.7713477366255144</v>
      </c>
      <c r="W2" s="12">
        <v>9.92</v>
      </c>
      <c r="X2" s="25">
        <v>692</v>
      </c>
      <c r="Y2" s="25">
        <f>X2/Z2</f>
        <v>138.4</v>
      </c>
      <c r="Z2" s="25">
        <v>5</v>
      </c>
      <c r="AA2" s="25">
        <f>(X2/Z2)*0.002</f>
        <v>0.2768</v>
      </c>
    </row>
    <row r="3" spans="1:27" ht="12.75">
      <c r="A3" s="44" t="s">
        <v>42</v>
      </c>
      <c r="B3" s="16" t="s">
        <v>43</v>
      </c>
      <c r="C3" s="39">
        <v>0.654036251</v>
      </c>
      <c r="D3" s="39">
        <v>0.6417029348829444</v>
      </c>
      <c r="E3" s="10">
        <v>1.6</v>
      </c>
      <c r="F3" s="39">
        <v>3.592172198</v>
      </c>
      <c r="G3" s="10">
        <v>2</v>
      </c>
      <c r="H3" s="3">
        <v>81.976</v>
      </c>
      <c r="I3" s="29">
        <v>-151.626</v>
      </c>
      <c r="J3" s="29">
        <v>3.80008</v>
      </c>
      <c r="K3" s="17"/>
      <c r="L3" s="29">
        <f aca="true" t="shared" si="0" ref="L3:L16">SQRT(M3)</f>
        <v>0.9339218382712764</v>
      </c>
      <c r="M3" s="29">
        <v>0.87221</v>
      </c>
      <c r="N3" s="11">
        <f>-I3/J3</f>
        <v>39.900738931811965</v>
      </c>
      <c r="O3" s="12">
        <v>1</v>
      </c>
      <c r="P3" s="12" t="s">
        <v>33</v>
      </c>
      <c r="Q3" s="20">
        <v>103</v>
      </c>
      <c r="R3" s="12">
        <v>13.5799</v>
      </c>
      <c r="S3" s="12">
        <f>N3/R3</f>
        <v>2.938220379517667</v>
      </c>
      <c r="T3" s="12">
        <v>61.4728</v>
      </c>
      <c r="U3" s="12">
        <v>24.594</v>
      </c>
      <c r="V3" s="12">
        <f>N3/U3</f>
        <v>1.6223769590880688</v>
      </c>
      <c r="W3" s="12">
        <v>14.132</v>
      </c>
      <c r="X3" s="25">
        <v>448</v>
      </c>
      <c r="Y3" s="25">
        <f>X3/Z3</f>
        <v>89.6</v>
      </c>
      <c r="Z3" s="25">
        <v>5</v>
      </c>
      <c r="AA3" s="25">
        <f>(X3/Z3)*0.002</f>
        <v>0.1792</v>
      </c>
    </row>
    <row r="4" spans="1:27" ht="12.75">
      <c r="A4" s="44" t="s">
        <v>42</v>
      </c>
      <c r="B4" s="16" t="s">
        <v>43</v>
      </c>
      <c r="C4" s="39">
        <v>0.843401231</v>
      </c>
      <c r="D4" s="39">
        <v>0.8375804074619027</v>
      </c>
      <c r="E4" s="10">
        <v>1.9</v>
      </c>
      <c r="F4" s="39">
        <v>4.299113976</v>
      </c>
      <c r="G4" s="10">
        <v>3</v>
      </c>
      <c r="H4" s="3">
        <v>46.297</v>
      </c>
      <c r="I4" s="29">
        <v>-136.047</v>
      </c>
      <c r="J4" s="29">
        <v>3.44298</v>
      </c>
      <c r="K4" s="17"/>
      <c r="L4" s="29">
        <f t="shared" si="0"/>
        <v>0.9481350114830693</v>
      </c>
      <c r="M4" s="29">
        <v>0.89896</v>
      </c>
      <c r="N4" s="11">
        <f>-I4/J4</f>
        <v>39.51431608664587</v>
      </c>
      <c r="O4" s="12">
        <v>1</v>
      </c>
      <c r="P4" s="12" t="s">
        <v>33</v>
      </c>
      <c r="Q4" s="20">
        <v>85</v>
      </c>
      <c r="R4" s="12">
        <v>10.2822</v>
      </c>
      <c r="S4" s="12">
        <f>N4/R4</f>
        <v>3.8429826386032047</v>
      </c>
      <c r="T4" s="12">
        <v>52.961</v>
      </c>
      <c r="U4" s="12">
        <v>13.81</v>
      </c>
      <c r="V4" s="12">
        <f>N4/U4</f>
        <v>2.8612828447969494</v>
      </c>
      <c r="W4" s="12">
        <v>6.4325</v>
      </c>
      <c r="X4" s="25">
        <v>646</v>
      </c>
      <c r="Y4" s="25">
        <f aca="true" t="shared" si="1" ref="Y4:Y16">X4/Z4</f>
        <v>129.2</v>
      </c>
      <c r="Z4" s="25">
        <v>5</v>
      </c>
      <c r="AA4" s="25">
        <f>(X4/Z4)*0.002</f>
        <v>0.25839999999999996</v>
      </c>
    </row>
    <row r="5" spans="1:27" ht="12.75">
      <c r="A5" s="44" t="s">
        <v>42</v>
      </c>
      <c r="B5" s="16" t="s">
        <v>46</v>
      </c>
      <c r="C5" s="3">
        <v>0.5646642803537892</v>
      </c>
      <c r="D5" s="3">
        <v>0.5626809304309578</v>
      </c>
      <c r="E5" s="10">
        <v>1.7</v>
      </c>
      <c r="F5" s="3">
        <v>2.1750304376296454</v>
      </c>
      <c r="G5" s="10">
        <v>2</v>
      </c>
      <c r="H5" s="3">
        <v>55.232605863192134</v>
      </c>
      <c r="I5" s="29">
        <v>-86.9190478998</v>
      </c>
      <c r="J5" s="29">
        <v>2.5503769095</v>
      </c>
      <c r="K5" s="17"/>
      <c r="L5" s="29">
        <f t="shared" si="0"/>
        <v>0.9139653039366429</v>
      </c>
      <c r="M5" s="29">
        <v>0.8353325768</v>
      </c>
      <c r="N5" s="11">
        <f aca="true" t="shared" si="2" ref="N5:N16">-I5/J5</f>
        <v>34.08086372489956</v>
      </c>
      <c r="O5" s="12">
        <v>1</v>
      </c>
      <c r="P5" s="12" t="s">
        <v>33</v>
      </c>
      <c r="Q5" s="20">
        <v>101</v>
      </c>
      <c r="R5" s="12">
        <v>14.386109818520255</v>
      </c>
      <c r="S5" s="12">
        <f aca="true" t="shared" si="3" ref="S5:S15">N5/R5</f>
        <v>2.369011786704482</v>
      </c>
      <c r="T5" s="12">
        <v>55.7375081433225</v>
      </c>
      <c r="U5" s="12">
        <v>16.69</v>
      </c>
      <c r="V5" s="12">
        <f aca="true" t="shared" si="4" ref="V5:V16">N5/U5</f>
        <v>2.0419930332474268</v>
      </c>
      <c r="W5" s="12">
        <v>14.828338762214996</v>
      </c>
      <c r="X5" s="25">
        <v>614</v>
      </c>
      <c r="Y5" s="25">
        <f t="shared" si="1"/>
        <v>122.8</v>
      </c>
      <c r="Z5" s="25">
        <v>5</v>
      </c>
      <c r="AA5" s="25">
        <f aca="true" t="shared" si="5" ref="AA5:AA16">(X5/Z5)*0.002</f>
        <v>0.2456</v>
      </c>
    </row>
    <row r="6" spans="1:27" ht="12.75">
      <c r="A6" s="44" t="s">
        <v>42</v>
      </c>
      <c r="B6" s="16" t="s">
        <v>43</v>
      </c>
      <c r="C6" s="3">
        <v>0.5164966129022737</v>
      </c>
      <c r="D6" s="3">
        <v>0.5040968301323614</v>
      </c>
      <c r="E6" s="10"/>
      <c r="F6" s="3">
        <v>1.6676086686624785</v>
      </c>
      <c r="G6" s="10"/>
      <c r="H6" s="3">
        <v>46.44803351955308</v>
      </c>
      <c r="I6" s="29">
        <v>-14.4502778516</v>
      </c>
      <c r="J6" s="29">
        <v>1.3515313509</v>
      </c>
      <c r="K6" s="17"/>
      <c r="L6" s="29">
        <f t="shared" si="0"/>
        <v>0.9448271978515437</v>
      </c>
      <c r="M6" s="29">
        <v>0.8926984338</v>
      </c>
      <c r="N6" s="11">
        <f t="shared" si="2"/>
        <v>10.691781468463455</v>
      </c>
      <c r="O6" s="12">
        <v>1</v>
      </c>
      <c r="P6" s="12" t="s">
        <v>33</v>
      </c>
      <c r="Q6" s="20">
        <v>70</v>
      </c>
      <c r="R6" s="12">
        <v>6.779217877094972</v>
      </c>
      <c r="S6" s="12">
        <f t="shared" si="3"/>
        <v>1.5771408534586138</v>
      </c>
      <c r="T6" s="12">
        <v>45.05874860335191</v>
      </c>
      <c r="U6" s="12">
        <v>7.798</v>
      </c>
      <c r="V6" s="12">
        <f t="shared" si="4"/>
        <v>1.3710927761558676</v>
      </c>
      <c r="W6" s="12">
        <v>4.774134078212293</v>
      </c>
      <c r="X6" s="25">
        <v>895</v>
      </c>
      <c r="Y6" s="25">
        <f t="shared" si="1"/>
        <v>179</v>
      </c>
      <c r="Z6" s="25">
        <v>5</v>
      </c>
      <c r="AA6" s="25">
        <f t="shared" si="5"/>
        <v>0.358</v>
      </c>
    </row>
    <row r="7" spans="1:27" ht="12.75">
      <c r="A7" s="44"/>
      <c r="B7" s="16" t="s">
        <v>43</v>
      </c>
      <c r="C7" s="3"/>
      <c r="D7" s="3"/>
      <c r="E7" s="10"/>
      <c r="F7" s="3"/>
      <c r="G7" s="10"/>
      <c r="H7" s="3"/>
      <c r="I7" s="29"/>
      <c r="J7" s="29"/>
      <c r="K7" s="17"/>
      <c r="L7" s="29">
        <f t="shared" si="0"/>
        <v>0</v>
      </c>
      <c r="M7" s="29"/>
      <c r="N7" s="11" t="e">
        <f t="shared" si="2"/>
        <v>#DIV/0!</v>
      </c>
      <c r="O7" s="12">
        <v>1</v>
      </c>
      <c r="P7" s="12" t="s">
        <v>33</v>
      </c>
      <c r="Q7" s="20"/>
      <c r="R7" s="12"/>
      <c r="S7" s="12" t="e">
        <f t="shared" si="3"/>
        <v>#DIV/0!</v>
      </c>
      <c r="T7" s="12"/>
      <c r="U7" s="12"/>
      <c r="V7" s="12" t="e">
        <f t="shared" si="4"/>
        <v>#DIV/0!</v>
      </c>
      <c r="W7" s="12"/>
      <c r="X7" s="25"/>
      <c r="Y7" s="25">
        <f t="shared" si="1"/>
        <v>0</v>
      </c>
      <c r="Z7" s="25">
        <v>5</v>
      </c>
      <c r="AA7" s="25">
        <f t="shared" si="5"/>
        <v>0</v>
      </c>
    </row>
    <row r="8" spans="1:27" ht="12.75">
      <c r="A8" s="44"/>
      <c r="B8" s="16" t="s">
        <v>43</v>
      </c>
      <c r="C8" s="3"/>
      <c r="D8" s="3"/>
      <c r="E8" s="10"/>
      <c r="F8" s="3"/>
      <c r="G8" s="10"/>
      <c r="H8" s="3"/>
      <c r="I8" s="29"/>
      <c r="J8" s="29"/>
      <c r="K8" s="17"/>
      <c r="L8" s="29">
        <f t="shared" si="0"/>
        <v>0</v>
      </c>
      <c r="M8" s="29"/>
      <c r="N8" s="11" t="e">
        <f t="shared" si="2"/>
        <v>#DIV/0!</v>
      </c>
      <c r="O8" s="12">
        <v>1</v>
      </c>
      <c r="P8" s="12" t="s">
        <v>33</v>
      </c>
      <c r="Q8" s="20"/>
      <c r="R8" s="12"/>
      <c r="S8" s="12" t="e">
        <f t="shared" si="3"/>
        <v>#DIV/0!</v>
      </c>
      <c r="T8" s="12"/>
      <c r="U8" s="12"/>
      <c r="V8" s="12" t="e">
        <f t="shared" si="4"/>
        <v>#DIV/0!</v>
      </c>
      <c r="W8" s="12"/>
      <c r="X8" s="25"/>
      <c r="Y8" s="25">
        <f t="shared" si="1"/>
        <v>0</v>
      </c>
      <c r="Z8" s="25">
        <v>5</v>
      </c>
      <c r="AA8" s="25">
        <f t="shared" si="5"/>
        <v>0</v>
      </c>
    </row>
    <row r="9" spans="1:27" ht="12.75">
      <c r="A9" s="44"/>
      <c r="B9" s="16" t="s">
        <v>43</v>
      </c>
      <c r="C9" s="3"/>
      <c r="D9" s="3"/>
      <c r="E9" s="10"/>
      <c r="F9" s="3"/>
      <c r="G9" s="10"/>
      <c r="H9" s="3"/>
      <c r="I9" s="29"/>
      <c r="J9" s="29"/>
      <c r="K9" s="17"/>
      <c r="L9" s="29">
        <f t="shared" si="0"/>
        <v>0</v>
      </c>
      <c r="M9" s="29"/>
      <c r="N9" s="11" t="e">
        <f t="shared" si="2"/>
        <v>#DIV/0!</v>
      </c>
      <c r="O9" s="12">
        <v>1</v>
      </c>
      <c r="P9" s="12" t="s">
        <v>33</v>
      </c>
      <c r="Q9" s="20"/>
      <c r="R9" s="12"/>
      <c r="S9" s="12" t="e">
        <f t="shared" si="3"/>
        <v>#DIV/0!</v>
      </c>
      <c r="T9" s="12"/>
      <c r="U9" s="12"/>
      <c r="V9" s="12" t="e">
        <f t="shared" si="4"/>
        <v>#DIV/0!</v>
      </c>
      <c r="W9" s="12"/>
      <c r="X9" s="25"/>
      <c r="Y9" s="25">
        <f t="shared" si="1"/>
        <v>0</v>
      </c>
      <c r="Z9" s="25">
        <v>5</v>
      </c>
      <c r="AA9" s="25">
        <f t="shared" si="5"/>
        <v>0</v>
      </c>
    </row>
    <row r="10" spans="1:27" ht="12.75">
      <c r="A10" s="44"/>
      <c r="B10" s="16" t="s">
        <v>43</v>
      </c>
      <c r="C10" s="3"/>
      <c r="D10" s="3"/>
      <c r="E10" s="10"/>
      <c r="F10" s="3"/>
      <c r="G10" s="10"/>
      <c r="H10" s="3"/>
      <c r="I10" s="29"/>
      <c r="J10" s="29"/>
      <c r="K10" s="17"/>
      <c r="L10" s="29">
        <f t="shared" si="0"/>
        <v>0</v>
      </c>
      <c r="M10" s="29"/>
      <c r="N10" s="11" t="e">
        <f t="shared" si="2"/>
        <v>#DIV/0!</v>
      </c>
      <c r="O10" s="12">
        <v>1</v>
      </c>
      <c r="P10" s="12" t="s">
        <v>33</v>
      </c>
      <c r="Q10" s="20"/>
      <c r="R10" s="12"/>
      <c r="S10" s="12" t="e">
        <f t="shared" si="3"/>
        <v>#DIV/0!</v>
      </c>
      <c r="T10" s="12"/>
      <c r="U10" s="12"/>
      <c r="V10" s="12" t="e">
        <f t="shared" si="4"/>
        <v>#DIV/0!</v>
      </c>
      <c r="W10" s="12"/>
      <c r="X10" s="25"/>
      <c r="Y10" s="25">
        <f t="shared" si="1"/>
        <v>0</v>
      </c>
      <c r="Z10" s="25">
        <v>5</v>
      </c>
      <c r="AA10" s="25">
        <f t="shared" si="5"/>
        <v>0</v>
      </c>
    </row>
    <row r="11" spans="1:27" ht="12.75">
      <c r="A11" s="44"/>
      <c r="B11" s="16" t="s">
        <v>43</v>
      </c>
      <c r="C11" s="3"/>
      <c r="D11" s="3"/>
      <c r="E11" s="10"/>
      <c r="F11" s="3"/>
      <c r="G11" s="10"/>
      <c r="H11" s="3"/>
      <c r="I11" s="29"/>
      <c r="J11" s="29"/>
      <c r="K11" s="17"/>
      <c r="L11" s="29">
        <f t="shared" si="0"/>
        <v>0</v>
      </c>
      <c r="M11" s="29"/>
      <c r="N11" s="11" t="e">
        <f t="shared" si="2"/>
        <v>#DIV/0!</v>
      </c>
      <c r="O11" s="12">
        <v>1</v>
      </c>
      <c r="P11" s="12" t="s">
        <v>33</v>
      </c>
      <c r="Q11" s="20"/>
      <c r="R11" s="12"/>
      <c r="S11" s="12" t="e">
        <f t="shared" si="3"/>
        <v>#DIV/0!</v>
      </c>
      <c r="T11" s="12"/>
      <c r="U11" s="12"/>
      <c r="V11" s="12" t="e">
        <f t="shared" si="4"/>
        <v>#DIV/0!</v>
      </c>
      <c r="W11" s="12"/>
      <c r="X11" s="25"/>
      <c r="Y11" s="25">
        <f t="shared" si="1"/>
        <v>0</v>
      </c>
      <c r="Z11" s="25">
        <v>5</v>
      </c>
      <c r="AA11" s="25">
        <f t="shared" si="5"/>
        <v>0</v>
      </c>
    </row>
    <row r="12" spans="1:27" ht="12.75">
      <c r="A12" s="44"/>
      <c r="B12" s="16" t="s">
        <v>43</v>
      </c>
      <c r="C12" s="3"/>
      <c r="D12" s="3"/>
      <c r="E12" s="10"/>
      <c r="F12" s="3"/>
      <c r="G12" s="10"/>
      <c r="H12" s="3"/>
      <c r="I12" s="29"/>
      <c r="J12" s="29"/>
      <c r="K12" s="17"/>
      <c r="L12" s="29">
        <f t="shared" si="0"/>
        <v>0</v>
      </c>
      <c r="M12" s="29"/>
      <c r="N12" s="11" t="e">
        <f t="shared" si="2"/>
        <v>#DIV/0!</v>
      </c>
      <c r="O12" s="12">
        <v>1</v>
      </c>
      <c r="P12" s="12" t="s">
        <v>33</v>
      </c>
      <c r="Q12" s="20"/>
      <c r="R12" s="12"/>
      <c r="S12" s="12" t="e">
        <f t="shared" si="3"/>
        <v>#DIV/0!</v>
      </c>
      <c r="T12" s="12"/>
      <c r="U12" s="12"/>
      <c r="V12" s="12" t="e">
        <f t="shared" si="4"/>
        <v>#DIV/0!</v>
      </c>
      <c r="W12" s="12"/>
      <c r="X12" s="25"/>
      <c r="Y12" s="25">
        <f t="shared" si="1"/>
        <v>0</v>
      </c>
      <c r="Z12" s="25">
        <v>5</v>
      </c>
      <c r="AA12" s="25">
        <f t="shared" si="5"/>
        <v>0</v>
      </c>
    </row>
    <row r="13" spans="1:27" ht="12.75">
      <c r="A13" s="44"/>
      <c r="B13" s="16" t="s">
        <v>43</v>
      </c>
      <c r="C13" s="3"/>
      <c r="D13" s="3"/>
      <c r="E13" s="10"/>
      <c r="F13" s="3"/>
      <c r="G13" s="10"/>
      <c r="H13" s="3"/>
      <c r="I13" s="29"/>
      <c r="J13" s="29"/>
      <c r="K13" s="17"/>
      <c r="L13" s="29">
        <f t="shared" si="0"/>
        <v>0</v>
      </c>
      <c r="M13" s="29"/>
      <c r="N13" s="11" t="e">
        <f t="shared" si="2"/>
        <v>#DIV/0!</v>
      </c>
      <c r="O13" s="12">
        <v>1</v>
      </c>
      <c r="P13" s="12" t="s">
        <v>33</v>
      </c>
      <c r="Q13" s="20"/>
      <c r="R13" s="12"/>
      <c r="S13" s="12" t="e">
        <f t="shared" si="3"/>
        <v>#DIV/0!</v>
      </c>
      <c r="T13" s="12"/>
      <c r="U13" s="12"/>
      <c r="V13" s="12" t="e">
        <f t="shared" si="4"/>
        <v>#DIV/0!</v>
      </c>
      <c r="W13" s="12"/>
      <c r="X13" s="25"/>
      <c r="Y13" s="25">
        <f t="shared" si="1"/>
        <v>0</v>
      </c>
      <c r="Z13" s="25">
        <v>5</v>
      </c>
      <c r="AA13" s="25">
        <f t="shared" si="5"/>
        <v>0</v>
      </c>
    </row>
    <row r="14" spans="1:27" ht="12.75">
      <c r="A14" s="44"/>
      <c r="B14" s="16" t="s">
        <v>43</v>
      </c>
      <c r="C14" s="3"/>
      <c r="D14" s="3"/>
      <c r="E14" s="10"/>
      <c r="F14" s="3"/>
      <c r="G14" s="10"/>
      <c r="H14" s="3"/>
      <c r="I14" s="29"/>
      <c r="J14" s="29"/>
      <c r="K14" s="17"/>
      <c r="L14" s="29">
        <f t="shared" si="0"/>
        <v>0</v>
      </c>
      <c r="M14" s="29"/>
      <c r="N14" s="11" t="e">
        <f t="shared" si="2"/>
        <v>#DIV/0!</v>
      </c>
      <c r="O14" s="12">
        <v>1</v>
      </c>
      <c r="P14" s="12" t="s">
        <v>33</v>
      </c>
      <c r="Q14" s="20"/>
      <c r="R14" s="12"/>
      <c r="S14" s="12" t="e">
        <f t="shared" si="3"/>
        <v>#DIV/0!</v>
      </c>
      <c r="T14" s="12"/>
      <c r="U14" s="12"/>
      <c r="V14" s="12" t="e">
        <f t="shared" si="4"/>
        <v>#DIV/0!</v>
      </c>
      <c r="W14" s="12"/>
      <c r="X14" s="25"/>
      <c r="Y14" s="25">
        <f t="shared" si="1"/>
        <v>0</v>
      </c>
      <c r="Z14" s="25">
        <v>5</v>
      </c>
      <c r="AA14" s="25">
        <f t="shared" si="5"/>
        <v>0</v>
      </c>
    </row>
    <row r="15" spans="1:27" ht="12.75">
      <c r="A15" s="44"/>
      <c r="B15" s="16" t="s">
        <v>43</v>
      </c>
      <c r="C15" s="3"/>
      <c r="D15" s="3"/>
      <c r="E15" s="10"/>
      <c r="F15" s="3"/>
      <c r="G15" s="10"/>
      <c r="H15" s="3"/>
      <c r="I15" s="29"/>
      <c r="J15" s="29"/>
      <c r="K15" s="17"/>
      <c r="L15" s="29">
        <f t="shared" si="0"/>
        <v>0</v>
      </c>
      <c r="M15" s="29"/>
      <c r="N15" s="11" t="e">
        <f t="shared" si="2"/>
        <v>#DIV/0!</v>
      </c>
      <c r="O15" s="12"/>
      <c r="P15" s="12" t="s">
        <v>33</v>
      </c>
      <c r="Q15" s="20"/>
      <c r="R15" s="12"/>
      <c r="S15" s="12" t="e">
        <f t="shared" si="3"/>
        <v>#DIV/0!</v>
      </c>
      <c r="T15" s="12"/>
      <c r="U15" s="12"/>
      <c r="V15" s="12" t="e">
        <f t="shared" si="4"/>
        <v>#DIV/0!</v>
      </c>
      <c r="W15" s="12"/>
      <c r="X15" s="25"/>
      <c r="Y15" s="25">
        <f t="shared" si="1"/>
        <v>0</v>
      </c>
      <c r="Z15" s="25">
        <v>5</v>
      </c>
      <c r="AA15" s="25">
        <f t="shared" si="5"/>
        <v>0</v>
      </c>
    </row>
    <row r="16" spans="1:27" ht="12.75">
      <c r="A16" s="44"/>
      <c r="B16" s="16" t="s">
        <v>43</v>
      </c>
      <c r="C16" s="3"/>
      <c r="D16" s="3"/>
      <c r="E16" s="10"/>
      <c r="F16" s="3"/>
      <c r="G16" s="10"/>
      <c r="H16" s="3"/>
      <c r="I16" s="29"/>
      <c r="J16" s="29"/>
      <c r="K16" s="17"/>
      <c r="L16" s="29">
        <f t="shared" si="0"/>
        <v>0</v>
      </c>
      <c r="M16" s="29"/>
      <c r="N16" s="11" t="e">
        <f t="shared" si="2"/>
        <v>#DIV/0!</v>
      </c>
      <c r="O16" s="12"/>
      <c r="P16" s="12" t="s">
        <v>33</v>
      </c>
      <c r="Q16" s="20"/>
      <c r="R16" s="12"/>
      <c r="S16" s="12"/>
      <c r="T16" s="12"/>
      <c r="U16" s="12"/>
      <c r="V16" s="12" t="e">
        <f t="shared" si="4"/>
        <v>#DIV/0!</v>
      </c>
      <c r="W16" s="12"/>
      <c r="X16" s="25"/>
      <c r="Y16" s="25">
        <f t="shared" si="1"/>
        <v>0</v>
      </c>
      <c r="Z16" s="25">
        <v>5</v>
      </c>
      <c r="AA16" s="25">
        <f t="shared" si="5"/>
        <v>0</v>
      </c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0.6030780658512125</v>
      </c>
      <c r="D18" s="3">
        <f t="shared" si="6"/>
        <v>0.5937057094900341</v>
      </c>
      <c r="E18" s="3">
        <f t="shared" si="6"/>
        <v>1.7249999999999999</v>
      </c>
      <c r="F18" s="3">
        <f t="shared" si="6"/>
        <v>2.7759821762584247</v>
      </c>
      <c r="G18" s="10"/>
      <c r="H18" s="10">
        <f t="shared" si="6"/>
        <v>49.752727876549045</v>
      </c>
      <c r="I18" s="3">
        <f t="shared" si="6"/>
        <v>-80.15004515028001</v>
      </c>
      <c r="J18" s="3">
        <f t="shared" si="6"/>
        <v>2.3369936520800003</v>
      </c>
      <c r="K18" s="3" t="e">
        <f t="shared" si="6"/>
        <v>#DIV/0!</v>
      </c>
      <c r="L18" s="3">
        <f t="shared" si="6"/>
        <v>0.3072610779498169</v>
      </c>
      <c r="M18" s="3">
        <f t="shared" si="6"/>
        <v>0.8505482021199999</v>
      </c>
      <c r="N18" s="10" t="e">
        <f t="shared" si="6"/>
        <v>#DIV/0!</v>
      </c>
      <c r="O18" s="10"/>
      <c r="P18" s="10"/>
      <c r="Q18" s="10">
        <f aca="true" t="shared" si="7" ref="Q18:W18">AVERAGE(Q2:Q16)</f>
        <v>88.2</v>
      </c>
      <c r="R18" s="10">
        <f t="shared" si="7"/>
        <v>11.735485539123045</v>
      </c>
      <c r="S18" s="10" t="e">
        <f t="shared" si="7"/>
        <v>#DIV/0!</v>
      </c>
      <c r="T18" s="10">
        <f t="shared" si="7"/>
        <v>54.186011349334876</v>
      </c>
      <c r="U18" s="10">
        <f t="shared" si="7"/>
        <v>15.0264</v>
      </c>
      <c r="V18" s="10" t="e">
        <f t="shared" si="7"/>
        <v>#DIV/0!</v>
      </c>
      <c r="W18" s="10">
        <f t="shared" si="7"/>
        <v>10.017394568085457</v>
      </c>
      <c r="X18" s="10">
        <f>AVERAGE(X2:X16)</f>
        <v>659</v>
      </c>
      <c r="Y18" s="10">
        <f>AVERAGE(Y2:Y16)</f>
        <v>43.93333333333333</v>
      </c>
      <c r="Z18" s="10">
        <f>AVERAGE(Z2:Z16)</f>
        <v>5</v>
      </c>
      <c r="AA18" s="3">
        <f>AVERAGE(AA2:AA16)</f>
        <v>0.08786666666666668</v>
      </c>
    </row>
    <row r="19" spans="1:27" ht="12.75">
      <c r="A19" s="15" t="s">
        <v>15</v>
      </c>
      <c r="B19" s="16"/>
      <c r="C19" s="3">
        <f aca="true" t="shared" si="8" ref="C19:N19">MEDIAN(C2:C16)</f>
        <v>0.5646642803537892</v>
      </c>
      <c r="D19" s="3">
        <f t="shared" si="8"/>
        <v>0.5626809304309578</v>
      </c>
      <c r="E19" s="3">
        <f t="shared" si="8"/>
        <v>1.7</v>
      </c>
      <c r="F19" s="3">
        <f t="shared" si="8"/>
        <v>2.1750304376296454</v>
      </c>
      <c r="G19" s="10"/>
      <c r="H19" s="10">
        <f t="shared" si="8"/>
        <v>46.44803351955308</v>
      </c>
      <c r="I19" s="3">
        <f t="shared" si="8"/>
        <v>-86.9190478998</v>
      </c>
      <c r="J19" s="3">
        <f t="shared" si="8"/>
        <v>2.5503769095</v>
      </c>
      <c r="K19" s="3" t="e">
        <f t="shared" si="8"/>
        <v>#NUM!</v>
      </c>
      <c r="L19" s="3">
        <f t="shared" si="8"/>
        <v>0</v>
      </c>
      <c r="M19" s="3">
        <f t="shared" si="8"/>
        <v>0.87221</v>
      </c>
      <c r="N19" s="10" t="e">
        <f t="shared" si="8"/>
        <v>#DIV/0!</v>
      </c>
      <c r="O19" s="10"/>
      <c r="P19" s="10"/>
      <c r="Q19" s="10">
        <f aca="true" t="shared" si="9" ref="Q19:W19">MEDIAN(Q2:Q16)</f>
        <v>85</v>
      </c>
      <c r="R19" s="10">
        <f t="shared" si="9"/>
        <v>13.5799</v>
      </c>
      <c r="S19" s="10" t="e">
        <f t="shared" si="9"/>
        <v>#DIV/0!</v>
      </c>
      <c r="T19" s="10">
        <f t="shared" si="9"/>
        <v>55.7</v>
      </c>
      <c r="U19" s="10">
        <f t="shared" si="9"/>
        <v>13.81</v>
      </c>
      <c r="V19" s="10" t="e">
        <f t="shared" si="9"/>
        <v>#DIV/0!</v>
      </c>
      <c r="W19" s="10">
        <f t="shared" si="9"/>
        <v>9.92</v>
      </c>
      <c r="X19" s="10">
        <f>MEDIAN(X2:X16)</f>
        <v>646</v>
      </c>
      <c r="Y19" s="10">
        <f>MEDIAN(Y2:Y16)</f>
        <v>0</v>
      </c>
      <c r="Z19" s="10">
        <f>MEDIAN(Z2:Z16)</f>
        <v>5</v>
      </c>
      <c r="AA19" s="3">
        <f>MEDIAN(AA2:AA16)</f>
        <v>0</v>
      </c>
    </row>
    <row r="20" spans="1:27" ht="12.75">
      <c r="A20" s="15" t="s">
        <v>14</v>
      </c>
      <c r="B20" s="16"/>
      <c r="C20" s="3">
        <f aca="true" t="shared" si="10" ref="C20:N20">STDEV(C2:C16)</f>
        <v>0.15570404478238115</v>
      </c>
      <c r="D20" s="3">
        <f t="shared" si="10"/>
        <v>0.1581877314412393</v>
      </c>
      <c r="E20" s="3">
        <f t="shared" si="10"/>
        <v>0.1258305739211791</v>
      </c>
      <c r="F20" s="3">
        <f t="shared" si="10"/>
        <v>1.1149694099294118</v>
      </c>
      <c r="G20" s="10"/>
      <c r="H20" s="10">
        <f t="shared" si="10"/>
        <v>22.631194165810985</v>
      </c>
      <c r="I20" s="3">
        <f t="shared" si="10"/>
        <v>65.72649339734807</v>
      </c>
      <c r="J20" s="3">
        <f t="shared" si="10"/>
        <v>1.3792826043332511</v>
      </c>
      <c r="K20" s="3" t="e">
        <f t="shared" si="10"/>
        <v>#DIV/0!</v>
      </c>
      <c r="L20" s="3">
        <f t="shared" si="10"/>
        <v>0.450127002733415</v>
      </c>
      <c r="M20" s="3">
        <f t="shared" si="10"/>
        <v>0.05964831142722949</v>
      </c>
      <c r="N20" s="10" t="e">
        <f t="shared" si="10"/>
        <v>#DIV/0!</v>
      </c>
      <c r="O20" s="10"/>
      <c r="P20" s="10"/>
      <c r="Q20" s="10">
        <f aca="true" t="shared" si="11" ref="Q20:W20">STDEV(Q2:Q16)</f>
        <v>13.809417076763259</v>
      </c>
      <c r="R20" s="10">
        <f t="shared" si="11"/>
        <v>3.1925564752568714</v>
      </c>
      <c r="S20" s="10" t="e">
        <f t="shared" si="11"/>
        <v>#DIV/0!</v>
      </c>
      <c r="T20" s="10">
        <f t="shared" si="11"/>
        <v>5.970849412264694</v>
      </c>
      <c r="U20" s="10">
        <f t="shared" si="11"/>
        <v>6.24099261335887</v>
      </c>
      <c r="V20" s="10" t="e">
        <f t="shared" si="11"/>
        <v>#DIV/0!</v>
      </c>
      <c r="W20" s="10">
        <f t="shared" si="11"/>
        <v>4.484080096023473</v>
      </c>
      <c r="X20" s="10">
        <f>STDEV(X2:X16)</f>
        <v>160.85707942145413</v>
      </c>
      <c r="Y20" s="10">
        <f>STDEV(Y2:Y16)</f>
        <v>66.57119354137951</v>
      </c>
      <c r="Z20" s="10">
        <f>STDEV(Z2:Z16)</f>
        <v>0</v>
      </c>
      <c r="AA20" s="3">
        <f>STDEV(AA2:AA16)</f>
        <v>0.13314238708275902</v>
      </c>
    </row>
    <row r="21" spans="1:27" ht="12.75">
      <c r="A21" s="15" t="s">
        <v>17</v>
      </c>
      <c r="B21" s="16"/>
      <c r="C21" s="3">
        <f aca="true" t="shared" si="12" ref="C21:N21">MIN(C2:C16)</f>
        <v>0.436791954</v>
      </c>
      <c r="D21" s="3">
        <f t="shared" si="12"/>
        <v>0.4224674445420048</v>
      </c>
      <c r="E21" s="3">
        <f t="shared" si="12"/>
        <v>1.6</v>
      </c>
      <c r="F21" s="3">
        <f t="shared" si="12"/>
        <v>1.6676086686624785</v>
      </c>
      <c r="G21" s="3">
        <f>MIN(G2:G16)</f>
        <v>2</v>
      </c>
      <c r="H21" s="10">
        <f t="shared" si="12"/>
        <v>18.81</v>
      </c>
      <c r="I21" s="3">
        <f t="shared" si="12"/>
        <v>-151.626</v>
      </c>
      <c r="J21" s="3">
        <f t="shared" si="12"/>
        <v>0.54</v>
      </c>
      <c r="K21" s="3">
        <f t="shared" si="12"/>
        <v>0</v>
      </c>
      <c r="L21" s="3">
        <f t="shared" si="12"/>
        <v>0</v>
      </c>
      <c r="M21" s="3">
        <f t="shared" si="12"/>
        <v>0.75354</v>
      </c>
      <c r="N21" s="10" t="e">
        <f t="shared" si="12"/>
        <v>#DIV/0!</v>
      </c>
      <c r="O21" s="10"/>
      <c r="P21" s="10"/>
      <c r="Q21" s="10">
        <f aca="true" t="shared" si="13" ref="Q21:W21">MIN(Q2:Q16)</f>
        <v>70</v>
      </c>
      <c r="R21" s="10">
        <f t="shared" si="13"/>
        <v>6.779217877094972</v>
      </c>
      <c r="S21" s="10" t="e">
        <f t="shared" si="13"/>
        <v>#DIV/0!</v>
      </c>
      <c r="T21" s="10">
        <f t="shared" si="13"/>
        <v>45.05874860335191</v>
      </c>
      <c r="U21" s="10">
        <f t="shared" si="13"/>
        <v>7.798</v>
      </c>
      <c r="V21" s="10" t="e">
        <f t="shared" si="13"/>
        <v>#DIV/0!</v>
      </c>
      <c r="W21" s="10">
        <f t="shared" si="13"/>
        <v>4.774134078212293</v>
      </c>
      <c r="X21" s="10">
        <f>MIN(X2:X16)</f>
        <v>448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0.843401231</v>
      </c>
      <c r="D22" s="3">
        <f t="shared" si="14"/>
        <v>0.8375804074619027</v>
      </c>
      <c r="E22" s="3">
        <f t="shared" si="14"/>
        <v>1.9</v>
      </c>
      <c r="F22" s="3">
        <f t="shared" si="14"/>
        <v>4.299113976</v>
      </c>
      <c r="G22" s="3">
        <f>MAX(G2:G16)</f>
        <v>3</v>
      </c>
      <c r="H22" s="10">
        <f t="shared" si="14"/>
        <v>81.976</v>
      </c>
      <c r="I22" s="3">
        <f t="shared" si="14"/>
        <v>-11.7079</v>
      </c>
      <c r="J22" s="3">
        <f t="shared" si="14"/>
        <v>3.80008</v>
      </c>
      <c r="K22" s="3">
        <f t="shared" si="14"/>
        <v>0</v>
      </c>
      <c r="L22" s="3">
        <f t="shared" si="14"/>
        <v>0.9481350114830693</v>
      </c>
      <c r="M22" s="3">
        <f t="shared" si="14"/>
        <v>0.89896</v>
      </c>
      <c r="N22" s="10" t="e">
        <f t="shared" si="14"/>
        <v>#DIV/0!</v>
      </c>
      <c r="O22" s="10"/>
      <c r="P22" s="10"/>
      <c r="Q22" s="10">
        <f aca="true" t="shared" si="15" ref="Q22:W22">MAX(Q2:Q16)</f>
        <v>103</v>
      </c>
      <c r="R22" s="10">
        <f t="shared" si="15"/>
        <v>14.386109818520255</v>
      </c>
      <c r="S22" s="10" t="e">
        <f t="shared" si="15"/>
        <v>#DIV/0!</v>
      </c>
      <c r="T22" s="10">
        <f t="shared" si="15"/>
        <v>61.4728</v>
      </c>
      <c r="U22" s="10">
        <f t="shared" si="15"/>
        <v>24.594</v>
      </c>
      <c r="V22" s="10" t="e">
        <f t="shared" si="15"/>
        <v>#DIV/0!</v>
      </c>
      <c r="W22" s="10">
        <f t="shared" si="15"/>
        <v>14.828338762214996</v>
      </c>
      <c r="X22" s="10">
        <f>MAX(X2:X16)</f>
        <v>895</v>
      </c>
      <c r="Y22" s="10">
        <f>MAX(Y2:Y16)</f>
        <v>179</v>
      </c>
      <c r="Z22" s="10">
        <f>MAX(Z2:Z16)</f>
        <v>5</v>
      </c>
      <c r="AA22" s="3">
        <f>MAX(AA2:AA16)</f>
        <v>0.358</v>
      </c>
    </row>
    <row r="23" spans="1:27" ht="12.75">
      <c r="A23" s="15" t="s">
        <v>16</v>
      </c>
      <c r="B23" s="16"/>
      <c r="C23" s="9">
        <f aca="true" t="shared" si="16" ref="C23:N23">COUNT(C2:C16)</f>
        <v>5</v>
      </c>
      <c r="D23" s="9">
        <f t="shared" si="16"/>
        <v>5</v>
      </c>
      <c r="E23" s="9">
        <f t="shared" si="16"/>
        <v>4</v>
      </c>
      <c r="F23" s="9">
        <f t="shared" si="16"/>
        <v>5</v>
      </c>
      <c r="G23" s="9">
        <f>COUNT(G2:G16)</f>
        <v>4</v>
      </c>
      <c r="H23" s="9">
        <f t="shared" si="16"/>
        <v>5</v>
      </c>
      <c r="I23" s="9">
        <f t="shared" si="16"/>
        <v>5</v>
      </c>
      <c r="J23" s="9">
        <f t="shared" si="16"/>
        <v>5</v>
      </c>
      <c r="K23" s="9">
        <f t="shared" si="16"/>
        <v>0</v>
      </c>
      <c r="L23" s="9">
        <f t="shared" si="16"/>
        <v>15</v>
      </c>
      <c r="M23" s="9">
        <f t="shared" si="16"/>
        <v>5</v>
      </c>
      <c r="N23" s="9">
        <f t="shared" si="16"/>
        <v>5</v>
      </c>
      <c r="O23" s="9"/>
      <c r="P23" s="9"/>
      <c r="Q23" s="9">
        <f aca="true" t="shared" si="17" ref="Q23:W23">COUNT(Q2:Q16)</f>
        <v>5</v>
      </c>
      <c r="R23" s="9">
        <f t="shared" si="17"/>
        <v>5</v>
      </c>
      <c r="S23" s="9">
        <f t="shared" si="17"/>
        <v>5</v>
      </c>
      <c r="T23" s="9">
        <f t="shared" si="17"/>
        <v>5</v>
      </c>
      <c r="U23" s="9">
        <f t="shared" si="17"/>
        <v>5</v>
      </c>
      <c r="V23" s="9">
        <f t="shared" si="17"/>
        <v>5</v>
      </c>
      <c r="W23" s="9">
        <f t="shared" si="17"/>
        <v>5</v>
      </c>
      <c r="X23" s="9">
        <f>COUNT(X2:X16)</f>
        <v>5</v>
      </c>
      <c r="Y23" s="9">
        <f>COUNT(Y2:Y16)</f>
        <v>15</v>
      </c>
      <c r="Z23" s="9">
        <f>COUNT(Z2:Z16)</f>
        <v>15</v>
      </c>
      <c r="AA23" s="9">
        <f>COUNT(AA2:AA16)</f>
        <v>15</v>
      </c>
    </row>
    <row r="24" spans="6:7" ht="12.75">
      <c r="F24" s="18" t="s">
        <v>49</v>
      </c>
      <c r="G24" s="13">
        <v>-14.4502778516</v>
      </c>
    </row>
    <row r="25" spans="6:7" ht="12.75">
      <c r="F25" s="18" t="s">
        <v>50</v>
      </c>
      <c r="G25" s="13">
        <v>1.3515313509</v>
      </c>
    </row>
    <row r="26" spans="6:7" ht="12.75">
      <c r="F26" s="18" t="s">
        <v>51</v>
      </c>
      <c r="G26" s="13">
        <v>0.8926984338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140625" style="18" customWidth="1"/>
    <col min="3" max="3" width="15.57421875" style="18" customWidth="1"/>
    <col min="4" max="4" width="15.2812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34</v>
      </c>
      <c r="B2" s="16" t="s">
        <v>43</v>
      </c>
      <c r="C2" s="39">
        <v>0.769179981</v>
      </c>
      <c r="D2" s="39">
        <v>0.7222553147557564</v>
      </c>
      <c r="E2" s="10">
        <v>1.2</v>
      </c>
      <c r="F2" s="39">
        <v>2.190872277</v>
      </c>
      <c r="G2" s="10">
        <v>3</v>
      </c>
      <c r="H2" s="28">
        <v>51.126</v>
      </c>
      <c r="I2" s="29">
        <v>-80.5436</v>
      </c>
      <c r="J2" s="29">
        <v>2.10156</v>
      </c>
      <c r="K2" s="8"/>
      <c r="L2" s="29">
        <f aca="true" t="shared" si="0" ref="L2:L13">SQRT(M2)</f>
        <v>0.9598176910226234</v>
      </c>
      <c r="M2" s="29">
        <v>0.92125</v>
      </c>
      <c r="N2" s="11">
        <f aca="true" t="shared" si="1" ref="N2:N13">-I2/J2</f>
        <v>38.325624773977424</v>
      </c>
      <c r="O2" s="12">
        <v>1</v>
      </c>
      <c r="P2" s="12" t="s">
        <v>33</v>
      </c>
      <c r="Q2" s="20">
        <v>88</v>
      </c>
      <c r="R2" s="12">
        <v>12.62</v>
      </c>
      <c r="S2" s="12">
        <f>N2/R2</f>
        <v>3.036895782407086</v>
      </c>
      <c r="T2" s="12">
        <v>62.653</v>
      </c>
      <c r="U2" s="12">
        <v>30.058</v>
      </c>
      <c r="V2" s="12">
        <f>N2/U2</f>
        <v>1.2750557180776307</v>
      </c>
      <c r="W2" s="12">
        <v>17.0123</v>
      </c>
      <c r="X2" s="25">
        <v>279</v>
      </c>
      <c r="Y2" s="25">
        <f>X2/Z2</f>
        <v>55.8</v>
      </c>
      <c r="Z2" s="25">
        <v>5</v>
      </c>
      <c r="AA2" s="25">
        <f>(X2/Z2)*0.005</f>
        <v>0.27899999999999997</v>
      </c>
    </row>
    <row r="3" spans="1:27" ht="12.75">
      <c r="A3" s="44" t="s">
        <v>47</v>
      </c>
      <c r="B3" s="16" t="s">
        <v>43</v>
      </c>
      <c r="C3" s="39">
        <v>0.418633587</v>
      </c>
      <c r="D3" s="39">
        <v>0.41834136798852695</v>
      </c>
      <c r="E3" s="10">
        <v>2.5</v>
      </c>
      <c r="F3" s="39">
        <v>2.943757447</v>
      </c>
      <c r="G3" s="10">
        <v>3</v>
      </c>
      <c r="H3" s="28">
        <v>16.42</v>
      </c>
      <c r="I3" s="29">
        <v>-30.0877928851</v>
      </c>
      <c r="J3" s="29">
        <v>1.0710663179</v>
      </c>
      <c r="K3" s="17"/>
      <c r="L3" s="29">
        <f t="shared" si="0"/>
        <v>0.9595888198598398</v>
      </c>
      <c r="M3" s="29">
        <v>0.9208107032</v>
      </c>
      <c r="N3" s="11">
        <f t="shared" si="1"/>
        <v>28.09143783373939</v>
      </c>
      <c r="O3" s="12">
        <v>1</v>
      </c>
      <c r="P3" s="12" t="s">
        <v>33</v>
      </c>
      <c r="Q3" s="20">
        <v>82</v>
      </c>
      <c r="R3" s="12">
        <v>13.038</v>
      </c>
      <c r="S3" s="12">
        <f aca="true" t="shared" si="2" ref="S3:S13">N3/R3</f>
        <v>2.154581824953167</v>
      </c>
      <c r="T3" s="12">
        <v>43.422</v>
      </c>
      <c r="U3" s="12">
        <v>11.89</v>
      </c>
      <c r="V3" s="12">
        <f aca="true" t="shared" si="3" ref="V3:V13">N3/U3</f>
        <v>2.362610414948645</v>
      </c>
      <c r="W3" s="12">
        <v>10.109</v>
      </c>
      <c r="X3" s="25">
        <v>602</v>
      </c>
      <c r="Y3" s="25">
        <f aca="true" t="shared" si="4" ref="Y3:Y13">X3/Z3</f>
        <v>120.4</v>
      </c>
      <c r="Z3" s="25">
        <v>5</v>
      </c>
      <c r="AA3" s="25">
        <f aca="true" t="shared" si="5" ref="AA3:AA13">(X3/Z3)*0.002</f>
        <v>0.24080000000000001</v>
      </c>
    </row>
    <row r="4" spans="1:27" ht="12.75">
      <c r="A4" s="44" t="s">
        <v>34</v>
      </c>
      <c r="B4" s="16" t="s">
        <v>43</v>
      </c>
      <c r="C4" s="39">
        <v>0.627805987</v>
      </c>
      <c r="D4" s="39">
        <v>0.6225608841991053</v>
      </c>
      <c r="E4" s="10">
        <v>2.9</v>
      </c>
      <c r="F4" s="39">
        <v>4.606956167</v>
      </c>
      <c r="G4" s="10">
        <v>2</v>
      </c>
      <c r="H4" s="28">
        <v>28.453</v>
      </c>
      <c r="I4" s="29">
        <v>-93.8845</v>
      </c>
      <c r="J4" s="29">
        <v>1.86627</v>
      </c>
      <c r="K4" s="17"/>
      <c r="L4" s="29">
        <f t="shared" si="0"/>
        <v>0.940696550434836</v>
      </c>
      <c r="M4" s="29">
        <v>0.88491</v>
      </c>
      <c r="N4" s="11">
        <f t="shared" si="1"/>
        <v>50.305957873190906</v>
      </c>
      <c r="O4" s="12">
        <v>1</v>
      </c>
      <c r="P4" s="12" t="s">
        <v>33</v>
      </c>
      <c r="Q4" s="20">
        <v>106</v>
      </c>
      <c r="R4" s="12">
        <v>17.399</v>
      </c>
      <c r="S4" s="12">
        <f t="shared" si="2"/>
        <v>2.8913131716300304</v>
      </c>
      <c r="T4" s="12">
        <v>66.55</v>
      </c>
      <c r="U4" s="12">
        <v>23.964</v>
      </c>
      <c r="V4" s="12">
        <f t="shared" si="3"/>
        <v>2.099230423685149</v>
      </c>
      <c r="W4" s="12">
        <v>15.94</v>
      </c>
      <c r="X4" s="25">
        <v>446</v>
      </c>
      <c r="Y4" s="25">
        <f t="shared" si="4"/>
        <v>89.2</v>
      </c>
      <c r="Z4" s="25">
        <v>5</v>
      </c>
      <c r="AA4" s="25">
        <f t="shared" si="5"/>
        <v>0.1784</v>
      </c>
    </row>
    <row r="5" spans="1:27" ht="12.75">
      <c r="A5" s="44" t="s">
        <v>34</v>
      </c>
      <c r="B5" s="16" t="s">
        <v>43</v>
      </c>
      <c r="C5" s="39">
        <v>0.739296039</v>
      </c>
      <c r="D5" s="39">
        <v>0.7647432567740108</v>
      </c>
      <c r="E5" s="10">
        <v>2.8</v>
      </c>
      <c r="F5" s="39">
        <v>3.929650681</v>
      </c>
      <c r="G5" s="10">
        <v>2</v>
      </c>
      <c r="H5" s="28">
        <v>30.3997</v>
      </c>
      <c r="I5" s="29">
        <v>-91.2</v>
      </c>
      <c r="J5" s="29">
        <v>2.09772</v>
      </c>
      <c r="K5" s="17"/>
      <c r="L5" s="29">
        <f t="shared" si="0"/>
        <v>0.9629330194774712</v>
      </c>
      <c r="M5" s="29">
        <v>0.92724</v>
      </c>
      <c r="N5" s="11">
        <f t="shared" si="1"/>
        <v>43.47577369715692</v>
      </c>
      <c r="O5" s="12">
        <v>1</v>
      </c>
      <c r="P5" s="12" t="s">
        <v>33</v>
      </c>
      <c r="Q5" s="20">
        <v>103</v>
      </c>
      <c r="R5" s="12">
        <v>13.191</v>
      </c>
      <c r="S5" s="12">
        <f t="shared" si="2"/>
        <v>3.295866401118711</v>
      </c>
      <c r="T5" s="12">
        <v>57.967</v>
      </c>
      <c r="U5" s="12">
        <v>23.1</v>
      </c>
      <c r="V5" s="12">
        <f t="shared" si="3"/>
        <v>1.8820681254180482</v>
      </c>
      <c r="W5" s="12">
        <v>12.789</v>
      </c>
      <c r="X5" s="25">
        <v>458</v>
      </c>
      <c r="Y5" s="25">
        <f t="shared" si="4"/>
        <v>91.6</v>
      </c>
      <c r="Z5" s="25">
        <v>5</v>
      </c>
      <c r="AA5" s="25">
        <f t="shared" si="5"/>
        <v>0.1832</v>
      </c>
    </row>
    <row r="6" spans="1:27" ht="12.75">
      <c r="A6" s="44" t="s">
        <v>34</v>
      </c>
      <c r="B6" s="16" t="s">
        <v>43</v>
      </c>
      <c r="C6" s="39">
        <v>0.799795167</v>
      </c>
      <c r="D6" s="39">
        <v>0.6921284104593847</v>
      </c>
      <c r="E6" s="10">
        <v>2.6</v>
      </c>
      <c r="F6" s="39">
        <v>3.450083131</v>
      </c>
      <c r="G6" s="10">
        <v>3</v>
      </c>
      <c r="H6" s="28">
        <v>19.871</v>
      </c>
      <c r="I6" s="29">
        <v>-61.633</v>
      </c>
      <c r="J6" s="29">
        <v>1.42919</v>
      </c>
      <c r="K6" s="17"/>
      <c r="L6" s="29">
        <f t="shared" si="0"/>
        <v>0.9179106710350414</v>
      </c>
      <c r="M6" s="29">
        <v>0.84256</v>
      </c>
      <c r="N6" s="11">
        <f t="shared" si="1"/>
        <v>43.12442712305572</v>
      </c>
      <c r="O6" s="12">
        <v>1</v>
      </c>
      <c r="P6" s="12" t="s">
        <v>33</v>
      </c>
      <c r="Q6" s="20">
        <v>85</v>
      </c>
      <c r="R6" s="12">
        <v>9.6955</v>
      </c>
      <c r="S6" s="12">
        <f t="shared" si="2"/>
        <v>4.447880678980529</v>
      </c>
      <c r="T6" s="12">
        <v>57.028</v>
      </c>
      <c r="U6" s="12">
        <v>14.25</v>
      </c>
      <c r="V6" s="12">
        <f t="shared" si="3"/>
        <v>3.0262755875828575</v>
      </c>
      <c r="W6" s="12">
        <v>6.3834</v>
      </c>
      <c r="X6" s="25">
        <v>763</v>
      </c>
      <c r="Y6" s="25">
        <f t="shared" si="4"/>
        <v>152.6</v>
      </c>
      <c r="Z6" s="25">
        <v>5</v>
      </c>
      <c r="AA6" s="25">
        <f t="shared" si="5"/>
        <v>0.30519999999999997</v>
      </c>
    </row>
    <row r="7" spans="1:27" ht="12.75">
      <c r="A7" s="44" t="s">
        <v>34</v>
      </c>
      <c r="B7" s="16" t="s">
        <v>43</v>
      </c>
      <c r="C7" s="39">
        <v>0.417354943</v>
      </c>
      <c r="D7" s="39">
        <v>0.4238926473789736</v>
      </c>
      <c r="E7" s="10">
        <v>2.6</v>
      </c>
      <c r="F7" s="39">
        <v>1.84321559</v>
      </c>
      <c r="G7" s="10">
        <v>2</v>
      </c>
      <c r="H7" s="28">
        <v>9.4426</v>
      </c>
      <c r="I7" s="29">
        <v>-19.7402</v>
      </c>
      <c r="J7" s="29">
        <v>0.46108</v>
      </c>
      <c r="K7" s="17"/>
      <c r="L7" s="29">
        <f t="shared" si="0"/>
        <v>0.8333426666144006</v>
      </c>
      <c r="M7" s="29">
        <v>0.69446</v>
      </c>
      <c r="N7" s="11">
        <f t="shared" si="1"/>
        <v>42.812960874468644</v>
      </c>
      <c r="O7" s="12">
        <v>1</v>
      </c>
      <c r="P7" s="12" t="s">
        <v>33</v>
      </c>
      <c r="Q7" s="20">
        <v>54</v>
      </c>
      <c r="R7" s="12">
        <v>10.81755</v>
      </c>
      <c r="S7" s="12">
        <f t="shared" si="2"/>
        <v>3.9577317298712407</v>
      </c>
      <c r="T7" s="12">
        <v>62.889</v>
      </c>
      <c r="U7" s="12">
        <v>9.672</v>
      </c>
      <c r="V7" s="12">
        <f t="shared" si="3"/>
        <v>4.426484788509992</v>
      </c>
      <c r="W7" s="12">
        <v>7.685</v>
      </c>
      <c r="X7" s="25">
        <v>1536</v>
      </c>
      <c r="Y7" s="25">
        <f t="shared" si="4"/>
        <v>307.2</v>
      </c>
      <c r="Z7" s="25">
        <v>5</v>
      </c>
      <c r="AA7" s="25">
        <f t="shared" si="5"/>
        <v>0.6144</v>
      </c>
    </row>
    <row r="8" spans="1:27" ht="12.75">
      <c r="A8" s="44" t="s">
        <v>34</v>
      </c>
      <c r="B8" s="16" t="s">
        <v>43</v>
      </c>
      <c r="C8" s="39">
        <v>0.402580314</v>
      </c>
      <c r="D8" s="39">
        <v>0.3947085543965748</v>
      </c>
      <c r="E8" s="10">
        <v>2.4</v>
      </c>
      <c r="F8" s="39">
        <v>2.108438278</v>
      </c>
      <c r="G8" s="10">
        <v>3</v>
      </c>
      <c r="H8" s="28">
        <v>10.8642</v>
      </c>
      <c r="I8" s="29">
        <v>-9.49637</v>
      </c>
      <c r="J8" s="29">
        <v>0.28725</v>
      </c>
      <c r="K8" s="17"/>
      <c r="L8" s="29">
        <f t="shared" si="0"/>
        <v>0.8389994040522317</v>
      </c>
      <c r="M8" s="29">
        <v>0.70392</v>
      </c>
      <c r="N8" s="11">
        <f t="shared" si="1"/>
        <v>33.059599651871196</v>
      </c>
      <c r="O8" s="12">
        <v>1</v>
      </c>
      <c r="P8" s="12" t="s">
        <v>33</v>
      </c>
      <c r="Q8" s="20">
        <v>101</v>
      </c>
      <c r="R8" s="12">
        <v>14.1457</v>
      </c>
      <c r="S8" s="12">
        <f t="shared" si="2"/>
        <v>2.3370776739130052</v>
      </c>
      <c r="T8" s="12">
        <v>70.8809</v>
      </c>
      <c r="U8" s="12">
        <v>7.15</v>
      </c>
      <c r="V8" s="12">
        <f t="shared" si="3"/>
        <v>4.623720231030936</v>
      </c>
      <c r="W8" s="12">
        <v>5.2299</v>
      </c>
      <c r="X8" s="25">
        <v>580</v>
      </c>
      <c r="Y8" s="25">
        <f t="shared" si="4"/>
        <v>116</v>
      </c>
      <c r="Z8" s="25">
        <v>5</v>
      </c>
      <c r="AA8" s="25">
        <f t="shared" si="5"/>
        <v>0.232</v>
      </c>
    </row>
    <row r="9" spans="1:27" ht="12.75">
      <c r="A9" s="44" t="s">
        <v>34</v>
      </c>
      <c r="B9" s="16" t="s">
        <v>43</v>
      </c>
      <c r="C9" s="39">
        <v>0.299343448</v>
      </c>
      <c r="D9" s="39">
        <v>0.2908654221983123</v>
      </c>
      <c r="E9" s="10">
        <v>1.3</v>
      </c>
      <c r="F9" s="39">
        <v>2.203953217</v>
      </c>
      <c r="G9" s="10">
        <v>3</v>
      </c>
      <c r="H9" s="34">
        <v>63.81753943</v>
      </c>
      <c r="I9" s="29">
        <v>-37.6149</v>
      </c>
      <c r="J9" s="29">
        <v>1.9038</v>
      </c>
      <c r="K9" s="17"/>
      <c r="L9" s="29">
        <f t="shared" si="0"/>
        <v>0.7353094586634936</v>
      </c>
      <c r="M9" s="29">
        <v>0.54068</v>
      </c>
      <c r="N9" s="11">
        <f t="shared" si="1"/>
        <v>19.757800189095494</v>
      </c>
      <c r="O9" s="12">
        <v>1</v>
      </c>
      <c r="P9" s="12" t="s">
        <v>33</v>
      </c>
      <c r="Q9" s="20">
        <v>115</v>
      </c>
      <c r="R9" s="26">
        <v>13.30378549</v>
      </c>
      <c r="S9" s="12">
        <f t="shared" si="2"/>
        <v>1.4851261848702204</v>
      </c>
      <c r="T9" s="26">
        <v>53.27899054</v>
      </c>
      <c r="U9" s="12">
        <v>8.494</v>
      </c>
      <c r="V9" s="12">
        <f t="shared" si="3"/>
        <v>2.326089026265069</v>
      </c>
      <c r="W9" s="26">
        <v>8.257539432</v>
      </c>
      <c r="X9" s="25">
        <v>317</v>
      </c>
      <c r="Y9" s="25">
        <f t="shared" si="4"/>
        <v>63.4</v>
      </c>
      <c r="Z9" s="25">
        <v>5</v>
      </c>
      <c r="AA9" s="25">
        <f t="shared" si="5"/>
        <v>0.1268</v>
      </c>
    </row>
    <row r="10" spans="1:27" ht="12.75">
      <c r="A10" s="44" t="s">
        <v>34</v>
      </c>
      <c r="B10" s="16" t="s">
        <v>43</v>
      </c>
      <c r="C10" s="3">
        <v>0.7283912347432888</v>
      </c>
      <c r="D10" s="3">
        <v>0.7729154662732569</v>
      </c>
      <c r="E10" s="10">
        <v>2.6</v>
      </c>
      <c r="F10" s="3">
        <v>2.4363123306074</v>
      </c>
      <c r="G10" s="10">
        <v>2</v>
      </c>
      <c r="H10" s="28">
        <v>14.753734939759042</v>
      </c>
      <c r="I10" s="29">
        <v>-34.5216785136</v>
      </c>
      <c r="J10" s="29">
        <v>0.8644193371</v>
      </c>
      <c r="K10" s="17"/>
      <c r="L10" s="29">
        <f t="shared" si="0"/>
        <v>0.9591838581314847</v>
      </c>
      <c r="M10" s="29">
        <v>0.9200336737</v>
      </c>
      <c r="N10" s="11">
        <f t="shared" si="1"/>
        <v>39.936263607215416</v>
      </c>
      <c r="O10" s="12">
        <v>1</v>
      </c>
      <c r="P10" s="12" t="s">
        <v>33</v>
      </c>
      <c r="Q10" s="20">
        <v>101</v>
      </c>
      <c r="R10" s="12">
        <v>15.446553561183505</v>
      </c>
      <c r="S10" s="12">
        <f t="shared" si="2"/>
        <v>2.5854481680349366</v>
      </c>
      <c r="T10" s="12">
        <v>57.0040619621342</v>
      </c>
      <c r="U10" s="12">
        <v>16.108</v>
      </c>
      <c r="V10" s="12">
        <f t="shared" si="3"/>
        <v>2.479281326497108</v>
      </c>
      <c r="W10" s="12">
        <v>14.636764199655767</v>
      </c>
      <c r="X10" s="25">
        <v>581</v>
      </c>
      <c r="Y10" s="25">
        <f t="shared" si="4"/>
        <v>116.2</v>
      </c>
      <c r="Z10" s="25">
        <v>5</v>
      </c>
      <c r="AA10" s="25">
        <f t="shared" si="5"/>
        <v>0.23240000000000002</v>
      </c>
    </row>
    <row r="11" spans="1:27" ht="12.75">
      <c r="A11" s="44" t="s">
        <v>34</v>
      </c>
      <c r="B11" s="16" t="s">
        <v>43</v>
      </c>
      <c r="C11" s="3">
        <v>0.3245690284327063</v>
      </c>
      <c r="D11" s="3">
        <v>0.317692775663003</v>
      </c>
      <c r="E11" s="10">
        <v>2.5</v>
      </c>
      <c r="F11" s="3">
        <v>3.859633697638049</v>
      </c>
      <c r="G11" s="10">
        <v>3</v>
      </c>
      <c r="H11" s="28">
        <v>35.519403669724745</v>
      </c>
      <c r="I11" s="29">
        <v>-82.3591669925</v>
      </c>
      <c r="J11" s="29">
        <v>1.85421231</v>
      </c>
      <c r="K11" s="17"/>
      <c r="L11" s="29">
        <f t="shared" si="0"/>
        <v>0.9283517112603391</v>
      </c>
      <c r="M11" s="29">
        <v>0.8618368998</v>
      </c>
      <c r="N11" s="11">
        <f t="shared" si="1"/>
        <v>44.41733373698721</v>
      </c>
      <c r="O11" s="12">
        <v>1</v>
      </c>
      <c r="P11" s="12" t="s">
        <v>33</v>
      </c>
      <c r="Q11" s="20">
        <v>96</v>
      </c>
      <c r="R11" s="12">
        <v>12.76068152031456</v>
      </c>
      <c r="S11" s="12">
        <f t="shared" si="2"/>
        <v>3.480796356078346</v>
      </c>
      <c r="T11" s="12">
        <v>63.573394495412884</v>
      </c>
      <c r="U11" s="12">
        <v>10.956</v>
      </c>
      <c r="V11" s="12">
        <f t="shared" si="3"/>
        <v>4.054156054854619</v>
      </c>
      <c r="W11" s="12">
        <v>8.692087155963295</v>
      </c>
      <c r="X11" s="25">
        <v>437</v>
      </c>
      <c r="Y11" s="25">
        <f t="shared" si="4"/>
        <v>87.4</v>
      </c>
      <c r="Z11" s="25">
        <v>5</v>
      </c>
      <c r="AA11" s="25">
        <f t="shared" si="5"/>
        <v>0.1748</v>
      </c>
    </row>
    <row r="12" spans="1:27" ht="12.75">
      <c r="A12" s="44" t="s">
        <v>34</v>
      </c>
      <c r="B12" s="16" t="s">
        <v>43</v>
      </c>
      <c r="C12" s="3">
        <v>0.8793140070224142</v>
      </c>
      <c r="D12" s="3">
        <v>0.8793272761243532</v>
      </c>
      <c r="E12" s="10">
        <v>3.1</v>
      </c>
      <c r="F12" s="3">
        <v>2.4466272617128606</v>
      </c>
      <c r="G12" s="10">
        <v>2</v>
      </c>
      <c r="H12" s="28">
        <v>22.274950385887553</v>
      </c>
      <c r="I12" s="29">
        <v>-36.9634598319</v>
      </c>
      <c r="J12" s="29">
        <v>1.2412550245</v>
      </c>
      <c r="K12" s="17"/>
      <c r="L12" s="29">
        <f t="shared" si="0"/>
        <v>0.9660410473680712</v>
      </c>
      <c r="M12" s="29">
        <v>0.9332353052</v>
      </c>
      <c r="N12" s="11">
        <f t="shared" si="1"/>
        <v>29.779101878592236</v>
      </c>
      <c r="O12" s="12">
        <v>1</v>
      </c>
      <c r="P12" s="12" t="s">
        <v>33</v>
      </c>
      <c r="Q12" s="20">
        <v>70</v>
      </c>
      <c r="R12" s="12">
        <v>7.082994697327663</v>
      </c>
      <c r="S12" s="12">
        <f t="shared" si="2"/>
        <v>4.2043094977647755</v>
      </c>
      <c r="T12" s="12">
        <v>47.72460859977957</v>
      </c>
      <c r="U12" s="12">
        <v>7.772</v>
      </c>
      <c r="V12" s="12">
        <f t="shared" si="3"/>
        <v>3.8315879926135143</v>
      </c>
      <c r="W12" s="12">
        <v>4.613969128996697</v>
      </c>
      <c r="X12" s="25">
        <v>907</v>
      </c>
      <c r="Y12" s="25">
        <f t="shared" si="4"/>
        <v>181.4</v>
      </c>
      <c r="Z12" s="25">
        <v>5</v>
      </c>
      <c r="AA12" s="25">
        <f t="shared" si="5"/>
        <v>0.3628</v>
      </c>
    </row>
    <row r="13" spans="1:27" ht="12.75">
      <c r="A13" s="44" t="s">
        <v>34</v>
      </c>
      <c r="B13" s="16" t="s">
        <v>43</v>
      </c>
      <c r="C13" s="3">
        <v>0.5817773606125527</v>
      </c>
      <c r="D13" s="3">
        <v>0.5813639662015665</v>
      </c>
      <c r="E13" s="10">
        <v>2.7</v>
      </c>
      <c r="F13" s="3">
        <v>1.9544351328081988</v>
      </c>
      <c r="G13" s="10">
        <v>2</v>
      </c>
      <c r="H13" s="28">
        <v>21.017350199733688</v>
      </c>
      <c r="I13" s="29">
        <v>-27.8824311081</v>
      </c>
      <c r="J13" s="29">
        <v>0.6897371239</v>
      </c>
      <c r="K13" s="17"/>
      <c r="L13" s="29">
        <f t="shared" si="0"/>
        <v>0.9713763161617643</v>
      </c>
      <c r="M13" s="29">
        <v>0.9435719476</v>
      </c>
      <c r="N13" s="11">
        <f t="shared" si="1"/>
        <v>40.424721451041506</v>
      </c>
      <c r="O13" s="12">
        <v>1</v>
      </c>
      <c r="P13" s="12" t="s">
        <v>33</v>
      </c>
      <c r="Q13" s="20">
        <v>83</v>
      </c>
      <c r="R13" s="12">
        <v>17.950567497305205</v>
      </c>
      <c r="S13" s="12">
        <f t="shared" si="2"/>
        <v>2.2520024203752995</v>
      </c>
      <c r="T13" s="12">
        <v>70.89625832223705</v>
      </c>
      <c r="U13" s="12">
        <v>19.642</v>
      </c>
      <c r="V13" s="12">
        <f t="shared" si="3"/>
        <v>2.058075626262168</v>
      </c>
      <c r="W13" s="12">
        <v>16.180319573901464</v>
      </c>
      <c r="X13" s="25">
        <v>751</v>
      </c>
      <c r="Y13" s="25">
        <f t="shared" si="4"/>
        <v>150.2</v>
      </c>
      <c r="Z13" s="25">
        <v>5</v>
      </c>
      <c r="AA13" s="25">
        <f t="shared" si="5"/>
        <v>0.3004</v>
      </c>
    </row>
    <row r="14" spans="1:27" ht="12.75">
      <c r="A14" s="44"/>
      <c r="B14" s="16"/>
      <c r="C14" s="3"/>
      <c r="D14" s="3"/>
      <c r="E14" s="10"/>
      <c r="F14" s="3"/>
      <c r="G14" s="10"/>
      <c r="H14" s="28"/>
      <c r="I14" s="29"/>
      <c r="J14" s="29"/>
      <c r="K14" s="17"/>
      <c r="L14" s="29"/>
      <c r="M14" s="29"/>
      <c r="N14" s="11"/>
      <c r="O14" s="12"/>
      <c r="P14" s="12"/>
      <c r="Q14" s="20"/>
      <c r="R14" s="12"/>
      <c r="S14" s="12"/>
      <c r="T14" s="12"/>
      <c r="U14" s="12"/>
      <c r="V14" s="12"/>
      <c r="W14" s="12"/>
      <c r="X14" s="25"/>
      <c r="Y14" s="25"/>
      <c r="Z14" s="25"/>
      <c r="AA14" s="25"/>
    </row>
    <row r="15" spans="1:27" ht="12.75">
      <c r="A15" s="44"/>
      <c r="B15" s="16"/>
      <c r="C15" s="3"/>
      <c r="D15" s="3"/>
      <c r="E15" s="10"/>
      <c r="F15" s="3"/>
      <c r="G15" s="10"/>
      <c r="H15" s="28"/>
      <c r="I15" s="29"/>
      <c r="J15" s="29"/>
      <c r="K15" s="17"/>
      <c r="L15" s="29"/>
      <c r="M15" s="29"/>
      <c r="N15" s="11"/>
      <c r="O15" s="12"/>
      <c r="P15" s="12"/>
      <c r="Q15" s="20"/>
      <c r="R15" s="12"/>
      <c r="S15" s="12"/>
      <c r="T15" s="12"/>
      <c r="U15" s="12"/>
      <c r="V15" s="12"/>
      <c r="W15" s="12"/>
      <c r="X15" s="25"/>
      <c r="Y15" s="25"/>
      <c r="Z15" s="25"/>
      <c r="AA15" s="25"/>
    </row>
    <row r="16" spans="1:27" ht="12.75">
      <c r="A16" s="44"/>
      <c r="B16" s="16"/>
      <c r="C16" s="3"/>
      <c r="D16" s="3"/>
      <c r="E16" s="10"/>
      <c r="F16" s="3"/>
      <c r="G16" s="10"/>
      <c r="H16" s="28"/>
      <c r="I16" s="29"/>
      <c r="J16" s="29"/>
      <c r="K16" s="17"/>
      <c r="L16" s="29"/>
      <c r="M16" s="29"/>
      <c r="N16" s="11"/>
      <c r="O16" s="12"/>
      <c r="P16" s="12"/>
      <c r="Q16" s="20"/>
      <c r="R16" s="12"/>
      <c r="S16" s="12"/>
      <c r="T16" s="12"/>
      <c r="U16" s="12"/>
      <c r="V16" s="12"/>
      <c r="W16" s="12"/>
      <c r="X16" s="25"/>
      <c r="Y16" s="25"/>
      <c r="Z16" s="25"/>
      <c r="AA16" s="25"/>
    </row>
    <row r="17" spans="1:27" ht="12.75">
      <c r="A17" s="14"/>
      <c r="B17" s="14"/>
      <c r="C17" s="1" t="s">
        <v>1</v>
      </c>
      <c r="D17" s="2" t="s">
        <v>2</v>
      </c>
      <c r="E17" s="2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0.5823367580675802</v>
      </c>
      <c r="D18" s="3">
        <f t="shared" si="6"/>
        <v>0.5733996118677354</v>
      </c>
      <c r="E18" s="10">
        <f t="shared" si="6"/>
        <v>2.433333333333333</v>
      </c>
      <c r="F18" s="3">
        <f t="shared" si="6"/>
        <v>2.831161267563876</v>
      </c>
      <c r="G18" s="10"/>
      <c r="H18" s="10">
        <f t="shared" si="6"/>
        <v>26.996623218758756</v>
      </c>
      <c r="I18" s="3">
        <f t="shared" si="6"/>
        <v>-50.493924944266666</v>
      </c>
      <c r="J18" s="3">
        <f t="shared" si="6"/>
        <v>1.3222966761166668</v>
      </c>
      <c r="K18" s="3" t="e">
        <f t="shared" si="6"/>
        <v>#DIV/0!</v>
      </c>
      <c r="L18" s="3">
        <f t="shared" si="6"/>
        <v>0.9144626011734664</v>
      </c>
      <c r="M18" s="3">
        <f t="shared" si="6"/>
        <v>0.8412090441250001</v>
      </c>
      <c r="N18" s="10">
        <f t="shared" si="6"/>
        <v>37.79258355753268</v>
      </c>
      <c r="O18" s="10"/>
      <c r="P18" s="10"/>
      <c r="Q18" s="10">
        <f aca="true" t="shared" si="7" ref="Q18:W18">AVERAGE(Q2:Q16)</f>
        <v>90.33333333333333</v>
      </c>
      <c r="R18" s="10">
        <f t="shared" si="7"/>
        <v>13.120944397177576</v>
      </c>
      <c r="S18" s="10">
        <f t="shared" si="7"/>
        <v>3.0107524908331125</v>
      </c>
      <c r="T18" s="10">
        <f t="shared" si="7"/>
        <v>59.48893449329697</v>
      </c>
      <c r="U18" s="10">
        <f t="shared" si="7"/>
        <v>15.254666666666665</v>
      </c>
      <c r="V18" s="10">
        <f t="shared" si="7"/>
        <v>2.8703862763121446</v>
      </c>
      <c r="W18" s="10">
        <f t="shared" si="7"/>
        <v>10.627439957543103</v>
      </c>
      <c r="X18" s="10">
        <f>AVERAGE(X2:X16)</f>
        <v>638.0833333333334</v>
      </c>
      <c r="Y18" s="10">
        <f>AVERAGE(Y2:Y16)</f>
        <v>127.61666666666667</v>
      </c>
      <c r="Z18" s="10">
        <f>AVERAGE(Z2:Z16)</f>
        <v>5</v>
      </c>
      <c r="AA18" s="3">
        <f>AVERAGE(AA2:AA16)</f>
        <v>0.26918333333333333</v>
      </c>
    </row>
    <row r="19" spans="1:27" ht="12.75">
      <c r="A19" s="15" t="s">
        <v>15</v>
      </c>
      <c r="B19" s="16"/>
      <c r="C19" s="3">
        <f aca="true" t="shared" si="8" ref="C19:N19">MEDIAN(C2:C16)</f>
        <v>0.6047916738062764</v>
      </c>
      <c r="D19" s="3">
        <f t="shared" si="8"/>
        <v>0.6019624252003359</v>
      </c>
      <c r="E19" s="10">
        <f t="shared" si="8"/>
        <v>2.6</v>
      </c>
      <c r="F19" s="3">
        <f t="shared" si="8"/>
        <v>2.4414697961601304</v>
      </c>
      <c r="G19" s="10"/>
      <c r="H19" s="10">
        <f t="shared" si="8"/>
        <v>21.64615029281062</v>
      </c>
      <c r="I19" s="3">
        <f t="shared" si="8"/>
        <v>-37.28917991595</v>
      </c>
      <c r="J19" s="3">
        <f t="shared" si="8"/>
        <v>1.33522251225</v>
      </c>
      <c r="K19" s="3" t="e">
        <f t="shared" si="8"/>
        <v>#NUM!</v>
      </c>
      <c r="L19" s="3">
        <f t="shared" si="8"/>
        <v>0.9499402042831604</v>
      </c>
      <c r="M19" s="3">
        <f t="shared" si="8"/>
        <v>0.90247183685</v>
      </c>
      <c r="N19" s="10">
        <f t="shared" si="8"/>
        <v>40.18049252912846</v>
      </c>
      <c r="O19" s="10"/>
      <c r="P19" s="10"/>
      <c r="Q19" s="10">
        <f aca="true" t="shared" si="9" ref="Q19:W19">MEDIAN(Q2:Q16)</f>
        <v>92</v>
      </c>
      <c r="R19" s="10">
        <f t="shared" si="9"/>
        <v>13.1145</v>
      </c>
      <c r="S19" s="10">
        <f t="shared" si="9"/>
        <v>2.9641044770185583</v>
      </c>
      <c r="T19" s="10">
        <f t="shared" si="9"/>
        <v>60.31</v>
      </c>
      <c r="U19" s="10">
        <f t="shared" si="9"/>
        <v>13.07</v>
      </c>
      <c r="V19" s="10">
        <f t="shared" si="9"/>
        <v>2.4209458707228766</v>
      </c>
      <c r="W19" s="10">
        <f t="shared" si="9"/>
        <v>9.400543577981647</v>
      </c>
      <c r="X19" s="10">
        <f>MEDIAN(X2:X16)</f>
        <v>580.5</v>
      </c>
      <c r="Y19" s="10">
        <f>MEDIAN(Y2:Y16)</f>
        <v>116.1</v>
      </c>
      <c r="Z19" s="10">
        <f>MEDIAN(Z2:Z16)</f>
        <v>5</v>
      </c>
      <c r="AA19" s="3">
        <f>MEDIAN(AA2:AA16)</f>
        <v>0.23660000000000003</v>
      </c>
    </row>
    <row r="20" spans="1:27" ht="12.75">
      <c r="A20" s="15" t="s">
        <v>14</v>
      </c>
      <c r="B20" s="16"/>
      <c r="C20" s="3">
        <f aca="true" t="shared" si="10" ref="C20:N20">STDEV(C2:C16)</f>
        <v>0.2025495334232079</v>
      </c>
      <c r="D20" s="3">
        <f t="shared" si="10"/>
        <v>0.19823836702242448</v>
      </c>
      <c r="E20" s="10">
        <f t="shared" si="10"/>
        <v>0.5851702678915288</v>
      </c>
      <c r="F20" s="3">
        <f t="shared" si="10"/>
        <v>0.9139211294798</v>
      </c>
      <c r="G20" s="10"/>
      <c r="H20" s="10">
        <f t="shared" si="10"/>
        <v>16.41318465203462</v>
      </c>
      <c r="I20" s="3">
        <f t="shared" si="10"/>
        <v>29.757380412480757</v>
      </c>
      <c r="J20" s="3">
        <f t="shared" si="10"/>
        <v>0.6487351082929075</v>
      </c>
      <c r="K20" s="3" t="e">
        <f t="shared" si="10"/>
        <v>#DIV/0!</v>
      </c>
      <c r="L20" s="3">
        <f t="shared" si="10"/>
        <v>0.07361221622967734</v>
      </c>
      <c r="M20" s="3">
        <f t="shared" si="10"/>
        <v>0.12733027922529588</v>
      </c>
      <c r="N20" s="10">
        <f t="shared" si="10"/>
        <v>8.550351177443304</v>
      </c>
      <c r="O20" s="10"/>
      <c r="P20" s="10"/>
      <c r="Q20" s="10">
        <f aca="true" t="shared" si="11" ref="Q20:W20">STDEV(Q2:Q16)</f>
        <v>16.961632282801386</v>
      </c>
      <c r="R20" s="10">
        <f t="shared" si="11"/>
        <v>3.0452300369835816</v>
      </c>
      <c r="S20" s="10">
        <f t="shared" si="11"/>
        <v>0.9032694587801073</v>
      </c>
      <c r="T20" s="10">
        <f t="shared" si="11"/>
        <v>8.515618575438088</v>
      </c>
      <c r="U20" s="10">
        <f t="shared" si="11"/>
        <v>7.421558686241952</v>
      </c>
      <c r="V20" s="10">
        <f t="shared" si="11"/>
        <v>1.1007677008683525</v>
      </c>
      <c r="W20" s="10">
        <f t="shared" si="11"/>
        <v>4.494108494026877</v>
      </c>
      <c r="X20" s="10">
        <f>STDEV(X2:X16)</f>
        <v>337.9960888244213</v>
      </c>
      <c r="Y20" s="10">
        <f>STDEV(Y2:Y16)</f>
        <v>67.59921776488423</v>
      </c>
      <c r="Z20" s="10">
        <f>STDEV(Z2:Z16)</f>
        <v>0</v>
      </c>
      <c r="AA20" s="3">
        <f>STDEV(AA2:AA16)</f>
        <v>0.12744477473031451</v>
      </c>
    </row>
    <row r="21" spans="1:27" ht="12.75">
      <c r="A21" s="15" t="s">
        <v>17</v>
      </c>
      <c r="B21" s="16"/>
      <c r="C21" s="3">
        <f aca="true" t="shared" si="12" ref="C21:N21">MIN(C2:C16)</f>
        <v>0.299343448</v>
      </c>
      <c r="D21" s="3">
        <f t="shared" si="12"/>
        <v>0.2908654221983123</v>
      </c>
      <c r="E21" s="10">
        <f t="shared" si="12"/>
        <v>1.2</v>
      </c>
      <c r="F21" s="3">
        <f t="shared" si="12"/>
        <v>1.84321559</v>
      </c>
      <c r="G21" s="10">
        <f>MIN(G2:G16)</f>
        <v>2</v>
      </c>
      <c r="H21" s="10">
        <f t="shared" si="12"/>
        <v>9.4426</v>
      </c>
      <c r="I21" s="3">
        <f t="shared" si="12"/>
        <v>-93.8845</v>
      </c>
      <c r="J21" s="3">
        <f t="shared" si="12"/>
        <v>0.28725</v>
      </c>
      <c r="K21" s="3">
        <f t="shared" si="12"/>
        <v>0</v>
      </c>
      <c r="L21" s="3">
        <f t="shared" si="12"/>
        <v>0.7353094586634936</v>
      </c>
      <c r="M21" s="3">
        <f t="shared" si="12"/>
        <v>0.54068</v>
      </c>
      <c r="N21" s="10">
        <f t="shared" si="12"/>
        <v>19.757800189095494</v>
      </c>
      <c r="O21" s="10"/>
      <c r="P21" s="10"/>
      <c r="Q21" s="10">
        <f aca="true" t="shared" si="13" ref="Q21:W21">MIN(Q2:Q16)</f>
        <v>54</v>
      </c>
      <c r="R21" s="10">
        <f t="shared" si="13"/>
        <v>7.082994697327663</v>
      </c>
      <c r="S21" s="10">
        <f t="shared" si="13"/>
        <v>1.4851261848702204</v>
      </c>
      <c r="T21" s="10">
        <f t="shared" si="13"/>
        <v>43.422</v>
      </c>
      <c r="U21" s="10">
        <f t="shared" si="13"/>
        <v>7.15</v>
      </c>
      <c r="V21" s="10">
        <f t="shared" si="13"/>
        <v>1.2750557180776307</v>
      </c>
      <c r="W21" s="10">
        <f t="shared" si="13"/>
        <v>4.613969128996697</v>
      </c>
      <c r="X21" s="10">
        <f>MIN(X2:X16)</f>
        <v>279</v>
      </c>
      <c r="Y21" s="10">
        <f>MIN(Y2:Y16)</f>
        <v>55.8</v>
      </c>
      <c r="Z21" s="10">
        <f>MIN(Z2:Z16)</f>
        <v>5</v>
      </c>
      <c r="AA21" s="3">
        <f>MIN(AA2:AA16)</f>
        <v>0.1268</v>
      </c>
    </row>
    <row r="22" spans="1:27" ht="12.75">
      <c r="A22" s="15" t="s">
        <v>18</v>
      </c>
      <c r="B22" s="16"/>
      <c r="C22" s="3">
        <f aca="true" t="shared" si="14" ref="C22:N22">MAX(C2:C16)</f>
        <v>0.8793140070224142</v>
      </c>
      <c r="D22" s="3">
        <f t="shared" si="14"/>
        <v>0.8793272761243532</v>
      </c>
      <c r="E22" s="10">
        <f t="shared" si="14"/>
        <v>3.1</v>
      </c>
      <c r="F22" s="3">
        <f t="shared" si="14"/>
        <v>4.606956167</v>
      </c>
      <c r="G22" s="10">
        <f>MAX(G2:G16)</f>
        <v>3</v>
      </c>
      <c r="H22" s="10">
        <f t="shared" si="14"/>
        <v>63.81753943</v>
      </c>
      <c r="I22" s="3">
        <f t="shared" si="14"/>
        <v>-9.49637</v>
      </c>
      <c r="J22" s="3">
        <f t="shared" si="14"/>
        <v>2.10156</v>
      </c>
      <c r="K22" s="3">
        <f t="shared" si="14"/>
        <v>0</v>
      </c>
      <c r="L22" s="3">
        <f t="shared" si="14"/>
        <v>0.9713763161617643</v>
      </c>
      <c r="M22" s="3">
        <f t="shared" si="14"/>
        <v>0.9435719476</v>
      </c>
      <c r="N22" s="10">
        <f t="shared" si="14"/>
        <v>50.305957873190906</v>
      </c>
      <c r="O22" s="10"/>
      <c r="P22" s="10"/>
      <c r="Q22" s="10">
        <f aca="true" t="shared" si="15" ref="Q22:W22">MAX(Q2:Q16)</f>
        <v>115</v>
      </c>
      <c r="R22" s="10">
        <f t="shared" si="15"/>
        <v>17.950567497305205</v>
      </c>
      <c r="S22" s="10">
        <f t="shared" si="15"/>
        <v>4.447880678980529</v>
      </c>
      <c r="T22" s="10">
        <f t="shared" si="15"/>
        <v>70.89625832223705</v>
      </c>
      <c r="U22" s="10">
        <f t="shared" si="15"/>
        <v>30.058</v>
      </c>
      <c r="V22" s="10">
        <f t="shared" si="15"/>
        <v>4.623720231030936</v>
      </c>
      <c r="W22" s="10">
        <f t="shared" si="15"/>
        <v>17.0123</v>
      </c>
      <c r="X22" s="10">
        <f>MAX(X2:X16)</f>
        <v>1536</v>
      </c>
      <c r="Y22" s="10">
        <f>MAX(Y2:Y16)</f>
        <v>307.2</v>
      </c>
      <c r="Z22" s="10">
        <f>MAX(Z2:Z16)</f>
        <v>5</v>
      </c>
      <c r="AA22" s="3">
        <f>MAX(AA2:AA16)</f>
        <v>0.6144</v>
      </c>
    </row>
    <row r="23" spans="1:27" ht="12.75">
      <c r="A23" s="15" t="s">
        <v>16</v>
      </c>
      <c r="B23" s="16"/>
      <c r="C23" s="9">
        <f aca="true" t="shared" si="16" ref="C23:N23">COUNT(C2:C16)</f>
        <v>12</v>
      </c>
      <c r="D23" s="9">
        <f t="shared" si="16"/>
        <v>12</v>
      </c>
      <c r="E23" s="9">
        <f t="shared" si="16"/>
        <v>12</v>
      </c>
      <c r="F23" s="9">
        <f t="shared" si="16"/>
        <v>12</v>
      </c>
      <c r="G23" s="9">
        <f>COUNT(G2:G16)</f>
        <v>12</v>
      </c>
      <c r="H23" s="9">
        <f t="shared" si="16"/>
        <v>12</v>
      </c>
      <c r="I23" s="9">
        <f t="shared" si="16"/>
        <v>12</v>
      </c>
      <c r="J23" s="9">
        <f t="shared" si="16"/>
        <v>12</v>
      </c>
      <c r="K23" s="9">
        <f t="shared" si="16"/>
        <v>0</v>
      </c>
      <c r="L23" s="9">
        <f t="shared" si="16"/>
        <v>12</v>
      </c>
      <c r="M23" s="9">
        <f t="shared" si="16"/>
        <v>12</v>
      </c>
      <c r="N23" s="9">
        <f t="shared" si="16"/>
        <v>12</v>
      </c>
      <c r="O23" s="9"/>
      <c r="P23" s="9"/>
      <c r="Q23" s="9">
        <f aca="true" t="shared" si="17" ref="Q23:W23">COUNT(Q2:Q16)</f>
        <v>12</v>
      </c>
      <c r="R23" s="9">
        <f t="shared" si="17"/>
        <v>12</v>
      </c>
      <c r="S23" s="9">
        <f t="shared" si="17"/>
        <v>12</v>
      </c>
      <c r="T23" s="9">
        <f t="shared" si="17"/>
        <v>12</v>
      </c>
      <c r="U23" s="9">
        <f t="shared" si="17"/>
        <v>12</v>
      </c>
      <c r="V23" s="9">
        <f t="shared" si="17"/>
        <v>12</v>
      </c>
      <c r="W23" s="9">
        <f t="shared" si="17"/>
        <v>12</v>
      </c>
      <c r="X23" s="9">
        <f>COUNT(X2:X16)</f>
        <v>12</v>
      </c>
      <c r="Y23" s="9">
        <f>COUNT(Y2:Y16)</f>
        <v>12</v>
      </c>
      <c r="Z23" s="9">
        <f>COUNT(Z2:Z16)</f>
        <v>12</v>
      </c>
      <c r="AA23" s="9">
        <f>COUNT(AA2:AA16)</f>
        <v>12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9.421875" style="18" bestFit="1" customWidth="1"/>
    <col min="3" max="3" width="14.28125" style="18" customWidth="1"/>
    <col min="4" max="4" width="13.574218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35</v>
      </c>
      <c r="B2" s="16" t="s">
        <v>44</v>
      </c>
      <c r="C2" s="39">
        <v>2.683657579</v>
      </c>
      <c r="D2" s="39">
        <v>3.692992889141807</v>
      </c>
      <c r="E2" s="10">
        <v>3.2</v>
      </c>
      <c r="F2" s="39">
        <v>4.038265138</v>
      </c>
      <c r="G2" s="10">
        <v>3</v>
      </c>
      <c r="H2" s="45">
        <v>29.4829148</v>
      </c>
      <c r="I2" s="29">
        <v>-254.325</v>
      </c>
      <c r="J2" s="29">
        <v>4.60285</v>
      </c>
      <c r="K2" s="8"/>
      <c r="L2" s="29">
        <f>SQRT(M2)</f>
        <v>0.9796938297243685</v>
      </c>
      <c r="M2" s="29">
        <v>0.9598</v>
      </c>
      <c r="N2" s="11">
        <f>-I2/J2</f>
        <v>55.25381013937017</v>
      </c>
      <c r="O2" s="12">
        <v>1</v>
      </c>
      <c r="P2" s="12" t="s">
        <v>33</v>
      </c>
      <c r="Q2" s="20">
        <v>93</v>
      </c>
      <c r="R2" s="12">
        <v>14.77</v>
      </c>
      <c r="S2" s="12">
        <f>N2/R2</f>
        <v>3.7409485537826788</v>
      </c>
      <c r="T2" s="12">
        <v>61.7</v>
      </c>
      <c r="U2" s="12">
        <v>34.31</v>
      </c>
      <c r="V2" s="12">
        <f>N2/U2</f>
        <v>1.610428742039352</v>
      </c>
      <c r="W2" s="12">
        <v>21.63</v>
      </c>
      <c r="X2" s="25">
        <v>223</v>
      </c>
      <c r="Y2" s="25">
        <f>X2/Z2</f>
        <v>44.6</v>
      </c>
      <c r="Z2" s="25">
        <v>5</v>
      </c>
      <c r="AA2" s="25">
        <f>(X2/Z2)*0.005</f>
        <v>0.223</v>
      </c>
    </row>
    <row r="3" spans="1:27" ht="12.75">
      <c r="A3" s="44" t="s">
        <v>36</v>
      </c>
      <c r="B3" s="16" t="s">
        <v>44</v>
      </c>
      <c r="C3" s="39">
        <v>0.700590592</v>
      </c>
      <c r="D3" s="39">
        <v>0.729631128</v>
      </c>
      <c r="E3" s="10">
        <v>1.6</v>
      </c>
      <c r="F3" s="39">
        <v>2.335944869</v>
      </c>
      <c r="G3" s="10">
        <v>3</v>
      </c>
      <c r="H3" s="3">
        <v>10.83536</v>
      </c>
      <c r="I3" s="29">
        <v>-12.0329</v>
      </c>
      <c r="J3" s="29">
        <v>0.37063</v>
      </c>
      <c r="K3" s="17"/>
      <c r="L3" s="29">
        <f>SQRT(M3)</f>
        <v>0.7461367166947355</v>
      </c>
      <c r="M3" s="29">
        <v>0.55672</v>
      </c>
      <c r="N3" s="11">
        <f>-I3/J3</f>
        <v>32.466071284029894</v>
      </c>
      <c r="O3" s="12">
        <v>1</v>
      </c>
      <c r="P3" s="12" t="s">
        <v>33</v>
      </c>
      <c r="Q3" s="20">
        <v>82</v>
      </c>
      <c r="R3" s="12">
        <v>13.242</v>
      </c>
      <c r="S3" s="12">
        <f>N3/R3</f>
        <v>2.4517498326559353</v>
      </c>
      <c r="T3" s="12">
        <v>61.7</v>
      </c>
      <c r="U3" s="12">
        <v>14.588</v>
      </c>
      <c r="V3" s="12">
        <f>N3/U3</f>
        <v>2.2255327175781394</v>
      </c>
      <c r="W3" s="12">
        <v>10.331</v>
      </c>
      <c r="X3" s="25">
        <v>716</v>
      </c>
      <c r="Y3" s="25">
        <f>X3/Z3</f>
        <v>143.2</v>
      </c>
      <c r="Z3" s="25">
        <v>5</v>
      </c>
      <c r="AA3" s="25">
        <f>(X3/Z3)*0.002</f>
        <v>0.2864</v>
      </c>
    </row>
    <row r="4" spans="1:27" ht="12.75">
      <c r="A4" s="44" t="s">
        <v>36</v>
      </c>
      <c r="B4" s="16" t="s">
        <v>44</v>
      </c>
      <c r="C4" s="39">
        <v>9.109520618</v>
      </c>
      <c r="D4" s="39">
        <v>10.011634748260219</v>
      </c>
      <c r="E4" s="10">
        <v>5.4</v>
      </c>
      <c r="F4" s="39">
        <v>8.754549621</v>
      </c>
      <c r="G4" s="10">
        <v>2</v>
      </c>
      <c r="H4" s="3">
        <v>3.578</v>
      </c>
      <c r="I4" s="29">
        <v>-63.1453</v>
      </c>
      <c r="J4" s="29">
        <v>1.10094</v>
      </c>
      <c r="K4" s="17"/>
      <c r="L4" s="29">
        <f>SQRT(M4)</f>
        <v>0.5192783453986889</v>
      </c>
      <c r="M4" s="29">
        <v>0.26965</v>
      </c>
      <c r="N4" s="11">
        <f>-I4/J4</f>
        <v>57.35580503933002</v>
      </c>
      <c r="O4" s="12">
        <v>1</v>
      </c>
      <c r="P4" s="12" t="s">
        <v>33</v>
      </c>
      <c r="Q4" s="20">
        <v>108</v>
      </c>
      <c r="R4" s="12">
        <v>13.6</v>
      </c>
      <c r="S4" s="12">
        <f>N4/R4</f>
        <v>4.21733860583309</v>
      </c>
      <c r="T4" s="12">
        <v>60.61</v>
      </c>
      <c r="U4" s="12">
        <v>30.72</v>
      </c>
      <c r="V4" s="12">
        <f>N4/U4</f>
        <v>1.867050945290691</v>
      </c>
      <c r="W4" s="12">
        <v>19.538</v>
      </c>
      <c r="X4" s="25">
        <v>558</v>
      </c>
      <c r="Y4" s="25">
        <f>X4/Z4</f>
        <v>111.6</v>
      </c>
      <c r="Z4" s="25">
        <v>5</v>
      </c>
      <c r="AA4" s="25">
        <f>(X4/Z4)*0.002</f>
        <v>0.22319999999999998</v>
      </c>
    </row>
    <row r="5" spans="1:27" ht="12.75">
      <c r="A5" s="44" t="s">
        <v>36</v>
      </c>
      <c r="B5" s="16" t="s">
        <v>44</v>
      </c>
      <c r="C5" s="39">
        <v>0.372236101</v>
      </c>
      <c r="D5" s="39">
        <v>0.37353192783865563</v>
      </c>
      <c r="E5" s="10">
        <v>1.3</v>
      </c>
      <c r="F5" s="39">
        <v>1.514728589</v>
      </c>
      <c r="G5" s="10">
        <v>2</v>
      </c>
      <c r="H5" s="3">
        <v>27.5</v>
      </c>
      <c r="I5" s="29">
        <v>-37.3709</v>
      </c>
      <c r="J5" s="29">
        <v>1.00925</v>
      </c>
      <c r="K5" s="17"/>
      <c r="L5" s="29">
        <f aca="true" t="shared" si="0" ref="L5:L16">SQRT(M5)</f>
        <v>0.8410826356547851</v>
      </c>
      <c r="M5" s="29">
        <v>0.70742</v>
      </c>
      <c r="N5" s="11">
        <f>-I5/J5</f>
        <v>37.02838741639832</v>
      </c>
      <c r="O5" s="12">
        <v>1</v>
      </c>
      <c r="P5" s="12" t="s">
        <v>33</v>
      </c>
      <c r="Q5" s="20">
        <v>57</v>
      </c>
      <c r="R5" s="12">
        <v>11.642</v>
      </c>
      <c r="S5" s="12">
        <f>N5/R5</f>
        <v>3.1805864470364473</v>
      </c>
      <c r="T5" s="12">
        <v>63.6</v>
      </c>
      <c r="U5" s="12">
        <v>9.688</v>
      </c>
      <c r="V5" s="12">
        <f>N5/U5</f>
        <v>3.822087883608414</v>
      </c>
      <c r="W5" s="12">
        <v>8.28</v>
      </c>
      <c r="X5" s="25">
        <v>1594</v>
      </c>
      <c r="Y5" s="25">
        <f>X5/Z5</f>
        <v>318.8</v>
      </c>
      <c r="Z5" s="25">
        <v>5</v>
      </c>
      <c r="AA5" s="25">
        <f>(X5/Z5)*0.002</f>
        <v>0.6376000000000001</v>
      </c>
    </row>
    <row r="6" spans="1:27" ht="12.75">
      <c r="A6" s="44" t="s">
        <v>36</v>
      </c>
      <c r="B6" s="16" t="s">
        <v>44</v>
      </c>
      <c r="C6" s="39">
        <v>2.142048804</v>
      </c>
      <c r="D6" s="39">
        <v>2.124138955027992</v>
      </c>
      <c r="E6" s="10">
        <v>3.6</v>
      </c>
      <c r="F6" s="39">
        <v>5.261672005</v>
      </c>
      <c r="G6" s="10">
        <v>3</v>
      </c>
      <c r="H6" s="27">
        <v>63.25897059</v>
      </c>
      <c r="I6" s="29">
        <v>-282.7</v>
      </c>
      <c r="J6" s="29">
        <v>5.90281</v>
      </c>
      <c r="K6" s="17"/>
      <c r="L6" s="29">
        <f t="shared" si="0"/>
        <v>0.8960915131837819</v>
      </c>
      <c r="M6" s="29">
        <v>0.80298</v>
      </c>
      <c r="N6" s="11">
        <f aca="true" t="shared" si="1" ref="N6:N16">-I6/J6</f>
        <v>47.89244444595032</v>
      </c>
      <c r="O6" s="12">
        <v>1</v>
      </c>
      <c r="P6" s="12" t="s">
        <v>33</v>
      </c>
      <c r="Q6" s="20">
        <v>111</v>
      </c>
      <c r="R6" s="26">
        <v>16.22420968</v>
      </c>
      <c r="S6" s="12">
        <f>N6/R6</f>
        <v>2.9519123205729128</v>
      </c>
      <c r="T6" s="26">
        <v>58.60920168</v>
      </c>
      <c r="U6" s="12">
        <v>13.128</v>
      </c>
      <c r="V6" s="12">
        <f>N6/U6</f>
        <v>3.648114293567209</v>
      </c>
      <c r="W6" s="26">
        <v>9.277037815</v>
      </c>
      <c r="X6" s="25">
        <v>476</v>
      </c>
      <c r="Y6" s="25">
        <f>X6/Z6</f>
        <v>95.2</v>
      </c>
      <c r="Z6" s="25">
        <v>5</v>
      </c>
      <c r="AA6" s="25">
        <f>(X6/Z6)*0.002</f>
        <v>0.1904</v>
      </c>
    </row>
    <row r="7" spans="1:27" ht="12.75">
      <c r="A7" s="44" t="s">
        <v>36</v>
      </c>
      <c r="B7" s="16" t="s">
        <v>48</v>
      </c>
      <c r="C7" s="3">
        <v>0.3439689312273506</v>
      </c>
      <c r="D7" s="3">
        <v>0.35803705362424043</v>
      </c>
      <c r="E7" s="10">
        <v>1.9</v>
      </c>
      <c r="F7" s="3">
        <v>3.9444783471797096</v>
      </c>
      <c r="G7" s="10">
        <v>3</v>
      </c>
      <c r="H7" s="3">
        <v>38.82135278514589</v>
      </c>
      <c r="I7" s="29">
        <v>-133.4654000389</v>
      </c>
      <c r="J7" s="29">
        <v>2.7104123956</v>
      </c>
      <c r="K7" s="17"/>
      <c r="L7" s="29">
        <f t="shared" si="0"/>
        <v>0.8543434555844622</v>
      </c>
      <c r="M7" s="29">
        <v>0.7299027401</v>
      </c>
      <c r="N7" s="11">
        <f t="shared" si="1"/>
        <v>49.241731721550416</v>
      </c>
      <c r="O7" s="12">
        <v>1</v>
      </c>
      <c r="P7" s="12" t="s">
        <v>33</v>
      </c>
      <c r="Q7" s="20">
        <v>83</v>
      </c>
      <c r="R7" s="12">
        <v>14.228167235063795</v>
      </c>
      <c r="S7" s="12">
        <f aca="true" t="shared" si="2" ref="S7:S16">N7/R7</f>
        <v>3.4608625909456165</v>
      </c>
      <c r="T7" s="12">
        <v>63.56477453580908</v>
      </c>
      <c r="U7" s="12">
        <v>12.48</v>
      </c>
      <c r="V7" s="12">
        <f aca="true" t="shared" si="3" ref="V7:V16">N7/U7</f>
        <v>3.945651580252437</v>
      </c>
      <c r="W7" s="12">
        <v>9.82925729442971</v>
      </c>
      <c r="X7" s="25">
        <v>378</v>
      </c>
      <c r="Y7" s="25">
        <f aca="true" t="shared" si="4" ref="Y7:Y16">X7/Z7</f>
        <v>75.6</v>
      </c>
      <c r="Z7" s="25">
        <v>5</v>
      </c>
      <c r="AA7" s="25">
        <f aca="true" t="shared" si="5" ref="AA7:AA16">(X7/Z7)*0.002</f>
        <v>0.1512</v>
      </c>
    </row>
    <row r="8" spans="1:27" ht="12.75">
      <c r="A8" s="44" t="s">
        <v>52</v>
      </c>
      <c r="B8" s="16" t="s">
        <v>44</v>
      </c>
      <c r="C8" s="3">
        <v>0.6521761992406484</v>
      </c>
      <c r="D8" s="3">
        <v>0.6536018739254559</v>
      </c>
      <c r="E8" s="10">
        <v>1.8</v>
      </c>
      <c r="F8" s="3">
        <v>2.592267894249189</v>
      </c>
      <c r="G8" s="10">
        <v>2</v>
      </c>
      <c r="H8" s="3">
        <v>29.06357512953368</v>
      </c>
      <c r="I8" s="29">
        <v>-32.9187336262</v>
      </c>
      <c r="J8" s="29">
        <v>0.9776505246</v>
      </c>
      <c r="K8" s="17"/>
      <c r="L8" s="29">
        <f t="shared" si="0"/>
        <v>0.772119530837033</v>
      </c>
      <c r="M8" s="29">
        <v>0.5961685699</v>
      </c>
      <c r="N8" s="11">
        <f t="shared" si="1"/>
        <v>33.67126882038805</v>
      </c>
      <c r="O8" s="12">
        <v>1</v>
      </c>
      <c r="P8" s="12" t="s">
        <v>33</v>
      </c>
      <c r="Q8" s="20">
        <v>79</v>
      </c>
      <c r="R8" s="12">
        <v>15.600061682704174</v>
      </c>
      <c r="S8" s="12">
        <f t="shared" si="2"/>
        <v>2.1584061335936555</v>
      </c>
      <c r="T8" s="12">
        <v>63.39924870466321</v>
      </c>
      <c r="U8" s="12">
        <v>16.024</v>
      </c>
      <c r="V8" s="12">
        <f t="shared" si="3"/>
        <v>2.101302347752624</v>
      </c>
      <c r="W8" s="12">
        <v>14.033562176165814</v>
      </c>
      <c r="X8" s="25">
        <v>772</v>
      </c>
      <c r="Y8" s="25">
        <f t="shared" si="4"/>
        <v>154.4</v>
      </c>
      <c r="Z8" s="25">
        <v>5</v>
      </c>
      <c r="AA8" s="25">
        <f t="shared" si="5"/>
        <v>0.3088</v>
      </c>
    </row>
    <row r="9" spans="1:27" ht="12.75">
      <c r="A9" s="44"/>
      <c r="B9" s="16" t="s">
        <v>44</v>
      </c>
      <c r="C9" s="3"/>
      <c r="D9" s="3"/>
      <c r="E9" s="10"/>
      <c r="F9" s="3"/>
      <c r="G9" s="10"/>
      <c r="H9" s="3"/>
      <c r="I9" s="29"/>
      <c r="J9" s="29"/>
      <c r="K9" s="17"/>
      <c r="L9" s="29">
        <f t="shared" si="0"/>
        <v>0</v>
      </c>
      <c r="M9" s="29"/>
      <c r="N9" s="11" t="e">
        <f t="shared" si="1"/>
        <v>#DIV/0!</v>
      </c>
      <c r="O9" s="12">
        <v>1</v>
      </c>
      <c r="P9" s="12" t="s">
        <v>33</v>
      </c>
      <c r="Q9" s="20"/>
      <c r="R9" s="12"/>
      <c r="S9" s="12" t="e">
        <f t="shared" si="2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25">
        <f t="shared" si="5"/>
        <v>0</v>
      </c>
    </row>
    <row r="10" spans="1:27" ht="12.75">
      <c r="A10" s="44"/>
      <c r="B10" s="16" t="s">
        <v>44</v>
      </c>
      <c r="C10" s="3"/>
      <c r="D10" s="3"/>
      <c r="E10" s="10"/>
      <c r="F10" s="3"/>
      <c r="G10" s="10"/>
      <c r="H10" s="3"/>
      <c r="I10" s="29"/>
      <c r="J10" s="29"/>
      <c r="K10" s="17"/>
      <c r="L10" s="29">
        <f t="shared" si="0"/>
        <v>0</v>
      </c>
      <c r="M10" s="29"/>
      <c r="N10" s="11" t="e">
        <f t="shared" si="1"/>
        <v>#DIV/0!</v>
      </c>
      <c r="O10" s="12">
        <v>1</v>
      </c>
      <c r="P10" s="12" t="s">
        <v>33</v>
      </c>
      <c r="Q10" s="20"/>
      <c r="R10" s="12"/>
      <c r="S10" s="12" t="e">
        <f t="shared" si="2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25">
        <f t="shared" si="5"/>
        <v>0</v>
      </c>
    </row>
    <row r="11" spans="1:27" ht="12.75">
      <c r="A11" s="44"/>
      <c r="B11" s="16" t="s">
        <v>44</v>
      </c>
      <c r="C11" s="3"/>
      <c r="D11" s="3"/>
      <c r="E11" s="10"/>
      <c r="F11" s="3"/>
      <c r="G11" s="10"/>
      <c r="H11" s="3"/>
      <c r="I11" s="29"/>
      <c r="J11" s="29"/>
      <c r="K11" s="17"/>
      <c r="L11" s="29">
        <f t="shared" si="0"/>
        <v>0</v>
      </c>
      <c r="M11" s="29"/>
      <c r="N11" s="11" t="e">
        <f t="shared" si="1"/>
        <v>#DIV/0!</v>
      </c>
      <c r="O11" s="12">
        <v>1</v>
      </c>
      <c r="P11" s="12" t="s">
        <v>33</v>
      </c>
      <c r="Q11" s="20"/>
      <c r="R11" s="12"/>
      <c r="S11" s="12" t="e">
        <f t="shared" si="2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25">
        <f t="shared" si="5"/>
        <v>0</v>
      </c>
    </row>
    <row r="12" spans="1:27" ht="12.75">
      <c r="A12" s="44"/>
      <c r="B12" s="16" t="s">
        <v>44</v>
      </c>
      <c r="C12" s="3"/>
      <c r="D12" s="3"/>
      <c r="E12" s="10"/>
      <c r="F12" s="3"/>
      <c r="G12" s="10"/>
      <c r="H12" s="3"/>
      <c r="I12" s="29"/>
      <c r="J12" s="29"/>
      <c r="K12" s="17"/>
      <c r="L12" s="29">
        <f t="shared" si="0"/>
        <v>0</v>
      </c>
      <c r="M12" s="29"/>
      <c r="N12" s="11" t="e">
        <f t="shared" si="1"/>
        <v>#DIV/0!</v>
      </c>
      <c r="O12" s="12">
        <v>1</v>
      </c>
      <c r="P12" s="12" t="s">
        <v>33</v>
      </c>
      <c r="Q12" s="20"/>
      <c r="R12" s="12"/>
      <c r="S12" s="12" t="e">
        <f t="shared" si="2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25">
        <f t="shared" si="5"/>
        <v>0</v>
      </c>
    </row>
    <row r="13" spans="1:27" ht="12.75">
      <c r="A13" s="44"/>
      <c r="B13" s="16" t="s">
        <v>44</v>
      </c>
      <c r="C13" s="3"/>
      <c r="D13" s="3"/>
      <c r="E13" s="10"/>
      <c r="F13" s="3"/>
      <c r="G13" s="10"/>
      <c r="H13" s="3"/>
      <c r="I13" s="29"/>
      <c r="J13" s="29"/>
      <c r="K13" s="17"/>
      <c r="L13" s="29">
        <f t="shared" si="0"/>
        <v>0</v>
      </c>
      <c r="M13" s="29"/>
      <c r="N13" s="11" t="e">
        <f t="shared" si="1"/>
        <v>#DIV/0!</v>
      </c>
      <c r="O13" s="12">
        <v>1</v>
      </c>
      <c r="P13" s="12" t="s">
        <v>33</v>
      </c>
      <c r="Q13" s="20"/>
      <c r="R13" s="12"/>
      <c r="S13" s="12" t="e">
        <f t="shared" si="2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25">
        <f t="shared" si="5"/>
        <v>0</v>
      </c>
    </row>
    <row r="14" spans="1:27" ht="12.75">
      <c r="A14" s="44"/>
      <c r="B14" s="16" t="s">
        <v>44</v>
      </c>
      <c r="C14" s="3"/>
      <c r="D14" s="3"/>
      <c r="E14" s="10"/>
      <c r="F14" s="3"/>
      <c r="G14" s="10"/>
      <c r="H14" s="3"/>
      <c r="I14" s="29"/>
      <c r="J14" s="29"/>
      <c r="K14" s="17"/>
      <c r="L14" s="29">
        <f t="shared" si="0"/>
        <v>0</v>
      </c>
      <c r="M14" s="29"/>
      <c r="N14" s="11" t="e">
        <f t="shared" si="1"/>
        <v>#DIV/0!</v>
      </c>
      <c r="O14" s="12">
        <v>1</v>
      </c>
      <c r="P14" s="12" t="s">
        <v>33</v>
      </c>
      <c r="Q14" s="20"/>
      <c r="R14" s="12"/>
      <c r="S14" s="12" t="e">
        <f t="shared" si="2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25">
        <f t="shared" si="5"/>
        <v>0</v>
      </c>
    </row>
    <row r="15" spans="1:27" ht="12.75">
      <c r="A15" s="44"/>
      <c r="B15" s="16" t="s">
        <v>44</v>
      </c>
      <c r="C15" s="3"/>
      <c r="D15" s="3"/>
      <c r="E15" s="10"/>
      <c r="F15" s="3"/>
      <c r="G15" s="10"/>
      <c r="H15" s="3"/>
      <c r="I15" s="29"/>
      <c r="J15" s="29"/>
      <c r="K15" s="17"/>
      <c r="L15" s="29">
        <f t="shared" si="0"/>
        <v>0</v>
      </c>
      <c r="M15" s="29"/>
      <c r="N15" s="11" t="e">
        <f t="shared" si="1"/>
        <v>#DIV/0!</v>
      </c>
      <c r="O15" s="12">
        <v>1</v>
      </c>
      <c r="P15" s="12"/>
      <c r="Q15" s="20"/>
      <c r="R15" s="12"/>
      <c r="S15" s="12" t="e">
        <f t="shared" si="2"/>
        <v>#DIV/0!</v>
      </c>
      <c r="T15" s="12"/>
      <c r="U15" s="12"/>
      <c r="V15" s="12" t="e">
        <f t="shared" si="3"/>
        <v>#DIV/0!</v>
      </c>
      <c r="W15" s="12"/>
      <c r="X15" s="25"/>
      <c r="Y15" s="25">
        <f t="shared" si="4"/>
        <v>0</v>
      </c>
      <c r="Z15" s="25">
        <v>5</v>
      </c>
      <c r="AA15" s="25">
        <f t="shared" si="5"/>
        <v>0</v>
      </c>
    </row>
    <row r="16" spans="1:27" ht="12.75">
      <c r="A16" s="44"/>
      <c r="B16" s="16" t="s">
        <v>44</v>
      </c>
      <c r="C16" s="3"/>
      <c r="D16" s="3"/>
      <c r="E16" s="10"/>
      <c r="F16" s="3"/>
      <c r="G16" s="10"/>
      <c r="H16" s="3"/>
      <c r="I16" s="29"/>
      <c r="J16" s="29"/>
      <c r="K16" s="17"/>
      <c r="L16" s="29">
        <f t="shared" si="0"/>
        <v>0</v>
      </c>
      <c r="M16" s="29"/>
      <c r="N16" s="11" t="e">
        <f t="shared" si="1"/>
        <v>#DIV/0!</v>
      </c>
      <c r="O16" s="12"/>
      <c r="P16" s="12"/>
      <c r="Q16" s="20"/>
      <c r="R16" s="12"/>
      <c r="S16" s="12" t="e">
        <f t="shared" si="2"/>
        <v>#DIV/0!</v>
      </c>
      <c r="T16" s="12"/>
      <c r="U16" s="12"/>
      <c r="V16" s="12" t="e">
        <f t="shared" si="3"/>
        <v>#DIV/0!</v>
      </c>
      <c r="W16" s="12"/>
      <c r="X16" s="25"/>
      <c r="Y16" s="25">
        <f t="shared" si="4"/>
        <v>0</v>
      </c>
      <c r="Z16" s="25">
        <v>5</v>
      </c>
      <c r="AA16" s="25">
        <f t="shared" si="5"/>
        <v>0</v>
      </c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2.286314117781143</v>
      </c>
      <c r="D18" s="3">
        <f t="shared" si="6"/>
        <v>2.5633669394026244</v>
      </c>
      <c r="E18" s="3">
        <f t="shared" si="6"/>
        <v>2.685714285714286</v>
      </c>
      <c r="F18" s="3">
        <f t="shared" si="6"/>
        <v>4.063129494775557</v>
      </c>
      <c r="G18" s="10"/>
      <c r="H18" s="10">
        <f t="shared" si="6"/>
        <v>28.934310472097085</v>
      </c>
      <c r="I18" s="3">
        <f t="shared" si="6"/>
        <v>-116.56546195215716</v>
      </c>
      <c r="J18" s="3">
        <f t="shared" si="6"/>
        <v>2.3820775600285713</v>
      </c>
      <c r="K18" s="3" t="e">
        <f t="shared" si="6"/>
        <v>#DIV/0!</v>
      </c>
      <c r="L18" s="3">
        <f t="shared" si="6"/>
        <v>0.3739164018051903</v>
      </c>
      <c r="M18" s="3">
        <f t="shared" si="6"/>
        <v>0.66037733</v>
      </c>
      <c r="N18" s="10" t="e">
        <f t="shared" si="6"/>
        <v>#DIV/0!</v>
      </c>
      <c r="O18" s="10"/>
      <c r="P18" s="10"/>
      <c r="Q18" s="10">
        <f aca="true" t="shared" si="7" ref="Q18:W18">AVERAGE(Q2:Q16)</f>
        <v>87.57142857142857</v>
      </c>
      <c r="R18" s="10">
        <f t="shared" si="7"/>
        <v>14.186634085395426</v>
      </c>
      <c r="S18" s="10" t="e">
        <f t="shared" si="7"/>
        <v>#DIV/0!</v>
      </c>
      <c r="T18" s="10">
        <f t="shared" si="7"/>
        <v>61.88331784578175</v>
      </c>
      <c r="U18" s="10">
        <f t="shared" si="7"/>
        <v>18.70542857142857</v>
      </c>
      <c r="V18" s="10" t="e">
        <f t="shared" si="7"/>
        <v>#DIV/0!</v>
      </c>
      <c r="W18" s="10">
        <f t="shared" si="7"/>
        <v>13.27412246937079</v>
      </c>
      <c r="X18" s="10">
        <f>AVERAGE(X2:X16)</f>
        <v>673.8571428571429</v>
      </c>
      <c r="Y18" s="10">
        <f>AVERAGE(Y2:Y16)</f>
        <v>62.89333333333334</v>
      </c>
      <c r="Z18" s="10">
        <f>AVERAGE(Z2:Z16)</f>
        <v>5</v>
      </c>
      <c r="AA18" s="3">
        <f>AVERAGE(AA2:AA16)</f>
        <v>0.13470666666666667</v>
      </c>
    </row>
    <row r="19" spans="1:27" ht="12.75">
      <c r="A19" s="15" t="s">
        <v>15</v>
      </c>
      <c r="B19" s="16"/>
      <c r="C19" s="3">
        <f aca="true" t="shared" si="8" ref="C19:N19">MEDIAN(C2:C16)</f>
        <v>0.700590592</v>
      </c>
      <c r="D19" s="3">
        <f t="shared" si="8"/>
        <v>0.729631128</v>
      </c>
      <c r="E19" s="3">
        <f t="shared" si="8"/>
        <v>1.9</v>
      </c>
      <c r="F19" s="3">
        <f t="shared" si="8"/>
        <v>3.9444783471797096</v>
      </c>
      <c r="G19" s="10"/>
      <c r="H19" s="10">
        <f t="shared" si="8"/>
        <v>29.06357512953368</v>
      </c>
      <c r="I19" s="3">
        <f t="shared" si="8"/>
        <v>-63.1453</v>
      </c>
      <c r="J19" s="3">
        <f t="shared" si="8"/>
        <v>1.10094</v>
      </c>
      <c r="K19" s="3" t="e">
        <f t="shared" si="8"/>
        <v>#NUM!</v>
      </c>
      <c r="L19" s="3">
        <f t="shared" si="8"/>
        <v>0</v>
      </c>
      <c r="M19" s="3">
        <f t="shared" si="8"/>
        <v>0.70742</v>
      </c>
      <c r="N19" s="10" t="e">
        <f t="shared" si="8"/>
        <v>#DIV/0!</v>
      </c>
      <c r="O19" s="10"/>
      <c r="P19" s="10"/>
      <c r="Q19" s="10">
        <f aca="true" t="shared" si="9" ref="Q19:W19">MEDIAN(Q2:Q16)</f>
        <v>83</v>
      </c>
      <c r="R19" s="10">
        <f t="shared" si="9"/>
        <v>14.228167235063795</v>
      </c>
      <c r="S19" s="10" t="e">
        <f t="shared" si="9"/>
        <v>#DIV/0!</v>
      </c>
      <c r="T19" s="10">
        <f t="shared" si="9"/>
        <v>61.7</v>
      </c>
      <c r="U19" s="10">
        <f t="shared" si="9"/>
        <v>14.588</v>
      </c>
      <c r="V19" s="10" t="e">
        <f t="shared" si="9"/>
        <v>#DIV/0!</v>
      </c>
      <c r="W19" s="10">
        <f t="shared" si="9"/>
        <v>10.331</v>
      </c>
      <c r="X19" s="10">
        <f>MEDIAN(X2:X16)</f>
        <v>558</v>
      </c>
      <c r="Y19" s="10">
        <f>MEDIAN(Y2:Y16)</f>
        <v>0</v>
      </c>
      <c r="Z19" s="10">
        <f>MEDIAN(Z2:Z16)</f>
        <v>5</v>
      </c>
      <c r="AA19" s="3">
        <f>MEDIAN(AA2:AA16)</f>
        <v>0</v>
      </c>
    </row>
    <row r="20" spans="1:27" ht="12.75">
      <c r="A20" s="15" t="s">
        <v>14</v>
      </c>
      <c r="B20" s="16"/>
      <c r="C20" s="3">
        <f aca="true" t="shared" si="10" ref="C20:N20">STDEV(C2:C16)</f>
        <v>3.1452653986228185</v>
      </c>
      <c r="D20" s="3">
        <f t="shared" si="10"/>
        <v>3.5027207585761673</v>
      </c>
      <c r="E20" s="3">
        <f t="shared" si="10"/>
        <v>1.4701797752072947</v>
      </c>
      <c r="F20" s="3">
        <f t="shared" si="10"/>
        <v>2.418731452524878</v>
      </c>
      <c r="G20" s="10"/>
      <c r="H20" s="10">
        <f t="shared" si="10"/>
        <v>19.35986100780426</v>
      </c>
      <c r="I20" s="3">
        <f t="shared" si="10"/>
        <v>110.99047029405102</v>
      </c>
      <c r="J20" s="3">
        <f t="shared" si="10"/>
        <v>2.1205147350793188</v>
      </c>
      <c r="K20" s="3" t="e">
        <f t="shared" si="10"/>
        <v>#DIV/0!</v>
      </c>
      <c r="L20" s="3">
        <f t="shared" si="10"/>
        <v>0.42472168844650415</v>
      </c>
      <c r="M20" s="3">
        <f t="shared" si="10"/>
        <v>0.2177811231476065</v>
      </c>
      <c r="N20" s="10" t="e">
        <f t="shared" si="10"/>
        <v>#DIV/0!</v>
      </c>
      <c r="O20" s="10"/>
      <c r="P20" s="10"/>
      <c r="Q20" s="10">
        <f aca="true" t="shared" si="11" ref="Q20:W20">STDEV(Q2:Q16)</f>
        <v>18.509971572615854</v>
      </c>
      <c r="R20" s="10">
        <f t="shared" si="11"/>
        <v>1.5385690539914447</v>
      </c>
      <c r="S20" s="10" t="e">
        <f t="shared" si="11"/>
        <v>#DIV/0!</v>
      </c>
      <c r="T20" s="10">
        <f t="shared" si="11"/>
        <v>1.847553628294361</v>
      </c>
      <c r="U20" s="10">
        <f t="shared" si="11"/>
        <v>9.688253555330856</v>
      </c>
      <c r="V20" s="10" t="e">
        <f t="shared" si="11"/>
        <v>#DIV/0!</v>
      </c>
      <c r="W20" s="10">
        <f t="shared" si="11"/>
        <v>5.339797290321829</v>
      </c>
      <c r="X20" s="10">
        <f>STDEV(X2:X16)</f>
        <v>447.48274773873635</v>
      </c>
      <c r="Y20" s="10">
        <f>STDEV(Y2:Y16)</f>
        <v>90.97393242546119</v>
      </c>
      <c r="Z20" s="10">
        <f>STDEV(Z2:Z16)</f>
        <v>0</v>
      </c>
      <c r="AA20" s="3">
        <f>STDEV(AA2:AA16)</f>
        <v>0.18330082794087302</v>
      </c>
    </row>
    <row r="21" spans="1:27" ht="12.75">
      <c r="A21" s="15" t="s">
        <v>17</v>
      </c>
      <c r="B21" s="16"/>
      <c r="C21" s="3">
        <f aca="true" t="shared" si="12" ref="C21:N21">MIN(C2:C16)</f>
        <v>0.3439689312273506</v>
      </c>
      <c r="D21" s="3">
        <f t="shared" si="12"/>
        <v>0.35803705362424043</v>
      </c>
      <c r="E21" s="3">
        <f t="shared" si="12"/>
        <v>1.3</v>
      </c>
      <c r="F21" s="3">
        <f t="shared" si="12"/>
        <v>1.514728589</v>
      </c>
      <c r="G21" s="3">
        <f>MIN(G2:G16)</f>
        <v>2</v>
      </c>
      <c r="H21" s="10">
        <f t="shared" si="12"/>
        <v>3.578</v>
      </c>
      <c r="I21" s="3">
        <f t="shared" si="12"/>
        <v>-282.7</v>
      </c>
      <c r="J21" s="3">
        <f t="shared" si="12"/>
        <v>0.37063</v>
      </c>
      <c r="K21" s="3">
        <f t="shared" si="12"/>
        <v>0</v>
      </c>
      <c r="L21" s="3">
        <f t="shared" si="12"/>
        <v>0</v>
      </c>
      <c r="M21" s="3">
        <f t="shared" si="12"/>
        <v>0.26965</v>
      </c>
      <c r="N21" s="10" t="e">
        <f t="shared" si="12"/>
        <v>#DIV/0!</v>
      </c>
      <c r="O21" s="10"/>
      <c r="P21" s="10"/>
      <c r="Q21" s="10">
        <f aca="true" t="shared" si="13" ref="Q21:W21">MIN(Q2:Q16)</f>
        <v>57</v>
      </c>
      <c r="R21" s="10">
        <f t="shared" si="13"/>
        <v>11.642</v>
      </c>
      <c r="S21" s="10" t="e">
        <f t="shared" si="13"/>
        <v>#DIV/0!</v>
      </c>
      <c r="T21" s="10">
        <f t="shared" si="13"/>
        <v>58.60920168</v>
      </c>
      <c r="U21" s="10">
        <f t="shared" si="13"/>
        <v>9.688</v>
      </c>
      <c r="V21" s="10" t="e">
        <f t="shared" si="13"/>
        <v>#DIV/0!</v>
      </c>
      <c r="W21" s="10">
        <f t="shared" si="13"/>
        <v>8.28</v>
      </c>
      <c r="X21" s="10">
        <f>MIN(X2:X16)</f>
        <v>223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9.109520618</v>
      </c>
      <c r="D22" s="3">
        <f t="shared" si="14"/>
        <v>10.011634748260219</v>
      </c>
      <c r="E22" s="3">
        <f t="shared" si="14"/>
        <v>5.4</v>
      </c>
      <c r="F22" s="3">
        <f t="shared" si="14"/>
        <v>8.754549621</v>
      </c>
      <c r="G22" s="3">
        <f>MAX(G2:G16)</f>
        <v>3</v>
      </c>
      <c r="H22" s="10">
        <f t="shared" si="14"/>
        <v>63.25897059</v>
      </c>
      <c r="I22" s="3">
        <f t="shared" si="14"/>
        <v>-12.0329</v>
      </c>
      <c r="J22" s="3">
        <f t="shared" si="14"/>
        <v>5.90281</v>
      </c>
      <c r="K22" s="3">
        <f t="shared" si="14"/>
        <v>0</v>
      </c>
      <c r="L22" s="3">
        <f t="shared" si="14"/>
        <v>0.9796938297243685</v>
      </c>
      <c r="M22" s="3">
        <f t="shared" si="14"/>
        <v>0.9598</v>
      </c>
      <c r="N22" s="10" t="e">
        <f t="shared" si="14"/>
        <v>#DIV/0!</v>
      </c>
      <c r="O22" s="10"/>
      <c r="P22" s="10"/>
      <c r="Q22" s="10">
        <f aca="true" t="shared" si="15" ref="Q22:W22">MAX(Q2:Q16)</f>
        <v>111</v>
      </c>
      <c r="R22" s="10">
        <f t="shared" si="15"/>
        <v>16.22420968</v>
      </c>
      <c r="S22" s="10" t="e">
        <f t="shared" si="15"/>
        <v>#DIV/0!</v>
      </c>
      <c r="T22" s="10">
        <f t="shared" si="15"/>
        <v>63.6</v>
      </c>
      <c r="U22" s="10">
        <f t="shared" si="15"/>
        <v>34.31</v>
      </c>
      <c r="V22" s="10" t="e">
        <f t="shared" si="15"/>
        <v>#DIV/0!</v>
      </c>
      <c r="W22" s="10">
        <f t="shared" si="15"/>
        <v>21.63</v>
      </c>
      <c r="X22" s="10">
        <f>MAX(X2:X16)</f>
        <v>1594</v>
      </c>
      <c r="Y22" s="10">
        <f>MAX(Y2:Y16)</f>
        <v>318.8</v>
      </c>
      <c r="Z22" s="10">
        <f>MAX(Z2:Z16)</f>
        <v>5</v>
      </c>
      <c r="AA22" s="3">
        <f>MAX(AA2:AA16)</f>
        <v>0.6376000000000001</v>
      </c>
    </row>
    <row r="23" spans="1:27" ht="12.75">
      <c r="A23" s="15" t="s">
        <v>16</v>
      </c>
      <c r="B23" s="16"/>
      <c r="C23" s="9">
        <f aca="true" t="shared" si="16" ref="C23:N23">COUNT(C2:C16)</f>
        <v>7</v>
      </c>
      <c r="D23" s="9">
        <f t="shared" si="16"/>
        <v>7</v>
      </c>
      <c r="E23" s="9">
        <f t="shared" si="16"/>
        <v>7</v>
      </c>
      <c r="F23" s="9">
        <f t="shared" si="16"/>
        <v>7</v>
      </c>
      <c r="G23" s="9">
        <f>COUNT(G2:G16)</f>
        <v>7</v>
      </c>
      <c r="H23" s="9">
        <f t="shared" si="16"/>
        <v>7</v>
      </c>
      <c r="I23" s="9">
        <f t="shared" si="16"/>
        <v>7</v>
      </c>
      <c r="J23" s="9">
        <f t="shared" si="16"/>
        <v>7</v>
      </c>
      <c r="K23" s="9">
        <f t="shared" si="16"/>
        <v>0</v>
      </c>
      <c r="L23" s="9">
        <f t="shared" si="16"/>
        <v>15</v>
      </c>
      <c r="M23" s="9">
        <f t="shared" si="16"/>
        <v>7</v>
      </c>
      <c r="N23" s="9">
        <f t="shared" si="16"/>
        <v>7</v>
      </c>
      <c r="O23" s="9"/>
      <c r="P23" s="9"/>
      <c r="Q23" s="9">
        <f aca="true" t="shared" si="17" ref="Q23:W23">COUNT(Q2:Q16)</f>
        <v>7</v>
      </c>
      <c r="R23" s="9">
        <f t="shared" si="17"/>
        <v>7</v>
      </c>
      <c r="S23" s="9">
        <f t="shared" si="17"/>
        <v>7</v>
      </c>
      <c r="T23" s="9">
        <f t="shared" si="17"/>
        <v>7</v>
      </c>
      <c r="U23" s="9">
        <f t="shared" si="17"/>
        <v>7</v>
      </c>
      <c r="V23" s="9">
        <f t="shared" si="17"/>
        <v>7</v>
      </c>
      <c r="W23" s="9">
        <f t="shared" si="17"/>
        <v>7</v>
      </c>
      <c r="X23" s="9">
        <f>COUNT(X2:X16)</f>
        <v>7</v>
      </c>
      <c r="Y23" s="9">
        <f>COUNT(Y2:Y16)</f>
        <v>15</v>
      </c>
      <c r="Z23" s="9">
        <f>COUNT(Z2:Z16)</f>
        <v>15</v>
      </c>
      <c r="AA23" s="9">
        <f>COUNT(AA2:AA16)</f>
        <v>15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28125" style="18" customWidth="1"/>
    <col min="3" max="3" width="14.421875" style="18" customWidth="1"/>
    <col min="4" max="4" width="15.71093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9.5742187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35</v>
      </c>
      <c r="B2" s="16" t="s">
        <v>43</v>
      </c>
      <c r="C2" s="39">
        <v>1.382285812</v>
      </c>
      <c r="D2" s="39">
        <v>1.497110154737354</v>
      </c>
      <c r="E2" s="10">
        <v>1.8</v>
      </c>
      <c r="F2" s="39">
        <v>3.465397067</v>
      </c>
      <c r="G2" s="10">
        <v>3</v>
      </c>
      <c r="H2" s="3">
        <v>36.87</v>
      </c>
      <c r="I2" s="29">
        <v>-183.081</v>
      </c>
      <c r="J2" s="29">
        <v>3.484067</v>
      </c>
      <c r="K2" s="8"/>
      <c r="L2" s="29">
        <f>SQRT(M2)</f>
        <v>0.9954898291795853</v>
      </c>
      <c r="M2" s="29">
        <v>0.991</v>
      </c>
      <c r="N2" s="11">
        <f>-I2/J2</f>
        <v>52.548070975672964</v>
      </c>
      <c r="O2" s="12">
        <v>1</v>
      </c>
      <c r="P2" s="12" t="s">
        <v>33</v>
      </c>
      <c r="Q2" s="20">
        <v>88</v>
      </c>
      <c r="R2" s="12">
        <v>12.831</v>
      </c>
      <c r="S2" s="12">
        <f>N2/R2</f>
        <v>4.095399499312054</v>
      </c>
      <c r="T2" s="12">
        <v>63.131</v>
      </c>
      <c r="U2" s="12">
        <v>25.5</v>
      </c>
      <c r="V2" s="12">
        <f>N2/U2</f>
        <v>2.0607086657126654</v>
      </c>
      <c r="W2" s="12">
        <v>16.358</v>
      </c>
      <c r="X2" s="25">
        <v>218</v>
      </c>
      <c r="Y2" s="25">
        <f>X2/Z2</f>
        <v>43.6</v>
      </c>
      <c r="Z2" s="25">
        <v>5</v>
      </c>
      <c r="AA2" s="46">
        <f>(X2/Z2)*0.005</f>
        <v>0.218</v>
      </c>
    </row>
    <row r="3" spans="1:27" ht="12.75">
      <c r="A3" s="44" t="s">
        <v>36</v>
      </c>
      <c r="B3" s="16" t="s">
        <v>43</v>
      </c>
      <c r="C3" s="39">
        <v>0.530905172</v>
      </c>
      <c r="D3" s="39">
        <v>0.5065595289604578</v>
      </c>
      <c r="E3" s="10">
        <v>1.4</v>
      </c>
      <c r="F3" s="39">
        <v>2.116868017</v>
      </c>
      <c r="G3" s="10">
        <v>3</v>
      </c>
      <c r="H3" s="3">
        <v>12.22</v>
      </c>
      <c r="I3" s="29">
        <v>-16.104</v>
      </c>
      <c r="J3" s="29">
        <v>0.45814</v>
      </c>
      <c r="K3" s="17"/>
      <c r="L3" s="29">
        <f>SQRT(M3)</f>
        <v>0.734819705778227</v>
      </c>
      <c r="M3" s="29">
        <v>0.53996</v>
      </c>
      <c r="N3" s="11">
        <f>-I3/J3</f>
        <v>35.15082725804339</v>
      </c>
      <c r="O3" s="12">
        <v>1</v>
      </c>
      <c r="P3" s="12" t="s">
        <v>33</v>
      </c>
      <c r="Q3" s="20">
        <v>82</v>
      </c>
      <c r="R3" s="12">
        <v>13.557</v>
      </c>
      <c r="S3" s="12">
        <f>N3/R3</f>
        <v>2.592817530282761</v>
      </c>
      <c r="T3" s="12">
        <v>61.82</v>
      </c>
      <c r="U3" s="12">
        <v>14.344</v>
      </c>
      <c r="V3" s="12">
        <f>N3/U3</f>
        <v>2.4505596247938786</v>
      </c>
      <c r="W3" s="12">
        <v>10.04</v>
      </c>
      <c r="X3" s="25">
        <v>731</v>
      </c>
      <c r="Y3" s="25">
        <f>X3/Z3</f>
        <v>146.2</v>
      </c>
      <c r="Z3" s="25">
        <v>5</v>
      </c>
      <c r="AA3" s="46">
        <f>(X3/Z3)*0.002</f>
        <v>0.2924</v>
      </c>
    </row>
    <row r="4" spans="1:27" ht="12.75">
      <c r="A4" s="44" t="s">
        <v>36</v>
      </c>
      <c r="B4" s="16" t="s">
        <v>43</v>
      </c>
      <c r="C4" s="39">
        <v>1.625787331</v>
      </c>
      <c r="D4" s="39">
        <v>1.5469863332330336</v>
      </c>
      <c r="E4" s="10">
        <v>4.8</v>
      </c>
      <c r="F4" s="39">
        <v>5.432200571</v>
      </c>
      <c r="G4" s="10">
        <v>2</v>
      </c>
      <c r="H4" s="3">
        <v>10.75</v>
      </c>
      <c r="I4" s="29">
        <v>-7.84281</v>
      </c>
      <c r="J4" s="29">
        <v>0.29919</v>
      </c>
      <c r="K4" s="17"/>
      <c r="L4" s="29">
        <f>SQRT(M4)</f>
        <v>0.23607202290826418</v>
      </c>
      <c r="M4" s="29">
        <v>0.05573</v>
      </c>
      <c r="N4" s="11">
        <f>-I4/J4</f>
        <v>26.213476386242856</v>
      </c>
      <c r="O4" s="12">
        <v>1</v>
      </c>
      <c r="P4" s="12" t="s">
        <v>33</v>
      </c>
      <c r="Q4" s="20">
        <v>103</v>
      </c>
      <c r="R4" s="12">
        <v>13.423</v>
      </c>
      <c r="S4" s="12">
        <f>N4/R4</f>
        <v>1.9528776269271293</v>
      </c>
      <c r="T4" s="12">
        <v>62.144</v>
      </c>
      <c r="U4" s="12">
        <v>25.774</v>
      </c>
      <c r="V4" s="12">
        <f>N4/U4</f>
        <v>1.017051151790287</v>
      </c>
      <c r="W4" s="12">
        <v>14.737</v>
      </c>
      <c r="X4" s="25">
        <v>584</v>
      </c>
      <c r="Y4" s="25">
        <f>X4/Z4</f>
        <v>116.8</v>
      </c>
      <c r="Z4" s="25">
        <v>5</v>
      </c>
      <c r="AA4" s="46">
        <f>(X4/Z4)*0.002</f>
        <v>0.2336</v>
      </c>
    </row>
    <row r="5" spans="1:27" ht="12.75">
      <c r="A5" s="44" t="s">
        <v>36</v>
      </c>
      <c r="B5" s="16" t="s">
        <v>43</v>
      </c>
      <c r="C5" s="39">
        <v>0.339091505</v>
      </c>
      <c r="D5" s="39">
        <v>0.344120131448932</v>
      </c>
      <c r="E5" s="10">
        <v>1.4</v>
      </c>
      <c r="F5" s="39">
        <v>1.585063065</v>
      </c>
      <c r="G5" s="10">
        <v>2</v>
      </c>
      <c r="H5" s="3">
        <v>22.658</v>
      </c>
      <c r="I5" s="29">
        <v>-32.5143</v>
      </c>
      <c r="J5" s="29">
        <v>0.83682</v>
      </c>
      <c r="K5" s="17"/>
      <c r="L5" s="29">
        <f>SQRT(M5)</f>
        <v>0.8483572360745206</v>
      </c>
      <c r="M5" s="29">
        <v>0.71971</v>
      </c>
      <c r="N5" s="11">
        <f>-I5/J5</f>
        <v>38.854592385459235</v>
      </c>
      <c r="O5" s="12">
        <v>1</v>
      </c>
      <c r="P5" s="12" t="s">
        <v>33</v>
      </c>
      <c r="Q5" s="20">
        <v>54</v>
      </c>
      <c r="R5" s="12">
        <v>10.766</v>
      </c>
      <c r="S5" s="12">
        <f>N5/R5</f>
        <v>3.6090091385342036</v>
      </c>
      <c r="T5" s="12">
        <v>65.4747</v>
      </c>
      <c r="U5" s="12">
        <v>9.448</v>
      </c>
      <c r="V5" s="12">
        <f>N5/U5</f>
        <v>4.112467441306015</v>
      </c>
      <c r="W5" s="12">
        <v>7.46469</v>
      </c>
      <c r="X5" s="25">
        <v>1600</v>
      </c>
      <c r="Y5" s="25">
        <f>X5/Z5</f>
        <v>320</v>
      </c>
      <c r="Z5" s="25">
        <v>5</v>
      </c>
      <c r="AA5" s="46">
        <f>(X5/Z5)*0.002</f>
        <v>0.64</v>
      </c>
    </row>
    <row r="6" spans="1:27" ht="12.75">
      <c r="A6" s="44" t="s">
        <v>36</v>
      </c>
      <c r="B6" s="16" t="s">
        <v>43</v>
      </c>
      <c r="C6" s="39">
        <v>2.147765519</v>
      </c>
      <c r="D6" s="39">
        <v>2.0697507211452906</v>
      </c>
      <c r="E6" s="10">
        <v>4.2</v>
      </c>
      <c r="F6" s="39">
        <v>6.691556196</v>
      </c>
      <c r="G6" s="10">
        <v>3</v>
      </c>
      <c r="H6" s="27">
        <v>40.97077586</v>
      </c>
      <c r="I6" s="29">
        <v>-199.66</v>
      </c>
      <c r="J6" s="29">
        <v>4.22383</v>
      </c>
      <c r="K6" s="17"/>
      <c r="L6" s="29">
        <f>SQRT(M6)</f>
        <v>0.8359425817602546</v>
      </c>
      <c r="M6" s="29">
        <v>0.6988</v>
      </c>
      <c r="N6" s="11">
        <f>-I6/J6</f>
        <v>47.26989485845784</v>
      </c>
      <c r="O6" s="12">
        <v>1</v>
      </c>
      <c r="P6" s="12" t="s">
        <v>33</v>
      </c>
      <c r="Q6" s="20">
        <v>115</v>
      </c>
      <c r="R6" s="26">
        <v>12.51540435</v>
      </c>
      <c r="S6" s="12">
        <f aca="true" t="shared" si="0" ref="S6:S16">N6/R6</f>
        <v>3.776937087810338</v>
      </c>
      <c r="T6" s="26">
        <v>56.96984914</v>
      </c>
      <c r="U6" s="12">
        <v>11.3</v>
      </c>
      <c r="V6" s="12">
        <f>N6/U6</f>
        <v>4.1831765361467115</v>
      </c>
      <c r="W6" s="26">
        <v>7.274094828</v>
      </c>
      <c r="X6" s="25">
        <v>464</v>
      </c>
      <c r="Y6" s="25">
        <f>X6/Z6</f>
        <v>92.8</v>
      </c>
      <c r="Z6" s="25">
        <v>5</v>
      </c>
      <c r="AA6" s="46">
        <f>(X6/Z6)*0.002</f>
        <v>0.1856</v>
      </c>
    </row>
    <row r="7" spans="1:27" ht="12.75">
      <c r="A7" s="44" t="s">
        <v>36</v>
      </c>
      <c r="B7" s="16" t="s">
        <v>43</v>
      </c>
      <c r="C7" s="3">
        <v>0.37330578961936933</v>
      </c>
      <c r="D7" s="3">
        <v>0.38611551746440936</v>
      </c>
      <c r="E7" s="10">
        <v>2</v>
      </c>
      <c r="F7" s="3">
        <v>4.426473261643797</v>
      </c>
      <c r="G7" s="10">
        <v>3</v>
      </c>
      <c r="H7" s="3">
        <v>48.24948780487805</v>
      </c>
      <c r="I7" s="29">
        <v>-218.8836622121</v>
      </c>
      <c r="J7" s="29">
        <v>4.2741003773</v>
      </c>
      <c r="K7" s="17"/>
      <c r="L7" s="29">
        <f aca="true" t="shared" si="1" ref="L7:L16">SQRT(M7)</f>
        <v>0.9678039922938942</v>
      </c>
      <c r="M7" s="29">
        <v>0.9366445675</v>
      </c>
      <c r="N7" s="11">
        <f aca="true" t="shared" si="2" ref="N7:N16">-I7/J7</f>
        <v>51.211633534533746</v>
      </c>
      <c r="O7" s="12">
        <v>1</v>
      </c>
      <c r="P7" s="12" t="s">
        <v>33</v>
      </c>
      <c r="Q7" s="20">
        <v>96</v>
      </c>
      <c r="R7" s="12">
        <v>13.153077816492441</v>
      </c>
      <c r="S7" s="12">
        <f t="shared" si="0"/>
        <v>3.8935095077382016</v>
      </c>
      <c r="T7" s="12">
        <v>62.50043902439024</v>
      </c>
      <c r="U7" s="12">
        <v>13.142</v>
      </c>
      <c r="V7" s="12">
        <f aca="true" t="shared" si="3" ref="V7:V16">N7/U7</f>
        <v>3.896791472723615</v>
      </c>
      <c r="W7" s="12">
        <v>10.456804878048777</v>
      </c>
      <c r="X7" s="25">
        <v>411</v>
      </c>
      <c r="Y7" s="25">
        <f aca="true" t="shared" si="4" ref="Y7:Y16">X7/Z7</f>
        <v>82.2</v>
      </c>
      <c r="Z7" s="25">
        <v>5</v>
      </c>
      <c r="AA7" s="46">
        <f aca="true" t="shared" si="5" ref="AA7:AA15">(X7/Z7)*0.002</f>
        <v>0.16440000000000002</v>
      </c>
    </row>
    <row r="8" spans="1:27" ht="12.75">
      <c r="A8" s="44" t="s">
        <v>52</v>
      </c>
      <c r="B8" s="16" t="s">
        <v>43</v>
      </c>
      <c r="C8" s="3">
        <v>0.6836831391589198</v>
      </c>
      <c r="D8" s="3">
        <v>0.6737873349458174</v>
      </c>
      <c r="E8" s="10">
        <v>1.3</v>
      </c>
      <c r="F8" s="3">
        <v>3.55167987297528</v>
      </c>
      <c r="G8" s="10">
        <v>2</v>
      </c>
      <c r="H8" s="10">
        <v>27.54436915887849</v>
      </c>
      <c r="I8" s="17">
        <v>-23.8774387727</v>
      </c>
      <c r="J8" s="17">
        <v>0.5119592679</v>
      </c>
      <c r="K8" s="17"/>
      <c r="L8" s="29">
        <f t="shared" si="1"/>
        <v>0.9354333477057573</v>
      </c>
      <c r="M8" s="29">
        <v>0.875035548</v>
      </c>
      <c r="N8" s="11">
        <f t="shared" si="2"/>
        <v>46.63933298960013</v>
      </c>
      <c r="O8" s="12">
        <v>1</v>
      </c>
      <c r="P8" s="12" t="s">
        <v>33</v>
      </c>
      <c r="Q8" s="20">
        <v>83</v>
      </c>
      <c r="R8" s="12">
        <v>13.971094793057398</v>
      </c>
      <c r="S8" s="12">
        <f t="shared" si="0"/>
        <v>3.3382733193376106</v>
      </c>
      <c r="T8" s="12">
        <v>72.01331775700932</v>
      </c>
      <c r="U8" s="12">
        <v>15.258</v>
      </c>
      <c r="V8" s="12">
        <f t="shared" si="3"/>
        <v>3.056713395569546</v>
      </c>
      <c r="W8" s="12">
        <v>13.232570093457946</v>
      </c>
      <c r="X8" s="25">
        <v>428</v>
      </c>
      <c r="Y8" s="25">
        <f t="shared" si="4"/>
        <v>85.6</v>
      </c>
      <c r="Z8" s="25">
        <v>5</v>
      </c>
      <c r="AA8" s="46">
        <f t="shared" si="5"/>
        <v>0.1712</v>
      </c>
    </row>
    <row r="9" spans="1:27" ht="12.75">
      <c r="A9" s="44"/>
      <c r="B9" s="16" t="s">
        <v>43</v>
      </c>
      <c r="C9" s="3"/>
      <c r="D9" s="3"/>
      <c r="E9" s="10"/>
      <c r="F9" s="3"/>
      <c r="G9" s="10"/>
      <c r="H9" s="10"/>
      <c r="I9" s="17"/>
      <c r="J9" s="17"/>
      <c r="K9" s="17"/>
      <c r="L9" s="29">
        <f t="shared" si="1"/>
        <v>0</v>
      </c>
      <c r="M9" s="29"/>
      <c r="N9" s="11" t="e">
        <f t="shared" si="2"/>
        <v>#DIV/0!</v>
      </c>
      <c r="O9" s="12">
        <v>1</v>
      </c>
      <c r="P9" s="12" t="s">
        <v>33</v>
      </c>
      <c r="Q9" s="20"/>
      <c r="R9" s="12"/>
      <c r="S9" s="12" t="e">
        <f t="shared" si="0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46">
        <f t="shared" si="5"/>
        <v>0</v>
      </c>
    </row>
    <row r="10" spans="1:27" ht="12.75">
      <c r="A10" s="44"/>
      <c r="B10" s="16" t="s">
        <v>43</v>
      </c>
      <c r="C10" s="3"/>
      <c r="D10" s="3"/>
      <c r="E10" s="10"/>
      <c r="F10" s="3"/>
      <c r="G10" s="10"/>
      <c r="H10" s="10"/>
      <c r="I10" s="17"/>
      <c r="J10" s="17"/>
      <c r="K10" s="17"/>
      <c r="L10" s="29">
        <f t="shared" si="1"/>
        <v>0</v>
      </c>
      <c r="M10" s="29"/>
      <c r="N10" s="11" t="e">
        <f t="shared" si="2"/>
        <v>#DIV/0!</v>
      </c>
      <c r="O10" s="12">
        <v>1</v>
      </c>
      <c r="P10" s="12" t="s">
        <v>33</v>
      </c>
      <c r="Q10" s="20"/>
      <c r="R10" s="12"/>
      <c r="S10" s="12" t="e">
        <f t="shared" si="0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46">
        <f t="shared" si="5"/>
        <v>0</v>
      </c>
    </row>
    <row r="11" spans="1:27" ht="12.75">
      <c r="A11" s="44"/>
      <c r="B11" s="16" t="s">
        <v>43</v>
      </c>
      <c r="C11" s="3"/>
      <c r="D11" s="3"/>
      <c r="E11" s="10"/>
      <c r="F11" s="3"/>
      <c r="G11" s="10"/>
      <c r="H11" s="10"/>
      <c r="I11" s="17"/>
      <c r="J11" s="17"/>
      <c r="K11" s="17"/>
      <c r="L11" s="29">
        <f t="shared" si="1"/>
        <v>0</v>
      </c>
      <c r="M11" s="29"/>
      <c r="N11" s="11" t="e">
        <f t="shared" si="2"/>
        <v>#DIV/0!</v>
      </c>
      <c r="O11" s="12">
        <v>1</v>
      </c>
      <c r="P11" s="12" t="s">
        <v>33</v>
      </c>
      <c r="Q11" s="20"/>
      <c r="R11" s="12"/>
      <c r="S11" s="12" t="e">
        <f t="shared" si="0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46">
        <f t="shared" si="5"/>
        <v>0</v>
      </c>
    </row>
    <row r="12" spans="1:27" ht="12.75">
      <c r="A12" s="44"/>
      <c r="B12" s="16" t="s">
        <v>43</v>
      </c>
      <c r="C12" s="3"/>
      <c r="D12" s="3"/>
      <c r="E12" s="10"/>
      <c r="F12" s="3"/>
      <c r="G12" s="10"/>
      <c r="H12" s="10"/>
      <c r="I12" s="17"/>
      <c r="J12" s="17"/>
      <c r="K12" s="17"/>
      <c r="L12" s="29">
        <f t="shared" si="1"/>
        <v>0</v>
      </c>
      <c r="M12" s="29"/>
      <c r="N12" s="11" t="e">
        <f t="shared" si="2"/>
        <v>#DIV/0!</v>
      </c>
      <c r="O12" s="12"/>
      <c r="P12" s="12" t="s">
        <v>33</v>
      </c>
      <c r="Q12" s="20"/>
      <c r="R12" s="12"/>
      <c r="S12" s="12" t="e">
        <f t="shared" si="0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46">
        <f t="shared" si="5"/>
        <v>0</v>
      </c>
    </row>
    <row r="13" spans="1:27" ht="12.75">
      <c r="A13" s="44"/>
      <c r="B13" s="16" t="s">
        <v>43</v>
      </c>
      <c r="C13" s="3"/>
      <c r="D13" s="3"/>
      <c r="E13" s="10"/>
      <c r="F13" s="3"/>
      <c r="G13" s="10"/>
      <c r="H13" s="10"/>
      <c r="I13" s="17"/>
      <c r="J13" s="17"/>
      <c r="K13" s="17"/>
      <c r="L13" s="29">
        <f t="shared" si="1"/>
        <v>0</v>
      </c>
      <c r="M13" s="29"/>
      <c r="N13" s="11" t="e">
        <f t="shared" si="2"/>
        <v>#DIV/0!</v>
      </c>
      <c r="O13" s="12"/>
      <c r="P13" s="12" t="s">
        <v>33</v>
      </c>
      <c r="Q13" s="20"/>
      <c r="R13" s="12"/>
      <c r="S13" s="12" t="e">
        <f t="shared" si="0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46">
        <f t="shared" si="5"/>
        <v>0</v>
      </c>
    </row>
    <row r="14" spans="1:27" ht="12.75">
      <c r="A14" s="44"/>
      <c r="B14" s="16" t="s">
        <v>43</v>
      </c>
      <c r="C14" s="3"/>
      <c r="D14" s="3"/>
      <c r="E14" s="10"/>
      <c r="F14" s="3"/>
      <c r="G14" s="10"/>
      <c r="H14" s="10"/>
      <c r="I14" s="17"/>
      <c r="J14" s="17"/>
      <c r="K14" s="17"/>
      <c r="L14" s="29">
        <f t="shared" si="1"/>
        <v>0</v>
      </c>
      <c r="M14" s="29"/>
      <c r="N14" s="11" t="e">
        <f t="shared" si="2"/>
        <v>#DIV/0!</v>
      </c>
      <c r="O14" s="12"/>
      <c r="P14" s="12" t="s">
        <v>33</v>
      </c>
      <c r="Q14" s="20"/>
      <c r="R14" s="12"/>
      <c r="S14" s="12" t="e">
        <f t="shared" si="0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46">
        <f t="shared" si="5"/>
        <v>0</v>
      </c>
    </row>
    <row r="15" spans="1:27" ht="12.75">
      <c r="A15" s="44"/>
      <c r="B15" s="16" t="s">
        <v>43</v>
      </c>
      <c r="C15" s="3"/>
      <c r="D15" s="3"/>
      <c r="E15" s="10"/>
      <c r="F15" s="3"/>
      <c r="G15" s="10"/>
      <c r="H15" s="10"/>
      <c r="I15" s="17"/>
      <c r="J15" s="17"/>
      <c r="K15" s="17"/>
      <c r="L15" s="29">
        <f t="shared" si="1"/>
        <v>0</v>
      </c>
      <c r="M15" s="29"/>
      <c r="N15" s="11" t="e">
        <f t="shared" si="2"/>
        <v>#DIV/0!</v>
      </c>
      <c r="O15" s="12"/>
      <c r="P15" s="12" t="s">
        <v>33</v>
      </c>
      <c r="Q15" s="20"/>
      <c r="R15" s="12"/>
      <c r="S15" s="12" t="e">
        <f t="shared" si="0"/>
        <v>#DIV/0!</v>
      </c>
      <c r="T15" s="12"/>
      <c r="U15" s="12"/>
      <c r="V15" s="12" t="e">
        <f t="shared" si="3"/>
        <v>#DIV/0!</v>
      </c>
      <c r="W15" s="12"/>
      <c r="X15" s="25"/>
      <c r="Y15" s="25">
        <f t="shared" si="4"/>
        <v>0</v>
      </c>
      <c r="Z15" s="25">
        <v>5</v>
      </c>
      <c r="AA15" s="46">
        <f t="shared" si="5"/>
        <v>0</v>
      </c>
    </row>
    <row r="16" spans="1:27" ht="12.75">
      <c r="A16" s="44"/>
      <c r="B16" s="16" t="s">
        <v>43</v>
      </c>
      <c r="C16" s="3"/>
      <c r="D16" s="3"/>
      <c r="E16" s="10"/>
      <c r="F16" s="3"/>
      <c r="G16" s="10"/>
      <c r="H16" s="10"/>
      <c r="I16" s="17"/>
      <c r="J16" s="17"/>
      <c r="K16" s="17"/>
      <c r="L16" s="29">
        <f t="shared" si="1"/>
        <v>0</v>
      </c>
      <c r="M16" s="29"/>
      <c r="N16" s="11" t="e">
        <f t="shared" si="2"/>
        <v>#DIV/0!</v>
      </c>
      <c r="O16" s="12"/>
      <c r="P16" s="12" t="s">
        <v>33</v>
      </c>
      <c r="Q16" s="20"/>
      <c r="R16" s="12"/>
      <c r="S16" s="12" t="e">
        <f t="shared" si="0"/>
        <v>#DIV/0!</v>
      </c>
      <c r="T16" s="12"/>
      <c r="U16" s="12"/>
      <c r="V16" s="12" t="e">
        <f t="shared" si="3"/>
        <v>#DIV/0!</v>
      </c>
      <c r="W16" s="12"/>
      <c r="X16" s="25"/>
      <c r="Y16" s="25">
        <f t="shared" si="4"/>
        <v>0</v>
      </c>
      <c r="Z16" s="25">
        <v>5</v>
      </c>
      <c r="AA16" s="46"/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1.0118320382540413</v>
      </c>
      <c r="D18" s="3">
        <f t="shared" si="6"/>
        <v>1.0034899602764706</v>
      </c>
      <c r="E18" s="3">
        <f t="shared" si="6"/>
        <v>2.4142857142857146</v>
      </c>
      <c r="F18" s="3">
        <f t="shared" si="6"/>
        <v>3.8956054358027252</v>
      </c>
      <c r="G18" s="10"/>
      <c r="H18" s="10">
        <f t="shared" si="6"/>
        <v>28.46609040339379</v>
      </c>
      <c r="I18" s="3">
        <f t="shared" si="6"/>
        <v>-97.42331585497142</v>
      </c>
      <c r="J18" s="3">
        <f t="shared" si="6"/>
        <v>2.0125866636</v>
      </c>
      <c r="K18" s="3" t="e">
        <f t="shared" si="6"/>
        <v>#DIV/0!</v>
      </c>
      <c r="L18" s="3">
        <f t="shared" si="6"/>
        <v>0.3702612477133668</v>
      </c>
      <c r="M18" s="3">
        <f t="shared" si="6"/>
        <v>0.6881257307857143</v>
      </c>
      <c r="N18" s="10" t="e">
        <f t="shared" si="6"/>
        <v>#DIV/0!</v>
      </c>
      <c r="O18" s="10"/>
      <c r="P18" s="10"/>
      <c r="Q18" s="10">
        <f aca="true" t="shared" si="7" ref="Q18:W18">AVERAGE(Q2:Q16)</f>
        <v>88.71428571428571</v>
      </c>
      <c r="R18" s="10">
        <f t="shared" si="7"/>
        <v>12.888082422792834</v>
      </c>
      <c r="S18" s="10" t="e">
        <f t="shared" si="7"/>
        <v>#DIV/0!</v>
      </c>
      <c r="T18" s="10">
        <f t="shared" si="7"/>
        <v>63.436186560199936</v>
      </c>
      <c r="U18" s="10">
        <f t="shared" si="7"/>
        <v>16.395142857142854</v>
      </c>
      <c r="V18" s="10" t="e">
        <f t="shared" si="7"/>
        <v>#DIV/0!</v>
      </c>
      <c r="W18" s="10">
        <f t="shared" si="7"/>
        <v>11.366165685643818</v>
      </c>
      <c r="X18" s="10">
        <f>AVERAGE(X2:X16)</f>
        <v>633.7142857142857</v>
      </c>
      <c r="Y18" s="10">
        <f>AVERAGE(Y2:Y16)</f>
        <v>59.14666666666666</v>
      </c>
      <c r="Z18" s="10">
        <f>AVERAGE(Z2:Z16)</f>
        <v>5</v>
      </c>
      <c r="AA18" s="3">
        <f>AVERAGE(AA2:AA16)</f>
        <v>0.13608571428571428</v>
      </c>
    </row>
    <row r="19" spans="1:27" ht="12.75">
      <c r="A19" s="15" t="s">
        <v>15</v>
      </c>
      <c r="B19" s="16"/>
      <c r="C19" s="3">
        <f aca="true" t="shared" si="8" ref="C19:N19">MEDIAN(C2:C16)</f>
        <v>0.6836831391589198</v>
      </c>
      <c r="D19" s="3">
        <f t="shared" si="8"/>
        <v>0.6737873349458174</v>
      </c>
      <c r="E19" s="3">
        <f t="shared" si="8"/>
        <v>1.8</v>
      </c>
      <c r="F19" s="3">
        <f t="shared" si="8"/>
        <v>3.55167987297528</v>
      </c>
      <c r="G19" s="10"/>
      <c r="H19" s="10">
        <f t="shared" si="8"/>
        <v>27.54436915887849</v>
      </c>
      <c r="I19" s="3">
        <f t="shared" si="8"/>
        <v>-32.5143</v>
      </c>
      <c r="J19" s="3">
        <f t="shared" si="8"/>
        <v>0.83682</v>
      </c>
      <c r="K19" s="3" t="e">
        <f t="shared" si="8"/>
        <v>#NUM!</v>
      </c>
      <c r="L19" s="3">
        <f t="shared" si="8"/>
        <v>0</v>
      </c>
      <c r="M19" s="3">
        <f t="shared" si="8"/>
        <v>0.71971</v>
      </c>
      <c r="N19" s="10" t="e">
        <f t="shared" si="8"/>
        <v>#DIV/0!</v>
      </c>
      <c r="O19" s="10"/>
      <c r="P19" s="10"/>
      <c r="Q19" s="10">
        <f aca="true" t="shared" si="9" ref="Q19:W19">MEDIAN(Q2:Q16)</f>
        <v>88</v>
      </c>
      <c r="R19" s="10">
        <f t="shared" si="9"/>
        <v>13.153077816492441</v>
      </c>
      <c r="S19" s="10" t="e">
        <f t="shared" si="9"/>
        <v>#DIV/0!</v>
      </c>
      <c r="T19" s="10">
        <f t="shared" si="9"/>
        <v>62.50043902439024</v>
      </c>
      <c r="U19" s="10">
        <f t="shared" si="9"/>
        <v>14.344</v>
      </c>
      <c r="V19" s="10" t="e">
        <f t="shared" si="9"/>
        <v>#DIV/0!</v>
      </c>
      <c r="W19" s="10">
        <f t="shared" si="9"/>
        <v>10.456804878048777</v>
      </c>
      <c r="X19" s="10">
        <f>MEDIAN(X2:X16)</f>
        <v>464</v>
      </c>
      <c r="Y19" s="10">
        <f>MEDIAN(Y2:Y16)</f>
        <v>0</v>
      </c>
      <c r="Z19" s="10">
        <f>MEDIAN(Z2:Z16)</f>
        <v>5</v>
      </c>
      <c r="AA19" s="3">
        <f>MEDIAN(AA2:AA16)</f>
        <v>0.08220000000000001</v>
      </c>
    </row>
    <row r="20" spans="1:27" ht="12.75">
      <c r="A20" s="15" t="s">
        <v>14</v>
      </c>
      <c r="B20" s="16"/>
      <c r="C20" s="3">
        <f aca="true" t="shared" si="10" ref="C20:N20">STDEV(C2:C16)</f>
        <v>0.7075532864024799</v>
      </c>
      <c r="D20" s="3">
        <f t="shared" si="10"/>
        <v>0.6889030728252582</v>
      </c>
      <c r="E20" s="3">
        <f t="shared" si="10"/>
        <v>1.4565124686828363</v>
      </c>
      <c r="F20" s="3">
        <f t="shared" si="10"/>
        <v>1.7919339086189634</v>
      </c>
      <c r="G20" s="10"/>
      <c r="H20" s="10">
        <f t="shared" si="10"/>
        <v>14.3222115633067</v>
      </c>
      <c r="I20" s="3">
        <f t="shared" si="10"/>
        <v>97.29839730666015</v>
      </c>
      <c r="J20" s="3">
        <f t="shared" si="10"/>
        <v>1.8777485692183624</v>
      </c>
      <c r="K20" s="3" t="e">
        <f t="shared" si="10"/>
        <v>#DIV/0!</v>
      </c>
      <c r="L20" s="3">
        <f t="shared" si="10"/>
        <v>0.4440462686739905</v>
      </c>
      <c r="M20" s="3">
        <f t="shared" si="10"/>
        <v>0.3192226665681572</v>
      </c>
      <c r="N20" s="10" t="e">
        <f t="shared" si="10"/>
        <v>#DIV/0!</v>
      </c>
      <c r="O20" s="10"/>
      <c r="P20" s="10"/>
      <c r="Q20" s="10">
        <f aca="true" t="shared" si="11" ref="Q20:W20">STDEV(Q2:Q16)</f>
        <v>19.28483243133738</v>
      </c>
      <c r="R20" s="10">
        <f t="shared" si="11"/>
        <v>1.0505639001974727</v>
      </c>
      <c r="S20" s="10" t="e">
        <f t="shared" si="11"/>
        <v>#DIV/0!</v>
      </c>
      <c r="T20" s="10">
        <f t="shared" si="11"/>
        <v>4.5604605694753575</v>
      </c>
      <c r="U20" s="10">
        <f t="shared" si="11"/>
        <v>6.59757378204472</v>
      </c>
      <c r="V20" s="10" t="e">
        <f t="shared" si="11"/>
        <v>#DIV/0!</v>
      </c>
      <c r="W20" s="10">
        <f t="shared" si="11"/>
        <v>3.5193893443832405</v>
      </c>
      <c r="X20" s="10">
        <f>STDEV(X2:X16)</f>
        <v>454.45671384842007</v>
      </c>
      <c r="Y20" s="10">
        <f>STDEV(Y2:Y16)</f>
        <v>88.45449085479466</v>
      </c>
      <c r="Z20" s="10">
        <f>STDEV(Z2:Z16)</f>
        <v>0</v>
      </c>
      <c r="AA20" s="3">
        <f>STDEV(AA2:AA16)</f>
        <v>0.1815964200644379</v>
      </c>
    </row>
    <row r="21" spans="1:27" ht="12.75">
      <c r="A21" s="15" t="s">
        <v>17</v>
      </c>
      <c r="B21" s="16"/>
      <c r="C21" s="3">
        <f aca="true" t="shared" si="12" ref="C21:N21">MIN(C2:C16)</f>
        <v>0.339091505</v>
      </c>
      <c r="D21" s="3">
        <f t="shared" si="12"/>
        <v>0.344120131448932</v>
      </c>
      <c r="E21" s="3">
        <f t="shared" si="12"/>
        <v>1.3</v>
      </c>
      <c r="F21" s="3">
        <f t="shared" si="12"/>
        <v>1.585063065</v>
      </c>
      <c r="G21" s="3">
        <f>MIN(G2:G16)</f>
        <v>2</v>
      </c>
      <c r="H21" s="10">
        <f t="shared" si="12"/>
        <v>10.75</v>
      </c>
      <c r="I21" s="3">
        <f t="shared" si="12"/>
        <v>-218.8836622121</v>
      </c>
      <c r="J21" s="3">
        <f t="shared" si="12"/>
        <v>0.29919</v>
      </c>
      <c r="K21" s="3">
        <f t="shared" si="12"/>
        <v>0</v>
      </c>
      <c r="L21" s="3">
        <f t="shared" si="12"/>
        <v>0</v>
      </c>
      <c r="M21" s="3">
        <f t="shared" si="12"/>
        <v>0.05573</v>
      </c>
      <c r="N21" s="10" t="e">
        <f t="shared" si="12"/>
        <v>#DIV/0!</v>
      </c>
      <c r="O21" s="10"/>
      <c r="P21" s="10"/>
      <c r="Q21" s="10">
        <f aca="true" t="shared" si="13" ref="Q21:W21">MIN(Q2:Q16)</f>
        <v>54</v>
      </c>
      <c r="R21" s="10">
        <f t="shared" si="13"/>
        <v>10.766</v>
      </c>
      <c r="S21" s="10" t="e">
        <f t="shared" si="13"/>
        <v>#DIV/0!</v>
      </c>
      <c r="T21" s="10">
        <f t="shared" si="13"/>
        <v>56.96984914</v>
      </c>
      <c r="U21" s="10">
        <f t="shared" si="13"/>
        <v>9.448</v>
      </c>
      <c r="V21" s="10" t="e">
        <f t="shared" si="13"/>
        <v>#DIV/0!</v>
      </c>
      <c r="W21" s="10">
        <f t="shared" si="13"/>
        <v>7.274094828</v>
      </c>
      <c r="X21" s="10">
        <f>MIN(X2:X16)</f>
        <v>218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2.147765519</v>
      </c>
      <c r="D22" s="3">
        <f t="shared" si="14"/>
        <v>2.0697507211452906</v>
      </c>
      <c r="E22" s="3">
        <f t="shared" si="14"/>
        <v>4.8</v>
      </c>
      <c r="F22" s="3">
        <f t="shared" si="14"/>
        <v>6.691556196</v>
      </c>
      <c r="G22" s="3">
        <f>MAX(G2:G16)</f>
        <v>3</v>
      </c>
      <c r="H22" s="10">
        <f t="shared" si="14"/>
        <v>48.24948780487805</v>
      </c>
      <c r="I22" s="3">
        <f t="shared" si="14"/>
        <v>-7.84281</v>
      </c>
      <c r="J22" s="3">
        <f t="shared" si="14"/>
        <v>4.2741003773</v>
      </c>
      <c r="K22" s="3">
        <f t="shared" si="14"/>
        <v>0</v>
      </c>
      <c r="L22" s="3">
        <f t="shared" si="14"/>
        <v>0.9954898291795853</v>
      </c>
      <c r="M22" s="3">
        <f t="shared" si="14"/>
        <v>0.991</v>
      </c>
      <c r="N22" s="10" t="e">
        <f t="shared" si="14"/>
        <v>#DIV/0!</v>
      </c>
      <c r="O22" s="10"/>
      <c r="P22" s="10"/>
      <c r="Q22" s="10">
        <f aca="true" t="shared" si="15" ref="Q22:W22">MAX(Q2:Q16)</f>
        <v>115</v>
      </c>
      <c r="R22" s="10">
        <f t="shared" si="15"/>
        <v>13.971094793057398</v>
      </c>
      <c r="S22" s="10" t="e">
        <f t="shared" si="15"/>
        <v>#DIV/0!</v>
      </c>
      <c r="T22" s="10">
        <f t="shared" si="15"/>
        <v>72.01331775700932</v>
      </c>
      <c r="U22" s="10">
        <f t="shared" si="15"/>
        <v>25.774</v>
      </c>
      <c r="V22" s="10" t="e">
        <f t="shared" si="15"/>
        <v>#DIV/0!</v>
      </c>
      <c r="W22" s="10">
        <f t="shared" si="15"/>
        <v>16.358</v>
      </c>
      <c r="X22" s="10">
        <f>MAX(X2:X16)</f>
        <v>1600</v>
      </c>
      <c r="Y22" s="10">
        <f>MAX(Y2:Y16)</f>
        <v>320</v>
      </c>
      <c r="Z22" s="10">
        <f>MAX(Z2:Z16)</f>
        <v>5</v>
      </c>
      <c r="AA22" s="3">
        <f>MAX(AA2:AA16)</f>
        <v>0.64</v>
      </c>
    </row>
    <row r="23" spans="1:27" ht="12.75">
      <c r="A23" s="15" t="s">
        <v>16</v>
      </c>
      <c r="B23" s="16"/>
      <c r="C23" s="9">
        <f aca="true" t="shared" si="16" ref="C23:N23">COUNT(C2:C16)</f>
        <v>7</v>
      </c>
      <c r="D23" s="9">
        <f t="shared" si="16"/>
        <v>7</v>
      </c>
      <c r="E23" s="9">
        <f t="shared" si="16"/>
        <v>7</v>
      </c>
      <c r="F23" s="9">
        <f t="shared" si="16"/>
        <v>7</v>
      </c>
      <c r="G23" s="9">
        <f>COUNT(G2:G16)</f>
        <v>7</v>
      </c>
      <c r="H23" s="9">
        <f t="shared" si="16"/>
        <v>7</v>
      </c>
      <c r="I23" s="9">
        <f t="shared" si="16"/>
        <v>7</v>
      </c>
      <c r="J23" s="9">
        <f t="shared" si="16"/>
        <v>7</v>
      </c>
      <c r="K23" s="9">
        <f t="shared" si="16"/>
        <v>0</v>
      </c>
      <c r="L23" s="9">
        <f t="shared" si="16"/>
        <v>15</v>
      </c>
      <c r="M23" s="9">
        <f t="shared" si="16"/>
        <v>7</v>
      </c>
      <c r="N23" s="9">
        <f t="shared" si="16"/>
        <v>7</v>
      </c>
      <c r="O23" s="9"/>
      <c r="P23" s="9"/>
      <c r="Q23" s="9">
        <f aca="true" t="shared" si="17" ref="Q23:W23">COUNT(Q2:Q16)</f>
        <v>7</v>
      </c>
      <c r="R23" s="9">
        <f t="shared" si="17"/>
        <v>7</v>
      </c>
      <c r="S23" s="9">
        <f t="shared" si="17"/>
        <v>7</v>
      </c>
      <c r="T23" s="9">
        <f t="shared" si="17"/>
        <v>7</v>
      </c>
      <c r="U23" s="9">
        <f t="shared" si="17"/>
        <v>7</v>
      </c>
      <c r="V23" s="9">
        <f t="shared" si="17"/>
        <v>7</v>
      </c>
      <c r="W23" s="9">
        <f t="shared" si="17"/>
        <v>7</v>
      </c>
      <c r="X23" s="9">
        <f>COUNT(X2:X16)</f>
        <v>7</v>
      </c>
      <c r="Y23" s="9">
        <f>COUNT(Y2:Y16)</f>
        <v>15</v>
      </c>
      <c r="Z23" s="9">
        <f>COUNT(Z2:Z16)</f>
        <v>15</v>
      </c>
      <c r="AA23" s="9">
        <f>COUNT(AA2:AA16)</f>
        <v>14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9.421875" style="18" bestFit="1" customWidth="1"/>
    <col min="3" max="3" width="13.00390625" style="18" customWidth="1"/>
    <col min="4" max="4" width="14.0039062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37</v>
      </c>
      <c r="B2" s="16" t="s">
        <v>44</v>
      </c>
      <c r="C2" s="39">
        <v>0.938132828</v>
      </c>
      <c r="D2" s="39">
        <v>0.8099924171197831</v>
      </c>
      <c r="E2" s="10">
        <v>1.2</v>
      </c>
      <c r="F2" s="39">
        <v>2.937716509</v>
      </c>
      <c r="G2" s="10">
        <v>3</v>
      </c>
      <c r="H2" s="3">
        <v>31.4227</v>
      </c>
      <c r="I2" s="29">
        <v>-73.2289</v>
      </c>
      <c r="J2" s="29">
        <v>1.70969</v>
      </c>
      <c r="K2" s="8"/>
      <c r="L2" s="29">
        <f>SQRT(M2)</f>
        <v>0.8272665833937691</v>
      </c>
      <c r="M2" s="29">
        <v>0.68437</v>
      </c>
      <c r="N2" s="11">
        <f>-I2/J2</f>
        <v>42.83168293667273</v>
      </c>
      <c r="O2" s="12">
        <v>1</v>
      </c>
      <c r="P2" s="12" t="s">
        <v>33</v>
      </c>
      <c r="Q2" s="20">
        <v>93</v>
      </c>
      <c r="R2" s="12">
        <v>15.913</v>
      </c>
      <c r="S2" s="12">
        <f>N2/R2</f>
        <v>2.6916158446975884</v>
      </c>
      <c r="T2" s="12">
        <v>61.21</v>
      </c>
      <c r="U2" s="12">
        <v>30.914</v>
      </c>
      <c r="V2" s="12">
        <f>N2/U2</f>
        <v>1.385510866813506</v>
      </c>
      <c r="W2" s="12">
        <v>19.324</v>
      </c>
      <c r="X2" s="25">
        <v>210</v>
      </c>
      <c r="Y2" s="25">
        <f>X2/Z2</f>
        <v>42</v>
      </c>
      <c r="Z2" s="25">
        <v>5</v>
      </c>
      <c r="AA2" s="46">
        <f>(X2/Z2)*0.005</f>
        <v>0.21</v>
      </c>
    </row>
    <row r="3" spans="1:27" ht="12.75">
      <c r="A3" s="44" t="s">
        <v>37</v>
      </c>
      <c r="B3" s="16" t="s">
        <v>44</v>
      </c>
      <c r="C3" s="39">
        <v>0.599549793</v>
      </c>
      <c r="D3" s="39">
        <v>0.6184625024122095</v>
      </c>
      <c r="E3" s="10">
        <v>0.9</v>
      </c>
      <c r="F3" s="39">
        <v>3.434361805</v>
      </c>
      <c r="G3" s="10">
        <v>2</v>
      </c>
      <c r="H3" s="3">
        <v>68.022</v>
      </c>
      <c r="I3" s="29">
        <v>-195.6767</v>
      </c>
      <c r="J3" s="29">
        <v>4.738</v>
      </c>
      <c r="K3" s="17"/>
      <c r="L3" s="29">
        <f>SQRT(M3)</f>
        <v>0.9879271228182775</v>
      </c>
      <c r="M3" s="29">
        <v>0.976</v>
      </c>
      <c r="N3" s="11">
        <f>-I3/J3</f>
        <v>41.29943013929928</v>
      </c>
      <c r="O3" s="12">
        <v>1</v>
      </c>
      <c r="P3" s="12" t="s">
        <v>33</v>
      </c>
      <c r="Q3" s="20">
        <v>108</v>
      </c>
      <c r="R3" s="12">
        <v>13.72</v>
      </c>
      <c r="S3" s="12">
        <f>N3/R3</f>
        <v>3.0101625465961575</v>
      </c>
      <c r="T3" s="12">
        <v>55.7</v>
      </c>
      <c r="U3" s="12">
        <v>30.034</v>
      </c>
      <c r="V3" s="12">
        <f>N3/U3</f>
        <v>1.3750892368415557</v>
      </c>
      <c r="W3" s="12">
        <v>19.48</v>
      </c>
      <c r="X3" s="25">
        <v>474</v>
      </c>
      <c r="Y3" s="25">
        <f>X3/Z3</f>
        <v>94.8</v>
      </c>
      <c r="Z3" s="25">
        <v>5</v>
      </c>
      <c r="AA3" s="46">
        <f>(X3/Z3)*0.002</f>
        <v>0.1896</v>
      </c>
    </row>
    <row r="4" spans="1:27" ht="12.75">
      <c r="A4" s="44" t="s">
        <v>37</v>
      </c>
      <c r="B4" s="16" t="s">
        <v>44</v>
      </c>
      <c r="C4" s="39">
        <v>1.019767591</v>
      </c>
      <c r="D4" s="39">
        <v>0.9050220866137829</v>
      </c>
      <c r="E4" s="10">
        <v>1.8</v>
      </c>
      <c r="F4" s="39">
        <v>3.257273831</v>
      </c>
      <c r="G4" s="10">
        <v>3</v>
      </c>
      <c r="H4" s="3">
        <v>30.5555</v>
      </c>
      <c r="I4" s="29">
        <v>-22.4542</v>
      </c>
      <c r="J4" s="29">
        <v>1.03614</v>
      </c>
      <c r="K4" s="17"/>
      <c r="L4" s="29">
        <f>SQRT(M4)</f>
        <v>0.4548296384361951</v>
      </c>
      <c r="M4" s="29">
        <v>0.20687</v>
      </c>
      <c r="N4" s="11">
        <f>-I4/J4</f>
        <v>21.671009709112667</v>
      </c>
      <c r="O4" s="12">
        <v>1</v>
      </c>
      <c r="P4" s="12" t="s">
        <v>33</v>
      </c>
      <c r="Q4" s="20">
        <v>84</v>
      </c>
      <c r="R4" s="12">
        <v>8.729</v>
      </c>
      <c r="S4" s="12">
        <f>N4/R4</f>
        <v>2.48264517231214</v>
      </c>
      <c r="T4" s="12">
        <v>58.16</v>
      </c>
      <c r="U4" s="12">
        <v>12.698</v>
      </c>
      <c r="V4" s="12">
        <f>N4/U4</f>
        <v>1.7066474806357432</v>
      </c>
      <c r="W4" s="12">
        <v>6.957</v>
      </c>
      <c r="X4" s="25">
        <v>874</v>
      </c>
      <c r="Y4" s="25">
        <f>X4/Z4</f>
        <v>174.8</v>
      </c>
      <c r="Z4" s="25">
        <v>5</v>
      </c>
      <c r="AA4" s="46">
        <f>(X4/Z4)*0.002</f>
        <v>0.3496</v>
      </c>
    </row>
    <row r="5" spans="1:27" ht="12.75">
      <c r="A5" s="44" t="s">
        <v>37</v>
      </c>
      <c r="B5" s="16" t="s">
        <v>44</v>
      </c>
      <c r="C5" s="39">
        <v>1.050292483</v>
      </c>
      <c r="D5" s="39">
        <v>1.049142646699619</v>
      </c>
      <c r="E5" s="10">
        <v>4.2</v>
      </c>
      <c r="F5" s="39">
        <v>3.757654547</v>
      </c>
      <c r="G5" s="10">
        <v>2</v>
      </c>
      <c r="H5" s="3">
        <v>14.62</v>
      </c>
      <c r="I5" s="29">
        <v>-24.4496</v>
      </c>
      <c r="J5" s="29">
        <v>0.64747</v>
      </c>
      <c r="K5" s="17"/>
      <c r="L5" s="29">
        <f>SQRT(M5)</f>
        <v>0.5386464517659055</v>
      </c>
      <c r="M5" s="29">
        <v>0.29014</v>
      </c>
      <c r="N5" s="11">
        <f>-I5/J5</f>
        <v>37.76174957913108</v>
      </c>
      <c r="O5" s="12">
        <v>1</v>
      </c>
      <c r="P5" s="12" t="s">
        <v>33</v>
      </c>
      <c r="Q5" s="20">
        <v>57</v>
      </c>
      <c r="R5" s="12">
        <v>11.426</v>
      </c>
      <c r="S5" s="12">
        <f>N5/R5</f>
        <v>3.3048966899292034</v>
      </c>
      <c r="T5" s="12">
        <v>59.776</v>
      </c>
      <c r="U5" s="12">
        <v>9.402</v>
      </c>
      <c r="V5" s="12">
        <f>N5/U5</f>
        <v>4.016352858873759</v>
      </c>
      <c r="W5" s="12">
        <v>8.2846</v>
      </c>
      <c r="X5" s="25">
        <v>1575</v>
      </c>
      <c r="Y5" s="25">
        <f>X5/Z5</f>
        <v>315</v>
      </c>
      <c r="Z5" s="25">
        <v>5</v>
      </c>
      <c r="AA5" s="46">
        <f>(X5/Z5)*0.002</f>
        <v>0.63</v>
      </c>
    </row>
    <row r="6" spans="1:27" ht="12.75">
      <c r="A6" s="44" t="s">
        <v>37</v>
      </c>
      <c r="B6" s="16" t="s">
        <v>44</v>
      </c>
      <c r="C6" s="39">
        <v>2.402453923</v>
      </c>
      <c r="D6" s="39">
        <v>2.406795439328646</v>
      </c>
      <c r="E6" s="10">
        <v>3.8</v>
      </c>
      <c r="F6" s="39">
        <v>4.721748377</v>
      </c>
      <c r="G6" s="10">
        <v>3</v>
      </c>
      <c r="H6" s="27">
        <v>31.32356401</v>
      </c>
      <c r="I6" s="29">
        <v>-61.3434</v>
      </c>
      <c r="J6" s="29">
        <v>1.6154</v>
      </c>
      <c r="K6" s="17"/>
      <c r="L6" s="29">
        <f>SQRT(M6)</f>
        <v>0.5530732320407489</v>
      </c>
      <c r="M6" s="29">
        <v>0.30589</v>
      </c>
      <c r="N6" s="11">
        <f>-I6/J6</f>
        <v>37.974124055961376</v>
      </c>
      <c r="O6" s="12">
        <v>1</v>
      </c>
      <c r="P6" s="12" t="s">
        <v>33</v>
      </c>
      <c r="Q6" s="20">
        <v>111</v>
      </c>
      <c r="R6" s="26">
        <v>14.7295683</v>
      </c>
      <c r="S6" s="12">
        <f>N6/R6</f>
        <v>2.578088052720552</v>
      </c>
      <c r="T6" s="26">
        <v>57.36472318</v>
      </c>
      <c r="U6" s="12">
        <v>12.45</v>
      </c>
      <c r="V6" s="12">
        <f>N6/U6</f>
        <v>3.0501304462619583</v>
      </c>
      <c r="W6" s="26">
        <v>9.093408304</v>
      </c>
      <c r="X6" s="25">
        <v>578</v>
      </c>
      <c r="Y6" s="25">
        <f>X6/Z6</f>
        <v>115.6</v>
      </c>
      <c r="Z6" s="25">
        <v>5</v>
      </c>
      <c r="AA6" s="46">
        <f>(X6/Z6)*0.002</f>
        <v>0.2312</v>
      </c>
    </row>
    <row r="7" spans="1:27" ht="12.75">
      <c r="A7" s="44" t="s">
        <v>37</v>
      </c>
      <c r="B7" s="16" t="s">
        <v>44</v>
      </c>
      <c r="C7" s="3">
        <v>1.6004129112376826</v>
      </c>
      <c r="D7" s="3">
        <v>1.6051554182348038</v>
      </c>
      <c r="E7" s="10">
        <v>2.6</v>
      </c>
      <c r="F7" s="3">
        <v>3.8204015412459795</v>
      </c>
      <c r="G7" s="10">
        <v>2</v>
      </c>
      <c r="H7" s="3">
        <v>27.240445632798586</v>
      </c>
      <c r="I7" s="29">
        <v>-77.7489775289</v>
      </c>
      <c r="J7" s="29">
        <v>2.0548075896</v>
      </c>
      <c r="K7" s="17"/>
      <c r="L7" s="29">
        <f aca="true" t="shared" si="0" ref="L7:L16">SQRT(M7)</f>
        <v>0.6771996617689645</v>
      </c>
      <c r="M7" s="29">
        <v>0.4585993819</v>
      </c>
      <c r="N7" s="11">
        <f aca="true" t="shared" si="1" ref="N7:N16">-I7/J7</f>
        <v>37.83759507333484</v>
      </c>
      <c r="O7" s="12">
        <v>1</v>
      </c>
      <c r="P7" s="12" t="s">
        <v>33</v>
      </c>
      <c r="Q7" s="20">
        <v>102</v>
      </c>
      <c r="R7" s="12">
        <v>17.06165011459128</v>
      </c>
      <c r="S7" s="12">
        <f aca="true" t="shared" si="2" ref="S7:S16">N7/R7</f>
        <v>2.2176984535027935</v>
      </c>
      <c r="T7" s="12">
        <v>51.09452762923347</v>
      </c>
      <c r="U7" s="12">
        <v>20.926</v>
      </c>
      <c r="V7" s="12">
        <f aca="true" t="shared" si="3" ref="V7:V15">N7/U7</f>
        <v>1.8081618595687108</v>
      </c>
      <c r="W7" s="12">
        <v>19.72377896613192</v>
      </c>
      <c r="X7" s="25">
        <v>561</v>
      </c>
      <c r="Y7" s="25">
        <f aca="true" t="shared" si="4" ref="Y7:Y16">X7/Z7</f>
        <v>112.2</v>
      </c>
      <c r="Z7" s="25">
        <v>5</v>
      </c>
      <c r="AA7" s="46">
        <f aca="true" t="shared" si="5" ref="AA7:AA16">(X7/Z7)*0.002</f>
        <v>0.22440000000000002</v>
      </c>
    </row>
    <row r="8" spans="1:27" ht="12.75">
      <c r="A8" s="44" t="s">
        <v>37</v>
      </c>
      <c r="B8" s="16" t="s">
        <v>44</v>
      </c>
      <c r="C8" s="3">
        <v>0.9079417046687288</v>
      </c>
      <c r="D8" s="3">
        <v>0.8805657411731385</v>
      </c>
      <c r="E8" s="10">
        <v>2</v>
      </c>
      <c r="F8" s="3">
        <v>2.9455703306571976</v>
      </c>
      <c r="G8" s="10">
        <v>2</v>
      </c>
      <c r="H8" s="3">
        <v>11.765062111801244</v>
      </c>
      <c r="I8" s="29">
        <v>-23.8774387727</v>
      </c>
      <c r="J8" s="29">
        <v>0.5119592679</v>
      </c>
      <c r="K8" s="17"/>
      <c r="L8" s="29">
        <f t="shared" si="0"/>
        <v>0.9354333477057573</v>
      </c>
      <c r="M8" s="29">
        <v>0.875035548</v>
      </c>
      <c r="N8" s="11">
        <f t="shared" si="1"/>
        <v>46.63933298960013</v>
      </c>
      <c r="O8" s="12">
        <v>1</v>
      </c>
      <c r="P8" s="12" t="s">
        <v>33</v>
      </c>
      <c r="Q8" s="20">
        <v>79</v>
      </c>
      <c r="R8" s="12">
        <v>10.203601005619648</v>
      </c>
      <c r="S8" s="12">
        <f t="shared" si="2"/>
        <v>4.570869927578847</v>
      </c>
      <c r="T8" s="12">
        <v>69.61979813664594</v>
      </c>
      <c r="U8" s="12">
        <v>11.802</v>
      </c>
      <c r="V8" s="12">
        <f t="shared" si="3"/>
        <v>3.9518160472462402</v>
      </c>
      <c r="W8" s="12">
        <v>10.518819875776392</v>
      </c>
      <c r="X8" s="25">
        <v>644</v>
      </c>
      <c r="Y8" s="25">
        <f t="shared" si="4"/>
        <v>128.8</v>
      </c>
      <c r="Z8" s="25">
        <v>5</v>
      </c>
      <c r="AA8" s="46">
        <f t="shared" si="5"/>
        <v>0.25760000000000005</v>
      </c>
    </row>
    <row r="9" spans="1:27" ht="12.75">
      <c r="A9" s="44"/>
      <c r="B9" s="16" t="s">
        <v>44</v>
      </c>
      <c r="C9" s="3"/>
      <c r="D9" s="3"/>
      <c r="E9" s="10"/>
      <c r="F9" s="3"/>
      <c r="G9" s="10"/>
      <c r="H9" s="3"/>
      <c r="I9" s="29"/>
      <c r="J9" s="29"/>
      <c r="K9" s="17"/>
      <c r="L9" s="29">
        <f t="shared" si="0"/>
        <v>0</v>
      </c>
      <c r="M9" s="29"/>
      <c r="N9" s="11" t="e">
        <f t="shared" si="1"/>
        <v>#DIV/0!</v>
      </c>
      <c r="O9" s="12">
        <v>1</v>
      </c>
      <c r="P9" s="12" t="s">
        <v>33</v>
      </c>
      <c r="Q9" s="20"/>
      <c r="R9" s="12"/>
      <c r="S9" s="12" t="e">
        <f t="shared" si="2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46">
        <f t="shared" si="5"/>
        <v>0</v>
      </c>
    </row>
    <row r="10" spans="1:27" ht="12.75">
      <c r="A10" s="44"/>
      <c r="B10" s="16" t="s">
        <v>44</v>
      </c>
      <c r="C10" s="3"/>
      <c r="D10" s="3"/>
      <c r="E10" s="10"/>
      <c r="F10" s="3"/>
      <c r="G10" s="10"/>
      <c r="H10" s="3"/>
      <c r="I10" s="29"/>
      <c r="J10" s="29"/>
      <c r="K10" s="17"/>
      <c r="L10" s="29">
        <f t="shared" si="0"/>
        <v>0</v>
      </c>
      <c r="M10" s="29"/>
      <c r="N10" s="11" t="e">
        <f t="shared" si="1"/>
        <v>#DIV/0!</v>
      </c>
      <c r="O10" s="12">
        <v>1</v>
      </c>
      <c r="P10" s="12" t="s">
        <v>33</v>
      </c>
      <c r="Q10" s="20"/>
      <c r="R10" s="12"/>
      <c r="S10" s="12" t="e">
        <f t="shared" si="2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46">
        <f t="shared" si="5"/>
        <v>0</v>
      </c>
    </row>
    <row r="11" spans="1:27" ht="12.75">
      <c r="A11" s="44"/>
      <c r="B11" s="16" t="s">
        <v>44</v>
      </c>
      <c r="C11" s="3"/>
      <c r="D11" s="3"/>
      <c r="E11" s="10"/>
      <c r="F11" s="3"/>
      <c r="G11" s="10"/>
      <c r="H11" s="3"/>
      <c r="I11" s="29"/>
      <c r="J11" s="29"/>
      <c r="K11" s="17"/>
      <c r="L11" s="29">
        <f t="shared" si="0"/>
        <v>0</v>
      </c>
      <c r="M11" s="29"/>
      <c r="N11" s="11" t="e">
        <f t="shared" si="1"/>
        <v>#DIV/0!</v>
      </c>
      <c r="O11" s="12">
        <v>1</v>
      </c>
      <c r="P11" s="12" t="s">
        <v>33</v>
      </c>
      <c r="Q11" s="20"/>
      <c r="R11" s="12"/>
      <c r="S11" s="12" t="e">
        <f t="shared" si="2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46">
        <f t="shared" si="5"/>
        <v>0</v>
      </c>
    </row>
    <row r="12" spans="1:27" ht="12.75">
      <c r="A12" s="44"/>
      <c r="B12" s="16" t="s">
        <v>44</v>
      </c>
      <c r="C12" s="3"/>
      <c r="D12" s="3"/>
      <c r="E12" s="10"/>
      <c r="F12" s="3"/>
      <c r="G12" s="10"/>
      <c r="H12" s="3"/>
      <c r="I12" s="29"/>
      <c r="J12" s="29"/>
      <c r="K12" s="17"/>
      <c r="L12" s="29">
        <f t="shared" si="0"/>
        <v>0</v>
      </c>
      <c r="M12" s="29"/>
      <c r="N12" s="11" t="e">
        <f t="shared" si="1"/>
        <v>#DIV/0!</v>
      </c>
      <c r="O12" s="12"/>
      <c r="P12" s="12" t="s">
        <v>33</v>
      </c>
      <c r="Q12" s="20"/>
      <c r="R12" s="12"/>
      <c r="S12" s="12" t="e">
        <f t="shared" si="2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46">
        <f t="shared" si="5"/>
        <v>0</v>
      </c>
    </row>
    <row r="13" spans="1:27" ht="12.75">
      <c r="A13" s="44"/>
      <c r="B13" s="16" t="s">
        <v>44</v>
      </c>
      <c r="C13" s="3"/>
      <c r="D13" s="3"/>
      <c r="E13" s="10"/>
      <c r="F13" s="3"/>
      <c r="G13" s="10"/>
      <c r="H13" s="3"/>
      <c r="I13" s="29"/>
      <c r="J13" s="29"/>
      <c r="K13" s="17"/>
      <c r="L13" s="29">
        <f t="shared" si="0"/>
        <v>0</v>
      </c>
      <c r="M13" s="29"/>
      <c r="N13" s="11" t="e">
        <f t="shared" si="1"/>
        <v>#DIV/0!</v>
      </c>
      <c r="O13" s="12"/>
      <c r="P13" s="12" t="s">
        <v>33</v>
      </c>
      <c r="Q13" s="20"/>
      <c r="R13" s="12"/>
      <c r="S13" s="12" t="e">
        <f t="shared" si="2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46">
        <f t="shared" si="5"/>
        <v>0</v>
      </c>
    </row>
    <row r="14" spans="1:27" ht="12.75">
      <c r="A14" s="44"/>
      <c r="B14" s="16" t="s">
        <v>44</v>
      </c>
      <c r="C14" s="3"/>
      <c r="D14" s="3"/>
      <c r="E14" s="10"/>
      <c r="F14" s="3"/>
      <c r="G14" s="10"/>
      <c r="H14" s="3"/>
      <c r="I14" s="29"/>
      <c r="J14" s="29"/>
      <c r="K14" s="17"/>
      <c r="L14" s="29">
        <f t="shared" si="0"/>
        <v>0</v>
      </c>
      <c r="M14" s="29"/>
      <c r="N14" s="11" t="e">
        <f t="shared" si="1"/>
        <v>#DIV/0!</v>
      </c>
      <c r="O14" s="12"/>
      <c r="P14" s="12" t="s">
        <v>33</v>
      </c>
      <c r="Q14" s="20"/>
      <c r="R14" s="12"/>
      <c r="S14" s="12" t="e">
        <f t="shared" si="2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46">
        <f t="shared" si="5"/>
        <v>0</v>
      </c>
    </row>
    <row r="15" spans="1:27" ht="12.75">
      <c r="A15" s="44"/>
      <c r="B15" s="16" t="s">
        <v>44</v>
      </c>
      <c r="C15" s="3"/>
      <c r="D15" s="3"/>
      <c r="E15" s="10"/>
      <c r="F15" s="3"/>
      <c r="G15" s="10"/>
      <c r="H15" s="3"/>
      <c r="I15" s="29"/>
      <c r="J15" s="29"/>
      <c r="K15" s="17"/>
      <c r="L15" s="29">
        <f t="shared" si="0"/>
        <v>0</v>
      </c>
      <c r="M15" s="29"/>
      <c r="N15" s="11" t="e">
        <f t="shared" si="1"/>
        <v>#DIV/0!</v>
      </c>
      <c r="O15" s="12"/>
      <c r="P15" s="12" t="s">
        <v>33</v>
      </c>
      <c r="Q15" s="20"/>
      <c r="R15" s="12"/>
      <c r="S15" s="12" t="e">
        <f t="shared" si="2"/>
        <v>#DIV/0!</v>
      </c>
      <c r="T15" s="12"/>
      <c r="U15" s="12"/>
      <c r="V15" s="12" t="e">
        <f t="shared" si="3"/>
        <v>#DIV/0!</v>
      </c>
      <c r="W15" s="12"/>
      <c r="X15" s="25"/>
      <c r="Y15" s="25">
        <f t="shared" si="4"/>
        <v>0</v>
      </c>
      <c r="Z15" s="25">
        <v>5</v>
      </c>
      <c r="AA15" s="46">
        <f t="shared" si="5"/>
        <v>0</v>
      </c>
    </row>
    <row r="16" spans="1:27" ht="12.75">
      <c r="A16" s="44"/>
      <c r="B16" s="16" t="s">
        <v>44</v>
      </c>
      <c r="C16" s="3"/>
      <c r="D16" s="3"/>
      <c r="E16" s="10"/>
      <c r="F16" s="3"/>
      <c r="G16" s="10"/>
      <c r="H16" s="3"/>
      <c r="I16" s="29"/>
      <c r="J16" s="29"/>
      <c r="K16" s="17"/>
      <c r="L16" s="29">
        <f t="shared" si="0"/>
        <v>0</v>
      </c>
      <c r="M16" s="29"/>
      <c r="N16" s="11" t="e">
        <f t="shared" si="1"/>
        <v>#DIV/0!</v>
      </c>
      <c r="O16" s="12"/>
      <c r="P16" s="12" t="s">
        <v>33</v>
      </c>
      <c r="Q16" s="20"/>
      <c r="R16" s="12"/>
      <c r="S16" s="12" t="e">
        <f t="shared" si="2"/>
        <v>#DIV/0!</v>
      </c>
      <c r="T16" s="12"/>
      <c r="U16" s="12"/>
      <c r="V16" s="12"/>
      <c r="W16" s="12"/>
      <c r="X16" s="25"/>
      <c r="Y16" s="25" t="e">
        <f t="shared" si="4"/>
        <v>#DIV/0!</v>
      </c>
      <c r="Z16" s="25"/>
      <c r="AA16" s="46" t="e">
        <f t="shared" si="5"/>
        <v>#DIV/0!</v>
      </c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1.2169358905580587</v>
      </c>
      <c r="D18" s="3">
        <f t="shared" si="6"/>
        <v>1.1821623216545691</v>
      </c>
      <c r="E18" s="3">
        <f t="shared" si="6"/>
        <v>2.357142857142857</v>
      </c>
      <c r="F18" s="3">
        <f t="shared" si="6"/>
        <v>3.5535324201290246</v>
      </c>
      <c r="G18" s="10"/>
      <c r="H18" s="10">
        <f t="shared" si="6"/>
        <v>30.70703882208569</v>
      </c>
      <c r="I18" s="3">
        <f t="shared" si="6"/>
        <v>-68.39703090022856</v>
      </c>
      <c r="J18" s="3">
        <f t="shared" si="6"/>
        <v>1.7590666939285715</v>
      </c>
      <c r="K18" s="3" t="e">
        <f t="shared" si="6"/>
        <v>#DIV/0!</v>
      </c>
      <c r="L18" s="3">
        <f t="shared" si="6"/>
        <v>0.3316250691953079</v>
      </c>
      <c r="M18" s="3">
        <f t="shared" si="6"/>
        <v>0.5424149899857142</v>
      </c>
      <c r="N18" s="10" t="e">
        <f t="shared" si="6"/>
        <v>#DIV/0!</v>
      </c>
      <c r="O18" s="10"/>
      <c r="P18" s="10"/>
      <c r="Q18" s="10">
        <f aca="true" t="shared" si="7" ref="Q18:W18">AVERAGE(Q2:Q16)</f>
        <v>90.57142857142857</v>
      </c>
      <c r="R18" s="10">
        <f t="shared" si="7"/>
        <v>13.111831345744418</v>
      </c>
      <c r="S18" s="10" t="e">
        <f t="shared" si="7"/>
        <v>#DIV/0!</v>
      </c>
      <c r="T18" s="10">
        <f t="shared" si="7"/>
        <v>58.9892927065542</v>
      </c>
      <c r="U18" s="10">
        <f t="shared" si="7"/>
        <v>18.318</v>
      </c>
      <c r="V18" s="10" t="e">
        <f t="shared" si="7"/>
        <v>#DIV/0!</v>
      </c>
      <c r="W18" s="10">
        <f t="shared" si="7"/>
        <v>13.340229592272616</v>
      </c>
      <c r="X18" s="10">
        <f>AVERAGE(X2:X16)</f>
        <v>702.2857142857143</v>
      </c>
      <c r="Y18" s="10" t="e">
        <f>AVERAGE(Y2:Y16)</f>
        <v>#DIV/0!</v>
      </c>
      <c r="Z18" s="10">
        <f>AVERAGE(Z2:Z16)</f>
        <v>5</v>
      </c>
      <c r="AA18" s="3" t="e">
        <f>AVERAGE(AA2:AA16)</f>
        <v>#DIV/0!</v>
      </c>
    </row>
    <row r="19" spans="1:27" ht="12.75">
      <c r="A19" s="15" t="s">
        <v>15</v>
      </c>
      <c r="B19" s="16"/>
      <c r="C19" s="3">
        <f aca="true" t="shared" si="8" ref="C19:N19">MEDIAN(C2:C16)</f>
        <v>1.019767591</v>
      </c>
      <c r="D19" s="3">
        <f t="shared" si="8"/>
        <v>0.9050220866137829</v>
      </c>
      <c r="E19" s="3">
        <f t="shared" si="8"/>
        <v>2</v>
      </c>
      <c r="F19" s="3">
        <f t="shared" si="8"/>
        <v>3.434361805</v>
      </c>
      <c r="G19" s="10"/>
      <c r="H19" s="10">
        <f t="shared" si="8"/>
        <v>30.5555</v>
      </c>
      <c r="I19" s="3">
        <f t="shared" si="8"/>
        <v>-61.3434</v>
      </c>
      <c r="J19" s="3">
        <f t="shared" si="8"/>
        <v>1.6154</v>
      </c>
      <c r="K19" s="3" t="e">
        <f t="shared" si="8"/>
        <v>#NUM!</v>
      </c>
      <c r="L19" s="3">
        <f t="shared" si="8"/>
        <v>0</v>
      </c>
      <c r="M19" s="3">
        <f t="shared" si="8"/>
        <v>0.4585993819</v>
      </c>
      <c r="N19" s="10" t="e">
        <f t="shared" si="8"/>
        <v>#DIV/0!</v>
      </c>
      <c r="O19" s="10"/>
      <c r="P19" s="10"/>
      <c r="Q19" s="10">
        <f aca="true" t="shared" si="9" ref="Q19:W19">MEDIAN(Q2:Q16)</f>
        <v>93</v>
      </c>
      <c r="R19" s="10">
        <f t="shared" si="9"/>
        <v>13.72</v>
      </c>
      <c r="S19" s="10" t="e">
        <f t="shared" si="9"/>
        <v>#DIV/0!</v>
      </c>
      <c r="T19" s="10">
        <f t="shared" si="9"/>
        <v>58.16</v>
      </c>
      <c r="U19" s="10">
        <f t="shared" si="9"/>
        <v>12.698</v>
      </c>
      <c r="V19" s="10" t="e">
        <f t="shared" si="9"/>
        <v>#DIV/0!</v>
      </c>
      <c r="W19" s="10">
        <f t="shared" si="9"/>
        <v>10.518819875776392</v>
      </c>
      <c r="X19" s="10">
        <f>MEDIAN(X2:X16)</f>
        <v>578</v>
      </c>
      <c r="Y19" s="10" t="e">
        <f>MEDIAN(Y2:Y16)</f>
        <v>#DIV/0!</v>
      </c>
      <c r="Z19" s="10">
        <f>MEDIAN(Z2:Z16)</f>
        <v>5</v>
      </c>
      <c r="AA19" s="3" t="e">
        <f>MEDIAN(AA2:AA16)</f>
        <v>#DIV/0!</v>
      </c>
    </row>
    <row r="20" spans="1:27" ht="12.75">
      <c r="A20" s="15" t="s">
        <v>14</v>
      </c>
      <c r="B20" s="16"/>
      <c r="C20" s="3">
        <f aca="true" t="shared" si="10" ref="C20:N20">STDEV(C2:C16)</f>
        <v>0.6018758374629881</v>
      </c>
      <c r="D20" s="3">
        <f t="shared" si="10"/>
        <v>0.6218760323777884</v>
      </c>
      <c r="E20" s="3">
        <f t="shared" si="10"/>
        <v>1.2541360144964908</v>
      </c>
      <c r="F20" s="3">
        <f t="shared" si="10"/>
        <v>0.622954174097053</v>
      </c>
      <c r="G20" s="10"/>
      <c r="H20" s="10">
        <f t="shared" si="10"/>
        <v>18.361781567742913</v>
      </c>
      <c r="I20" s="3">
        <f t="shared" si="10"/>
        <v>61.08025897241773</v>
      </c>
      <c r="J20" s="3">
        <f t="shared" si="10"/>
        <v>1.4316733591061026</v>
      </c>
      <c r="K20" s="3" t="e">
        <f t="shared" si="10"/>
        <v>#DIV/0!</v>
      </c>
      <c r="L20" s="3">
        <f t="shared" si="10"/>
        <v>0.39163367833785234</v>
      </c>
      <c r="M20" s="3">
        <f t="shared" si="10"/>
        <v>0.30495514952046787</v>
      </c>
      <c r="N20" s="10" t="e">
        <f t="shared" si="10"/>
        <v>#DIV/0!</v>
      </c>
      <c r="O20" s="10"/>
      <c r="P20" s="10"/>
      <c r="Q20" s="10">
        <f aca="true" t="shared" si="11" ref="Q20:W20">STDEV(Q2:Q16)</f>
        <v>18.981193700231653</v>
      </c>
      <c r="R20" s="10">
        <f t="shared" si="11"/>
        <v>3.0806816817131777</v>
      </c>
      <c r="S20" s="10" t="e">
        <f t="shared" si="11"/>
        <v>#DIV/0!</v>
      </c>
      <c r="T20" s="10">
        <f t="shared" si="11"/>
        <v>5.70134208795263</v>
      </c>
      <c r="U20" s="10">
        <f t="shared" si="11"/>
        <v>9.043383142755076</v>
      </c>
      <c r="V20" s="10" t="e">
        <f t="shared" si="11"/>
        <v>#DIV/0!</v>
      </c>
      <c r="W20" s="10">
        <f t="shared" si="11"/>
        <v>5.867322586513816</v>
      </c>
      <c r="X20" s="10">
        <f>STDEV(X2:X16)</f>
        <v>432.89364139694266</v>
      </c>
      <c r="Y20" s="10" t="e">
        <f>STDEV(Y2:Y16)</f>
        <v>#DIV/0!</v>
      </c>
      <c r="Z20" s="10">
        <f>STDEV(Z2:Z16)</f>
        <v>0</v>
      </c>
      <c r="AA20" s="3" t="e">
        <f>STDEV(AA2:AA16)</f>
        <v>#DIV/0!</v>
      </c>
    </row>
    <row r="21" spans="1:27" ht="12.75">
      <c r="A21" s="15" t="s">
        <v>17</v>
      </c>
      <c r="B21" s="16"/>
      <c r="C21" s="3">
        <f aca="true" t="shared" si="12" ref="C21:N21">MIN(C2:C16)</f>
        <v>0.599549793</v>
      </c>
      <c r="D21" s="3">
        <f t="shared" si="12"/>
        <v>0.6184625024122095</v>
      </c>
      <c r="E21" s="3">
        <f t="shared" si="12"/>
        <v>0.9</v>
      </c>
      <c r="F21" s="3">
        <f t="shared" si="12"/>
        <v>2.937716509</v>
      </c>
      <c r="G21" s="3">
        <f>MIN(G2:G16)</f>
        <v>2</v>
      </c>
      <c r="H21" s="10">
        <f t="shared" si="12"/>
        <v>11.765062111801244</v>
      </c>
      <c r="I21" s="3">
        <f t="shared" si="12"/>
        <v>-195.6767</v>
      </c>
      <c r="J21" s="3">
        <f t="shared" si="12"/>
        <v>0.5119592679</v>
      </c>
      <c r="K21" s="3">
        <f t="shared" si="12"/>
        <v>0</v>
      </c>
      <c r="L21" s="3">
        <f t="shared" si="12"/>
        <v>0</v>
      </c>
      <c r="M21" s="3">
        <f t="shared" si="12"/>
        <v>0.20687</v>
      </c>
      <c r="N21" s="10" t="e">
        <f t="shared" si="12"/>
        <v>#DIV/0!</v>
      </c>
      <c r="O21" s="10"/>
      <c r="P21" s="10"/>
      <c r="Q21" s="10">
        <f aca="true" t="shared" si="13" ref="Q21:W21">MIN(Q2:Q16)</f>
        <v>57</v>
      </c>
      <c r="R21" s="10">
        <f t="shared" si="13"/>
        <v>8.729</v>
      </c>
      <c r="S21" s="10" t="e">
        <f t="shared" si="13"/>
        <v>#DIV/0!</v>
      </c>
      <c r="T21" s="10">
        <f t="shared" si="13"/>
        <v>51.09452762923347</v>
      </c>
      <c r="U21" s="10">
        <f t="shared" si="13"/>
        <v>9.402</v>
      </c>
      <c r="V21" s="10" t="e">
        <f t="shared" si="13"/>
        <v>#DIV/0!</v>
      </c>
      <c r="W21" s="10">
        <f t="shared" si="13"/>
        <v>6.957</v>
      </c>
      <c r="X21" s="10">
        <f>MIN(X2:X16)</f>
        <v>210</v>
      </c>
      <c r="Y21" s="10" t="e">
        <f>MIN(Y2:Y16)</f>
        <v>#DIV/0!</v>
      </c>
      <c r="Z21" s="10">
        <f>MIN(Z2:Z16)</f>
        <v>5</v>
      </c>
      <c r="AA21" s="3" t="e">
        <f>MIN(AA2:AA16)</f>
        <v>#DIV/0!</v>
      </c>
    </row>
    <row r="22" spans="1:27" ht="12.75">
      <c r="A22" s="15" t="s">
        <v>18</v>
      </c>
      <c r="B22" s="16"/>
      <c r="C22" s="3">
        <f aca="true" t="shared" si="14" ref="C22:N22">MAX(C2:C16)</f>
        <v>2.402453923</v>
      </c>
      <c r="D22" s="3">
        <f t="shared" si="14"/>
        <v>2.406795439328646</v>
      </c>
      <c r="E22" s="3">
        <f t="shared" si="14"/>
        <v>4.2</v>
      </c>
      <c r="F22" s="3">
        <f t="shared" si="14"/>
        <v>4.721748377</v>
      </c>
      <c r="G22" s="3">
        <f>MAX(G2:G16)</f>
        <v>3</v>
      </c>
      <c r="H22" s="10">
        <f t="shared" si="14"/>
        <v>68.022</v>
      </c>
      <c r="I22" s="3">
        <f t="shared" si="14"/>
        <v>-22.4542</v>
      </c>
      <c r="J22" s="3">
        <f t="shared" si="14"/>
        <v>4.738</v>
      </c>
      <c r="K22" s="3">
        <f t="shared" si="14"/>
        <v>0</v>
      </c>
      <c r="L22" s="3">
        <f t="shared" si="14"/>
        <v>0.9879271228182775</v>
      </c>
      <c r="M22" s="3">
        <f t="shared" si="14"/>
        <v>0.976</v>
      </c>
      <c r="N22" s="10" t="e">
        <f t="shared" si="14"/>
        <v>#DIV/0!</v>
      </c>
      <c r="O22" s="10"/>
      <c r="P22" s="10"/>
      <c r="Q22" s="10">
        <f aca="true" t="shared" si="15" ref="Q22:W22">MAX(Q2:Q16)</f>
        <v>111</v>
      </c>
      <c r="R22" s="10">
        <f t="shared" si="15"/>
        <v>17.06165011459128</v>
      </c>
      <c r="S22" s="10" t="e">
        <f t="shared" si="15"/>
        <v>#DIV/0!</v>
      </c>
      <c r="T22" s="10">
        <f t="shared" si="15"/>
        <v>69.61979813664594</v>
      </c>
      <c r="U22" s="10">
        <f t="shared" si="15"/>
        <v>30.914</v>
      </c>
      <c r="V22" s="10" t="e">
        <f t="shared" si="15"/>
        <v>#DIV/0!</v>
      </c>
      <c r="W22" s="10">
        <f t="shared" si="15"/>
        <v>19.72377896613192</v>
      </c>
      <c r="X22" s="10">
        <f>MAX(X2:X16)</f>
        <v>1575</v>
      </c>
      <c r="Y22" s="10" t="e">
        <f>MAX(Y2:Y16)</f>
        <v>#DIV/0!</v>
      </c>
      <c r="Z22" s="10">
        <f>MAX(Z2:Z16)</f>
        <v>5</v>
      </c>
      <c r="AA22" s="3" t="e">
        <f>MAX(AA2:AA16)</f>
        <v>#DIV/0!</v>
      </c>
    </row>
    <row r="23" spans="1:27" ht="12.75">
      <c r="A23" s="15" t="s">
        <v>16</v>
      </c>
      <c r="B23" s="16"/>
      <c r="C23" s="9">
        <f aca="true" t="shared" si="16" ref="C23:N23">COUNT(C2:C16)</f>
        <v>7</v>
      </c>
      <c r="D23" s="9">
        <f t="shared" si="16"/>
        <v>7</v>
      </c>
      <c r="E23" s="9">
        <f t="shared" si="16"/>
        <v>7</v>
      </c>
      <c r="F23" s="9">
        <f t="shared" si="16"/>
        <v>7</v>
      </c>
      <c r="G23" s="9">
        <f>COUNT(G2:G16)</f>
        <v>7</v>
      </c>
      <c r="H23" s="9">
        <f t="shared" si="16"/>
        <v>7</v>
      </c>
      <c r="I23" s="9">
        <f t="shared" si="16"/>
        <v>7</v>
      </c>
      <c r="J23" s="9">
        <f t="shared" si="16"/>
        <v>7</v>
      </c>
      <c r="K23" s="9">
        <f t="shared" si="16"/>
        <v>0</v>
      </c>
      <c r="L23" s="9">
        <f t="shared" si="16"/>
        <v>15</v>
      </c>
      <c r="M23" s="9">
        <f t="shared" si="16"/>
        <v>7</v>
      </c>
      <c r="N23" s="9">
        <f t="shared" si="16"/>
        <v>7</v>
      </c>
      <c r="O23" s="9"/>
      <c r="P23" s="9"/>
      <c r="Q23" s="9">
        <f aca="true" t="shared" si="17" ref="Q23:W23">COUNT(Q2:Q16)</f>
        <v>7</v>
      </c>
      <c r="R23" s="9">
        <f t="shared" si="17"/>
        <v>7</v>
      </c>
      <c r="S23" s="9">
        <f t="shared" si="17"/>
        <v>7</v>
      </c>
      <c r="T23" s="9">
        <f t="shared" si="17"/>
        <v>7</v>
      </c>
      <c r="U23" s="9">
        <f t="shared" si="17"/>
        <v>7</v>
      </c>
      <c r="V23" s="9">
        <f t="shared" si="17"/>
        <v>7</v>
      </c>
      <c r="W23" s="9">
        <f t="shared" si="17"/>
        <v>7</v>
      </c>
      <c r="X23" s="9">
        <f>COUNT(X2:X16)</f>
        <v>7</v>
      </c>
      <c r="Y23" s="9">
        <f>COUNT(Y2:Y16)</f>
        <v>14</v>
      </c>
      <c r="Z23" s="9">
        <f>COUNT(Z2:Z16)</f>
        <v>14</v>
      </c>
      <c r="AA23" s="9">
        <f>COUNT(AA2:AA16)</f>
        <v>14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140625" style="18" customWidth="1"/>
    <col min="3" max="3" width="15.00390625" style="18" customWidth="1"/>
    <col min="4" max="4" width="15.71093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37</v>
      </c>
      <c r="B2" s="16" t="s">
        <v>43</v>
      </c>
      <c r="C2" s="39">
        <v>0.657633314</v>
      </c>
      <c r="D2" s="39">
        <v>0.6003187969045896</v>
      </c>
      <c r="E2" s="10">
        <v>1</v>
      </c>
      <c r="F2" s="39">
        <v>1.787488107</v>
      </c>
      <c r="G2" s="10">
        <v>3</v>
      </c>
      <c r="H2" s="3">
        <v>30.78</v>
      </c>
      <c r="I2" s="29">
        <v>-31.7606</v>
      </c>
      <c r="J2" s="29">
        <v>0.9531</v>
      </c>
      <c r="K2" s="8"/>
      <c r="L2" s="29">
        <f>SQRT(M2)</f>
        <v>0.8895729312428521</v>
      </c>
      <c r="M2" s="29">
        <v>0.79134</v>
      </c>
      <c r="N2" s="11">
        <f>-I2/J2</f>
        <v>33.32347077956143</v>
      </c>
      <c r="O2" s="12">
        <v>1</v>
      </c>
      <c r="P2" s="12" t="s">
        <v>33</v>
      </c>
      <c r="Q2" s="20">
        <v>88</v>
      </c>
      <c r="R2" s="12">
        <v>12.28</v>
      </c>
      <c r="S2" s="12">
        <f>N2/R2</f>
        <v>2.7136376856320386</v>
      </c>
      <c r="T2" s="12">
        <v>65.622</v>
      </c>
      <c r="U2" s="12">
        <v>24.55</v>
      </c>
      <c r="V2" s="12">
        <f>N2/U2</f>
        <v>1.3573715185157407</v>
      </c>
      <c r="W2" s="12">
        <v>16.421</v>
      </c>
      <c r="X2" s="25">
        <v>251</v>
      </c>
      <c r="Y2" s="25">
        <f>X2/Z2</f>
        <v>50.2</v>
      </c>
      <c r="Z2" s="25">
        <v>5</v>
      </c>
      <c r="AA2" s="25">
        <f>(X2/Z2)*0.005</f>
        <v>0.251</v>
      </c>
    </row>
    <row r="3" spans="1:27" ht="12.75">
      <c r="A3" s="44" t="s">
        <v>37</v>
      </c>
      <c r="B3" s="16" t="s">
        <v>43</v>
      </c>
      <c r="C3" s="39">
        <v>0.463536465</v>
      </c>
      <c r="D3" s="39">
        <v>0.46667841446325936</v>
      </c>
      <c r="E3" s="10">
        <v>0.9</v>
      </c>
      <c r="F3" s="39">
        <v>2.5194889</v>
      </c>
      <c r="G3" s="10">
        <v>2</v>
      </c>
      <c r="H3" s="3">
        <v>100.001</v>
      </c>
      <c r="I3" s="29">
        <v>-166.003</v>
      </c>
      <c r="J3" s="29">
        <v>4.37655</v>
      </c>
      <c r="K3" s="17"/>
      <c r="L3" s="29">
        <f>SQRT(M3)</f>
        <v>0.9954295555186213</v>
      </c>
      <c r="M3" s="29">
        <v>0.99088</v>
      </c>
      <c r="N3" s="11">
        <f>-I3/J3</f>
        <v>37.93010476288401</v>
      </c>
      <c r="O3" s="12">
        <v>1</v>
      </c>
      <c r="P3" s="12" t="s">
        <v>33</v>
      </c>
      <c r="Q3" s="20">
        <v>103</v>
      </c>
      <c r="R3" s="12">
        <v>13.586</v>
      </c>
      <c r="S3" s="12">
        <f>N3/R3</f>
        <v>2.791852256947152</v>
      </c>
      <c r="T3" s="12">
        <v>60.779</v>
      </c>
      <c r="U3" s="12">
        <v>24.696</v>
      </c>
      <c r="V3" s="12">
        <f>N3/U3</f>
        <v>1.5358804973632978</v>
      </c>
      <c r="W3" s="12">
        <v>14.138</v>
      </c>
      <c r="X3" s="25">
        <v>474</v>
      </c>
      <c r="Y3" s="25">
        <f>X3/Z3</f>
        <v>94.8</v>
      </c>
      <c r="Z3" s="25">
        <v>5</v>
      </c>
      <c r="AA3" s="25">
        <f>(X3/Z3)*0.002</f>
        <v>0.1896</v>
      </c>
    </row>
    <row r="4" spans="1:27" ht="12.75">
      <c r="A4" s="44" t="s">
        <v>37</v>
      </c>
      <c r="B4" s="16" t="s">
        <v>43</v>
      </c>
      <c r="C4" s="39">
        <v>1.172500702</v>
      </c>
      <c r="D4" s="39">
        <v>1.0736095645008261</v>
      </c>
      <c r="E4" s="10">
        <v>2</v>
      </c>
      <c r="F4" s="39">
        <v>4.48507979</v>
      </c>
      <c r="G4" s="10">
        <v>3</v>
      </c>
      <c r="H4" s="3">
        <v>24.13399</v>
      </c>
      <c r="I4" s="29">
        <v>-1.60088</v>
      </c>
      <c r="J4" s="29">
        <v>0.46113</v>
      </c>
      <c r="K4" s="17"/>
      <c r="L4" s="29">
        <f>SQRT(M4)</f>
        <v>0.19598469327985796</v>
      </c>
      <c r="M4" s="29">
        <v>0.03841</v>
      </c>
      <c r="N4" s="11">
        <f>-I4/J4</f>
        <v>3.4716457398130682</v>
      </c>
      <c r="O4" s="12">
        <v>1</v>
      </c>
      <c r="P4" s="12" t="s">
        <v>33</v>
      </c>
      <c r="Q4" s="20">
        <v>85</v>
      </c>
      <c r="R4" s="12">
        <v>10.171</v>
      </c>
      <c r="S4" s="12">
        <f>N4/R4</f>
        <v>0.34132786744794696</v>
      </c>
      <c r="T4" s="12">
        <v>55.818</v>
      </c>
      <c r="U4" s="12">
        <v>14.424</v>
      </c>
      <c r="V4" s="12">
        <f>N4/U4</f>
        <v>0.24068536743019053</v>
      </c>
      <c r="W4" s="12">
        <v>6.448</v>
      </c>
      <c r="X4" s="25">
        <v>751</v>
      </c>
      <c r="Y4" s="25">
        <f>X4/Z4</f>
        <v>150.2</v>
      </c>
      <c r="Z4" s="25">
        <v>5</v>
      </c>
      <c r="AA4" s="25">
        <f>(X4/Z4)*0.002</f>
        <v>0.3004</v>
      </c>
    </row>
    <row r="5" spans="1:27" ht="12.75">
      <c r="A5" s="44" t="s">
        <v>37</v>
      </c>
      <c r="B5" s="16" t="s">
        <v>43</v>
      </c>
      <c r="C5" s="39">
        <v>0.692371173</v>
      </c>
      <c r="D5" s="39">
        <v>0.7019477006395123</v>
      </c>
      <c r="E5" s="10">
        <v>3.7</v>
      </c>
      <c r="F5" s="39">
        <v>3.123724114</v>
      </c>
      <c r="G5" s="10">
        <v>2</v>
      </c>
      <c r="H5" s="3">
        <v>16.482</v>
      </c>
      <c r="I5" s="29">
        <v>-27.0808</v>
      </c>
      <c r="J5" s="29">
        <v>0.6836</v>
      </c>
      <c r="K5" s="17"/>
      <c r="L5" s="29">
        <f>SQRT(M5)</f>
        <v>0.6154673021371647</v>
      </c>
      <c r="M5" s="29">
        <v>0.3788</v>
      </c>
      <c r="N5" s="11">
        <f>-I5/J5</f>
        <v>39.61497952018725</v>
      </c>
      <c r="O5" s="12">
        <v>1</v>
      </c>
      <c r="P5" s="12" t="s">
        <v>33</v>
      </c>
      <c r="Q5" s="20">
        <v>54</v>
      </c>
      <c r="R5" s="12">
        <v>11.148</v>
      </c>
      <c r="S5" s="12">
        <f>N5/R5</f>
        <v>3.5535503695898143</v>
      </c>
      <c r="T5" s="12">
        <v>63.0977</v>
      </c>
      <c r="U5" s="12">
        <v>9.746</v>
      </c>
      <c r="V5" s="12">
        <f>N5/U5</f>
        <v>4.064742409212728</v>
      </c>
      <c r="W5" s="12">
        <v>7.72686</v>
      </c>
      <c r="X5" s="25">
        <v>1634</v>
      </c>
      <c r="Y5" s="25">
        <f>X5/Z5</f>
        <v>326.8</v>
      </c>
      <c r="Z5" s="25">
        <v>5</v>
      </c>
      <c r="AA5" s="25">
        <f>(X5/Z5)*0.002</f>
        <v>0.6536000000000001</v>
      </c>
    </row>
    <row r="6" spans="1:27" ht="12.75">
      <c r="A6" s="44" t="s">
        <v>37</v>
      </c>
      <c r="B6" s="16" t="s">
        <v>43</v>
      </c>
      <c r="C6" s="39">
        <v>1.834373337</v>
      </c>
      <c r="D6" s="39">
        <v>1.7535541217072534</v>
      </c>
      <c r="E6" s="10">
        <v>3.8</v>
      </c>
      <c r="F6" s="39">
        <v>5.138418954</v>
      </c>
      <c r="G6" s="10">
        <v>3</v>
      </c>
      <c r="H6" s="27">
        <v>25.90698148</v>
      </c>
      <c r="I6" s="29">
        <v>-19.7261</v>
      </c>
      <c r="J6" s="29">
        <v>0.78715</v>
      </c>
      <c r="K6" s="17"/>
      <c r="L6" s="29">
        <f>SQRT(M6)</f>
        <v>0.3848116422355228</v>
      </c>
      <c r="M6" s="29">
        <v>0.14808</v>
      </c>
      <c r="N6" s="11">
        <f>-I6/J6</f>
        <v>25.060153719113256</v>
      </c>
      <c r="O6" s="12">
        <v>1</v>
      </c>
      <c r="P6" s="12" t="s">
        <v>33</v>
      </c>
      <c r="Q6" s="20">
        <v>115</v>
      </c>
      <c r="R6" s="26">
        <v>11.64636684</v>
      </c>
      <c r="S6" s="12">
        <f>N6/R6</f>
        <v>2.151757201485614</v>
      </c>
      <c r="T6" s="26">
        <v>57.97251852</v>
      </c>
      <c r="U6" s="12">
        <v>10.696</v>
      </c>
      <c r="V6" s="12">
        <f>N6/U6</f>
        <v>2.3429463088176194</v>
      </c>
      <c r="W6" s="26">
        <v>7.031611111</v>
      </c>
      <c r="X6" s="25">
        <v>540</v>
      </c>
      <c r="Y6" s="25">
        <f>X6/Z6</f>
        <v>108</v>
      </c>
      <c r="Z6" s="25">
        <v>5</v>
      </c>
      <c r="AA6" s="25">
        <f>(X6/Z6)*0.002</f>
        <v>0.216</v>
      </c>
    </row>
    <row r="7" spans="1:27" ht="12.75">
      <c r="A7" s="44" t="s">
        <v>37</v>
      </c>
      <c r="B7" s="16" t="s">
        <v>46</v>
      </c>
      <c r="C7" s="3">
        <v>0.6128488852807104</v>
      </c>
      <c r="D7" s="3">
        <v>0.622956615642465</v>
      </c>
      <c r="E7" s="10">
        <v>1.4</v>
      </c>
      <c r="F7" s="3">
        <v>2.814300657646221</v>
      </c>
      <c r="G7" s="10">
        <v>2</v>
      </c>
      <c r="H7" s="3">
        <v>43.2719133574007</v>
      </c>
      <c r="I7" s="29">
        <v>-45.5215814866</v>
      </c>
      <c r="J7" s="29">
        <v>1.5226075005</v>
      </c>
      <c r="K7" s="17"/>
      <c r="L7" s="29">
        <f aca="true" t="shared" si="0" ref="L7:L16">SQRT(M7)</f>
        <v>0.8053207711837563</v>
      </c>
      <c r="M7" s="29">
        <v>0.6485415445</v>
      </c>
      <c r="N7" s="11">
        <f aca="true" t="shared" si="1" ref="N7:N16">-I7/J7</f>
        <v>29.897121531091525</v>
      </c>
      <c r="O7" s="12">
        <v>1</v>
      </c>
      <c r="P7" s="12" t="s">
        <v>33</v>
      </c>
      <c r="Q7" s="20">
        <v>101</v>
      </c>
      <c r="R7" s="12">
        <v>14.951899604607194</v>
      </c>
      <c r="S7" s="12">
        <f aca="true" t="shared" si="2" ref="S7:S15">N7/R7</f>
        <v>1.9995533893151072</v>
      </c>
      <c r="T7" s="12">
        <v>58.31673285198554</v>
      </c>
      <c r="U7" s="12">
        <v>14.53</v>
      </c>
      <c r="V7" s="12">
        <f aca="true" t="shared" si="3" ref="V7:V15">N7/U7</f>
        <v>2.05761331941442</v>
      </c>
      <c r="W7" s="12">
        <v>17.681353790613706</v>
      </c>
      <c r="X7" s="25">
        <v>554</v>
      </c>
      <c r="Y7" s="25">
        <f aca="true" t="shared" si="4" ref="Y7:Y15">X7/Z7</f>
        <v>110.8</v>
      </c>
      <c r="Z7" s="25">
        <v>5</v>
      </c>
      <c r="AA7" s="25">
        <f aca="true" t="shared" si="5" ref="AA7:AA15">(X7/Z7)*0.002</f>
        <v>0.2216</v>
      </c>
    </row>
    <row r="8" spans="1:27" ht="12.75">
      <c r="A8" s="44" t="s">
        <v>37</v>
      </c>
      <c r="B8" s="16" t="s">
        <v>43</v>
      </c>
      <c r="C8" s="3">
        <v>0.2800036429936826</v>
      </c>
      <c r="D8" s="3">
        <v>0.2737372705652569</v>
      </c>
      <c r="E8" s="10">
        <v>0.6</v>
      </c>
      <c r="F8" s="3">
        <v>2.014528160793148</v>
      </c>
      <c r="G8" s="10">
        <v>2</v>
      </c>
      <c r="H8" s="3">
        <v>19.683979591836724</v>
      </c>
      <c r="I8" s="29">
        <v>-18.9120639447</v>
      </c>
      <c r="J8" s="29">
        <v>0.4927882015</v>
      </c>
      <c r="K8" s="17"/>
      <c r="L8" s="29">
        <f t="shared" si="0"/>
        <v>0.9041629989664474</v>
      </c>
      <c r="M8" s="29">
        <v>0.8175107287</v>
      </c>
      <c r="N8" s="11">
        <f t="shared" si="1"/>
        <v>38.37767196360118</v>
      </c>
      <c r="O8" s="12">
        <v>1</v>
      </c>
      <c r="P8" s="12" t="s">
        <v>33</v>
      </c>
      <c r="Q8" s="20">
        <v>83</v>
      </c>
      <c r="R8" s="12">
        <v>15.095740200842243</v>
      </c>
      <c r="S8" s="12">
        <f t="shared" si="2"/>
        <v>2.5422848732823287</v>
      </c>
      <c r="T8" s="12">
        <v>78.321768707483</v>
      </c>
      <c r="U8" s="12">
        <v>7.006</v>
      </c>
      <c r="V8" s="12">
        <f t="shared" si="3"/>
        <v>5.477829283985324</v>
      </c>
      <c r="W8" s="12">
        <v>10.708061224489798</v>
      </c>
      <c r="X8" s="25">
        <v>294</v>
      </c>
      <c r="Y8" s="25">
        <f t="shared" si="4"/>
        <v>58.8</v>
      </c>
      <c r="Z8" s="25">
        <v>5</v>
      </c>
      <c r="AA8" s="25">
        <f t="shared" si="5"/>
        <v>0.1176</v>
      </c>
    </row>
    <row r="9" spans="1:27" ht="12.75">
      <c r="A9" s="44"/>
      <c r="B9" s="16" t="s">
        <v>43</v>
      </c>
      <c r="C9" s="3"/>
      <c r="D9" s="3"/>
      <c r="E9" s="10"/>
      <c r="F9" s="3"/>
      <c r="G9" s="10"/>
      <c r="H9" s="3"/>
      <c r="I9" s="29"/>
      <c r="J9" s="29"/>
      <c r="K9" s="17"/>
      <c r="L9" s="29">
        <f t="shared" si="0"/>
        <v>0</v>
      </c>
      <c r="M9" s="29"/>
      <c r="N9" s="11" t="e">
        <f t="shared" si="1"/>
        <v>#DIV/0!</v>
      </c>
      <c r="O9" s="12">
        <v>1</v>
      </c>
      <c r="P9" s="12" t="s">
        <v>33</v>
      </c>
      <c r="Q9" s="20"/>
      <c r="R9" s="12"/>
      <c r="S9" s="12" t="e">
        <f t="shared" si="2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25">
        <f t="shared" si="5"/>
        <v>0</v>
      </c>
    </row>
    <row r="10" spans="1:27" ht="12.75">
      <c r="A10" s="44"/>
      <c r="B10" s="16" t="s">
        <v>43</v>
      </c>
      <c r="C10" s="3"/>
      <c r="D10" s="3"/>
      <c r="E10" s="10"/>
      <c r="F10" s="3"/>
      <c r="G10" s="10"/>
      <c r="H10" s="3"/>
      <c r="I10" s="29"/>
      <c r="J10" s="29"/>
      <c r="K10" s="17"/>
      <c r="L10" s="29">
        <f t="shared" si="0"/>
        <v>0</v>
      </c>
      <c r="M10" s="29"/>
      <c r="N10" s="11" t="e">
        <f t="shared" si="1"/>
        <v>#DIV/0!</v>
      </c>
      <c r="O10" s="12">
        <v>1</v>
      </c>
      <c r="P10" s="12" t="s">
        <v>33</v>
      </c>
      <c r="Q10" s="20"/>
      <c r="R10" s="12"/>
      <c r="S10" s="12" t="e">
        <f t="shared" si="2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25">
        <f t="shared" si="5"/>
        <v>0</v>
      </c>
    </row>
    <row r="11" spans="1:27" ht="12.75">
      <c r="A11" s="44"/>
      <c r="B11" s="16" t="s">
        <v>43</v>
      </c>
      <c r="C11" s="3"/>
      <c r="D11" s="3"/>
      <c r="E11" s="10"/>
      <c r="F11" s="3"/>
      <c r="G11" s="10"/>
      <c r="H11" s="3"/>
      <c r="I11" s="29"/>
      <c r="J11" s="29"/>
      <c r="K11" s="17"/>
      <c r="L11" s="29">
        <f t="shared" si="0"/>
        <v>0</v>
      </c>
      <c r="M11" s="29"/>
      <c r="N11" s="11" t="e">
        <f t="shared" si="1"/>
        <v>#DIV/0!</v>
      </c>
      <c r="O11" s="12">
        <v>1</v>
      </c>
      <c r="P11" s="12" t="s">
        <v>33</v>
      </c>
      <c r="Q11" s="20"/>
      <c r="R11" s="12"/>
      <c r="S11" s="12" t="e">
        <f t="shared" si="2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25">
        <f t="shared" si="5"/>
        <v>0</v>
      </c>
    </row>
    <row r="12" spans="1:27" ht="12.75">
      <c r="A12" s="44"/>
      <c r="B12" s="16" t="s">
        <v>43</v>
      </c>
      <c r="C12" s="3"/>
      <c r="D12" s="3"/>
      <c r="E12" s="10"/>
      <c r="F12" s="3"/>
      <c r="G12" s="10"/>
      <c r="H12" s="3"/>
      <c r="I12" s="29"/>
      <c r="J12" s="29"/>
      <c r="K12" s="17"/>
      <c r="L12" s="29">
        <f t="shared" si="0"/>
        <v>0</v>
      </c>
      <c r="M12" s="29"/>
      <c r="N12" s="11" t="e">
        <f t="shared" si="1"/>
        <v>#DIV/0!</v>
      </c>
      <c r="O12" s="12">
        <v>1</v>
      </c>
      <c r="P12" s="12" t="s">
        <v>33</v>
      </c>
      <c r="Q12" s="20"/>
      <c r="R12" s="12"/>
      <c r="S12" s="12" t="e">
        <f t="shared" si="2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25">
        <f t="shared" si="5"/>
        <v>0</v>
      </c>
    </row>
    <row r="13" spans="1:27" ht="12.75">
      <c r="A13" s="44"/>
      <c r="B13" s="16" t="s">
        <v>43</v>
      </c>
      <c r="C13" s="3"/>
      <c r="D13" s="3"/>
      <c r="E13" s="10"/>
      <c r="F13" s="3"/>
      <c r="G13" s="10"/>
      <c r="H13" s="3"/>
      <c r="I13" s="29"/>
      <c r="J13" s="29"/>
      <c r="K13" s="17"/>
      <c r="L13" s="29">
        <f t="shared" si="0"/>
        <v>0</v>
      </c>
      <c r="M13" s="29"/>
      <c r="N13" s="11" t="e">
        <f t="shared" si="1"/>
        <v>#DIV/0!</v>
      </c>
      <c r="O13" s="12"/>
      <c r="P13" s="12" t="s">
        <v>33</v>
      </c>
      <c r="Q13" s="20"/>
      <c r="R13" s="12"/>
      <c r="S13" s="12" t="e">
        <f t="shared" si="2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25">
        <f t="shared" si="5"/>
        <v>0</v>
      </c>
    </row>
    <row r="14" spans="1:27" ht="12.75">
      <c r="A14" s="44"/>
      <c r="B14" s="16" t="s">
        <v>43</v>
      </c>
      <c r="C14" s="3"/>
      <c r="D14" s="3"/>
      <c r="E14" s="10"/>
      <c r="F14" s="3"/>
      <c r="G14" s="10"/>
      <c r="H14" s="3"/>
      <c r="I14" s="29"/>
      <c r="J14" s="29"/>
      <c r="K14" s="17"/>
      <c r="L14" s="29">
        <f t="shared" si="0"/>
        <v>0</v>
      </c>
      <c r="M14" s="29"/>
      <c r="N14" s="11" t="e">
        <f t="shared" si="1"/>
        <v>#DIV/0!</v>
      </c>
      <c r="O14" s="12"/>
      <c r="P14" s="12" t="s">
        <v>33</v>
      </c>
      <c r="Q14" s="20"/>
      <c r="R14" s="12"/>
      <c r="S14" s="12" t="e">
        <f t="shared" si="2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25">
        <f t="shared" si="5"/>
        <v>0</v>
      </c>
    </row>
    <row r="15" spans="1:27" ht="12.75">
      <c r="A15" s="44"/>
      <c r="B15" s="16" t="s">
        <v>43</v>
      </c>
      <c r="C15" s="3"/>
      <c r="D15" s="3"/>
      <c r="E15" s="10"/>
      <c r="F15" s="3"/>
      <c r="G15" s="10"/>
      <c r="H15" s="3"/>
      <c r="I15" s="29"/>
      <c r="J15" s="29"/>
      <c r="K15" s="17"/>
      <c r="L15" s="29">
        <f t="shared" si="0"/>
        <v>0</v>
      </c>
      <c r="M15" s="29"/>
      <c r="N15" s="11" t="e">
        <f t="shared" si="1"/>
        <v>#DIV/0!</v>
      </c>
      <c r="O15" s="12"/>
      <c r="P15" s="12" t="s">
        <v>33</v>
      </c>
      <c r="Q15" s="20"/>
      <c r="R15" s="12"/>
      <c r="S15" s="12" t="e">
        <f t="shared" si="2"/>
        <v>#DIV/0!</v>
      </c>
      <c r="T15" s="12"/>
      <c r="U15" s="12"/>
      <c r="V15" s="12" t="e">
        <f t="shared" si="3"/>
        <v>#DIV/0!</v>
      </c>
      <c r="W15" s="12"/>
      <c r="X15" s="25"/>
      <c r="Y15" s="25">
        <f t="shared" si="4"/>
        <v>0</v>
      </c>
      <c r="Z15" s="25">
        <v>5</v>
      </c>
      <c r="AA15" s="25">
        <f t="shared" si="5"/>
        <v>0</v>
      </c>
    </row>
    <row r="16" spans="1:27" ht="12.75">
      <c r="A16" s="15"/>
      <c r="B16" s="16" t="s">
        <v>43</v>
      </c>
      <c r="C16" s="3"/>
      <c r="D16" s="3"/>
      <c r="E16" s="10"/>
      <c r="F16" s="3"/>
      <c r="G16" s="10"/>
      <c r="H16" s="3"/>
      <c r="I16" s="29"/>
      <c r="J16" s="29"/>
      <c r="K16" s="17"/>
      <c r="L16" s="29">
        <f t="shared" si="0"/>
        <v>0</v>
      </c>
      <c r="M16" s="29"/>
      <c r="N16" s="11" t="e">
        <f t="shared" si="1"/>
        <v>#DIV/0!</v>
      </c>
      <c r="O16" s="12"/>
      <c r="P16" s="12" t="s">
        <v>33</v>
      </c>
      <c r="Q16" s="20"/>
      <c r="R16" s="12"/>
      <c r="S16" s="12"/>
      <c r="T16" s="12"/>
      <c r="U16" s="12"/>
      <c r="V16" s="12"/>
      <c r="W16" s="12"/>
      <c r="X16" s="25"/>
      <c r="Y16" s="25"/>
      <c r="Z16" s="25"/>
      <c r="AA16" s="25"/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0.8161810741820562</v>
      </c>
      <c r="D18" s="3">
        <f t="shared" si="6"/>
        <v>0.784686069203309</v>
      </c>
      <c r="E18" s="3">
        <f t="shared" si="6"/>
        <v>1.9142857142857141</v>
      </c>
      <c r="F18" s="3">
        <f t="shared" si="6"/>
        <v>3.126146954777053</v>
      </c>
      <c r="G18" s="10"/>
      <c r="H18" s="10">
        <f t="shared" si="6"/>
        <v>37.179980632748205</v>
      </c>
      <c r="I18" s="3">
        <f t="shared" si="6"/>
        <v>-44.372146490185706</v>
      </c>
      <c r="J18" s="3">
        <f t="shared" si="6"/>
        <v>1.3252751002857142</v>
      </c>
      <c r="K18" s="3" t="e">
        <f t="shared" si="6"/>
        <v>#DIV/0!</v>
      </c>
      <c r="L18" s="3">
        <f t="shared" si="6"/>
        <v>0.3193833263042815</v>
      </c>
      <c r="M18" s="3">
        <f t="shared" si="6"/>
        <v>0.544794610457143</v>
      </c>
      <c r="N18" s="10" t="e">
        <f t="shared" si="6"/>
        <v>#DIV/0!</v>
      </c>
      <c r="O18" s="10"/>
      <c r="P18" s="10"/>
      <c r="Q18" s="10">
        <f aca="true" t="shared" si="7" ref="Q18:W18">AVERAGE(Q2:Q16)</f>
        <v>89.85714285714286</v>
      </c>
      <c r="R18" s="10">
        <f t="shared" si="7"/>
        <v>12.697000949349919</v>
      </c>
      <c r="S18" s="10" t="e">
        <f t="shared" si="7"/>
        <v>#DIV/0!</v>
      </c>
      <c r="T18" s="10">
        <f t="shared" si="7"/>
        <v>62.846817154209795</v>
      </c>
      <c r="U18" s="10">
        <f t="shared" si="7"/>
        <v>15.092571428571429</v>
      </c>
      <c r="V18" s="10" t="e">
        <f t="shared" si="7"/>
        <v>#DIV/0!</v>
      </c>
      <c r="W18" s="10">
        <f t="shared" si="7"/>
        <v>11.450698018014785</v>
      </c>
      <c r="X18" s="10">
        <f>AVERAGE(X2:X16)</f>
        <v>642.5714285714286</v>
      </c>
      <c r="Y18" s="10">
        <f>AVERAGE(Y2:Y16)</f>
        <v>64.25714285714285</v>
      </c>
      <c r="Z18" s="10">
        <f>AVERAGE(Z2:Z16)</f>
        <v>5</v>
      </c>
      <c r="AA18" s="3">
        <f>AVERAGE(AA2:AA16)</f>
        <v>0.13927142857142857</v>
      </c>
    </row>
    <row r="19" spans="1:27" ht="12.75">
      <c r="A19" s="15" t="s">
        <v>15</v>
      </c>
      <c r="B19" s="16"/>
      <c r="C19" s="3">
        <f aca="true" t="shared" si="8" ref="C19:N19">MEDIAN(C2:C16)</f>
        <v>0.657633314</v>
      </c>
      <c r="D19" s="3">
        <f t="shared" si="8"/>
        <v>0.622956615642465</v>
      </c>
      <c r="E19" s="3">
        <f t="shared" si="8"/>
        <v>1.4</v>
      </c>
      <c r="F19" s="3">
        <f t="shared" si="8"/>
        <v>2.814300657646221</v>
      </c>
      <c r="G19" s="10"/>
      <c r="H19" s="10">
        <f t="shared" si="8"/>
        <v>25.90698148</v>
      </c>
      <c r="I19" s="3">
        <f t="shared" si="8"/>
        <v>-27.0808</v>
      </c>
      <c r="J19" s="3">
        <f t="shared" si="8"/>
        <v>0.78715</v>
      </c>
      <c r="K19" s="3" t="e">
        <f t="shared" si="8"/>
        <v>#NUM!</v>
      </c>
      <c r="L19" s="3">
        <f t="shared" si="8"/>
        <v>0</v>
      </c>
      <c r="M19" s="3">
        <f t="shared" si="8"/>
        <v>0.6485415445</v>
      </c>
      <c r="N19" s="10" t="e">
        <f t="shared" si="8"/>
        <v>#DIV/0!</v>
      </c>
      <c r="O19" s="10"/>
      <c r="P19" s="10"/>
      <c r="Q19" s="10">
        <f aca="true" t="shared" si="9" ref="Q19:W19">MEDIAN(Q2:Q16)</f>
        <v>88</v>
      </c>
      <c r="R19" s="10">
        <f t="shared" si="9"/>
        <v>12.28</v>
      </c>
      <c r="S19" s="10" t="e">
        <f t="shared" si="9"/>
        <v>#DIV/0!</v>
      </c>
      <c r="T19" s="10">
        <f t="shared" si="9"/>
        <v>60.779</v>
      </c>
      <c r="U19" s="10">
        <f t="shared" si="9"/>
        <v>14.424</v>
      </c>
      <c r="V19" s="10" t="e">
        <f t="shared" si="9"/>
        <v>#DIV/0!</v>
      </c>
      <c r="W19" s="10">
        <f t="shared" si="9"/>
        <v>10.708061224489798</v>
      </c>
      <c r="X19" s="10">
        <f>MEDIAN(X2:X16)</f>
        <v>540</v>
      </c>
      <c r="Y19" s="10">
        <f>MEDIAN(Y2:Y16)</f>
        <v>25.1</v>
      </c>
      <c r="Z19" s="10">
        <f>MEDIAN(Z2:Z16)</f>
        <v>5</v>
      </c>
      <c r="AA19" s="3">
        <f>MEDIAN(AA2:AA16)</f>
        <v>0.0588</v>
      </c>
    </row>
    <row r="20" spans="1:27" ht="12.75">
      <c r="A20" s="15" t="s">
        <v>14</v>
      </c>
      <c r="B20" s="16"/>
      <c r="C20" s="3">
        <f aca="true" t="shared" si="10" ref="C20:N20">STDEV(C2:C16)</f>
        <v>0.5255685623310625</v>
      </c>
      <c r="D20" s="3">
        <f t="shared" si="10"/>
        <v>0.4918287265361818</v>
      </c>
      <c r="E20" s="3">
        <f t="shared" si="10"/>
        <v>1.329697423512296</v>
      </c>
      <c r="F20" s="3">
        <f t="shared" si="10"/>
        <v>1.2509282474754044</v>
      </c>
      <c r="G20" s="10"/>
      <c r="H20" s="10">
        <f t="shared" si="10"/>
        <v>29.02971669096652</v>
      </c>
      <c r="I20" s="3">
        <f t="shared" si="10"/>
        <v>55.28479619607377</v>
      </c>
      <c r="J20" s="3">
        <f t="shared" si="10"/>
        <v>1.3921709452000555</v>
      </c>
      <c r="K20" s="3" t="e">
        <f t="shared" si="10"/>
        <v>#DIV/0!</v>
      </c>
      <c r="L20" s="3">
        <f t="shared" si="10"/>
        <v>0.4038631872643253</v>
      </c>
      <c r="M20" s="3">
        <f t="shared" si="10"/>
        <v>0.3620028494132792</v>
      </c>
      <c r="N20" s="10" t="e">
        <f t="shared" si="10"/>
        <v>#DIV/0!</v>
      </c>
      <c r="O20" s="10"/>
      <c r="P20" s="10"/>
      <c r="Q20" s="10">
        <f aca="true" t="shared" si="11" ref="Q20:W20">STDEV(Q2:Q16)</f>
        <v>19.531415475489503</v>
      </c>
      <c r="R20" s="10">
        <f t="shared" si="11"/>
        <v>1.901168229224666</v>
      </c>
      <c r="S20" s="10" t="e">
        <f t="shared" si="11"/>
        <v>#DIV/0!</v>
      </c>
      <c r="T20" s="10">
        <f t="shared" si="11"/>
        <v>7.585065336318354</v>
      </c>
      <c r="U20" s="10">
        <f t="shared" si="11"/>
        <v>7.02069053719416</v>
      </c>
      <c r="V20" s="10" t="e">
        <f t="shared" si="11"/>
        <v>#DIV/0!</v>
      </c>
      <c r="W20" s="10">
        <f t="shared" si="11"/>
        <v>4.649737638366207</v>
      </c>
      <c r="X20" s="10">
        <f>STDEV(X2:X16)</f>
        <v>468.3836949705718</v>
      </c>
      <c r="Y20" s="10">
        <f>STDEV(Y2:Y16)</f>
        <v>92.1778023861887</v>
      </c>
      <c r="Z20" s="10">
        <f>STDEV(Z2:Z16)</f>
        <v>0</v>
      </c>
      <c r="AA20" s="3">
        <f>STDEV(AA2:AA16)</f>
        <v>0.18696424351102103</v>
      </c>
    </row>
    <row r="21" spans="1:27" ht="12.75">
      <c r="A21" s="15" t="s">
        <v>17</v>
      </c>
      <c r="B21" s="16"/>
      <c r="C21" s="3">
        <f aca="true" t="shared" si="12" ref="C21:N21">MIN(C2:C16)</f>
        <v>0.2800036429936826</v>
      </c>
      <c r="D21" s="3">
        <f t="shared" si="12"/>
        <v>0.2737372705652569</v>
      </c>
      <c r="E21" s="3">
        <f t="shared" si="12"/>
        <v>0.6</v>
      </c>
      <c r="F21" s="3">
        <f t="shared" si="12"/>
        <v>1.787488107</v>
      </c>
      <c r="G21" s="3">
        <f>MIN(G2:G16)</f>
        <v>2</v>
      </c>
      <c r="H21" s="10">
        <f t="shared" si="12"/>
        <v>16.482</v>
      </c>
      <c r="I21" s="3">
        <f t="shared" si="12"/>
        <v>-166.003</v>
      </c>
      <c r="J21" s="3">
        <f t="shared" si="12"/>
        <v>0.46113</v>
      </c>
      <c r="K21" s="3">
        <f t="shared" si="12"/>
        <v>0</v>
      </c>
      <c r="L21" s="3">
        <f t="shared" si="12"/>
        <v>0</v>
      </c>
      <c r="M21" s="3">
        <f t="shared" si="12"/>
        <v>0.03841</v>
      </c>
      <c r="N21" s="10" t="e">
        <f t="shared" si="12"/>
        <v>#DIV/0!</v>
      </c>
      <c r="O21" s="10"/>
      <c r="P21" s="10"/>
      <c r="Q21" s="10">
        <f aca="true" t="shared" si="13" ref="Q21:W21">MIN(Q2:Q16)</f>
        <v>54</v>
      </c>
      <c r="R21" s="10">
        <f t="shared" si="13"/>
        <v>10.171</v>
      </c>
      <c r="S21" s="10" t="e">
        <f t="shared" si="13"/>
        <v>#DIV/0!</v>
      </c>
      <c r="T21" s="10">
        <f t="shared" si="13"/>
        <v>55.818</v>
      </c>
      <c r="U21" s="10">
        <f t="shared" si="13"/>
        <v>7.006</v>
      </c>
      <c r="V21" s="10" t="e">
        <f t="shared" si="13"/>
        <v>#DIV/0!</v>
      </c>
      <c r="W21" s="10">
        <f t="shared" si="13"/>
        <v>6.448</v>
      </c>
      <c r="X21" s="10">
        <f>MIN(X2:X16)</f>
        <v>251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1.834373337</v>
      </c>
      <c r="D22" s="3">
        <f t="shared" si="14"/>
        <v>1.7535541217072534</v>
      </c>
      <c r="E22" s="3">
        <f t="shared" si="14"/>
        <v>3.8</v>
      </c>
      <c r="F22" s="3">
        <f t="shared" si="14"/>
        <v>5.138418954</v>
      </c>
      <c r="G22" s="3">
        <f>MAX(G2:G16)</f>
        <v>3</v>
      </c>
      <c r="H22" s="10">
        <f t="shared" si="14"/>
        <v>100.001</v>
      </c>
      <c r="I22" s="3">
        <f t="shared" si="14"/>
        <v>-1.60088</v>
      </c>
      <c r="J22" s="3">
        <f t="shared" si="14"/>
        <v>4.37655</v>
      </c>
      <c r="K22" s="3">
        <f t="shared" si="14"/>
        <v>0</v>
      </c>
      <c r="L22" s="3">
        <f t="shared" si="14"/>
        <v>0.9954295555186213</v>
      </c>
      <c r="M22" s="3">
        <f t="shared" si="14"/>
        <v>0.99088</v>
      </c>
      <c r="N22" s="10" t="e">
        <f t="shared" si="14"/>
        <v>#DIV/0!</v>
      </c>
      <c r="O22" s="10"/>
      <c r="P22" s="10"/>
      <c r="Q22" s="10">
        <f aca="true" t="shared" si="15" ref="Q22:W22">MAX(Q2:Q16)</f>
        <v>115</v>
      </c>
      <c r="R22" s="10">
        <f t="shared" si="15"/>
        <v>15.095740200842243</v>
      </c>
      <c r="S22" s="10" t="e">
        <f t="shared" si="15"/>
        <v>#DIV/0!</v>
      </c>
      <c r="T22" s="10">
        <f t="shared" si="15"/>
        <v>78.321768707483</v>
      </c>
      <c r="U22" s="10">
        <f t="shared" si="15"/>
        <v>24.696</v>
      </c>
      <c r="V22" s="10" t="e">
        <f t="shared" si="15"/>
        <v>#DIV/0!</v>
      </c>
      <c r="W22" s="10">
        <f t="shared" si="15"/>
        <v>17.681353790613706</v>
      </c>
      <c r="X22" s="10">
        <f>MAX(X2:X16)</f>
        <v>1634</v>
      </c>
      <c r="Y22" s="10">
        <f>MAX(Y2:Y16)</f>
        <v>326.8</v>
      </c>
      <c r="Z22" s="10">
        <f>MAX(Z2:Z16)</f>
        <v>5</v>
      </c>
      <c r="AA22" s="3">
        <f>MAX(AA2:AA16)</f>
        <v>0.6536000000000001</v>
      </c>
    </row>
    <row r="23" spans="1:27" ht="12.75">
      <c r="A23" s="15" t="s">
        <v>16</v>
      </c>
      <c r="B23" s="16"/>
      <c r="C23" s="9">
        <f aca="true" t="shared" si="16" ref="C23:N23">COUNT(C2:C16)</f>
        <v>7</v>
      </c>
      <c r="D23" s="9">
        <f t="shared" si="16"/>
        <v>7</v>
      </c>
      <c r="E23" s="9">
        <f t="shared" si="16"/>
        <v>7</v>
      </c>
      <c r="F23" s="9">
        <f t="shared" si="16"/>
        <v>7</v>
      </c>
      <c r="G23" s="9">
        <f>COUNT(G2:G16)</f>
        <v>7</v>
      </c>
      <c r="H23" s="9">
        <f t="shared" si="16"/>
        <v>7</v>
      </c>
      <c r="I23" s="9">
        <f t="shared" si="16"/>
        <v>7</v>
      </c>
      <c r="J23" s="9">
        <f t="shared" si="16"/>
        <v>7</v>
      </c>
      <c r="K23" s="9">
        <f t="shared" si="16"/>
        <v>0</v>
      </c>
      <c r="L23" s="9">
        <f t="shared" si="16"/>
        <v>15</v>
      </c>
      <c r="M23" s="9">
        <f t="shared" si="16"/>
        <v>7</v>
      </c>
      <c r="N23" s="9">
        <f t="shared" si="16"/>
        <v>7</v>
      </c>
      <c r="O23" s="9"/>
      <c r="P23" s="9"/>
      <c r="Q23" s="9">
        <f aca="true" t="shared" si="17" ref="Q23:W23">COUNT(Q2:Q16)</f>
        <v>7</v>
      </c>
      <c r="R23" s="9">
        <f t="shared" si="17"/>
        <v>7</v>
      </c>
      <c r="S23" s="9">
        <f t="shared" si="17"/>
        <v>7</v>
      </c>
      <c r="T23" s="9">
        <f t="shared" si="17"/>
        <v>7</v>
      </c>
      <c r="U23" s="9">
        <f t="shared" si="17"/>
        <v>7</v>
      </c>
      <c r="V23" s="9">
        <f t="shared" si="17"/>
        <v>7</v>
      </c>
      <c r="W23" s="9">
        <f t="shared" si="17"/>
        <v>7</v>
      </c>
      <c r="X23" s="9">
        <f>COUNT(X2:X16)</f>
        <v>7</v>
      </c>
      <c r="Y23" s="9">
        <f>COUNT(Y2:Y16)</f>
        <v>14</v>
      </c>
      <c r="Z23" s="9">
        <f>COUNT(Z2:Z16)</f>
        <v>14</v>
      </c>
      <c r="AA23" s="9">
        <f>COUNT(AA2:AA16)</f>
        <v>14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57421875" style="18" customWidth="1"/>
    <col min="3" max="3" width="15.421875" style="18" customWidth="1"/>
    <col min="4" max="4" width="14.574218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38</v>
      </c>
      <c r="B2" s="16" t="s">
        <v>44</v>
      </c>
      <c r="C2" s="27">
        <v>0.812260669</v>
      </c>
      <c r="D2" s="27">
        <v>0.7890707305704688</v>
      </c>
      <c r="E2" s="10">
        <v>2</v>
      </c>
      <c r="F2" s="27">
        <v>4.518314917</v>
      </c>
      <c r="G2" s="10">
        <v>2</v>
      </c>
      <c r="H2" s="28">
        <v>28.797</v>
      </c>
      <c r="I2" s="7">
        <v>-134.869</v>
      </c>
      <c r="J2" s="7">
        <v>2.70084</v>
      </c>
      <c r="K2" s="8"/>
      <c r="L2" s="7">
        <f>SQRT(M2)</f>
        <v>0.9818910326507723</v>
      </c>
      <c r="M2" s="7">
        <v>0.96411</v>
      </c>
      <c r="N2" s="11">
        <f>-I2/J2</f>
        <v>49.9359458538825</v>
      </c>
      <c r="O2" s="12">
        <v>1</v>
      </c>
      <c r="P2" s="12" t="s">
        <v>33</v>
      </c>
      <c r="Q2" s="20">
        <v>103</v>
      </c>
      <c r="R2" s="12">
        <v>18.283</v>
      </c>
      <c r="S2" s="12">
        <f>N2/R2</f>
        <v>2.7312774628825958</v>
      </c>
      <c r="T2" s="12">
        <v>60.598</v>
      </c>
      <c r="U2" s="12">
        <v>21.83</v>
      </c>
      <c r="V2" s="12">
        <f>N2/U2</f>
        <v>2.2874917935814247</v>
      </c>
      <c r="W2" s="12">
        <v>16.348</v>
      </c>
      <c r="X2" s="25">
        <v>454</v>
      </c>
      <c r="Y2" s="25">
        <f>X2/Z2</f>
        <v>90.8</v>
      </c>
      <c r="Z2" s="25">
        <v>5</v>
      </c>
      <c r="AA2" s="25">
        <f>(X2/Z2)*0.002</f>
        <v>0.1816</v>
      </c>
    </row>
    <row r="3" spans="1:27" ht="12.75">
      <c r="A3" s="44" t="s">
        <v>38</v>
      </c>
      <c r="B3" s="16" t="s">
        <v>44</v>
      </c>
      <c r="C3" s="3">
        <v>0.5554135850932973</v>
      </c>
      <c r="D3" s="3">
        <v>0.5726170055249197</v>
      </c>
      <c r="E3" s="10">
        <v>1.7</v>
      </c>
      <c r="F3" s="3">
        <v>5.3473372905123435</v>
      </c>
      <c r="G3" s="10">
        <v>3</v>
      </c>
      <c r="H3" s="28">
        <v>35.53145882352939</v>
      </c>
      <c r="I3" s="17">
        <v>-130.167623531</v>
      </c>
      <c r="J3" s="17">
        <v>2.6687060953</v>
      </c>
      <c r="K3" s="17"/>
      <c r="L3" s="7">
        <f aca="true" t="shared" si="0" ref="L3:L16">SQRT(M3)</f>
        <v>0.6344015291595694</v>
      </c>
      <c r="M3" s="17">
        <v>0.4024653002</v>
      </c>
      <c r="N3" s="11">
        <f aca="true" t="shared" si="1" ref="N3:N16">-I3/J3</f>
        <v>48.77555597457701</v>
      </c>
      <c r="O3" s="12">
        <v>1</v>
      </c>
      <c r="P3" s="12" t="s">
        <v>33</v>
      </c>
      <c r="Q3" s="20">
        <v>83</v>
      </c>
      <c r="R3" s="12">
        <v>14.288291316526621</v>
      </c>
      <c r="S3" s="12">
        <f aca="true" t="shared" si="2" ref="S3:S16">N3/R3</f>
        <v>3.413673118363742</v>
      </c>
      <c r="T3" s="12">
        <v>62.08967058823532</v>
      </c>
      <c r="U3" s="12">
        <v>12.86</v>
      </c>
      <c r="V3" s="12">
        <f aca="true" t="shared" si="3" ref="V3:V16">N3/U3</f>
        <v>3.7928115065767507</v>
      </c>
      <c r="W3" s="12">
        <v>9.293717647058823</v>
      </c>
      <c r="X3" s="25">
        <v>426</v>
      </c>
      <c r="Y3" s="25">
        <f aca="true" t="shared" si="4" ref="Y3:Y16">X3/Z3</f>
        <v>85.2</v>
      </c>
      <c r="Z3" s="25">
        <v>5</v>
      </c>
      <c r="AA3" s="25">
        <f aca="true" t="shared" si="5" ref="AA3:AA16">(X3/Z3)*0.002</f>
        <v>0.1704</v>
      </c>
    </row>
    <row r="4" spans="1:27" ht="12.75">
      <c r="A4" s="44" t="s">
        <v>38</v>
      </c>
      <c r="B4" s="16" t="s">
        <v>44</v>
      </c>
      <c r="C4" s="3">
        <v>0.7410052538068631</v>
      </c>
      <c r="D4" s="3">
        <v>0.7920465743766433</v>
      </c>
      <c r="E4" s="10"/>
      <c r="F4" s="3">
        <v>2.146449818706962</v>
      </c>
      <c r="G4" s="10"/>
      <c r="H4" s="28">
        <v>32.18208012326656</v>
      </c>
      <c r="I4" s="17">
        <v>-39.0984792909</v>
      </c>
      <c r="J4" s="17">
        <v>1.165746088</v>
      </c>
      <c r="K4" s="17"/>
      <c r="L4" s="7">
        <f t="shared" si="0"/>
        <v>0.8287196935635113</v>
      </c>
      <c r="M4" s="17">
        <v>0.6867763305</v>
      </c>
      <c r="N4" s="11">
        <f t="shared" si="1"/>
        <v>33.53944713464911</v>
      </c>
      <c r="O4" s="12">
        <v>1</v>
      </c>
      <c r="P4" s="12" t="s">
        <v>33</v>
      </c>
      <c r="Q4" s="20">
        <v>83</v>
      </c>
      <c r="R4" s="12">
        <v>10.292750752072784</v>
      </c>
      <c r="S4" s="12">
        <f t="shared" si="2"/>
        <v>3.258550405283528</v>
      </c>
      <c r="T4" s="12">
        <v>61.14587057010788</v>
      </c>
      <c r="U4" s="12">
        <v>3.92</v>
      </c>
      <c r="V4" s="12">
        <f t="shared" si="3"/>
        <v>8.555981411900284</v>
      </c>
      <c r="W4" s="12">
        <v>-0.08969183359013877</v>
      </c>
      <c r="X4" s="25">
        <v>649</v>
      </c>
      <c r="Y4" s="25">
        <f t="shared" si="4"/>
        <v>129.8</v>
      </c>
      <c r="Z4" s="25">
        <v>5</v>
      </c>
      <c r="AA4" s="25">
        <f t="shared" si="5"/>
        <v>0.25960000000000005</v>
      </c>
    </row>
    <row r="5" spans="1:27" ht="12.75">
      <c r="A5" s="44"/>
      <c r="B5" s="16" t="s">
        <v>44</v>
      </c>
      <c r="C5" s="3"/>
      <c r="D5" s="3"/>
      <c r="E5" s="10"/>
      <c r="F5" s="3"/>
      <c r="G5" s="10"/>
      <c r="H5" s="28"/>
      <c r="I5" s="17"/>
      <c r="J5" s="17"/>
      <c r="K5" s="17"/>
      <c r="L5" s="7">
        <f t="shared" si="0"/>
        <v>0</v>
      </c>
      <c r="M5" s="17"/>
      <c r="N5" s="11" t="e">
        <f t="shared" si="1"/>
        <v>#DIV/0!</v>
      </c>
      <c r="O5" s="12">
        <v>1</v>
      </c>
      <c r="P5" s="12" t="s">
        <v>33</v>
      </c>
      <c r="Q5" s="20"/>
      <c r="R5" s="12"/>
      <c r="S5" s="12" t="e">
        <f t="shared" si="2"/>
        <v>#DIV/0!</v>
      </c>
      <c r="T5" s="12"/>
      <c r="U5" s="12"/>
      <c r="V5" s="12" t="e">
        <f t="shared" si="3"/>
        <v>#DIV/0!</v>
      </c>
      <c r="W5" s="12"/>
      <c r="X5" s="25"/>
      <c r="Y5" s="25">
        <f t="shared" si="4"/>
        <v>0</v>
      </c>
      <c r="Z5" s="25">
        <v>5</v>
      </c>
      <c r="AA5" s="25">
        <f t="shared" si="5"/>
        <v>0</v>
      </c>
    </row>
    <row r="6" spans="1:27" ht="12.75">
      <c r="A6" s="44"/>
      <c r="B6" s="16" t="s">
        <v>44</v>
      </c>
      <c r="C6" s="3"/>
      <c r="D6" s="3"/>
      <c r="E6" s="10"/>
      <c r="F6" s="3"/>
      <c r="G6" s="10"/>
      <c r="H6" s="28"/>
      <c r="I6" s="17"/>
      <c r="J6" s="17"/>
      <c r="K6" s="17"/>
      <c r="L6" s="7">
        <f t="shared" si="0"/>
        <v>0</v>
      </c>
      <c r="M6" s="17"/>
      <c r="N6" s="11" t="e">
        <f t="shared" si="1"/>
        <v>#DIV/0!</v>
      </c>
      <c r="O6" s="12">
        <v>1</v>
      </c>
      <c r="P6" s="12" t="s">
        <v>33</v>
      </c>
      <c r="Q6" s="20"/>
      <c r="R6" s="12"/>
      <c r="S6" s="12" t="e">
        <f t="shared" si="2"/>
        <v>#DIV/0!</v>
      </c>
      <c r="T6" s="12"/>
      <c r="U6" s="12"/>
      <c r="V6" s="12" t="e">
        <f t="shared" si="3"/>
        <v>#DIV/0!</v>
      </c>
      <c r="W6" s="12"/>
      <c r="X6" s="25"/>
      <c r="Y6" s="25">
        <f t="shared" si="4"/>
        <v>0</v>
      </c>
      <c r="Z6" s="25">
        <v>5</v>
      </c>
      <c r="AA6" s="25">
        <f t="shared" si="5"/>
        <v>0</v>
      </c>
    </row>
    <row r="7" spans="1:27" ht="12.75">
      <c r="A7" s="44"/>
      <c r="B7" s="16" t="s">
        <v>44</v>
      </c>
      <c r="C7" s="3"/>
      <c r="D7" s="3"/>
      <c r="E7" s="10"/>
      <c r="F7" s="3"/>
      <c r="G7" s="10"/>
      <c r="H7" s="28"/>
      <c r="I7" s="17"/>
      <c r="J7" s="17"/>
      <c r="K7" s="17"/>
      <c r="L7" s="7">
        <f t="shared" si="0"/>
        <v>0</v>
      </c>
      <c r="M7" s="17"/>
      <c r="N7" s="11" t="e">
        <f t="shared" si="1"/>
        <v>#DIV/0!</v>
      </c>
      <c r="O7" s="12">
        <v>1</v>
      </c>
      <c r="P7" s="12" t="s">
        <v>33</v>
      </c>
      <c r="Q7" s="20"/>
      <c r="R7" s="12"/>
      <c r="S7" s="12" t="e">
        <f t="shared" si="2"/>
        <v>#DIV/0!</v>
      </c>
      <c r="T7" s="12"/>
      <c r="U7" s="12"/>
      <c r="V7" s="12" t="e">
        <f t="shared" si="3"/>
        <v>#DIV/0!</v>
      </c>
      <c r="W7" s="12"/>
      <c r="X7" s="25"/>
      <c r="Y7" s="25">
        <f t="shared" si="4"/>
        <v>0</v>
      </c>
      <c r="Z7" s="25">
        <v>5</v>
      </c>
      <c r="AA7" s="25">
        <f t="shared" si="5"/>
        <v>0</v>
      </c>
    </row>
    <row r="8" spans="1:27" ht="12.75">
      <c r="A8" s="44"/>
      <c r="B8" s="16" t="s">
        <v>44</v>
      </c>
      <c r="C8" s="3"/>
      <c r="D8" s="3"/>
      <c r="E8" s="10"/>
      <c r="F8" s="3"/>
      <c r="G8" s="10"/>
      <c r="H8" s="28"/>
      <c r="I8" s="17"/>
      <c r="J8" s="17"/>
      <c r="K8" s="17"/>
      <c r="L8" s="7">
        <f t="shared" si="0"/>
        <v>0</v>
      </c>
      <c r="M8" s="17"/>
      <c r="N8" s="11" t="e">
        <f t="shared" si="1"/>
        <v>#DIV/0!</v>
      </c>
      <c r="O8" s="12">
        <v>1</v>
      </c>
      <c r="P8" s="12" t="s">
        <v>33</v>
      </c>
      <c r="Q8" s="20"/>
      <c r="R8" s="12"/>
      <c r="S8" s="12" t="e">
        <f t="shared" si="2"/>
        <v>#DIV/0!</v>
      </c>
      <c r="T8" s="12"/>
      <c r="U8" s="12"/>
      <c r="V8" s="12" t="e">
        <f t="shared" si="3"/>
        <v>#DIV/0!</v>
      </c>
      <c r="W8" s="12"/>
      <c r="X8" s="25"/>
      <c r="Y8" s="25">
        <f t="shared" si="4"/>
        <v>0</v>
      </c>
      <c r="Z8" s="25">
        <v>5</v>
      </c>
      <c r="AA8" s="25">
        <f t="shared" si="5"/>
        <v>0</v>
      </c>
    </row>
    <row r="9" spans="1:27" ht="12.75">
      <c r="A9" s="44"/>
      <c r="B9" s="16" t="s">
        <v>44</v>
      </c>
      <c r="C9" s="3"/>
      <c r="D9" s="3"/>
      <c r="E9" s="10"/>
      <c r="F9" s="3"/>
      <c r="G9" s="10"/>
      <c r="H9" s="28"/>
      <c r="I9" s="17"/>
      <c r="J9" s="17"/>
      <c r="K9" s="17"/>
      <c r="L9" s="7">
        <f t="shared" si="0"/>
        <v>0</v>
      </c>
      <c r="M9" s="17"/>
      <c r="N9" s="11" t="e">
        <f t="shared" si="1"/>
        <v>#DIV/0!</v>
      </c>
      <c r="O9" s="12"/>
      <c r="P9" s="12" t="s">
        <v>33</v>
      </c>
      <c r="Q9" s="20"/>
      <c r="R9" s="12"/>
      <c r="S9" s="12" t="e">
        <f t="shared" si="2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25">
        <f t="shared" si="5"/>
        <v>0</v>
      </c>
    </row>
    <row r="10" spans="1:27" ht="12.75">
      <c r="A10" s="44"/>
      <c r="B10" s="16" t="s">
        <v>44</v>
      </c>
      <c r="C10" s="3"/>
      <c r="D10" s="3"/>
      <c r="E10" s="10"/>
      <c r="F10" s="3"/>
      <c r="G10" s="10"/>
      <c r="H10" s="28"/>
      <c r="I10" s="17"/>
      <c r="J10" s="17"/>
      <c r="K10" s="17"/>
      <c r="L10" s="7">
        <f t="shared" si="0"/>
        <v>0</v>
      </c>
      <c r="M10" s="17"/>
      <c r="N10" s="11" t="e">
        <f t="shared" si="1"/>
        <v>#DIV/0!</v>
      </c>
      <c r="O10" s="12"/>
      <c r="P10" s="12" t="s">
        <v>33</v>
      </c>
      <c r="Q10" s="20"/>
      <c r="R10" s="12"/>
      <c r="S10" s="12" t="e">
        <f t="shared" si="2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25">
        <f t="shared" si="5"/>
        <v>0</v>
      </c>
    </row>
    <row r="11" spans="1:27" ht="12.75">
      <c r="A11" s="44"/>
      <c r="B11" s="16" t="s">
        <v>44</v>
      </c>
      <c r="C11" s="3"/>
      <c r="D11" s="3"/>
      <c r="E11" s="10"/>
      <c r="F11" s="3"/>
      <c r="G11" s="10"/>
      <c r="H11" s="28"/>
      <c r="I11" s="17"/>
      <c r="J11" s="17"/>
      <c r="K11" s="17"/>
      <c r="L11" s="7">
        <f t="shared" si="0"/>
        <v>0</v>
      </c>
      <c r="M11" s="17"/>
      <c r="N11" s="11" t="e">
        <f t="shared" si="1"/>
        <v>#DIV/0!</v>
      </c>
      <c r="O11" s="12"/>
      <c r="P11" s="12" t="s">
        <v>33</v>
      </c>
      <c r="Q11" s="20"/>
      <c r="R11" s="12"/>
      <c r="S11" s="12" t="e">
        <f t="shared" si="2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25">
        <f t="shared" si="5"/>
        <v>0</v>
      </c>
    </row>
    <row r="12" spans="1:27" ht="12.75">
      <c r="A12" s="44"/>
      <c r="B12" s="16" t="s">
        <v>44</v>
      </c>
      <c r="C12" s="3"/>
      <c r="D12" s="3"/>
      <c r="E12" s="10"/>
      <c r="F12" s="3"/>
      <c r="G12" s="10"/>
      <c r="H12" s="28"/>
      <c r="I12" s="17"/>
      <c r="J12" s="17"/>
      <c r="K12" s="17"/>
      <c r="L12" s="7">
        <f t="shared" si="0"/>
        <v>0</v>
      </c>
      <c r="M12" s="17"/>
      <c r="N12" s="11" t="e">
        <f t="shared" si="1"/>
        <v>#DIV/0!</v>
      </c>
      <c r="O12" s="12"/>
      <c r="P12" s="12" t="s">
        <v>33</v>
      </c>
      <c r="Q12" s="20"/>
      <c r="R12" s="12"/>
      <c r="S12" s="12" t="e">
        <f t="shared" si="2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25">
        <f t="shared" si="5"/>
        <v>0</v>
      </c>
    </row>
    <row r="13" spans="1:27" ht="12.75">
      <c r="A13" s="44"/>
      <c r="B13" s="16" t="s">
        <v>44</v>
      </c>
      <c r="C13" s="3"/>
      <c r="D13" s="3"/>
      <c r="E13" s="10"/>
      <c r="F13" s="3"/>
      <c r="G13" s="10"/>
      <c r="H13" s="28"/>
      <c r="I13" s="17"/>
      <c r="J13" s="17"/>
      <c r="K13" s="17"/>
      <c r="L13" s="7">
        <f t="shared" si="0"/>
        <v>0</v>
      </c>
      <c r="M13" s="17"/>
      <c r="N13" s="11" t="e">
        <f t="shared" si="1"/>
        <v>#DIV/0!</v>
      </c>
      <c r="O13" s="12"/>
      <c r="P13" s="12" t="s">
        <v>33</v>
      </c>
      <c r="Q13" s="20"/>
      <c r="R13" s="12"/>
      <c r="S13" s="12" t="e">
        <f t="shared" si="2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25">
        <f t="shared" si="5"/>
        <v>0</v>
      </c>
    </row>
    <row r="14" spans="1:27" ht="12.75">
      <c r="A14" s="44"/>
      <c r="B14" s="16" t="s">
        <v>44</v>
      </c>
      <c r="C14" s="3"/>
      <c r="D14" s="3"/>
      <c r="E14" s="10"/>
      <c r="F14" s="3"/>
      <c r="G14" s="10"/>
      <c r="H14" s="28"/>
      <c r="I14" s="17"/>
      <c r="J14" s="17"/>
      <c r="K14" s="17"/>
      <c r="L14" s="7">
        <f t="shared" si="0"/>
        <v>0</v>
      </c>
      <c r="M14" s="17"/>
      <c r="N14" s="11" t="e">
        <f t="shared" si="1"/>
        <v>#DIV/0!</v>
      </c>
      <c r="O14" s="12"/>
      <c r="P14" s="12" t="s">
        <v>33</v>
      </c>
      <c r="Q14" s="20"/>
      <c r="R14" s="12"/>
      <c r="S14" s="12" t="e">
        <f t="shared" si="2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25">
        <f t="shared" si="5"/>
        <v>0</v>
      </c>
    </row>
    <row r="15" spans="1:27" ht="12.75">
      <c r="A15" s="44"/>
      <c r="B15" s="16" t="s">
        <v>44</v>
      </c>
      <c r="C15" s="3"/>
      <c r="D15" s="3"/>
      <c r="E15" s="10"/>
      <c r="F15" s="3"/>
      <c r="G15" s="10"/>
      <c r="H15" s="28"/>
      <c r="I15" s="17"/>
      <c r="J15" s="17"/>
      <c r="K15" s="17"/>
      <c r="L15" s="7">
        <f t="shared" si="0"/>
        <v>0</v>
      </c>
      <c r="M15" s="17"/>
      <c r="N15" s="11" t="e">
        <f t="shared" si="1"/>
        <v>#DIV/0!</v>
      </c>
      <c r="O15" s="12"/>
      <c r="P15" s="12" t="s">
        <v>33</v>
      </c>
      <c r="Q15" s="20"/>
      <c r="R15" s="12"/>
      <c r="S15" s="12" t="e">
        <f t="shared" si="2"/>
        <v>#DIV/0!</v>
      </c>
      <c r="T15" s="12"/>
      <c r="U15" s="12"/>
      <c r="V15" s="12" t="e">
        <f t="shared" si="3"/>
        <v>#DIV/0!</v>
      </c>
      <c r="W15" s="12"/>
      <c r="X15" s="25"/>
      <c r="Y15" s="25">
        <f t="shared" si="4"/>
        <v>0</v>
      </c>
      <c r="Z15" s="25">
        <v>5</v>
      </c>
      <c r="AA15" s="25">
        <f t="shared" si="5"/>
        <v>0</v>
      </c>
    </row>
    <row r="16" spans="1:27" ht="12.75">
      <c r="A16" s="44"/>
      <c r="B16" s="16" t="s">
        <v>44</v>
      </c>
      <c r="C16" s="3"/>
      <c r="D16" s="3"/>
      <c r="E16" s="10"/>
      <c r="F16" s="3"/>
      <c r="G16" s="10"/>
      <c r="H16" s="28"/>
      <c r="I16" s="17"/>
      <c r="J16" s="17"/>
      <c r="K16" s="17"/>
      <c r="L16" s="7">
        <f t="shared" si="0"/>
        <v>0</v>
      </c>
      <c r="M16" s="17"/>
      <c r="N16" s="11" t="e">
        <f t="shared" si="1"/>
        <v>#DIV/0!</v>
      </c>
      <c r="O16" s="12"/>
      <c r="P16" s="12" t="s">
        <v>33</v>
      </c>
      <c r="Q16" s="20"/>
      <c r="R16" s="12"/>
      <c r="S16" s="12" t="e">
        <f t="shared" si="2"/>
        <v>#DIV/0!</v>
      </c>
      <c r="T16" s="12"/>
      <c r="U16" s="12"/>
      <c r="V16" s="12" t="e">
        <f t="shared" si="3"/>
        <v>#DIV/0!</v>
      </c>
      <c r="W16" s="12"/>
      <c r="X16" s="25"/>
      <c r="Y16" s="25">
        <f t="shared" si="4"/>
        <v>0</v>
      </c>
      <c r="Z16" s="25">
        <v>5</v>
      </c>
      <c r="AA16" s="25">
        <f t="shared" si="5"/>
        <v>0</v>
      </c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0.7028931693000535</v>
      </c>
      <c r="D18" s="3">
        <f t="shared" si="6"/>
        <v>0.7179114368240106</v>
      </c>
      <c r="E18" s="3">
        <f t="shared" si="6"/>
        <v>1.85</v>
      </c>
      <c r="F18" s="3">
        <f t="shared" si="6"/>
        <v>4.004034008739769</v>
      </c>
      <c r="G18" s="10"/>
      <c r="H18" s="10">
        <f t="shared" si="6"/>
        <v>32.170179648931985</v>
      </c>
      <c r="I18" s="3">
        <f t="shared" si="6"/>
        <v>-101.3783676073</v>
      </c>
      <c r="J18" s="3">
        <f t="shared" si="6"/>
        <v>2.1784307277666666</v>
      </c>
      <c r="K18" s="3" t="e">
        <f t="shared" si="6"/>
        <v>#DIV/0!</v>
      </c>
      <c r="L18" s="3">
        <f t="shared" si="6"/>
        <v>0.16300081702492353</v>
      </c>
      <c r="M18" s="3">
        <f t="shared" si="6"/>
        <v>0.6844505435666667</v>
      </c>
      <c r="N18" s="10" t="e">
        <f t="shared" si="6"/>
        <v>#DIV/0!</v>
      </c>
      <c r="O18" s="10"/>
      <c r="P18" s="10"/>
      <c r="Q18" s="10">
        <f aca="true" t="shared" si="7" ref="Q18:W18">AVERAGE(Q2:Q16)</f>
        <v>89.66666666666667</v>
      </c>
      <c r="R18" s="10">
        <f t="shared" si="7"/>
        <v>14.28801402286647</v>
      </c>
      <c r="S18" s="10" t="e">
        <f t="shared" si="7"/>
        <v>#DIV/0!</v>
      </c>
      <c r="T18" s="10">
        <f t="shared" si="7"/>
        <v>61.27784705278106</v>
      </c>
      <c r="U18" s="10">
        <f t="shared" si="7"/>
        <v>12.87</v>
      </c>
      <c r="V18" s="10" t="e">
        <f t="shared" si="7"/>
        <v>#DIV/0!</v>
      </c>
      <c r="W18" s="10">
        <f t="shared" si="7"/>
        <v>8.517341937822895</v>
      </c>
      <c r="X18" s="10">
        <f>AVERAGE(X2:X16)</f>
        <v>509.6666666666667</v>
      </c>
      <c r="Y18" s="10">
        <f>AVERAGE(Y2:Y16)</f>
        <v>20.386666666666667</v>
      </c>
      <c r="Z18" s="10">
        <f>AVERAGE(Z2:Z16)</f>
        <v>5</v>
      </c>
      <c r="AA18" s="3">
        <f>AVERAGE(AA2:AA16)</f>
        <v>0.040773333333333335</v>
      </c>
    </row>
    <row r="19" spans="1:27" ht="12.75">
      <c r="A19" s="15" t="s">
        <v>15</v>
      </c>
      <c r="B19" s="16"/>
      <c r="C19" s="3">
        <f aca="true" t="shared" si="8" ref="C19:N19">MEDIAN(C2:C16)</f>
        <v>0.7410052538068631</v>
      </c>
      <c r="D19" s="3">
        <f t="shared" si="8"/>
        <v>0.7890707305704688</v>
      </c>
      <c r="E19" s="3">
        <f t="shared" si="8"/>
        <v>1.85</v>
      </c>
      <c r="F19" s="3">
        <f t="shared" si="8"/>
        <v>4.518314917</v>
      </c>
      <c r="G19" s="10"/>
      <c r="H19" s="10">
        <f t="shared" si="8"/>
        <v>32.18208012326656</v>
      </c>
      <c r="I19" s="3">
        <f t="shared" si="8"/>
        <v>-130.167623531</v>
      </c>
      <c r="J19" s="3">
        <f t="shared" si="8"/>
        <v>2.6687060953</v>
      </c>
      <c r="K19" s="3" t="e">
        <f t="shared" si="8"/>
        <v>#NUM!</v>
      </c>
      <c r="L19" s="3">
        <f t="shared" si="8"/>
        <v>0</v>
      </c>
      <c r="M19" s="3">
        <f t="shared" si="8"/>
        <v>0.6867763305</v>
      </c>
      <c r="N19" s="10" t="e">
        <f t="shared" si="8"/>
        <v>#DIV/0!</v>
      </c>
      <c r="O19" s="10"/>
      <c r="P19" s="10"/>
      <c r="Q19" s="10">
        <f aca="true" t="shared" si="9" ref="Q19:W19">MEDIAN(Q2:Q16)</f>
        <v>83</v>
      </c>
      <c r="R19" s="10">
        <f t="shared" si="9"/>
        <v>14.288291316526621</v>
      </c>
      <c r="S19" s="10" t="e">
        <f t="shared" si="9"/>
        <v>#DIV/0!</v>
      </c>
      <c r="T19" s="10">
        <f t="shared" si="9"/>
        <v>61.14587057010788</v>
      </c>
      <c r="U19" s="10">
        <f t="shared" si="9"/>
        <v>12.86</v>
      </c>
      <c r="V19" s="10" t="e">
        <f t="shared" si="9"/>
        <v>#DIV/0!</v>
      </c>
      <c r="W19" s="10">
        <f t="shared" si="9"/>
        <v>9.293717647058823</v>
      </c>
      <c r="X19" s="10">
        <f>MEDIAN(X2:X16)</f>
        <v>454</v>
      </c>
      <c r="Y19" s="10">
        <f>MEDIAN(Y2:Y16)</f>
        <v>0</v>
      </c>
      <c r="Z19" s="10">
        <f>MEDIAN(Z2:Z16)</f>
        <v>5</v>
      </c>
      <c r="AA19" s="3">
        <f>MEDIAN(AA2:AA16)</f>
        <v>0</v>
      </c>
    </row>
    <row r="20" spans="1:27" ht="12.75">
      <c r="A20" s="15" t="s">
        <v>14</v>
      </c>
      <c r="B20" s="16"/>
      <c r="C20" s="3">
        <f aca="true" t="shared" si="10" ref="C20:N20">STDEV(C2:C16)</f>
        <v>0.1325971506742686</v>
      </c>
      <c r="D20" s="3">
        <f t="shared" si="10"/>
        <v>0.12583746555173647</v>
      </c>
      <c r="E20" s="3">
        <f t="shared" si="10"/>
        <v>0.21213203435596428</v>
      </c>
      <c r="F20" s="3">
        <f t="shared" si="10"/>
        <v>1.6612597001194258</v>
      </c>
      <c r="G20" s="10"/>
      <c r="H20" s="10">
        <f t="shared" si="10"/>
        <v>3.3672451837400046</v>
      </c>
      <c r="I20" s="3">
        <f t="shared" si="10"/>
        <v>53.9871660832763</v>
      </c>
      <c r="J20" s="3">
        <f t="shared" si="10"/>
        <v>0.8771577860751878</v>
      </c>
      <c r="K20" s="3" t="e">
        <f t="shared" si="10"/>
        <v>#DIV/0!</v>
      </c>
      <c r="L20" s="3">
        <f t="shared" si="10"/>
        <v>0.34380358132412414</v>
      </c>
      <c r="M20" s="3">
        <f t="shared" si="10"/>
        <v>0.2808295731702816</v>
      </c>
      <c r="N20" s="10" t="e">
        <f t="shared" si="10"/>
        <v>#DIV/0!</v>
      </c>
      <c r="O20" s="10"/>
      <c r="P20" s="10"/>
      <c r="Q20" s="10">
        <f aca="true" t="shared" si="11" ref="Q20:W20">STDEV(Q2:Q16)</f>
        <v>11.547005383792541</v>
      </c>
      <c r="R20" s="10">
        <f t="shared" si="11"/>
        <v>3.9951246311809987</v>
      </c>
      <c r="S20" s="10" t="e">
        <f t="shared" si="11"/>
        <v>#DIV/0!</v>
      </c>
      <c r="T20" s="10">
        <f t="shared" si="11"/>
        <v>0.7545420001137563</v>
      </c>
      <c r="U20" s="10">
        <f t="shared" si="11"/>
        <v>8.955004187603711</v>
      </c>
      <c r="V20" s="10" t="e">
        <f t="shared" si="11"/>
        <v>#DIV/0!</v>
      </c>
      <c r="W20" s="10">
        <f t="shared" si="11"/>
        <v>8.246302058222078</v>
      </c>
      <c r="X20" s="10">
        <f>STDEV(X2:X16)</f>
        <v>121.47564913732016</v>
      </c>
      <c r="Y20" s="10">
        <f>STDEV(Y2:Y16)</f>
        <v>43.19182903325692</v>
      </c>
      <c r="Z20" s="10">
        <f>STDEV(Z2:Z16)</f>
        <v>0</v>
      </c>
      <c r="AA20" s="3">
        <f>STDEV(AA2:AA16)</f>
        <v>0.08638365806651385</v>
      </c>
    </row>
    <row r="21" spans="1:27" ht="12.75">
      <c r="A21" s="15" t="s">
        <v>17</v>
      </c>
      <c r="B21" s="16"/>
      <c r="C21" s="3">
        <f aca="true" t="shared" si="12" ref="C21:N21">MIN(C2:C16)</f>
        <v>0.5554135850932973</v>
      </c>
      <c r="D21" s="3">
        <f t="shared" si="12"/>
        <v>0.5726170055249197</v>
      </c>
      <c r="E21" s="3">
        <f t="shared" si="12"/>
        <v>1.7</v>
      </c>
      <c r="F21" s="3">
        <f t="shared" si="12"/>
        <v>2.146449818706962</v>
      </c>
      <c r="G21" s="3">
        <f>MIN(G2:G16)</f>
        <v>2</v>
      </c>
      <c r="H21" s="10">
        <f t="shared" si="12"/>
        <v>28.797</v>
      </c>
      <c r="I21" s="3">
        <f t="shared" si="12"/>
        <v>-134.869</v>
      </c>
      <c r="J21" s="3">
        <f t="shared" si="12"/>
        <v>1.165746088</v>
      </c>
      <c r="K21" s="3">
        <f t="shared" si="12"/>
        <v>0</v>
      </c>
      <c r="L21" s="3">
        <f t="shared" si="12"/>
        <v>0</v>
      </c>
      <c r="M21" s="3">
        <f t="shared" si="12"/>
        <v>0.4024653002</v>
      </c>
      <c r="N21" s="10" t="e">
        <f t="shared" si="12"/>
        <v>#DIV/0!</v>
      </c>
      <c r="O21" s="10"/>
      <c r="P21" s="10"/>
      <c r="Q21" s="10">
        <f aca="true" t="shared" si="13" ref="Q21:W21">MIN(Q2:Q16)</f>
        <v>83</v>
      </c>
      <c r="R21" s="10">
        <f t="shared" si="13"/>
        <v>10.292750752072784</v>
      </c>
      <c r="S21" s="10" t="e">
        <f t="shared" si="13"/>
        <v>#DIV/0!</v>
      </c>
      <c r="T21" s="10">
        <f t="shared" si="13"/>
        <v>60.598</v>
      </c>
      <c r="U21" s="10">
        <f t="shared" si="13"/>
        <v>3.92</v>
      </c>
      <c r="V21" s="10" t="e">
        <f t="shared" si="13"/>
        <v>#DIV/0!</v>
      </c>
      <c r="W21" s="10">
        <f t="shared" si="13"/>
        <v>-0.08969183359013877</v>
      </c>
      <c r="X21" s="10">
        <f>MIN(X2:X16)</f>
        <v>426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0.812260669</v>
      </c>
      <c r="D22" s="3">
        <f t="shared" si="14"/>
        <v>0.7920465743766433</v>
      </c>
      <c r="E22" s="3">
        <f t="shared" si="14"/>
        <v>2</v>
      </c>
      <c r="F22" s="3">
        <f t="shared" si="14"/>
        <v>5.3473372905123435</v>
      </c>
      <c r="G22" s="3">
        <f>MAX(G2:G16)</f>
        <v>3</v>
      </c>
      <c r="H22" s="10">
        <f t="shared" si="14"/>
        <v>35.53145882352939</v>
      </c>
      <c r="I22" s="3">
        <f t="shared" si="14"/>
        <v>-39.0984792909</v>
      </c>
      <c r="J22" s="3">
        <f t="shared" si="14"/>
        <v>2.70084</v>
      </c>
      <c r="K22" s="3">
        <f t="shared" si="14"/>
        <v>0</v>
      </c>
      <c r="L22" s="3">
        <f t="shared" si="14"/>
        <v>0.9818910326507723</v>
      </c>
      <c r="M22" s="3">
        <f t="shared" si="14"/>
        <v>0.96411</v>
      </c>
      <c r="N22" s="10" t="e">
        <f t="shared" si="14"/>
        <v>#DIV/0!</v>
      </c>
      <c r="O22" s="10"/>
      <c r="P22" s="10"/>
      <c r="Q22" s="10">
        <f aca="true" t="shared" si="15" ref="Q22:W22">MAX(Q2:Q16)</f>
        <v>103</v>
      </c>
      <c r="R22" s="10">
        <f t="shared" si="15"/>
        <v>18.283</v>
      </c>
      <c r="S22" s="10" t="e">
        <f t="shared" si="15"/>
        <v>#DIV/0!</v>
      </c>
      <c r="T22" s="10">
        <f t="shared" si="15"/>
        <v>62.08967058823532</v>
      </c>
      <c r="U22" s="10">
        <f t="shared" si="15"/>
        <v>21.83</v>
      </c>
      <c r="V22" s="10" t="e">
        <f t="shared" si="15"/>
        <v>#DIV/0!</v>
      </c>
      <c r="W22" s="10">
        <f t="shared" si="15"/>
        <v>16.348</v>
      </c>
      <c r="X22" s="10">
        <f>MAX(X2:X16)</f>
        <v>649</v>
      </c>
      <c r="Y22" s="10">
        <f>MAX(Y2:Y16)</f>
        <v>129.8</v>
      </c>
      <c r="Z22" s="10">
        <f>MAX(Z2:Z16)</f>
        <v>5</v>
      </c>
      <c r="AA22" s="3">
        <f>MAX(AA2:AA16)</f>
        <v>0.25960000000000005</v>
      </c>
    </row>
    <row r="23" spans="1:27" ht="12.75">
      <c r="A23" s="15" t="s">
        <v>16</v>
      </c>
      <c r="B23" s="16"/>
      <c r="C23" s="9">
        <f aca="true" t="shared" si="16" ref="C23:N23">COUNT(C2:C16)</f>
        <v>3</v>
      </c>
      <c r="D23" s="9">
        <f t="shared" si="16"/>
        <v>3</v>
      </c>
      <c r="E23" s="9">
        <f t="shared" si="16"/>
        <v>2</v>
      </c>
      <c r="F23" s="9">
        <f t="shared" si="16"/>
        <v>3</v>
      </c>
      <c r="G23" s="9">
        <f>COUNT(G2:G16)</f>
        <v>2</v>
      </c>
      <c r="H23" s="9">
        <f t="shared" si="16"/>
        <v>3</v>
      </c>
      <c r="I23" s="9">
        <f t="shared" si="16"/>
        <v>3</v>
      </c>
      <c r="J23" s="9">
        <f t="shared" si="16"/>
        <v>3</v>
      </c>
      <c r="K23" s="9">
        <f t="shared" si="16"/>
        <v>0</v>
      </c>
      <c r="L23" s="9">
        <f t="shared" si="16"/>
        <v>15</v>
      </c>
      <c r="M23" s="9">
        <f t="shared" si="16"/>
        <v>3</v>
      </c>
      <c r="N23" s="9">
        <f t="shared" si="16"/>
        <v>3</v>
      </c>
      <c r="O23" s="9"/>
      <c r="P23" s="9"/>
      <c r="Q23" s="9">
        <f aca="true" t="shared" si="17" ref="Q23:W23">COUNT(Q2:Q16)</f>
        <v>3</v>
      </c>
      <c r="R23" s="9">
        <f t="shared" si="17"/>
        <v>3</v>
      </c>
      <c r="S23" s="9">
        <f t="shared" si="17"/>
        <v>3</v>
      </c>
      <c r="T23" s="9">
        <f t="shared" si="17"/>
        <v>3</v>
      </c>
      <c r="U23" s="9">
        <f t="shared" si="17"/>
        <v>3</v>
      </c>
      <c r="V23" s="9">
        <f t="shared" si="17"/>
        <v>3</v>
      </c>
      <c r="W23" s="9">
        <f t="shared" si="17"/>
        <v>3</v>
      </c>
      <c r="X23" s="9">
        <f>COUNT(X2:X16)</f>
        <v>3</v>
      </c>
      <c r="Y23" s="9">
        <f>COUNT(Y2:Y16)</f>
        <v>15</v>
      </c>
      <c r="Z23" s="9">
        <f>COUNT(Z2:Z16)</f>
        <v>15</v>
      </c>
      <c r="AA23" s="9">
        <f>COUNT(AA2:AA16)</f>
        <v>15</v>
      </c>
    </row>
    <row r="24" spans="6:7" ht="12.75">
      <c r="F24" s="18" t="s">
        <v>49</v>
      </c>
      <c r="G24" s="13">
        <v>-39.0984792909</v>
      </c>
    </row>
    <row r="25" spans="6:7" ht="12.75">
      <c r="F25" s="18" t="s">
        <v>50</v>
      </c>
      <c r="G25" s="13">
        <v>1.165746088</v>
      </c>
    </row>
    <row r="26" spans="6:7" ht="12.75">
      <c r="F26" s="18" t="s">
        <v>51</v>
      </c>
      <c r="G26" s="13">
        <v>0.6867763305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7109375" style="18" customWidth="1"/>
    <col min="3" max="3" width="17.00390625" style="18" customWidth="1"/>
    <col min="4" max="4" width="16.710937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38</v>
      </c>
      <c r="B2" s="16" t="s">
        <v>43</v>
      </c>
      <c r="C2" s="27">
        <v>1.060508761</v>
      </c>
      <c r="D2" s="27">
        <v>1.010983008</v>
      </c>
      <c r="E2" s="10">
        <v>3</v>
      </c>
      <c r="F2" s="27">
        <v>5.908465159</v>
      </c>
      <c r="G2" s="10">
        <v>2</v>
      </c>
      <c r="H2" s="28">
        <v>22.559</v>
      </c>
      <c r="I2" s="29">
        <v>-121.669</v>
      </c>
      <c r="J2" s="29">
        <v>2.13522</v>
      </c>
      <c r="K2" s="8"/>
      <c r="L2" s="7">
        <f>SQRT(M2)</f>
        <v>0.9632860426685316</v>
      </c>
      <c r="M2" s="29">
        <v>0.92792</v>
      </c>
      <c r="N2" s="11">
        <f>-I2/J2</f>
        <v>56.98195033767013</v>
      </c>
      <c r="O2" s="12">
        <v>1</v>
      </c>
      <c r="P2" s="12" t="s">
        <v>33</v>
      </c>
      <c r="Q2" s="20">
        <v>106</v>
      </c>
      <c r="R2" s="12">
        <v>16.73</v>
      </c>
      <c r="S2" s="12">
        <f>N2/R2</f>
        <v>3.4059743178523685</v>
      </c>
      <c r="T2" s="12">
        <v>67.547</v>
      </c>
      <c r="U2" s="12">
        <v>22.944</v>
      </c>
      <c r="V2" s="12">
        <f>N2/U2</f>
        <v>2.4835229401006855</v>
      </c>
      <c r="W2" s="12">
        <v>14.687</v>
      </c>
      <c r="X2" s="25">
        <v>497</v>
      </c>
      <c r="Y2" s="25">
        <f>X2/Z2</f>
        <v>99.4</v>
      </c>
      <c r="Z2" s="25">
        <v>5</v>
      </c>
      <c r="AA2" s="25">
        <f>(X2/Z2)*0.002</f>
        <v>0.1988</v>
      </c>
    </row>
    <row r="3" spans="1:27" ht="12.75">
      <c r="A3" s="44" t="s">
        <v>38</v>
      </c>
      <c r="B3" s="16" t="s">
        <v>43</v>
      </c>
      <c r="C3" s="3">
        <v>1.2047746257015604</v>
      </c>
      <c r="D3" s="3">
        <v>1.3110985147826715</v>
      </c>
      <c r="E3" s="10">
        <v>2.9</v>
      </c>
      <c r="F3" s="3">
        <v>9.171647829499372</v>
      </c>
      <c r="G3" s="10">
        <v>3</v>
      </c>
      <c r="H3" s="28">
        <v>18.650767590618344</v>
      </c>
      <c r="I3" s="29">
        <v>-214.8521669092</v>
      </c>
      <c r="J3" s="29">
        <v>3.8292058979</v>
      </c>
      <c r="K3" s="17"/>
      <c r="L3" s="7">
        <f aca="true" t="shared" si="0" ref="L3:L16">SQRT(M3)</f>
        <v>0.7574260948765893</v>
      </c>
      <c r="M3" s="29">
        <v>0.5736942892</v>
      </c>
      <c r="N3" s="11">
        <f aca="true" t="shared" si="1" ref="N3:N16">-I3/J3</f>
        <v>56.10880496842139</v>
      </c>
      <c r="O3" s="12">
        <v>1</v>
      </c>
      <c r="P3" s="12" t="s">
        <v>33</v>
      </c>
      <c r="Q3" s="20">
        <v>96</v>
      </c>
      <c r="R3" s="12">
        <v>12.666768199817245</v>
      </c>
      <c r="S3" s="12">
        <f aca="true" t="shared" si="2" ref="S3:S16">N3/R3</f>
        <v>4.429606990773773</v>
      </c>
      <c r="T3" s="12">
        <v>60.97946695095952</v>
      </c>
      <c r="U3" s="12">
        <v>10.826</v>
      </c>
      <c r="V3" s="12">
        <f aca="true" t="shared" si="3" ref="V3:V16">N3/U3</f>
        <v>5.18278264995579</v>
      </c>
      <c r="W3" s="12">
        <v>8.862004264392318</v>
      </c>
      <c r="X3" s="25">
        <v>470</v>
      </c>
      <c r="Y3" s="25">
        <f aca="true" t="shared" si="4" ref="Y3:Y16">X3/Z3</f>
        <v>94</v>
      </c>
      <c r="Z3" s="25">
        <v>5</v>
      </c>
      <c r="AA3" s="25">
        <f aca="true" t="shared" si="5" ref="AA3:AA16">(X3/Z3)*0.002</f>
        <v>0.188</v>
      </c>
    </row>
    <row r="4" spans="1:27" ht="12.75">
      <c r="A4" s="44" t="s">
        <v>38</v>
      </c>
      <c r="B4" s="16" t="s">
        <v>43</v>
      </c>
      <c r="C4" s="3">
        <v>0.9235367720479406</v>
      </c>
      <c r="D4" s="3">
        <v>0.860620167248508</v>
      </c>
      <c r="E4" s="10"/>
      <c r="F4" s="3">
        <v>2.447640178946189</v>
      </c>
      <c r="G4" s="10"/>
      <c r="H4" s="28">
        <v>20.171388012618284</v>
      </c>
      <c r="I4" s="29">
        <v>-16.4643905767</v>
      </c>
      <c r="J4" s="29">
        <v>0.7828293253</v>
      </c>
      <c r="K4" s="17"/>
      <c r="L4" s="7">
        <f t="shared" si="0"/>
        <v>0.6750094365266311</v>
      </c>
      <c r="M4" s="29">
        <v>0.4556377394</v>
      </c>
      <c r="N4" s="11">
        <f t="shared" si="1"/>
        <v>21.03190318067151</v>
      </c>
      <c r="O4" s="12">
        <v>1</v>
      </c>
      <c r="P4" s="12" t="s">
        <v>33</v>
      </c>
      <c r="Q4" s="20">
        <v>70</v>
      </c>
      <c r="R4" s="12">
        <v>6.842096039256923</v>
      </c>
      <c r="S4" s="12">
        <f t="shared" si="2"/>
        <v>3.073897685738368</v>
      </c>
      <c r="T4" s="12">
        <v>46.79919032597269</v>
      </c>
      <c r="U4" s="12">
        <v>8.05</v>
      </c>
      <c r="V4" s="12">
        <f t="shared" si="3"/>
        <v>2.612658780207641</v>
      </c>
      <c r="W4" s="12">
        <v>4.496393270241851</v>
      </c>
      <c r="X4" s="25">
        <v>951</v>
      </c>
      <c r="Y4" s="25">
        <f t="shared" si="4"/>
        <v>190.2</v>
      </c>
      <c r="Z4" s="25">
        <v>5</v>
      </c>
      <c r="AA4" s="25">
        <f t="shared" si="5"/>
        <v>0.38039999999999996</v>
      </c>
    </row>
    <row r="5" spans="1:27" ht="12.75">
      <c r="A5" s="44"/>
      <c r="B5" s="16" t="s">
        <v>43</v>
      </c>
      <c r="C5" s="3"/>
      <c r="D5" s="3"/>
      <c r="E5" s="10"/>
      <c r="F5" s="3"/>
      <c r="G5" s="10"/>
      <c r="H5" s="28"/>
      <c r="I5" s="29"/>
      <c r="J5" s="29"/>
      <c r="K5" s="17"/>
      <c r="L5" s="7">
        <f t="shared" si="0"/>
        <v>0</v>
      </c>
      <c r="M5" s="29"/>
      <c r="N5" s="11" t="e">
        <f t="shared" si="1"/>
        <v>#DIV/0!</v>
      </c>
      <c r="O5" s="12">
        <v>1</v>
      </c>
      <c r="P5" s="12" t="s">
        <v>33</v>
      </c>
      <c r="Q5" s="20"/>
      <c r="R5" s="12"/>
      <c r="S5" s="12" t="e">
        <f t="shared" si="2"/>
        <v>#DIV/0!</v>
      </c>
      <c r="T5" s="12"/>
      <c r="U5" s="12"/>
      <c r="V5" s="12" t="e">
        <f t="shared" si="3"/>
        <v>#DIV/0!</v>
      </c>
      <c r="W5" s="12"/>
      <c r="X5" s="25"/>
      <c r="Y5" s="25">
        <f t="shared" si="4"/>
        <v>0</v>
      </c>
      <c r="Z5" s="25">
        <v>5</v>
      </c>
      <c r="AA5" s="25">
        <f t="shared" si="5"/>
        <v>0</v>
      </c>
    </row>
    <row r="6" spans="1:27" ht="12.75">
      <c r="A6" s="44"/>
      <c r="B6" s="16" t="s">
        <v>43</v>
      </c>
      <c r="C6" s="3"/>
      <c r="D6" s="3"/>
      <c r="E6" s="10"/>
      <c r="F6" s="3"/>
      <c r="G6" s="10"/>
      <c r="H6" s="28"/>
      <c r="I6" s="29"/>
      <c r="J6" s="29"/>
      <c r="K6" s="17"/>
      <c r="L6" s="7">
        <f t="shared" si="0"/>
        <v>0</v>
      </c>
      <c r="M6" s="29"/>
      <c r="N6" s="11" t="e">
        <f t="shared" si="1"/>
        <v>#DIV/0!</v>
      </c>
      <c r="O6" s="12">
        <v>1</v>
      </c>
      <c r="P6" s="12" t="s">
        <v>33</v>
      </c>
      <c r="Q6" s="20"/>
      <c r="R6" s="12"/>
      <c r="S6" s="12" t="e">
        <f t="shared" si="2"/>
        <v>#DIV/0!</v>
      </c>
      <c r="T6" s="12"/>
      <c r="U6" s="12"/>
      <c r="V6" s="12" t="e">
        <f t="shared" si="3"/>
        <v>#DIV/0!</v>
      </c>
      <c r="W6" s="12"/>
      <c r="X6" s="25"/>
      <c r="Y6" s="25">
        <f t="shared" si="4"/>
        <v>0</v>
      </c>
      <c r="Z6" s="25">
        <v>5</v>
      </c>
      <c r="AA6" s="25">
        <f t="shared" si="5"/>
        <v>0</v>
      </c>
    </row>
    <row r="7" spans="1:27" ht="12.75">
      <c r="A7" s="44"/>
      <c r="B7" s="16" t="s">
        <v>43</v>
      </c>
      <c r="C7" s="3"/>
      <c r="D7" s="3"/>
      <c r="E7" s="10"/>
      <c r="F7" s="3"/>
      <c r="G7" s="10"/>
      <c r="H7" s="28"/>
      <c r="I7" s="29"/>
      <c r="J7" s="29"/>
      <c r="K7" s="17"/>
      <c r="L7" s="7">
        <f t="shared" si="0"/>
        <v>0</v>
      </c>
      <c r="M7" s="29"/>
      <c r="N7" s="11" t="e">
        <f t="shared" si="1"/>
        <v>#DIV/0!</v>
      </c>
      <c r="O7" s="12">
        <v>1</v>
      </c>
      <c r="P7" s="12" t="s">
        <v>33</v>
      </c>
      <c r="Q7" s="20"/>
      <c r="R7" s="12"/>
      <c r="S7" s="12" t="e">
        <f t="shared" si="2"/>
        <v>#DIV/0!</v>
      </c>
      <c r="T7" s="12"/>
      <c r="U7" s="12"/>
      <c r="V7" s="12" t="e">
        <f t="shared" si="3"/>
        <v>#DIV/0!</v>
      </c>
      <c r="W7" s="12"/>
      <c r="X7" s="25"/>
      <c r="Y7" s="25">
        <f t="shared" si="4"/>
        <v>0</v>
      </c>
      <c r="Z7" s="25">
        <v>5</v>
      </c>
      <c r="AA7" s="25">
        <f t="shared" si="5"/>
        <v>0</v>
      </c>
    </row>
    <row r="8" spans="1:27" ht="12.75">
      <c r="A8" s="44"/>
      <c r="B8" s="16" t="s">
        <v>43</v>
      </c>
      <c r="C8" s="3"/>
      <c r="D8" s="3"/>
      <c r="E8" s="10"/>
      <c r="F8" s="3"/>
      <c r="G8" s="10"/>
      <c r="H8" s="28"/>
      <c r="I8" s="29"/>
      <c r="J8" s="29"/>
      <c r="K8" s="17"/>
      <c r="L8" s="7">
        <f t="shared" si="0"/>
        <v>0</v>
      </c>
      <c r="M8" s="29"/>
      <c r="N8" s="11" t="e">
        <f t="shared" si="1"/>
        <v>#DIV/0!</v>
      </c>
      <c r="O8" s="12">
        <v>1</v>
      </c>
      <c r="P8" s="12" t="s">
        <v>33</v>
      </c>
      <c r="Q8" s="20"/>
      <c r="R8" s="12"/>
      <c r="S8" s="12" t="e">
        <f t="shared" si="2"/>
        <v>#DIV/0!</v>
      </c>
      <c r="T8" s="12"/>
      <c r="U8" s="12"/>
      <c r="V8" s="12" t="e">
        <f t="shared" si="3"/>
        <v>#DIV/0!</v>
      </c>
      <c r="W8" s="12"/>
      <c r="X8" s="25"/>
      <c r="Y8" s="25">
        <f t="shared" si="4"/>
        <v>0</v>
      </c>
      <c r="Z8" s="25">
        <v>5</v>
      </c>
      <c r="AA8" s="25">
        <f t="shared" si="5"/>
        <v>0</v>
      </c>
    </row>
    <row r="9" spans="1:27" ht="12.75">
      <c r="A9" s="44"/>
      <c r="B9" s="16" t="s">
        <v>43</v>
      </c>
      <c r="C9" s="3"/>
      <c r="D9" s="3"/>
      <c r="E9" s="10"/>
      <c r="F9" s="3"/>
      <c r="G9" s="10"/>
      <c r="H9" s="28"/>
      <c r="I9" s="29"/>
      <c r="J9" s="29"/>
      <c r="K9" s="17"/>
      <c r="L9" s="7">
        <f t="shared" si="0"/>
        <v>0</v>
      </c>
      <c r="M9" s="29"/>
      <c r="N9" s="11" t="e">
        <f t="shared" si="1"/>
        <v>#DIV/0!</v>
      </c>
      <c r="O9" s="12"/>
      <c r="P9" s="12" t="s">
        <v>33</v>
      </c>
      <c r="Q9" s="20"/>
      <c r="R9" s="12"/>
      <c r="S9" s="12" t="e">
        <f t="shared" si="2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25">
        <f t="shared" si="5"/>
        <v>0</v>
      </c>
    </row>
    <row r="10" spans="1:27" ht="12.75">
      <c r="A10" s="44"/>
      <c r="B10" s="16" t="s">
        <v>43</v>
      </c>
      <c r="C10" s="3"/>
      <c r="D10" s="3"/>
      <c r="E10" s="10"/>
      <c r="F10" s="3"/>
      <c r="G10" s="10"/>
      <c r="H10" s="28"/>
      <c r="I10" s="29"/>
      <c r="J10" s="29"/>
      <c r="K10" s="17"/>
      <c r="L10" s="7">
        <f t="shared" si="0"/>
        <v>0</v>
      </c>
      <c r="M10" s="29"/>
      <c r="N10" s="11" t="e">
        <f t="shared" si="1"/>
        <v>#DIV/0!</v>
      </c>
      <c r="O10" s="12"/>
      <c r="P10" s="12" t="s">
        <v>33</v>
      </c>
      <c r="Q10" s="20"/>
      <c r="R10" s="12"/>
      <c r="S10" s="12" t="e">
        <f t="shared" si="2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25">
        <f t="shared" si="5"/>
        <v>0</v>
      </c>
    </row>
    <row r="11" spans="1:27" ht="12.75">
      <c r="A11" s="44"/>
      <c r="B11" s="16" t="s">
        <v>43</v>
      </c>
      <c r="C11" s="3"/>
      <c r="D11" s="3"/>
      <c r="E11" s="10"/>
      <c r="F11" s="3"/>
      <c r="G11" s="10"/>
      <c r="H11" s="28"/>
      <c r="I11" s="29"/>
      <c r="J11" s="29"/>
      <c r="K11" s="17"/>
      <c r="L11" s="7">
        <f t="shared" si="0"/>
        <v>0</v>
      </c>
      <c r="M11" s="29"/>
      <c r="N11" s="11" t="e">
        <f t="shared" si="1"/>
        <v>#DIV/0!</v>
      </c>
      <c r="O11" s="12"/>
      <c r="P11" s="12" t="s">
        <v>33</v>
      </c>
      <c r="Q11" s="20"/>
      <c r="R11" s="12"/>
      <c r="S11" s="12" t="e">
        <f t="shared" si="2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25">
        <f t="shared" si="5"/>
        <v>0</v>
      </c>
    </row>
    <row r="12" spans="1:27" ht="12.75">
      <c r="A12" s="44"/>
      <c r="B12" s="16" t="s">
        <v>43</v>
      </c>
      <c r="C12" s="3"/>
      <c r="D12" s="3"/>
      <c r="E12" s="10"/>
      <c r="F12" s="3"/>
      <c r="G12" s="10"/>
      <c r="H12" s="28"/>
      <c r="I12" s="29"/>
      <c r="J12" s="29"/>
      <c r="K12" s="17"/>
      <c r="L12" s="7">
        <f t="shared" si="0"/>
        <v>0</v>
      </c>
      <c r="M12" s="29"/>
      <c r="N12" s="11" t="e">
        <f t="shared" si="1"/>
        <v>#DIV/0!</v>
      </c>
      <c r="O12" s="12"/>
      <c r="P12" s="12" t="s">
        <v>33</v>
      </c>
      <c r="Q12" s="20"/>
      <c r="R12" s="12"/>
      <c r="S12" s="12" t="e">
        <f t="shared" si="2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25">
        <f t="shared" si="5"/>
        <v>0</v>
      </c>
    </row>
    <row r="13" spans="1:27" ht="12.75">
      <c r="A13" s="44"/>
      <c r="B13" s="16" t="s">
        <v>43</v>
      </c>
      <c r="C13" s="3"/>
      <c r="D13" s="3"/>
      <c r="E13" s="10"/>
      <c r="F13" s="3"/>
      <c r="G13" s="10"/>
      <c r="H13" s="28"/>
      <c r="I13" s="29"/>
      <c r="J13" s="29"/>
      <c r="K13" s="17"/>
      <c r="L13" s="7">
        <f t="shared" si="0"/>
        <v>0</v>
      </c>
      <c r="M13" s="29"/>
      <c r="N13" s="11" t="e">
        <f t="shared" si="1"/>
        <v>#DIV/0!</v>
      </c>
      <c r="O13" s="12"/>
      <c r="P13" s="12" t="s">
        <v>33</v>
      </c>
      <c r="Q13" s="20"/>
      <c r="R13" s="12"/>
      <c r="S13" s="12" t="e">
        <f t="shared" si="2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25">
        <f t="shared" si="5"/>
        <v>0</v>
      </c>
    </row>
    <row r="14" spans="1:27" ht="12.75">
      <c r="A14" s="44"/>
      <c r="B14" s="16" t="s">
        <v>43</v>
      </c>
      <c r="C14" s="3"/>
      <c r="D14" s="3"/>
      <c r="E14" s="10"/>
      <c r="F14" s="3"/>
      <c r="G14" s="10"/>
      <c r="H14" s="28"/>
      <c r="I14" s="29"/>
      <c r="J14" s="29"/>
      <c r="K14" s="17"/>
      <c r="L14" s="7">
        <f t="shared" si="0"/>
        <v>0</v>
      </c>
      <c r="M14" s="29"/>
      <c r="N14" s="11" t="e">
        <f t="shared" si="1"/>
        <v>#DIV/0!</v>
      </c>
      <c r="O14" s="12"/>
      <c r="P14" s="12" t="s">
        <v>33</v>
      </c>
      <c r="Q14" s="20"/>
      <c r="R14" s="12"/>
      <c r="S14" s="12" t="e">
        <f t="shared" si="2"/>
        <v>#DIV/0!</v>
      </c>
      <c r="T14" s="12"/>
      <c r="U14" s="12"/>
      <c r="V14" s="12" t="e">
        <f t="shared" si="3"/>
        <v>#DIV/0!</v>
      </c>
      <c r="W14" s="12"/>
      <c r="X14" s="25"/>
      <c r="Y14" s="25">
        <f t="shared" si="4"/>
        <v>0</v>
      </c>
      <c r="Z14" s="25">
        <v>5</v>
      </c>
      <c r="AA14" s="25">
        <f t="shared" si="5"/>
        <v>0</v>
      </c>
    </row>
    <row r="15" spans="1:27" ht="12.75">
      <c r="A15" s="44"/>
      <c r="B15" s="16" t="s">
        <v>43</v>
      </c>
      <c r="C15" s="3"/>
      <c r="D15" s="3"/>
      <c r="E15" s="10"/>
      <c r="F15" s="3"/>
      <c r="G15" s="10"/>
      <c r="H15" s="28"/>
      <c r="I15" s="29"/>
      <c r="J15" s="29"/>
      <c r="K15" s="17"/>
      <c r="L15" s="7">
        <f t="shared" si="0"/>
        <v>0</v>
      </c>
      <c r="M15" s="29"/>
      <c r="N15" s="11" t="e">
        <f t="shared" si="1"/>
        <v>#DIV/0!</v>
      </c>
      <c r="O15" s="12"/>
      <c r="P15" s="12" t="s">
        <v>33</v>
      </c>
      <c r="Q15" s="20"/>
      <c r="R15" s="12"/>
      <c r="S15" s="12" t="e">
        <f t="shared" si="2"/>
        <v>#DIV/0!</v>
      </c>
      <c r="T15" s="12"/>
      <c r="U15" s="12"/>
      <c r="V15" s="12" t="e">
        <f t="shared" si="3"/>
        <v>#DIV/0!</v>
      </c>
      <c r="W15" s="12"/>
      <c r="X15" s="25"/>
      <c r="Y15" s="25">
        <f t="shared" si="4"/>
        <v>0</v>
      </c>
      <c r="Z15" s="25">
        <v>5</v>
      </c>
      <c r="AA15" s="25">
        <f t="shared" si="5"/>
        <v>0</v>
      </c>
    </row>
    <row r="16" spans="1:27" ht="12.75">
      <c r="A16" s="44"/>
      <c r="B16" s="16" t="s">
        <v>43</v>
      </c>
      <c r="C16" s="3"/>
      <c r="D16" s="3"/>
      <c r="E16" s="10"/>
      <c r="F16" s="3"/>
      <c r="G16" s="10"/>
      <c r="H16" s="28"/>
      <c r="I16" s="29"/>
      <c r="J16" s="29"/>
      <c r="K16" s="17"/>
      <c r="L16" s="7">
        <f t="shared" si="0"/>
        <v>0</v>
      </c>
      <c r="M16" s="29"/>
      <c r="N16" s="11" t="e">
        <f t="shared" si="1"/>
        <v>#DIV/0!</v>
      </c>
      <c r="O16" s="12"/>
      <c r="P16" s="12" t="s">
        <v>33</v>
      </c>
      <c r="Q16" s="20"/>
      <c r="R16" s="12"/>
      <c r="S16" s="12" t="e">
        <f t="shared" si="2"/>
        <v>#DIV/0!</v>
      </c>
      <c r="T16" s="12"/>
      <c r="U16" s="12"/>
      <c r="V16" s="12" t="e">
        <f t="shared" si="3"/>
        <v>#DIV/0!</v>
      </c>
      <c r="W16" s="12"/>
      <c r="X16" s="25"/>
      <c r="Y16" s="25">
        <f t="shared" si="4"/>
        <v>0</v>
      </c>
      <c r="Z16" s="25">
        <v>5</v>
      </c>
      <c r="AA16" s="25">
        <f t="shared" si="5"/>
        <v>0</v>
      </c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1.0629400529165003</v>
      </c>
      <c r="D18" s="3">
        <f t="shared" si="6"/>
        <v>1.0609005633437263</v>
      </c>
      <c r="E18" s="3">
        <f t="shared" si="6"/>
        <v>2.95</v>
      </c>
      <c r="F18" s="3">
        <f t="shared" si="6"/>
        <v>5.84258438914852</v>
      </c>
      <c r="G18" s="10"/>
      <c r="H18" s="10">
        <f t="shared" si="6"/>
        <v>20.460385201078875</v>
      </c>
      <c r="I18" s="3">
        <f t="shared" si="6"/>
        <v>-117.66185249530001</v>
      </c>
      <c r="J18" s="3">
        <f t="shared" si="6"/>
        <v>2.2490850744</v>
      </c>
      <c r="K18" s="3" t="e">
        <f t="shared" si="6"/>
        <v>#DIV/0!</v>
      </c>
      <c r="L18" s="3">
        <f t="shared" si="6"/>
        <v>0.15971477160478345</v>
      </c>
      <c r="M18" s="3">
        <f t="shared" si="6"/>
        <v>0.6524173428666666</v>
      </c>
      <c r="N18" s="10" t="e">
        <f t="shared" si="6"/>
        <v>#DIV/0!</v>
      </c>
      <c r="O18" s="10"/>
      <c r="P18" s="10"/>
      <c r="Q18" s="10">
        <f aca="true" t="shared" si="7" ref="Q18:W18">AVERAGE(Q2:Q16)</f>
        <v>90.66666666666667</v>
      </c>
      <c r="R18" s="10">
        <f t="shared" si="7"/>
        <v>12.079621413024723</v>
      </c>
      <c r="S18" s="10" t="e">
        <f t="shared" si="7"/>
        <v>#DIV/0!</v>
      </c>
      <c r="T18" s="10">
        <f t="shared" si="7"/>
        <v>58.4418857589774</v>
      </c>
      <c r="U18" s="10">
        <f t="shared" si="7"/>
        <v>13.939999999999998</v>
      </c>
      <c r="V18" s="10" t="e">
        <f t="shared" si="7"/>
        <v>#DIV/0!</v>
      </c>
      <c r="W18" s="10">
        <f t="shared" si="7"/>
        <v>9.348465844878056</v>
      </c>
      <c r="X18" s="10">
        <f>AVERAGE(X2:X16)</f>
        <v>639.3333333333334</v>
      </c>
      <c r="Y18" s="10">
        <f>AVERAGE(Y2:Y16)</f>
        <v>25.573333333333334</v>
      </c>
      <c r="Z18" s="10">
        <f>AVERAGE(Z2:Z16)</f>
        <v>5</v>
      </c>
      <c r="AA18" s="3">
        <f>AVERAGE(AA2:AA16)</f>
        <v>0.05114666666666667</v>
      </c>
    </row>
    <row r="19" spans="1:27" ht="12.75">
      <c r="A19" s="15" t="s">
        <v>15</v>
      </c>
      <c r="B19" s="16"/>
      <c r="C19" s="3">
        <f aca="true" t="shared" si="8" ref="C19:N19">MEDIAN(C2:C16)</f>
        <v>1.060508761</v>
      </c>
      <c r="D19" s="3">
        <f t="shared" si="8"/>
        <v>1.010983008</v>
      </c>
      <c r="E19" s="3">
        <f t="shared" si="8"/>
        <v>2.95</v>
      </c>
      <c r="F19" s="3">
        <f t="shared" si="8"/>
        <v>5.908465159</v>
      </c>
      <c r="G19" s="10"/>
      <c r="H19" s="10">
        <f t="shared" si="8"/>
        <v>20.171388012618284</v>
      </c>
      <c r="I19" s="3">
        <f t="shared" si="8"/>
        <v>-121.669</v>
      </c>
      <c r="J19" s="3">
        <f t="shared" si="8"/>
        <v>2.13522</v>
      </c>
      <c r="K19" s="3" t="e">
        <f t="shared" si="8"/>
        <v>#NUM!</v>
      </c>
      <c r="L19" s="3">
        <f t="shared" si="8"/>
        <v>0</v>
      </c>
      <c r="M19" s="3">
        <f t="shared" si="8"/>
        <v>0.5736942892</v>
      </c>
      <c r="N19" s="10" t="e">
        <f t="shared" si="8"/>
        <v>#DIV/0!</v>
      </c>
      <c r="O19" s="10"/>
      <c r="P19" s="10"/>
      <c r="Q19" s="10">
        <f aca="true" t="shared" si="9" ref="Q19:W19">MEDIAN(Q2:Q16)</f>
        <v>96</v>
      </c>
      <c r="R19" s="10">
        <f t="shared" si="9"/>
        <v>12.666768199817245</v>
      </c>
      <c r="S19" s="10" t="e">
        <f t="shared" si="9"/>
        <v>#DIV/0!</v>
      </c>
      <c r="T19" s="10">
        <f t="shared" si="9"/>
        <v>60.97946695095952</v>
      </c>
      <c r="U19" s="10">
        <f t="shared" si="9"/>
        <v>10.826</v>
      </c>
      <c r="V19" s="10" t="e">
        <f t="shared" si="9"/>
        <v>#DIV/0!</v>
      </c>
      <c r="W19" s="10">
        <f t="shared" si="9"/>
        <v>8.862004264392318</v>
      </c>
      <c r="X19" s="10">
        <f>MEDIAN(X2:X16)</f>
        <v>497</v>
      </c>
      <c r="Y19" s="10">
        <f>MEDIAN(Y2:Y16)</f>
        <v>0</v>
      </c>
      <c r="Z19" s="10">
        <f>MEDIAN(Z2:Z16)</f>
        <v>5</v>
      </c>
      <c r="AA19" s="3">
        <f>MEDIAN(AA2:AA16)</f>
        <v>0</v>
      </c>
    </row>
    <row r="20" spans="1:27" ht="12.75">
      <c r="A20" s="15" t="s">
        <v>14</v>
      </c>
      <c r="B20" s="16"/>
      <c r="C20" s="3">
        <f aca="true" t="shared" si="10" ref="C20:N20">STDEV(C2:C16)</f>
        <v>0.1406346897718021</v>
      </c>
      <c r="D20" s="3">
        <f t="shared" si="10"/>
        <v>0.22935018453861922</v>
      </c>
      <c r="E20" s="3">
        <f t="shared" si="10"/>
        <v>0.07071067811865482</v>
      </c>
      <c r="F20" s="3">
        <f t="shared" si="10"/>
        <v>3.3624879074952236</v>
      </c>
      <c r="G20" s="10"/>
      <c r="H20" s="10">
        <f t="shared" si="10"/>
        <v>1.9700785955486355</v>
      </c>
      <c r="I20" s="3">
        <f t="shared" si="10"/>
        <v>99.2545735615333</v>
      </c>
      <c r="J20" s="3">
        <f t="shared" si="10"/>
        <v>1.5263769183585094</v>
      </c>
      <c r="K20" s="3" t="e">
        <f t="shared" si="10"/>
        <v>#DIV/0!</v>
      </c>
      <c r="L20" s="3">
        <f t="shared" si="10"/>
        <v>0.3353697218389279</v>
      </c>
      <c r="M20" s="3">
        <f t="shared" si="10"/>
        <v>0.2457857253855789</v>
      </c>
      <c r="N20" s="10" t="e">
        <f t="shared" si="10"/>
        <v>#DIV/0!</v>
      </c>
      <c r="O20" s="10"/>
      <c r="P20" s="10"/>
      <c r="Q20" s="10">
        <f aca="true" t="shared" si="11" ref="Q20:W20">STDEV(Q2:Q16)</f>
        <v>18.583146486355155</v>
      </c>
      <c r="R20" s="10">
        <f t="shared" si="11"/>
        <v>4.970031910979066</v>
      </c>
      <c r="S20" s="10" t="e">
        <f t="shared" si="11"/>
        <v>#DIV/0!</v>
      </c>
      <c r="T20" s="10">
        <f t="shared" si="11"/>
        <v>10.604121382596583</v>
      </c>
      <c r="U20" s="10">
        <f t="shared" si="11"/>
        <v>7.920262369391562</v>
      </c>
      <c r="V20" s="10" t="e">
        <f t="shared" si="11"/>
        <v>#DIV/0!</v>
      </c>
      <c r="W20" s="10">
        <f t="shared" si="11"/>
        <v>5.112690097406114</v>
      </c>
      <c r="X20" s="10">
        <f>STDEV(X2:X16)</f>
        <v>270.2486509371201</v>
      </c>
      <c r="Y20" s="10">
        <f>STDEV(Y2:Y16)</f>
        <v>56.746597968093035</v>
      </c>
      <c r="Z20" s="10">
        <f>STDEV(Z2:Z16)</f>
        <v>0</v>
      </c>
      <c r="AA20" s="3">
        <f>STDEV(AA2:AA16)</f>
        <v>0.11349319593618606</v>
      </c>
    </row>
    <row r="21" spans="1:27" ht="12.75">
      <c r="A21" s="15" t="s">
        <v>17</v>
      </c>
      <c r="B21" s="16"/>
      <c r="C21" s="3">
        <f aca="true" t="shared" si="12" ref="C21:N21">MIN(C2:C16)</f>
        <v>0.9235367720479406</v>
      </c>
      <c r="D21" s="3">
        <f t="shared" si="12"/>
        <v>0.860620167248508</v>
      </c>
      <c r="E21" s="3">
        <f t="shared" si="12"/>
        <v>2.9</v>
      </c>
      <c r="F21" s="3">
        <f t="shared" si="12"/>
        <v>2.447640178946189</v>
      </c>
      <c r="G21" s="3">
        <f>MIN(G2:G16)</f>
        <v>2</v>
      </c>
      <c r="H21" s="10">
        <f t="shared" si="12"/>
        <v>18.650767590618344</v>
      </c>
      <c r="I21" s="3">
        <f t="shared" si="12"/>
        <v>-214.8521669092</v>
      </c>
      <c r="J21" s="3">
        <f t="shared" si="12"/>
        <v>0.7828293253</v>
      </c>
      <c r="K21" s="3">
        <f t="shared" si="12"/>
        <v>0</v>
      </c>
      <c r="L21" s="3">
        <f t="shared" si="12"/>
        <v>0</v>
      </c>
      <c r="M21" s="3">
        <f t="shared" si="12"/>
        <v>0.4556377394</v>
      </c>
      <c r="N21" s="10" t="e">
        <f t="shared" si="12"/>
        <v>#DIV/0!</v>
      </c>
      <c r="O21" s="10"/>
      <c r="P21" s="10"/>
      <c r="Q21" s="10">
        <f aca="true" t="shared" si="13" ref="Q21:W21">MIN(Q2:Q16)</f>
        <v>70</v>
      </c>
      <c r="R21" s="10">
        <f t="shared" si="13"/>
        <v>6.842096039256923</v>
      </c>
      <c r="S21" s="10" t="e">
        <f t="shared" si="13"/>
        <v>#DIV/0!</v>
      </c>
      <c r="T21" s="10">
        <f t="shared" si="13"/>
        <v>46.79919032597269</v>
      </c>
      <c r="U21" s="10">
        <f t="shared" si="13"/>
        <v>8.05</v>
      </c>
      <c r="V21" s="10" t="e">
        <f t="shared" si="13"/>
        <v>#DIV/0!</v>
      </c>
      <c r="W21" s="10">
        <f t="shared" si="13"/>
        <v>4.496393270241851</v>
      </c>
      <c r="X21" s="10">
        <f>MIN(X2:X16)</f>
        <v>470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1.2047746257015604</v>
      </c>
      <c r="D22" s="3">
        <f t="shared" si="14"/>
        <v>1.3110985147826715</v>
      </c>
      <c r="E22" s="3">
        <f t="shared" si="14"/>
        <v>3</v>
      </c>
      <c r="F22" s="3">
        <f t="shared" si="14"/>
        <v>9.171647829499372</v>
      </c>
      <c r="G22" s="3">
        <f>MAX(G2:G16)</f>
        <v>3</v>
      </c>
      <c r="H22" s="10">
        <f t="shared" si="14"/>
        <v>22.559</v>
      </c>
      <c r="I22" s="3">
        <f t="shared" si="14"/>
        <v>-16.4643905767</v>
      </c>
      <c r="J22" s="3">
        <f t="shared" si="14"/>
        <v>3.8292058979</v>
      </c>
      <c r="K22" s="3">
        <f t="shared" si="14"/>
        <v>0</v>
      </c>
      <c r="L22" s="3">
        <f t="shared" si="14"/>
        <v>0.9632860426685316</v>
      </c>
      <c r="M22" s="3">
        <f t="shared" si="14"/>
        <v>0.92792</v>
      </c>
      <c r="N22" s="10" t="e">
        <f t="shared" si="14"/>
        <v>#DIV/0!</v>
      </c>
      <c r="O22" s="10"/>
      <c r="P22" s="10"/>
      <c r="Q22" s="10">
        <f aca="true" t="shared" si="15" ref="Q22:W22">MAX(Q2:Q16)</f>
        <v>106</v>
      </c>
      <c r="R22" s="10">
        <f t="shared" si="15"/>
        <v>16.73</v>
      </c>
      <c r="S22" s="10" t="e">
        <f t="shared" si="15"/>
        <v>#DIV/0!</v>
      </c>
      <c r="T22" s="10">
        <f t="shared" si="15"/>
        <v>67.547</v>
      </c>
      <c r="U22" s="10">
        <f t="shared" si="15"/>
        <v>22.944</v>
      </c>
      <c r="V22" s="10" t="e">
        <f t="shared" si="15"/>
        <v>#DIV/0!</v>
      </c>
      <c r="W22" s="10">
        <f t="shared" si="15"/>
        <v>14.687</v>
      </c>
      <c r="X22" s="10">
        <f>MAX(X2:X16)</f>
        <v>951</v>
      </c>
      <c r="Y22" s="10">
        <f>MAX(Y2:Y16)</f>
        <v>190.2</v>
      </c>
      <c r="Z22" s="10">
        <f>MAX(Z2:Z16)</f>
        <v>5</v>
      </c>
      <c r="AA22" s="3">
        <f>MAX(AA2:AA16)</f>
        <v>0.38039999999999996</v>
      </c>
    </row>
    <row r="23" spans="1:27" ht="12.75">
      <c r="A23" s="15" t="s">
        <v>16</v>
      </c>
      <c r="B23" s="16"/>
      <c r="C23" s="9">
        <f aca="true" t="shared" si="16" ref="C23:N23">COUNT(C2:C16)</f>
        <v>3</v>
      </c>
      <c r="D23" s="9">
        <f t="shared" si="16"/>
        <v>3</v>
      </c>
      <c r="E23" s="9">
        <f t="shared" si="16"/>
        <v>2</v>
      </c>
      <c r="F23" s="9">
        <f t="shared" si="16"/>
        <v>3</v>
      </c>
      <c r="G23" s="9">
        <f>COUNT(G2:G16)</f>
        <v>2</v>
      </c>
      <c r="H23" s="9">
        <f t="shared" si="16"/>
        <v>3</v>
      </c>
      <c r="I23" s="9">
        <f t="shared" si="16"/>
        <v>3</v>
      </c>
      <c r="J23" s="9">
        <f t="shared" si="16"/>
        <v>3</v>
      </c>
      <c r="K23" s="9">
        <f t="shared" si="16"/>
        <v>0</v>
      </c>
      <c r="L23" s="9">
        <f t="shared" si="16"/>
        <v>15</v>
      </c>
      <c r="M23" s="9">
        <f t="shared" si="16"/>
        <v>3</v>
      </c>
      <c r="N23" s="9">
        <f t="shared" si="16"/>
        <v>3</v>
      </c>
      <c r="O23" s="9"/>
      <c r="P23" s="9"/>
      <c r="Q23" s="9">
        <f aca="true" t="shared" si="17" ref="Q23:W23">COUNT(Q2:Q16)</f>
        <v>3</v>
      </c>
      <c r="R23" s="9">
        <f t="shared" si="17"/>
        <v>3</v>
      </c>
      <c r="S23" s="9">
        <f t="shared" si="17"/>
        <v>3</v>
      </c>
      <c r="T23" s="9">
        <f t="shared" si="17"/>
        <v>3</v>
      </c>
      <c r="U23" s="9">
        <f t="shared" si="17"/>
        <v>3</v>
      </c>
      <c r="V23" s="9">
        <f t="shared" si="17"/>
        <v>3</v>
      </c>
      <c r="W23" s="9">
        <f t="shared" si="17"/>
        <v>3</v>
      </c>
      <c r="X23" s="9">
        <f>COUNT(X2:X16)</f>
        <v>3</v>
      </c>
      <c r="Y23" s="9">
        <f>COUNT(Y2:Y16)</f>
        <v>15</v>
      </c>
      <c r="Z23" s="9">
        <f>COUNT(Z2:Z16)</f>
        <v>15</v>
      </c>
      <c r="AA23" s="9">
        <f>COUNT(AA2:AA16)</f>
        <v>15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1.421875" defaultRowHeight="12.75"/>
  <cols>
    <col min="1" max="1" width="12.28125" style="18" bestFit="1" customWidth="1"/>
    <col min="2" max="2" width="10.00390625" style="18" customWidth="1"/>
    <col min="3" max="3" width="12.8515625" style="18" customWidth="1"/>
    <col min="4" max="4" width="13.28125" style="18" customWidth="1"/>
    <col min="5" max="5" width="5.57421875" style="18" bestFit="1" customWidth="1"/>
    <col min="6" max="6" width="18.421875" style="18" bestFit="1" customWidth="1"/>
    <col min="7" max="7" width="5.8515625" style="13" bestFit="1" customWidth="1"/>
    <col min="8" max="8" width="7.57421875" style="18" bestFit="1" customWidth="1"/>
    <col min="9" max="9" width="8.57421875" style="18" bestFit="1" customWidth="1"/>
    <col min="10" max="10" width="6.00390625" style="18" bestFit="1" customWidth="1"/>
    <col min="11" max="11" width="7.421875" style="18" bestFit="1" customWidth="1"/>
    <col min="12" max="13" width="6.00390625" style="18" bestFit="1" customWidth="1"/>
    <col min="14" max="14" width="4.57421875" style="18" bestFit="1" customWidth="1"/>
    <col min="15" max="15" width="5.57421875" style="0" bestFit="1" customWidth="1"/>
    <col min="16" max="16" width="13.7109375" style="0" bestFit="1" customWidth="1"/>
  </cols>
  <sheetData>
    <row r="1" spans="1:27" ht="12.75">
      <c r="A1" s="14" t="s">
        <v>0</v>
      </c>
      <c r="B1" s="14" t="s">
        <v>5</v>
      </c>
      <c r="C1" s="1" t="s">
        <v>1</v>
      </c>
      <c r="D1" s="2" t="s">
        <v>2</v>
      </c>
      <c r="E1" s="1" t="s">
        <v>3</v>
      </c>
      <c r="F1" s="1" t="s">
        <v>4</v>
      </c>
      <c r="G1" s="21" t="s">
        <v>23</v>
      </c>
      <c r="H1" s="1" t="s">
        <v>6</v>
      </c>
      <c r="I1" s="5" t="s">
        <v>7</v>
      </c>
      <c r="J1" s="5" t="s">
        <v>8</v>
      </c>
      <c r="K1" s="5" t="s">
        <v>9</v>
      </c>
      <c r="L1" s="5" t="s">
        <v>11</v>
      </c>
      <c r="M1" s="5" t="s">
        <v>12</v>
      </c>
      <c r="N1" s="6" t="s">
        <v>10</v>
      </c>
      <c r="O1" s="23" t="s">
        <v>25</v>
      </c>
      <c r="P1" s="23" t="s">
        <v>26</v>
      </c>
      <c r="Q1" s="19" t="s">
        <v>19</v>
      </c>
      <c r="R1" s="19" t="s">
        <v>20</v>
      </c>
      <c r="S1" s="19" t="s">
        <v>27</v>
      </c>
      <c r="T1" s="19" t="s">
        <v>21</v>
      </c>
      <c r="U1" s="19" t="s">
        <v>22</v>
      </c>
      <c r="V1" s="19" t="s">
        <v>28</v>
      </c>
      <c r="W1" s="19" t="s">
        <v>24</v>
      </c>
      <c r="X1" s="24" t="s">
        <v>29</v>
      </c>
      <c r="Y1" s="24" t="s">
        <v>30</v>
      </c>
      <c r="Z1" s="24" t="s">
        <v>31</v>
      </c>
      <c r="AA1" s="24" t="s">
        <v>32</v>
      </c>
    </row>
    <row r="2" spans="1:27" ht="12.75">
      <c r="A2" s="44" t="s">
        <v>39</v>
      </c>
      <c r="B2" s="16" t="s">
        <v>44</v>
      </c>
      <c r="C2" s="39">
        <v>2.291478524</v>
      </c>
      <c r="D2" s="39">
        <v>2.4426818388473737</v>
      </c>
      <c r="E2" s="10">
        <v>2.9</v>
      </c>
      <c r="F2" s="36">
        <v>7.276840449</v>
      </c>
      <c r="G2" s="13">
        <v>3</v>
      </c>
      <c r="H2" s="27">
        <v>10.94130719</v>
      </c>
      <c r="I2" s="29">
        <v>-181.545</v>
      </c>
      <c r="J2" s="29">
        <v>3.33415</v>
      </c>
      <c r="K2" s="8"/>
      <c r="L2" s="29">
        <f>SQRT(M2)</f>
        <v>0.9824917302450947</v>
      </c>
      <c r="M2" s="29">
        <v>0.96529</v>
      </c>
      <c r="N2" s="11">
        <f aca="true" t="shared" si="0" ref="N2:N13">-I2/J2</f>
        <v>54.45015971087083</v>
      </c>
      <c r="O2" s="12">
        <v>1</v>
      </c>
      <c r="P2" s="12" t="s">
        <v>33</v>
      </c>
      <c r="Q2" s="20">
        <v>93</v>
      </c>
      <c r="R2" s="12">
        <v>15.4159</v>
      </c>
      <c r="S2" s="12">
        <f>N2/R2</f>
        <v>3.5320779007953362</v>
      </c>
      <c r="T2" s="12">
        <v>53.7218</v>
      </c>
      <c r="U2" s="12">
        <v>33.764</v>
      </c>
      <c r="V2" s="12">
        <f>N2/U2</f>
        <v>1.6126691064705254</v>
      </c>
      <c r="W2" s="12">
        <v>24.5958</v>
      </c>
      <c r="X2" s="25">
        <v>153</v>
      </c>
      <c r="Y2" s="25">
        <f>X2/Z2</f>
        <v>30.6</v>
      </c>
      <c r="Z2" s="25">
        <v>5</v>
      </c>
      <c r="AA2" s="46">
        <f>(X2/Z2)*0.005</f>
        <v>0.153</v>
      </c>
    </row>
    <row r="3" spans="1:27" ht="12.75">
      <c r="A3" s="44" t="s">
        <v>40</v>
      </c>
      <c r="B3" s="16" t="s">
        <v>44</v>
      </c>
      <c r="C3" s="39">
        <v>0.768785362</v>
      </c>
      <c r="D3" s="39">
        <v>0.701943211</v>
      </c>
      <c r="E3" s="10">
        <v>2.1</v>
      </c>
      <c r="F3" s="36">
        <v>2.883653527</v>
      </c>
      <c r="G3" s="10">
        <v>3</v>
      </c>
      <c r="H3" s="3">
        <v>18.563</v>
      </c>
      <c r="I3" s="29">
        <v>-34.9095</v>
      </c>
      <c r="J3" s="29">
        <v>0.9318</v>
      </c>
      <c r="K3" s="17"/>
      <c r="L3" s="29">
        <f>SQRT(M3)</f>
        <v>0.875853869090044</v>
      </c>
      <c r="M3" s="29">
        <v>0.76712</v>
      </c>
      <c r="N3" s="11">
        <f t="shared" si="0"/>
        <v>37.46458467482292</v>
      </c>
      <c r="O3" s="12">
        <v>1</v>
      </c>
      <c r="P3" s="12" t="s">
        <v>33</v>
      </c>
      <c r="Q3" s="20">
        <v>82</v>
      </c>
      <c r="R3" s="12">
        <v>14.574</v>
      </c>
      <c r="S3" s="12">
        <f>N3/R3</f>
        <v>2.5706453049830467</v>
      </c>
      <c r="T3" s="12">
        <v>57.386</v>
      </c>
      <c r="U3" s="12">
        <v>15.292</v>
      </c>
      <c r="V3" s="12">
        <f>N3/U3</f>
        <v>2.449946682894515</v>
      </c>
      <c r="W3" s="12">
        <v>10.846</v>
      </c>
      <c r="X3" s="25">
        <v>746</v>
      </c>
      <c r="Y3" s="25">
        <f>X3/Z3</f>
        <v>149.2</v>
      </c>
      <c r="Z3" s="25">
        <v>5</v>
      </c>
      <c r="AA3" s="46">
        <f>(X3/Z3)*0.002</f>
        <v>0.2984</v>
      </c>
    </row>
    <row r="4" spans="1:27" ht="12.75">
      <c r="A4" s="44" t="s">
        <v>39</v>
      </c>
      <c r="B4" s="16" t="s">
        <v>44</v>
      </c>
      <c r="C4" s="39">
        <v>0.666612323</v>
      </c>
      <c r="D4" s="39">
        <v>0.6922893596552835</v>
      </c>
      <c r="E4" s="10">
        <v>2</v>
      </c>
      <c r="F4" s="36">
        <v>2.297525866</v>
      </c>
      <c r="G4" s="10">
        <v>2</v>
      </c>
      <c r="H4" s="3">
        <v>10.44</v>
      </c>
      <c r="I4" s="29">
        <v>-21.3051</v>
      </c>
      <c r="J4" s="29">
        <v>0.50223</v>
      </c>
      <c r="K4" s="17"/>
      <c r="L4" s="29">
        <f>SQRT(M4)</f>
        <v>0.888329893676893</v>
      </c>
      <c r="M4" s="29">
        <v>0.78913</v>
      </c>
      <c r="N4" s="11">
        <f t="shared" si="0"/>
        <v>42.42100232960994</v>
      </c>
      <c r="O4" s="12">
        <v>1</v>
      </c>
      <c r="P4" s="12" t="s">
        <v>33</v>
      </c>
      <c r="Q4" s="20">
        <v>57</v>
      </c>
      <c r="R4" s="12">
        <v>11.39</v>
      </c>
      <c r="S4" s="12">
        <f>N4/R4</f>
        <v>3.724407579421417</v>
      </c>
      <c r="T4" s="12">
        <v>62.74</v>
      </c>
      <c r="U4" s="12">
        <v>62.738</v>
      </c>
      <c r="V4" s="12">
        <f>N4/U4</f>
        <v>0.6761612153656467</v>
      </c>
      <c r="W4" s="12">
        <v>8.186</v>
      </c>
      <c r="X4" s="25">
        <v>1624</v>
      </c>
      <c r="Y4" s="25">
        <f>X4/Z4</f>
        <v>324.8</v>
      </c>
      <c r="Z4" s="25">
        <v>5</v>
      </c>
      <c r="AA4" s="46">
        <f>(X4/Z4)*0.002</f>
        <v>0.6496000000000001</v>
      </c>
    </row>
    <row r="5" spans="1:27" ht="12.75">
      <c r="A5" s="44" t="s">
        <v>39</v>
      </c>
      <c r="B5" s="16" t="s">
        <v>44</v>
      </c>
      <c r="C5" s="39">
        <v>1.03935519</v>
      </c>
      <c r="D5" s="39">
        <v>1.0060014255442593</v>
      </c>
      <c r="E5" s="10">
        <v>1.3</v>
      </c>
      <c r="F5" s="36">
        <v>5.119247622</v>
      </c>
      <c r="G5" s="10">
        <v>3</v>
      </c>
      <c r="H5" s="3">
        <v>16.222</v>
      </c>
      <c r="I5" s="29">
        <v>-72.9289</v>
      </c>
      <c r="J5" s="29">
        <v>1.43171</v>
      </c>
      <c r="K5" s="17"/>
      <c r="L5" s="29">
        <f>SQRT(M5)</f>
        <v>0.6947157692178867</v>
      </c>
      <c r="M5" s="29">
        <v>0.48263</v>
      </c>
      <c r="N5" s="11">
        <f t="shared" si="0"/>
        <v>50.93831851422425</v>
      </c>
      <c r="O5" s="12">
        <v>1</v>
      </c>
      <c r="P5" s="12" t="s">
        <v>33</v>
      </c>
      <c r="Q5" s="20">
        <v>87</v>
      </c>
      <c r="R5" s="12">
        <v>14.511</v>
      </c>
      <c r="S5" s="12">
        <f>N5/R5</f>
        <v>3.5103244789624597</v>
      </c>
      <c r="T5" s="12">
        <v>62.269</v>
      </c>
      <c r="U5" s="12">
        <v>10.66</v>
      </c>
      <c r="V5" s="12">
        <f>N5/U5</f>
        <v>4.778453894392519</v>
      </c>
      <c r="W5" s="12">
        <v>5.435</v>
      </c>
      <c r="X5" s="25">
        <v>409</v>
      </c>
      <c r="Y5" s="25">
        <f>X5/Z5</f>
        <v>81.8</v>
      </c>
      <c r="Z5" s="25">
        <v>5</v>
      </c>
      <c r="AA5" s="46">
        <f>(X5/Z5)*0.002</f>
        <v>0.1636</v>
      </c>
    </row>
    <row r="6" spans="1:27" ht="12.75">
      <c r="A6" s="44" t="s">
        <v>39</v>
      </c>
      <c r="B6" s="16" t="s">
        <v>44</v>
      </c>
      <c r="C6" s="3">
        <v>0.28862651134833245</v>
      </c>
      <c r="D6" s="3">
        <v>0.2841750793167302</v>
      </c>
      <c r="E6" s="10">
        <v>1.9</v>
      </c>
      <c r="F6" s="3">
        <v>2.599867123918897</v>
      </c>
      <c r="G6" s="10">
        <v>3</v>
      </c>
      <c r="H6" s="3">
        <v>80.10987999999993</v>
      </c>
      <c r="I6" s="29">
        <v>-174.8052198196</v>
      </c>
      <c r="J6" s="29">
        <v>4.029534148</v>
      </c>
      <c r="K6" s="17"/>
      <c r="L6" s="29">
        <f aca="true" t="shared" si="1" ref="L6:L14">SQRT(M6)</f>
        <v>0.9593154155959343</v>
      </c>
      <c r="M6" s="29">
        <v>0.9202860666</v>
      </c>
      <c r="N6" s="11">
        <f t="shared" si="0"/>
        <v>43.38099973823575</v>
      </c>
      <c r="O6" s="12">
        <v>1</v>
      </c>
      <c r="P6" s="12" t="s">
        <v>33</v>
      </c>
      <c r="Q6" s="20">
        <v>83</v>
      </c>
      <c r="R6" s="12">
        <v>14.023066666666658</v>
      </c>
      <c r="S6" s="12">
        <f aca="true" t="shared" si="2" ref="S6:S13">N6/R6</f>
        <v>3.0935458533727127</v>
      </c>
      <c r="T6" s="12">
        <v>63.26168000000001</v>
      </c>
      <c r="U6" s="12">
        <v>13.512</v>
      </c>
      <c r="V6" s="12">
        <f aca="true" t="shared" si="3" ref="V6:V13">N6/U6</f>
        <v>3.21055356262846</v>
      </c>
      <c r="W6" s="12">
        <v>8.807440000000001</v>
      </c>
      <c r="X6" s="25">
        <v>501</v>
      </c>
      <c r="Y6" s="25">
        <f aca="true" t="shared" si="4" ref="Y6:Y13">X6/Z6</f>
        <v>100.2</v>
      </c>
      <c r="Z6" s="25">
        <v>5</v>
      </c>
      <c r="AA6" s="46">
        <f aca="true" t="shared" si="5" ref="AA6:AA13">(X6/Z6)*0.002</f>
        <v>0.20040000000000002</v>
      </c>
    </row>
    <row r="7" spans="1:27" ht="12.75">
      <c r="A7" s="44" t="s">
        <v>39</v>
      </c>
      <c r="B7" s="16" t="s">
        <v>44</v>
      </c>
      <c r="C7" s="3">
        <v>0.6730646311734599</v>
      </c>
      <c r="D7" s="3">
        <v>0.6745686081327436</v>
      </c>
      <c r="E7" s="10">
        <v>3</v>
      </c>
      <c r="F7" s="3">
        <v>2.3326245309865445</v>
      </c>
      <c r="G7" s="10">
        <v>2</v>
      </c>
      <c r="H7" s="3">
        <v>15.486536585365847</v>
      </c>
      <c r="I7" s="29">
        <v>-19.0238513873</v>
      </c>
      <c r="J7" s="29">
        <v>0.5417827949</v>
      </c>
      <c r="K7" s="17"/>
      <c r="L7" s="29">
        <f t="shared" si="1"/>
        <v>0.9217873378930739</v>
      </c>
      <c r="M7" s="29">
        <v>0.8496918963</v>
      </c>
      <c r="N7" s="11">
        <f t="shared" si="0"/>
        <v>35.1134284188765</v>
      </c>
      <c r="O7" s="12">
        <v>1</v>
      </c>
      <c r="P7" s="12" t="s">
        <v>33</v>
      </c>
      <c r="Q7" s="20">
        <v>79</v>
      </c>
      <c r="R7" s="12">
        <v>14.974488966318217</v>
      </c>
      <c r="S7" s="12">
        <f t="shared" si="2"/>
        <v>2.344883254303793</v>
      </c>
      <c r="T7" s="12">
        <v>63.697829268292566</v>
      </c>
      <c r="U7" s="12">
        <v>14.65</v>
      </c>
      <c r="V7" s="12">
        <f t="shared" si="3"/>
        <v>2.3968210524830376</v>
      </c>
      <c r="W7" s="12">
        <v>13.06799999999998</v>
      </c>
      <c r="X7" s="25">
        <v>820</v>
      </c>
      <c r="Y7" s="25">
        <f t="shared" si="4"/>
        <v>164</v>
      </c>
      <c r="Z7" s="25">
        <v>5</v>
      </c>
      <c r="AA7" s="46">
        <f t="shared" si="5"/>
        <v>0.328</v>
      </c>
    </row>
    <row r="8" spans="1:27" ht="12.75">
      <c r="A8" s="44"/>
      <c r="B8" s="16" t="s">
        <v>44</v>
      </c>
      <c r="C8" s="3"/>
      <c r="D8" s="3"/>
      <c r="E8" s="10"/>
      <c r="F8" s="3"/>
      <c r="G8" s="10"/>
      <c r="H8" s="3"/>
      <c r="I8" s="29"/>
      <c r="J8" s="29"/>
      <c r="K8" s="17"/>
      <c r="L8" s="29">
        <f t="shared" si="1"/>
        <v>0</v>
      </c>
      <c r="M8" s="29"/>
      <c r="N8" s="11" t="e">
        <f t="shared" si="0"/>
        <v>#DIV/0!</v>
      </c>
      <c r="O8" s="12">
        <v>1</v>
      </c>
      <c r="P8" s="12" t="s">
        <v>33</v>
      </c>
      <c r="Q8" s="20"/>
      <c r="R8" s="12"/>
      <c r="S8" s="12" t="e">
        <f t="shared" si="2"/>
        <v>#DIV/0!</v>
      </c>
      <c r="T8" s="12"/>
      <c r="U8" s="12"/>
      <c r="V8" s="12" t="e">
        <f t="shared" si="3"/>
        <v>#DIV/0!</v>
      </c>
      <c r="W8" s="12"/>
      <c r="X8" s="25"/>
      <c r="Y8" s="25">
        <f t="shared" si="4"/>
        <v>0</v>
      </c>
      <c r="Z8" s="25">
        <v>5</v>
      </c>
      <c r="AA8" s="46">
        <f t="shared" si="5"/>
        <v>0</v>
      </c>
    </row>
    <row r="9" spans="1:27" ht="12.75">
      <c r="A9" s="44"/>
      <c r="B9" s="16" t="s">
        <v>44</v>
      </c>
      <c r="C9" s="3"/>
      <c r="D9" s="3"/>
      <c r="E9" s="10"/>
      <c r="F9" s="3"/>
      <c r="G9" s="10"/>
      <c r="H9" s="3"/>
      <c r="I9" s="29"/>
      <c r="J9" s="29"/>
      <c r="K9" s="17"/>
      <c r="L9" s="29">
        <f t="shared" si="1"/>
        <v>0</v>
      </c>
      <c r="M9" s="29"/>
      <c r="N9" s="11" t="e">
        <f t="shared" si="0"/>
        <v>#DIV/0!</v>
      </c>
      <c r="O9" s="12">
        <v>1</v>
      </c>
      <c r="P9" s="12" t="s">
        <v>33</v>
      </c>
      <c r="Q9" s="20"/>
      <c r="R9" s="12"/>
      <c r="S9" s="12" t="e">
        <f t="shared" si="2"/>
        <v>#DIV/0!</v>
      </c>
      <c r="T9" s="12"/>
      <c r="U9" s="12"/>
      <c r="V9" s="12" t="e">
        <f t="shared" si="3"/>
        <v>#DIV/0!</v>
      </c>
      <c r="W9" s="12"/>
      <c r="X9" s="25"/>
      <c r="Y9" s="25">
        <f t="shared" si="4"/>
        <v>0</v>
      </c>
      <c r="Z9" s="25">
        <v>5</v>
      </c>
      <c r="AA9" s="46">
        <f t="shared" si="5"/>
        <v>0</v>
      </c>
    </row>
    <row r="10" spans="1:27" ht="12.75">
      <c r="A10" s="44"/>
      <c r="B10" s="16" t="s">
        <v>44</v>
      </c>
      <c r="C10" s="3"/>
      <c r="D10" s="3"/>
      <c r="E10" s="10"/>
      <c r="F10" s="3"/>
      <c r="G10" s="10"/>
      <c r="H10" s="3"/>
      <c r="I10" s="29"/>
      <c r="J10" s="29"/>
      <c r="K10" s="17"/>
      <c r="L10" s="29">
        <f t="shared" si="1"/>
        <v>0</v>
      </c>
      <c r="M10" s="29"/>
      <c r="N10" s="11" t="e">
        <f t="shared" si="0"/>
        <v>#DIV/0!</v>
      </c>
      <c r="O10" s="12">
        <v>1</v>
      </c>
      <c r="P10" s="12" t="s">
        <v>33</v>
      </c>
      <c r="Q10" s="20"/>
      <c r="R10" s="12"/>
      <c r="S10" s="12" t="e">
        <f t="shared" si="2"/>
        <v>#DIV/0!</v>
      </c>
      <c r="T10" s="12"/>
      <c r="U10" s="12"/>
      <c r="V10" s="12" t="e">
        <f t="shared" si="3"/>
        <v>#DIV/0!</v>
      </c>
      <c r="W10" s="12"/>
      <c r="X10" s="25"/>
      <c r="Y10" s="25">
        <f t="shared" si="4"/>
        <v>0</v>
      </c>
      <c r="Z10" s="25">
        <v>5</v>
      </c>
      <c r="AA10" s="46">
        <f t="shared" si="5"/>
        <v>0</v>
      </c>
    </row>
    <row r="11" spans="1:27" ht="12.75">
      <c r="A11" s="44"/>
      <c r="B11" s="16" t="s">
        <v>44</v>
      </c>
      <c r="C11" s="3"/>
      <c r="D11" s="3"/>
      <c r="E11" s="10"/>
      <c r="F11" s="3"/>
      <c r="G11" s="10"/>
      <c r="H11" s="3"/>
      <c r="I11" s="29"/>
      <c r="J11" s="29"/>
      <c r="K11" s="17"/>
      <c r="L11" s="29">
        <f t="shared" si="1"/>
        <v>0</v>
      </c>
      <c r="M11" s="29"/>
      <c r="N11" s="11" t="e">
        <f t="shared" si="0"/>
        <v>#DIV/0!</v>
      </c>
      <c r="O11" s="12">
        <v>1</v>
      </c>
      <c r="P11" s="12" t="s">
        <v>33</v>
      </c>
      <c r="Q11" s="20"/>
      <c r="R11" s="12"/>
      <c r="S11" s="12" t="e">
        <f t="shared" si="2"/>
        <v>#DIV/0!</v>
      </c>
      <c r="T11" s="12"/>
      <c r="U11" s="12"/>
      <c r="V11" s="12" t="e">
        <f t="shared" si="3"/>
        <v>#DIV/0!</v>
      </c>
      <c r="W11" s="12"/>
      <c r="X11" s="25"/>
      <c r="Y11" s="25">
        <f t="shared" si="4"/>
        <v>0</v>
      </c>
      <c r="Z11" s="25">
        <v>5</v>
      </c>
      <c r="AA11" s="46">
        <f t="shared" si="5"/>
        <v>0</v>
      </c>
    </row>
    <row r="12" spans="1:27" ht="12.75">
      <c r="A12" s="44"/>
      <c r="B12" s="16" t="s">
        <v>44</v>
      </c>
      <c r="C12" s="3"/>
      <c r="D12" s="3"/>
      <c r="E12" s="10"/>
      <c r="F12" s="3"/>
      <c r="G12" s="10"/>
      <c r="H12" s="3"/>
      <c r="I12" s="29"/>
      <c r="J12" s="29"/>
      <c r="K12" s="17"/>
      <c r="L12" s="29">
        <f t="shared" si="1"/>
        <v>0</v>
      </c>
      <c r="M12" s="29"/>
      <c r="N12" s="11" t="e">
        <f t="shared" si="0"/>
        <v>#DIV/0!</v>
      </c>
      <c r="O12" s="12">
        <v>1</v>
      </c>
      <c r="P12" s="12" t="s">
        <v>33</v>
      </c>
      <c r="Q12" s="20"/>
      <c r="R12" s="12"/>
      <c r="S12" s="12" t="e">
        <f t="shared" si="2"/>
        <v>#DIV/0!</v>
      </c>
      <c r="T12" s="12"/>
      <c r="U12" s="12"/>
      <c r="V12" s="12" t="e">
        <f t="shared" si="3"/>
        <v>#DIV/0!</v>
      </c>
      <c r="W12" s="12"/>
      <c r="X12" s="25"/>
      <c r="Y12" s="25">
        <f t="shared" si="4"/>
        <v>0</v>
      </c>
      <c r="Z12" s="25">
        <v>5</v>
      </c>
      <c r="AA12" s="46">
        <f t="shared" si="5"/>
        <v>0</v>
      </c>
    </row>
    <row r="13" spans="1:27" ht="12.75">
      <c r="A13" s="44"/>
      <c r="B13" s="16" t="s">
        <v>44</v>
      </c>
      <c r="C13" s="3"/>
      <c r="D13" s="3"/>
      <c r="E13" s="10"/>
      <c r="F13" s="3"/>
      <c r="G13" s="10"/>
      <c r="H13" s="3"/>
      <c r="I13" s="29"/>
      <c r="J13" s="29"/>
      <c r="K13" s="17"/>
      <c r="L13" s="29">
        <f t="shared" si="1"/>
        <v>0</v>
      </c>
      <c r="M13" s="29"/>
      <c r="N13" s="11" t="e">
        <f t="shared" si="0"/>
        <v>#DIV/0!</v>
      </c>
      <c r="O13" s="12">
        <v>1</v>
      </c>
      <c r="P13" s="12" t="s">
        <v>33</v>
      </c>
      <c r="Q13" s="20"/>
      <c r="R13" s="12"/>
      <c r="S13" s="12" t="e">
        <f t="shared" si="2"/>
        <v>#DIV/0!</v>
      </c>
      <c r="T13" s="12"/>
      <c r="U13" s="12"/>
      <c r="V13" s="12" t="e">
        <f t="shared" si="3"/>
        <v>#DIV/0!</v>
      </c>
      <c r="W13" s="12"/>
      <c r="X13" s="25"/>
      <c r="Y13" s="25">
        <f t="shared" si="4"/>
        <v>0</v>
      </c>
      <c r="Z13" s="25">
        <v>5</v>
      </c>
      <c r="AA13" s="46">
        <f t="shared" si="5"/>
        <v>0</v>
      </c>
    </row>
    <row r="14" spans="1:27" ht="12.75">
      <c r="A14" s="44"/>
      <c r="B14" s="16" t="s">
        <v>44</v>
      </c>
      <c r="C14" s="3"/>
      <c r="D14" s="3"/>
      <c r="E14" s="3"/>
      <c r="F14" s="3"/>
      <c r="G14" s="10"/>
      <c r="H14" s="3"/>
      <c r="I14" s="29"/>
      <c r="J14" s="29"/>
      <c r="K14" s="17"/>
      <c r="L14" s="29">
        <f t="shared" si="1"/>
        <v>0</v>
      </c>
      <c r="M14" s="29"/>
      <c r="N14" s="11"/>
      <c r="O14" s="12"/>
      <c r="P14" s="12" t="s">
        <v>33</v>
      </c>
      <c r="Q14" s="20"/>
      <c r="R14" s="12"/>
      <c r="S14" s="12"/>
      <c r="T14" s="12"/>
      <c r="U14" s="12"/>
      <c r="V14" s="12"/>
      <c r="W14" s="12"/>
      <c r="X14" s="25"/>
      <c r="Y14" s="25"/>
      <c r="Z14" s="25"/>
      <c r="AA14" s="46"/>
    </row>
    <row r="15" spans="1:27" ht="12.75">
      <c r="A15" s="44"/>
      <c r="B15" s="16" t="s">
        <v>44</v>
      </c>
      <c r="C15" s="3"/>
      <c r="D15" s="3"/>
      <c r="E15" s="3"/>
      <c r="F15" s="3"/>
      <c r="G15" s="10"/>
      <c r="H15" s="3"/>
      <c r="I15" s="29"/>
      <c r="J15" s="29"/>
      <c r="K15" s="17"/>
      <c r="L15" s="29"/>
      <c r="M15" s="29"/>
      <c r="N15" s="11"/>
      <c r="O15" s="12"/>
      <c r="P15" s="12" t="s">
        <v>33</v>
      </c>
      <c r="Q15" s="20"/>
      <c r="R15" s="12"/>
      <c r="S15" s="12"/>
      <c r="T15" s="12"/>
      <c r="U15" s="12"/>
      <c r="V15" s="12"/>
      <c r="W15" s="12"/>
      <c r="X15" s="25"/>
      <c r="Y15" s="25"/>
      <c r="Z15" s="25"/>
      <c r="AA15" s="25"/>
    </row>
    <row r="16" spans="1:27" ht="12.75">
      <c r="A16" s="44"/>
      <c r="B16" s="16" t="s">
        <v>44</v>
      </c>
      <c r="C16" s="3"/>
      <c r="D16" s="3"/>
      <c r="E16" s="3"/>
      <c r="F16" s="3"/>
      <c r="G16" s="10"/>
      <c r="H16" s="10"/>
      <c r="I16" s="17"/>
      <c r="J16" s="17"/>
      <c r="K16" s="17"/>
      <c r="L16" s="29"/>
      <c r="M16" s="29"/>
      <c r="N16" s="11"/>
      <c r="O16" s="12"/>
      <c r="P16" s="12" t="s">
        <v>33</v>
      </c>
      <c r="Q16" s="20"/>
      <c r="R16" s="12"/>
      <c r="S16" s="12"/>
      <c r="T16" s="12"/>
      <c r="U16" s="12"/>
      <c r="V16" s="12"/>
      <c r="W16" s="12"/>
      <c r="X16" s="25"/>
      <c r="Y16" s="25"/>
      <c r="Z16" s="25"/>
      <c r="AA16" s="25"/>
    </row>
    <row r="17" spans="1:27" ht="12.75">
      <c r="A17" s="14"/>
      <c r="B17" s="14"/>
      <c r="C17" s="1" t="s">
        <v>1</v>
      </c>
      <c r="D17" s="2" t="s">
        <v>2</v>
      </c>
      <c r="E17" s="1" t="s">
        <v>3</v>
      </c>
      <c r="F17" s="1" t="s">
        <v>4</v>
      </c>
      <c r="G17" s="21" t="s">
        <v>23</v>
      </c>
      <c r="H17" s="21" t="s">
        <v>6</v>
      </c>
      <c r="I17" s="5" t="s">
        <v>7</v>
      </c>
      <c r="J17" s="5" t="s">
        <v>8</v>
      </c>
      <c r="K17" s="5" t="s">
        <v>9</v>
      </c>
      <c r="L17" s="5" t="s">
        <v>11</v>
      </c>
      <c r="M17" s="5" t="s">
        <v>12</v>
      </c>
      <c r="N17" s="6" t="s">
        <v>10</v>
      </c>
      <c r="O17" s="23"/>
      <c r="P17" s="23" t="s">
        <v>26</v>
      </c>
      <c r="Q17" s="19" t="s">
        <v>19</v>
      </c>
      <c r="R17" s="19" t="s">
        <v>20</v>
      </c>
      <c r="S17" s="19" t="s">
        <v>27</v>
      </c>
      <c r="T17" s="19" t="s">
        <v>21</v>
      </c>
      <c r="U17" s="19" t="s">
        <v>22</v>
      </c>
      <c r="V17" s="19" t="s">
        <v>28</v>
      </c>
      <c r="W17" s="22" t="s">
        <v>24</v>
      </c>
      <c r="X17" s="4"/>
      <c r="Y17" s="4"/>
      <c r="Z17" s="4"/>
      <c r="AA17" s="4"/>
    </row>
    <row r="18" spans="1:27" ht="12.75">
      <c r="A18" s="15" t="s">
        <v>13</v>
      </c>
      <c r="B18" s="16"/>
      <c r="C18" s="3">
        <f aca="true" t="shared" si="6" ref="C18:N18">AVERAGE(C2:C16)</f>
        <v>0.9546537569202987</v>
      </c>
      <c r="D18" s="3">
        <f t="shared" si="6"/>
        <v>0.9669432537493984</v>
      </c>
      <c r="E18" s="3">
        <f t="shared" si="6"/>
        <v>2.2</v>
      </c>
      <c r="F18" s="3">
        <f t="shared" si="6"/>
        <v>3.751626519817574</v>
      </c>
      <c r="G18" s="10"/>
      <c r="H18" s="10">
        <f>AVERAGE(H2:H16)</f>
        <v>25.293787295894294</v>
      </c>
      <c r="I18" s="3">
        <f t="shared" si="6"/>
        <v>-84.08626186781666</v>
      </c>
      <c r="J18" s="3">
        <f t="shared" si="6"/>
        <v>1.79520115715</v>
      </c>
      <c r="K18" s="3" t="e">
        <f t="shared" si="6"/>
        <v>#DIV/0!</v>
      </c>
      <c r="L18" s="3">
        <f t="shared" si="6"/>
        <v>0.40942261659376356</v>
      </c>
      <c r="M18" s="3">
        <f t="shared" si="6"/>
        <v>0.79569132715</v>
      </c>
      <c r="N18" s="10" t="e">
        <f t="shared" si="6"/>
        <v>#DIV/0!</v>
      </c>
      <c r="O18" s="10"/>
      <c r="P18" s="10"/>
      <c r="Q18" s="10">
        <f aca="true" t="shared" si="7" ref="Q18:W18">AVERAGE(Q2:Q16)</f>
        <v>80.16666666666667</v>
      </c>
      <c r="R18" s="10">
        <f t="shared" si="7"/>
        <v>14.148075938830813</v>
      </c>
      <c r="S18" s="10" t="e">
        <f t="shared" si="7"/>
        <v>#DIV/0!</v>
      </c>
      <c r="T18" s="10">
        <f t="shared" si="7"/>
        <v>60.512718211382094</v>
      </c>
      <c r="U18" s="10">
        <f t="shared" si="7"/>
        <v>25.102666666666668</v>
      </c>
      <c r="V18" s="10" t="e">
        <f t="shared" si="7"/>
        <v>#DIV/0!</v>
      </c>
      <c r="W18" s="10">
        <f t="shared" si="7"/>
        <v>11.823039999999997</v>
      </c>
      <c r="X18" s="10">
        <f>AVERAGE(X2:X16)</f>
        <v>708.8333333333334</v>
      </c>
      <c r="Y18" s="10">
        <f>AVERAGE(Y2:Y16)</f>
        <v>70.88333333333334</v>
      </c>
      <c r="Z18" s="10">
        <f>AVERAGE(Z2:Z16)</f>
        <v>5</v>
      </c>
      <c r="AA18" s="3">
        <f>AVERAGE(AA2:AA16)</f>
        <v>0.14941666666666667</v>
      </c>
    </row>
    <row r="19" spans="1:27" ht="12.75">
      <c r="A19" s="15" t="s">
        <v>15</v>
      </c>
      <c r="B19" s="16"/>
      <c r="C19" s="3">
        <f aca="true" t="shared" si="8" ref="C19:N19">MEDIAN(C2:C16)</f>
        <v>0.7209249965867299</v>
      </c>
      <c r="D19" s="3">
        <f t="shared" si="8"/>
        <v>0.6971162853276418</v>
      </c>
      <c r="E19" s="3">
        <f t="shared" si="8"/>
        <v>2.05</v>
      </c>
      <c r="F19" s="3">
        <f t="shared" si="8"/>
        <v>2.7417603254594485</v>
      </c>
      <c r="G19" s="10"/>
      <c r="H19" s="10">
        <f>MEDIAN(H2:H16)</f>
        <v>15.854268292682924</v>
      </c>
      <c r="I19" s="3">
        <f t="shared" si="8"/>
        <v>-53.919200000000004</v>
      </c>
      <c r="J19" s="3">
        <f t="shared" si="8"/>
        <v>1.1817549999999999</v>
      </c>
      <c r="K19" s="3" t="e">
        <f t="shared" si="8"/>
        <v>#NUM!</v>
      </c>
      <c r="L19" s="3">
        <f t="shared" si="8"/>
        <v>0</v>
      </c>
      <c r="M19" s="3">
        <f t="shared" si="8"/>
        <v>0.81941094815</v>
      </c>
      <c r="N19" s="10" t="e">
        <f t="shared" si="8"/>
        <v>#DIV/0!</v>
      </c>
      <c r="O19" s="10"/>
      <c r="P19" s="10"/>
      <c r="Q19" s="10">
        <f aca="true" t="shared" si="9" ref="Q19:W19">MEDIAN(Q2:Q16)</f>
        <v>82.5</v>
      </c>
      <c r="R19" s="10">
        <f t="shared" si="9"/>
        <v>14.5425</v>
      </c>
      <c r="S19" s="10" t="e">
        <f t="shared" si="9"/>
        <v>#DIV/0!</v>
      </c>
      <c r="T19" s="10">
        <f t="shared" si="9"/>
        <v>62.5045</v>
      </c>
      <c r="U19" s="10">
        <f t="shared" si="9"/>
        <v>14.971</v>
      </c>
      <c r="V19" s="10" t="e">
        <f t="shared" si="9"/>
        <v>#DIV/0!</v>
      </c>
      <c r="W19" s="10">
        <f t="shared" si="9"/>
        <v>9.826720000000002</v>
      </c>
      <c r="X19" s="10">
        <f>MEDIAN(X2:X16)</f>
        <v>623.5</v>
      </c>
      <c r="Y19" s="10">
        <f>MEDIAN(Y2:Y16)</f>
        <v>15.3</v>
      </c>
      <c r="Z19" s="10">
        <f>MEDIAN(Z2:Z16)</f>
        <v>5</v>
      </c>
      <c r="AA19" s="3">
        <f>MEDIAN(AA2:AA16)</f>
        <v>0.0765</v>
      </c>
    </row>
    <row r="20" spans="1:27" ht="12.75">
      <c r="A20" s="15" t="s">
        <v>14</v>
      </c>
      <c r="B20" s="16"/>
      <c r="C20" s="3">
        <f aca="true" t="shared" si="10" ref="C20:N20">STDEV(C2:C16)</f>
        <v>0.6978072006093963</v>
      </c>
      <c r="D20" s="3">
        <f t="shared" si="10"/>
        <v>0.758504450869836</v>
      </c>
      <c r="E20" s="3">
        <f t="shared" si="10"/>
        <v>0.6449806198638831</v>
      </c>
      <c r="F20" s="3">
        <f t="shared" si="10"/>
        <v>2.025113473545478</v>
      </c>
      <c r="G20" s="10"/>
      <c r="H20" s="10">
        <f>STDEV(H2:H16)</f>
        <v>27.03780941729765</v>
      </c>
      <c r="I20" s="3">
        <f t="shared" si="10"/>
        <v>75.42621181636596</v>
      </c>
      <c r="J20" s="3">
        <f t="shared" si="10"/>
        <v>1.5153235191503855</v>
      </c>
      <c r="K20" s="3" t="e">
        <f t="shared" si="10"/>
        <v>#DIV/0!</v>
      </c>
      <c r="L20" s="3">
        <f t="shared" si="10"/>
        <v>0.46502674978432773</v>
      </c>
      <c r="M20" s="3">
        <f t="shared" si="10"/>
        <v>0.17092126064689547</v>
      </c>
      <c r="N20" s="10" t="e">
        <f t="shared" si="10"/>
        <v>#DIV/0!</v>
      </c>
      <c r="O20" s="10"/>
      <c r="P20" s="10"/>
      <c r="Q20" s="10">
        <f aca="true" t="shared" si="11" ref="Q20:W20">STDEV(Q2:Q16)</f>
        <v>12.335585379975575</v>
      </c>
      <c r="R20" s="10">
        <f t="shared" si="11"/>
        <v>1.430109906589231</v>
      </c>
      <c r="S20" s="10" t="e">
        <f t="shared" si="11"/>
        <v>#DIV/0!</v>
      </c>
      <c r="T20" s="10">
        <f t="shared" si="11"/>
        <v>4.040791263456801</v>
      </c>
      <c r="U20" s="10">
        <f t="shared" si="11"/>
        <v>20.19840887462838</v>
      </c>
      <c r="V20" s="10" t="e">
        <f t="shared" si="11"/>
        <v>#DIV/0!</v>
      </c>
      <c r="W20" s="10">
        <f t="shared" si="11"/>
        <v>6.764272155139827</v>
      </c>
      <c r="X20" s="10">
        <f>STDEV(X2:X16)</f>
        <v>508.5891924398971</v>
      </c>
      <c r="Y20" s="10">
        <f>STDEV(Y2:Y16)</f>
        <v>100.91668781122317</v>
      </c>
      <c r="Z20" s="10">
        <f>STDEV(Z2:Z16)</f>
        <v>0</v>
      </c>
      <c r="AA20" s="3">
        <f>STDEV(AA2:AA16)</f>
        <v>0.20023548787879886</v>
      </c>
    </row>
    <row r="21" spans="1:27" ht="12.75">
      <c r="A21" s="15" t="s">
        <v>17</v>
      </c>
      <c r="B21" s="16"/>
      <c r="C21" s="3">
        <f aca="true" t="shared" si="12" ref="C21:N21">MIN(C2:C16)</f>
        <v>0.28862651134833245</v>
      </c>
      <c r="D21" s="3">
        <f t="shared" si="12"/>
        <v>0.2841750793167302</v>
      </c>
      <c r="E21" s="3">
        <f t="shared" si="12"/>
        <v>1.3</v>
      </c>
      <c r="F21" s="3">
        <f t="shared" si="12"/>
        <v>2.297525866</v>
      </c>
      <c r="G21" s="3">
        <f>MIN(G2:G16)</f>
        <v>2</v>
      </c>
      <c r="H21" s="10">
        <f>MIN(H2:H16)</f>
        <v>10.44</v>
      </c>
      <c r="I21" s="3">
        <f t="shared" si="12"/>
        <v>-181.545</v>
      </c>
      <c r="J21" s="3">
        <f t="shared" si="12"/>
        <v>0.50223</v>
      </c>
      <c r="K21" s="3">
        <f t="shared" si="12"/>
        <v>0</v>
      </c>
      <c r="L21" s="3">
        <f t="shared" si="12"/>
        <v>0</v>
      </c>
      <c r="M21" s="3">
        <f t="shared" si="12"/>
        <v>0.48263</v>
      </c>
      <c r="N21" s="10" t="e">
        <f t="shared" si="12"/>
        <v>#DIV/0!</v>
      </c>
      <c r="O21" s="10"/>
      <c r="P21" s="10"/>
      <c r="Q21" s="10">
        <f aca="true" t="shared" si="13" ref="Q21:W21">MIN(Q2:Q16)</f>
        <v>57</v>
      </c>
      <c r="R21" s="10">
        <f t="shared" si="13"/>
        <v>11.39</v>
      </c>
      <c r="S21" s="10" t="e">
        <f t="shared" si="13"/>
        <v>#DIV/0!</v>
      </c>
      <c r="T21" s="10">
        <f t="shared" si="13"/>
        <v>53.7218</v>
      </c>
      <c r="U21" s="10">
        <f t="shared" si="13"/>
        <v>10.66</v>
      </c>
      <c r="V21" s="10" t="e">
        <f t="shared" si="13"/>
        <v>#DIV/0!</v>
      </c>
      <c r="W21" s="10">
        <f t="shared" si="13"/>
        <v>5.435</v>
      </c>
      <c r="X21" s="10">
        <f>MIN(X2:X16)</f>
        <v>153</v>
      </c>
      <c r="Y21" s="10">
        <f>MIN(Y2:Y16)</f>
        <v>0</v>
      </c>
      <c r="Z21" s="10">
        <f>MIN(Z2:Z16)</f>
        <v>5</v>
      </c>
      <c r="AA21" s="3">
        <f>MIN(AA2:AA16)</f>
        <v>0</v>
      </c>
    </row>
    <row r="22" spans="1:27" ht="12.75">
      <c r="A22" s="15" t="s">
        <v>18</v>
      </c>
      <c r="B22" s="16"/>
      <c r="C22" s="3">
        <f aca="true" t="shared" si="14" ref="C22:N22">MAX(C2:C16)</f>
        <v>2.291478524</v>
      </c>
      <c r="D22" s="3">
        <f t="shared" si="14"/>
        <v>2.4426818388473737</v>
      </c>
      <c r="E22" s="3">
        <f t="shared" si="14"/>
        <v>3</v>
      </c>
      <c r="F22" s="3">
        <f t="shared" si="14"/>
        <v>7.276840449</v>
      </c>
      <c r="G22" s="3">
        <f>MAX(G2:G16)</f>
        <v>3</v>
      </c>
      <c r="H22" s="10">
        <f>MAX(H2:H16)</f>
        <v>80.10987999999993</v>
      </c>
      <c r="I22" s="3">
        <f t="shared" si="14"/>
        <v>-19.0238513873</v>
      </c>
      <c r="J22" s="3">
        <f t="shared" si="14"/>
        <v>4.029534148</v>
      </c>
      <c r="K22" s="3">
        <f t="shared" si="14"/>
        <v>0</v>
      </c>
      <c r="L22" s="3">
        <f t="shared" si="14"/>
        <v>0.9824917302450947</v>
      </c>
      <c r="M22" s="3">
        <f t="shared" si="14"/>
        <v>0.96529</v>
      </c>
      <c r="N22" s="10" t="e">
        <f t="shared" si="14"/>
        <v>#DIV/0!</v>
      </c>
      <c r="O22" s="10"/>
      <c r="P22" s="10"/>
      <c r="Q22" s="10">
        <f aca="true" t="shared" si="15" ref="Q22:W22">MAX(Q2:Q16)</f>
        <v>93</v>
      </c>
      <c r="R22" s="10">
        <f t="shared" si="15"/>
        <v>15.4159</v>
      </c>
      <c r="S22" s="10" t="e">
        <f t="shared" si="15"/>
        <v>#DIV/0!</v>
      </c>
      <c r="T22" s="10">
        <f t="shared" si="15"/>
        <v>63.697829268292566</v>
      </c>
      <c r="U22" s="10">
        <f t="shared" si="15"/>
        <v>62.738</v>
      </c>
      <c r="V22" s="10" t="e">
        <f t="shared" si="15"/>
        <v>#DIV/0!</v>
      </c>
      <c r="W22" s="10">
        <f t="shared" si="15"/>
        <v>24.5958</v>
      </c>
      <c r="X22" s="10">
        <f>MAX(X2:X16)</f>
        <v>1624</v>
      </c>
      <c r="Y22" s="10">
        <f>MAX(Y2:Y16)</f>
        <v>324.8</v>
      </c>
      <c r="Z22" s="10">
        <f>MAX(Z2:Z16)</f>
        <v>5</v>
      </c>
      <c r="AA22" s="3">
        <f>MAX(AA2:AA16)</f>
        <v>0.6496000000000001</v>
      </c>
    </row>
    <row r="23" spans="1:27" ht="12.75">
      <c r="A23" s="15" t="s">
        <v>16</v>
      </c>
      <c r="B23" s="16"/>
      <c r="C23" s="9">
        <f aca="true" t="shared" si="16" ref="C23:N23">COUNT(C2:C16)</f>
        <v>6</v>
      </c>
      <c r="D23" s="9">
        <f t="shared" si="16"/>
        <v>6</v>
      </c>
      <c r="E23" s="9">
        <f t="shared" si="16"/>
        <v>6</v>
      </c>
      <c r="F23" s="9">
        <f t="shared" si="16"/>
        <v>6</v>
      </c>
      <c r="G23" s="9">
        <f>COUNT(G2:G16)</f>
        <v>6</v>
      </c>
      <c r="H23" s="9">
        <f>COUNT(H2:H16)</f>
        <v>6</v>
      </c>
      <c r="I23" s="9">
        <f t="shared" si="16"/>
        <v>6</v>
      </c>
      <c r="J23" s="9">
        <f t="shared" si="16"/>
        <v>6</v>
      </c>
      <c r="K23" s="9">
        <f t="shared" si="16"/>
        <v>0</v>
      </c>
      <c r="L23" s="9">
        <f t="shared" si="16"/>
        <v>13</v>
      </c>
      <c r="M23" s="9">
        <f t="shared" si="16"/>
        <v>6</v>
      </c>
      <c r="N23" s="9">
        <f t="shared" si="16"/>
        <v>6</v>
      </c>
      <c r="O23" s="9"/>
      <c r="P23" s="9"/>
      <c r="Q23" s="9">
        <f aca="true" t="shared" si="17" ref="Q23:W23">COUNT(Q2:Q16)</f>
        <v>6</v>
      </c>
      <c r="R23" s="9">
        <f t="shared" si="17"/>
        <v>6</v>
      </c>
      <c r="S23" s="9">
        <f t="shared" si="17"/>
        <v>6</v>
      </c>
      <c r="T23" s="9">
        <f t="shared" si="17"/>
        <v>6</v>
      </c>
      <c r="U23" s="9">
        <f t="shared" si="17"/>
        <v>6</v>
      </c>
      <c r="V23" s="9">
        <f t="shared" si="17"/>
        <v>6</v>
      </c>
      <c r="W23" s="9">
        <f t="shared" si="17"/>
        <v>6</v>
      </c>
      <c r="X23" s="9">
        <f>COUNT(X2:X16)</f>
        <v>6</v>
      </c>
      <c r="Y23" s="9">
        <f>COUNT(Y2:Y16)</f>
        <v>12</v>
      </c>
      <c r="Z23" s="9">
        <f>COUNT(Z2:Z16)</f>
        <v>12</v>
      </c>
      <c r="AA23" s="9">
        <f>COUNT(AA2:AA16)</f>
        <v>12</v>
      </c>
    </row>
    <row r="27" ht="12.75">
      <c r="N27" s="1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Diastolische Druckflussbeziehung</dc:title>
  <dc:subject/>
  <dc:creator>Stephan Kazmaier</dc:creator>
  <cp:keywords/>
  <dc:description>51 Bypässe
39 gute Qualität, 11 mittlere Qualität, 1 nicht verwertbar</dc:description>
  <cp:lastModifiedBy>AM</cp:lastModifiedBy>
  <cp:lastPrinted>2003-06-23T22:22:57Z</cp:lastPrinted>
  <dcterms:created xsi:type="dcterms:W3CDTF">2003-06-17T21:35:25Z</dcterms:created>
  <dcterms:modified xsi:type="dcterms:W3CDTF">2015-09-03T19:32:22Z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teilung">
    <vt:lpwstr>ZARI</vt:lpwstr>
  </property>
  <property fmtid="{D5CDD505-2E9C-101B-9397-08002B2CF9AE}" pid="3" name="Bearbeiter">
    <vt:lpwstr>Dr. Stephan Kazmaier</vt:lpwstr>
  </property>
  <property fmtid="{D5CDD505-2E9C-101B-9397-08002B2CF9AE}" pid="4" name="Dokumentnummer">
    <vt:lpwstr>Version 1.0</vt:lpwstr>
  </property>
</Properties>
</file>