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</sheets>
  <calcPr calcId="124519" iterateCount="1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3" l="1"/>
  <c r="O4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3"/>
  <c r="P3" s="1"/>
  <c r="H3"/>
  <c r="H62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K4" l="1"/>
  <c r="L4" s="1"/>
  <c r="R4" s="1"/>
  <c r="K5"/>
  <c r="L5" s="1"/>
  <c r="R5" s="1"/>
  <c r="K11"/>
  <c r="L11" s="1"/>
  <c r="R11" s="1"/>
  <c r="K13"/>
  <c r="L13" s="1"/>
  <c r="R13" s="1"/>
  <c r="K15"/>
  <c r="L15" s="1"/>
  <c r="R15" s="1"/>
  <c r="K18"/>
  <c r="L18" s="1"/>
  <c r="R18" s="1"/>
  <c r="K22"/>
  <c r="L22" s="1"/>
  <c r="R22" s="1"/>
  <c r="K24"/>
  <c r="L24" s="1"/>
  <c r="R24" s="1"/>
  <c r="K26"/>
  <c r="L26" s="1"/>
  <c r="R26" s="1"/>
  <c r="K29"/>
  <c r="L29" s="1"/>
  <c r="R29" s="1"/>
  <c r="K33"/>
  <c r="L33" s="1"/>
  <c r="R33" s="1"/>
  <c r="K35"/>
  <c r="L35" s="1"/>
  <c r="R35" s="1"/>
  <c r="K37"/>
  <c r="L37" s="1"/>
  <c r="R37" s="1"/>
  <c r="K40"/>
  <c r="L40" s="1"/>
  <c r="R40" s="1"/>
  <c r="K44"/>
  <c r="L44" s="1"/>
  <c r="R44" s="1"/>
  <c r="K48"/>
  <c r="L48" s="1"/>
  <c r="R48" s="1"/>
  <c r="K51"/>
  <c r="L51" s="1"/>
  <c r="R51" s="1"/>
  <c r="K52"/>
  <c r="L52" s="1"/>
  <c r="R52" s="1"/>
  <c r="K55"/>
  <c r="L55" s="1"/>
  <c r="R55" s="1"/>
  <c r="K56"/>
  <c r="L56" s="1"/>
  <c r="R56" s="1"/>
  <c r="K58"/>
  <c r="L58" s="1"/>
  <c r="R58" s="1"/>
  <c r="K59"/>
  <c r="L59" s="1"/>
  <c r="R59" s="1"/>
  <c r="K62"/>
  <c r="L62" s="1"/>
  <c r="R62" s="1"/>
  <c r="K3"/>
  <c r="L3" s="1"/>
  <c r="K6"/>
  <c r="L6" s="1"/>
  <c r="R6" s="1"/>
  <c r="K7"/>
  <c r="L7" s="1"/>
  <c r="R7" s="1"/>
  <c r="K8"/>
  <c r="L8" s="1"/>
  <c r="R8" s="1"/>
  <c r="K9"/>
  <c r="L9" s="1"/>
  <c r="R9" s="1"/>
  <c r="K10"/>
  <c r="L10" s="1"/>
  <c r="R10" s="1"/>
  <c r="K12"/>
  <c r="L12" s="1"/>
  <c r="R12" s="1"/>
  <c r="K14"/>
  <c r="L14" s="1"/>
  <c r="R14" s="1"/>
  <c r="K16"/>
  <c r="L16" s="1"/>
  <c r="R16" s="1"/>
  <c r="K17"/>
  <c r="L17" s="1"/>
  <c r="R17" s="1"/>
  <c r="K19"/>
  <c r="L19" s="1"/>
  <c r="R19" s="1"/>
  <c r="K20"/>
  <c r="L20" s="1"/>
  <c r="R20" s="1"/>
  <c r="K21"/>
  <c r="L21" s="1"/>
  <c r="R21" s="1"/>
  <c r="K23"/>
  <c r="L23" s="1"/>
  <c r="R23" s="1"/>
  <c r="K25"/>
  <c r="L25" s="1"/>
  <c r="R25" s="1"/>
  <c r="K27"/>
  <c r="L27" s="1"/>
  <c r="R27" s="1"/>
  <c r="K28"/>
  <c r="L28" s="1"/>
  <c r="R28" s="1"/>
  <c r="K30"/>
  <c r="L30" s="1"/>
  <c r="R30" s="1"/>
  <c r="K31"/>
  <c r="L31" s="1"/>
  <c r="R31" s="1"/>
  <c r="K32"/>
  <c r="L32" s="1"/>
  <c r="R32" s="1"/>
  <c r="K34"/>
  <c r="L34" s="1"/>
  <c r="R34" s="1"/>
  <c r="K36"/>
  <c r="L36" s="1"/>
  <c r="R36" s="1"/>
  <c r="K38"/>
  <c r="L38" s="1"/>
  <c r="R38" s="1"/>
  <c r="K39"/>
  <c r="L39" s="1"/>
  <c r="R39" s="1"/>
  <c r="K41"/>
  <c r="L41" s="1"/>
  <c r="R41" s="1"/>
  <c r="K42"/>
  <c r="L42" s="1"/>
  <c r="R42" s="1"/>
  <c r="K43"/>
  <c r="L43" s="1"/>
  <c r="R43" s="1"/>
  <c r="K45"/>
  <c r="L45" s="1"/>
  <c r="R45" s="1"/>
  <c r="K46"/>
  <c r="L46" s="1"/>
  <c r="R46" s="1"/>
  <c r="K47"/>
  <c r="L47" s="1"/>
  <c r="R47" s="1"/>
  <c r="K49"/>
  <c r="L49" s="1"/>
  <c r="R49" s="1"/>
  <c r="K50"/>
  <c r="L50" s="1"/>
  <c r="R50" s="1"/>
  <c r="K53"/>
  <c r="L53" s="1"/>
  <c r="R53" s="1"/>
  <c r="K54"/>
  <c r="L54" s="1"/>
  <c r="R54" s="1"/>
  <c r="K57"/>
  <c r="L57" s="1"/>
  <c r="R57" s="1"/>
  <c r="K60"/>
  <c r="L60" s="1"/>
  <c r="R60" s="1"/>
  <c r="K61"/>
  <c r="L61" s="1"/>
  <c r="R61" s="1"/>
  <c r="Q3" l="1"/>
  <c r="R3" s="1"/>
  <c r="T28" l="1"/>
  <c r="S28"/>
  <c r="S8" l="1"/>
  <c r="X5" s="1"/>
  <c r="Y8"/>
  <c r="Y13"/>
  <c r="Y7"/>
  <c r="X13"/>
  <c r="X7"/>
  <c r="T8"/>
  <c r="S23"/>
  <c r="T23"/>
  <c r="T3"/>
  <c r="S3"/>
  <c r="T58"/>
  <c r="S58"/>
  <c r="T43"/>
  <c r="S43"/>
  <c r="T13"/>
  <c r="S13"/>
  <c r="T53"/>
  <c r="S53"/>
  <c r="S38"/>
  <c r="T38"/>
  <c r="Y14" s="1"/>
  <c r="S33"/>
  <c r="T33"/>
  <c r="T18"/>
  <c r="S18"/>
  <c r="T48"/>
  <c r="S48"/>
  <c r="AB5" l="1"/>
  <c r="X11"/>
  <c r="Y9"/>
  <c r="Y15"/>
  <c r="X15"/>
  <c r="X9"/>
  <c r="X12"/>
  <c r="X6"/>
  <c r="W14"/>
  <c r="W8"/>
  <c r="V16"/>
  <c r="V4"/>
  <c r="V10"/>
  <c r="V12"/>
  <c r="V6"/>
  <c r="V15"/>
  <c r="V9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  <c r="AB4" s="1"/>
</calcChain>
</file>

<file path=xl/sharedStrings.xml><?xml version="1.0" encoding="utf-8"?>
<sst xmlns="http://schemas.openxmlformats.org/spreadsheetml/2006/main" count="125" uniqueCount="109">
  <si>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</si>
  <si>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</si>
  <si>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</si>
  <si>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</si>
  <si>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</si>
  <si>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</si>
  <si>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</si>
  <si>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</si>
  <si>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</si>
  <si>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</si>
  <si>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</si>
  <si>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</si>
  <si>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</si>
  <si>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</si>
  <si>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</si>
  <si>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</si>
  <si>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</si>
  <si>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</si>
  <si>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</si>
  <si>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</si>
  <si>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</si>
  <si>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</si>
  <si>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</si>
  <si>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</si>
  <si>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</si>
  <si>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</si>
  <si>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</si>
  <si>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</si>
  <si>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</si>
  <si>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</si>
  <si>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</si>
  <si>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</si>
  <si>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</si>
  <si>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</si>
  <si>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</si>
  <si>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</si>
  <si>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</si>
  <si>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</si>
  <si>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</si>
  <si>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</si>
  <si>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</si>
  <si>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</si>
  <si>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</si>
  <si>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</si>
  <si>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</si>
  <si>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</si>
  <si>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</si>
  <si>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</si>
  <si>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</si>
  <si>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</si>
  <si>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</si>
  <si>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</si>
  <si>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</si>
  <si>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</si>
  <si>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</si>
  <si>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</si>
  <si>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</si>
  <si>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</si>
  <si>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t>File Name</t>
  </si>
  <si>
    <t>Arnt1-Liver_2014-11-09 21-21-21_BR003621.pcrd</t>
  </si>
  <si>
    <t>Created By User</t>
  </si>
  <si>
    <t>admin</t>
  </si>
  <si>
    <t>Notes</t>
  </si>
  <si>
    <t>ID</t>
  </si>
  <si>
    <t>Run Started</t>
  </si>
  <si>
    <t>11/09/2014 13:21:52 UTC</t>
  </si>
  <si>
    <t>Run Ended</t>
  </si>
  <si>
    <t>11/09/2014 14:27:50 UTC</t>
  </si>
  <si>
    <t>Sample Vol</t>
  </si>
  <si>
    <t>Lid Temp</t>
  </si>
  <si>
    <t>Protocol File Name</t>
  </si>
  <si>
    <t>百乐程序.prcl</t>
  </si>
  <si>
    <t>Plate Setup File Name</t>
  </si>
  <si>
    <t>Quick Plate_90-wells_SYBR Only.pltd</t>
  </si>
  <si>
    <t>Base Serial Number</t>
  </si>
  <si>
    <t>BR003621</t>
  </si>
  <si>
    <t>Optical Head Serial Number</t>
  </si>
  <si>
    <t>788BR03772</t>
  </si>
  <si>
    <t>CFX Manager Version</t>
  </si>
  <si>
    <t xml:space="preserve">3.1.1517.0823. </t>
  </si>
  <si>
    <r>
      <t>a</t>
    </r>
    <r>
      <rPr>
        <sz val="8.25"/>
        <rFont val="Microsoft Sans Serif"/>
        <family val="2"/>
      </rPr>
      <t>verage</t>
    </r>
    <phoneticPr fontId="18" type="noConversion"/>
  </si>
  <si>
    <r>
      <t>d</t>
    </r>
    <r>
      <rPr>
        <sz val="8.25"/>
        <rFont val="Microsoft Sans Serif"/>
        <family val="2"/>
      </rPr>
      <t>Ct</t>
    </r>
    <phoneticPr fontId="18" type="noConversion"/>
  </si>
  <si>
    <r>
      <t>2</t>
    </r>
    <r>
      <rPr>
        <sz val="8.25"/>
        <rFont val="Microsoft Sans Serif"/>
        <family val="2"/>
      </rPr>
      <t>^(-dCt)</t>
    </r>
    <phoneticPr fontId="18" type="noConversion"/>
  </si>
  <si>
    <r>
      <t>G</t>
    </r>
    <r>
      <rPr>
        <sz val="8.25"/>
        <rFont val="Microsoft Sans Serif"/>
        <family val="2"/>
      </rPr>
      <t>roup</t>
    </r>
    <phoneticPr fontId="18" type="noConversion"/>
  </si>
  <si>
    <r>
      <t>1</t>
    </r>
    <r>
      <rPr>
        <sz val="8.25"/>
        <rFont val="Microsoft Sans Serif"/>
        <family val="2"/>
      </rPr>
      <t>0-Cont</t>
    </r>
    <phoneticPr fontId="18" type="noConversion"/>
  </si>
  <si>
    <r>
      <t>Z</t>
    </r>
    <r>
      <rPr>
        <sz val="8.25"/>
        <rFont val="Microsoft Sans Serif"/>
        <family val="2"/>
      </rPr>
      <t>ouTai</t>
    </r>
    <phoneticPr fontId="18" type="noConversion"/>
  </si>
  <si>
    <r>
      <t>1</t>
    </r>
    <r>
      <rPr>
        <sz val="8.25"/>
        <rFont val="Microsoft Sans Serif"/>
        <family val="2"/>
      </rPr>
      <t>4-Cont</t>
    </r>
    <phoneticPr fontId="18" type="noConversion"/>
  </si>
  <si>
    <r>
      <t>1</t>
    </r>
    <r>
      <rPr>
        <sz val="8.25"/>
        <rFont val="Microsoft Sans Serif"/>
        <family val="2"/>
      </rPr>
      <t>8-Cont</t>
    </r>
    <phoneticPr fontId="18" type="noConversion"/>
  </si>
  <si>
    <t>22-Cont</t>
    <phoneticPr fontId="18" type="noConversion"/>
  </si>
  <si>
    <t>2-Cont</t>
    <phoneticPr fontId="18" type="noConversion"/>
  </si>
  <si>
    <r>
      <t>H</t>
    </r>
    <r>
      <rPr>
        <sz val="8.25"/>
        <rFont val="Microsoft Sans Serif"/>
        <family val="2"/>
      </rPr>
      <t>07</t>
    </r>
    <phoneticPr fontId="18" type="noConversion"/>
  </si>
  <si>
    <r>
      <t>H</t>
    </r>
    <r>
      <rPr>
        <sz val="8.25"/>
        <rFont val="Microsoft Sans Serif"/>
        <family val="2"/>
      </rPr>
      <t>08</t>
    </r>
    <phoneticPr fontId="18" type="noConversion"/>
  </si>
  <si>
    <t>6-Cont</t>
    <phoneticPr fontId="18" type="noConversion"/>
  </si>
  <si>
    <r>
      <t>M</t>
    </r>
    <r>
      <rPr>
        <sz val="8.25"/>
        <rFont val="Microsoft Sans Serif"/>
        <family val="2"/>
      </rPr>
      <t>ean</t>
    </r>
    <phoneticPr fontId="18" type="noConversion"/>
  </si>
  <si>
    <r>
      <t>S</t>
    </r>
    <r>
      <rPr>
        <sz val="8.25"/>
        <rFont val="Microsoft Sans Serif"/>
        <family val="2"/>
      </rPr>
      <t>EM</t>
    </r>
    <phoneticPr fontId="18" type="noConversion"/>
  </si>
  <si>
    <r>
      <t>C</t>
    </r>
    <r>
      <rPr>
        <sz val="8.25"/>
        <rFont val="Microsoft Sans Serif"/>
        <family val="2"/>
      </rPr>
      <t>ont</t>
    </r>
    <phoneticPr fontId="18" type="noConversion"/>
  </si>
  <si>
    <t>佐太</t>
    <phoneticPr fontId="18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</si>
  <si>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</si>
  <si>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</si>
  <si>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</si>
  <si>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</si>
  <si>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</si>
  <si>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</si>
  <si>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</si>
  <si>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t>B-actin</t>
  </si>
  <si>
    <r>
      <t>%</t>
    </r>
    <r>
      <rPr>
        <sz val="8.25"/>
        <rFont val="Microsoft Sans Serif"/>
        <family val="2"/>
      </rPr>
      <t>B-actinx100</t>
    </r>
  </si>
  <si>
    <r>
      <t>p</t>
    </r>
    <r>
      <rPr>
        <sz val="8.25"/>
        <rFont val="Microsoft Sans Serif"/>
        <family val="2"/>
      </rPr>
      <t>er3</t>
    </r>
  </si>
  <si>
    <t>Liv-nr1d2  09 15</t>
    <phoneticPr fontId="18" type="noConversion"/>
  </si>
  <si>
    <t xml:space="preserve">Nr1d2? </t>
  </si>
</sst>
</file>

<file path=xl/styles.xml><?xml version="1.0" encoding="utf-8"?>
<styleSheet xmlns="http://schemas.openxmlformats.org/spreadsheetml/2006/main">
  <numFmts count="8">
    <numFmt numFmtId="176" formatCode="###0.00;\-###0.00"/>
    <numFmt numFmtId="177" formatCode="###0.00000;\-###0.00000"/>
    <numFmt numFmtId="178" formatCode="###0;\-###0"/>
    <numFmt numFmtId="179" formatCode="0.000_ "/>
    <numFmt numFmtId="180" formatCode="0.000"/>
    <numFmt numFmtId="181" formatCode="0.00_);[Red]\(0.00\)"/>
    <numFmt numFmtId="182" formatCode="0.0"/>
    <numFmt numFmtId="183" formatCode="0.0000_);[Red]\(0.0000\)"/>
  </numFmts>
  <fonts count="23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10"/>
      <name val="楷体"/>
      <family val="3"/>
      <charset val="134"/>
    </font>
    <font>
      <sz val="8.25"/>
      <name val="宋体"/>
      <family val="3"/>
      <charset val="134"/>
    </font>
    <font>
      <sz val="9"/>
      <color rgb="FFFF0000"/>
      <name val="宋体"/>
      <family val="3"/>
      <charset val="134"/>
    </font>
    <font>
      <sz val="8.25"/>
      <color rgb="FFFF000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5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8" fontId="17" fillId="0" borderId="0" xfId="0" applyNumberFormat="1" applyFont="1" applyFill="1" applyBorder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18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176" fontId="1" fillId="6" borderId="0" xfId="0" applyNumberFormat="1" applyFont="1" applyFill="1" applyBorder="1" applyAlignment="1" applyProtection="1">
      <alignment vertical="center"/>
    </xf>
    <xf numFmtId="176" fontId="11" fillId="6" borderId="0" xfId="0" applyNumberFormat="1" applyFont="1" applyFill="1" applyBorder="1" applyAlignment="1" applyProtection="1">
      <alignment vertical="center"/>
    </xf>
    <xf numFmtId="176" fontId="22" fillId="6" borderId="0" xfId="0" applyNumberFormat="1" applyFont="1" applyFill="1" applyBorder="1" applyAlignment="1" applyProtection="1">
      <alignment vertical="center"/>
    </xf>
    <xf numFmtId="176" fontId="0" fillId="6" borderId="0" xfId="0" applyNumberFormat="1" applyFill="1" applyAlignment="1" applyProtection="1">
      <alignment vertical="center"/>
    </xf>
    <xf numFmtId="176" fontId="11" fillId="6" borderId="0" xfId="0" applyNumberFormat="1" applyFont="1" applyFill="1" applyAlignment="1" applyProtection="1">
      <alignment vertical="center"/>
    </xf>
    <xf numFmtId="0" fontId="22" fillId="6" borderId="0" xfId="0" applyFont="1" applyFill="1" applyAlignment="1" applyProtection="1"/>
    <xf numFmtId="0" fontId="11" fillId="6" borderId="0" xfId="0" applyFont="1" applyFill="1" applyBorder="1" applyAlignment="1" applyProtection="1">
      <alignment vertical="center"/>
    </xf>
    <xf numFmtId="16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176" fontId="21" fillId="6" borderId="0" xfId="0" applyNumberFormat="1" applyFont="1" applyFill="1" applyBorder="1" applyAlignment="1" applyProtection="1">
      <alignment vertical="center"/>
    </xf>
    <xf numFmtId="183" fontId="11" fillId="0" borderId="0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Border="1" applyAlignment="1" applyProtection="1">
      <alignment vertical="center"/>
    </xf>
    <xf numFmtId="183" fontId="13" fillId="0" borderId="0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lang="en-US"/>
            </a:pPr>
            <a:r>
              <a:rPr lang="en-US"/>
              <a:t>Nr1d2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</c:v>
                </c:pt>
              </c:strCache>
            </c:strRef>
          </c:tx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3.8824433843807729</c:v>
                  </c:pt>
                  <c:pt idx="1">
                    <c:v>14.089454182430403</c:v>
                  </c:pt>
                  <c:pt idx="2">
                    <c:v>40.521393829421662</c:v>
                  </c:pt>
                  <c:pt idx="3">
                    <c:v>67.596285258155874</c:v>
                  </c:pt>
                  <c:pt idx="4">
                    <c:v>62.580000950361054</c:v>
                  </c:pt>
                  <c:pt idx="5">
                    <c:v>48.058393116790924</c:v>
                  </c:pt>
                  <c:pt idx="6">
                    <c:v>3.8824433843807729</c:v>
                  </c:pt>
                  <c:pt idx="7">
                    <c:v>14.089454182430403</c:v>
                  </c:pt>
                  <c:pt idx="8">
                    <c:v>40.521393829421662</c:v>
                  </c:pt>
                  <c:pt idx="9">
                    <c:v>67.596285258155874</c:v>
                  </c:pt>
                  <c:pt idx="10">
                    <c:v>62.580000950361054</c:v>
                  </c:pt>
                  <c:pt idx="11">
                    <c:v>48.058393116790924</c:v>
                  </c:pt>
                  <c:pt idx="12">
                    <c:v>5.3256849849781546E-2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68.399929760927847</c:v>
                </c:pt>
                <c:pt idx="1">
                  <c:v>78.672071783404093</c:v>
                </c:pt>
                <c:pt idx="2">
                  <c:v>470.65770975560037</c:v>
                </c:pt>
                <c:pt idx="3">
                  <c:v>698.29327660637568</c:v>
                </c:pt>
                <c:pt idx="4">
                  <c:v>513.82797202088273</c:v>
                </c:pt>
                <c:pt idx="5">
                  <c:v>383.4766259683924</c:v>
                </c:pt>
                <c:pt idx="6">
                  <c:v>68.399929760927847</c:v>
                </c:pt>
                <c:pt idx="7">
                  <c:v>78.672071783404093</c:v>
                </c:pt>
                <c:pt idx="8">
                  <c:v>470.65770975560037</c:v>
                </c:pt>
                <c:pt idx="9">
                  <c:v>698.29327660637568</c:v>
                </c:pt>
                <c:pt idx="10">
                  <c:v>513.82797202088273</c:v>
                </c:pt>
                <c:pt idx="11">
                  <c:v>383.4766259683924</c:v>
                </c:pt>
                <c:pt idx="12">
                  <c:v>68.399929760927847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</c:v>
                </c:pt>
              </c:strCache>
            </c:strRef>
          </c:tx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19.064934108211798</c:v>
                  </c:pt>
                  <c:pt idx="1">
                    <c:v>26.976662292312685</c:v>
                  </c:pt>
                  <c:pt idx="2">
                    <c:v>24.153020624226386</c:v>
                  </c:pt>
                  <c:pt idx="3">
                    <c:v>37.657443871066818</c:v>
                  </c:pt>
                  <c:pt idx="4">
                    <c:v>37.657443871066818</c:v>
                  </c:pt>
                  <c:pt idx="5">
                    <c:v>22.05674579911512</c:v>
                  </c:pt>
                  <c:pt idx="6">
                    <c:v>19.064934108211798</c:v>
                  </c:pt>
                  <c:pt idx="7">
                    <c:v>26.976662292312685</c:v>
                  </c:pt>
                  <c:pt idx="8">
                    <c:v>24.153020624226386</c:v>
                  </c:pt>
                  <c:pt idx="9">
                    <c:v>37.657443871066818</c:v>
                  </c:pt>
                  <c:pt idx="10">
                    <c:v>26.203888363159791</c:v>
                  </c:pt>
                  <c:pt idx="11">
                    <c:v>22.05674579911512</c:v>
                  </c:pt>
                  <c:pt idx="12">
                    <c:v>19.064934108211798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75.804210156114891</c:v>
                </c:pt>
                <c:pt idx="1">
                  <c:v>158.07405747639194</c:v>
                </c:pt>
                <c:pt idx="2">
                  <c:v>345.25428321027937</c:v>
                </c:pt>
                <c:pt idx="3">
                  <c:v>625.11517333776635</c:v>
                </c:pt>
                <c:pt idx="4">
                  <c:v>480.15623665005251</c:v>
                </c:pt>
                <c:pt idx="5">
                  <c:v>236.0549525177567</c:v>
                </c:pt>
                <c:pt idx="6">
                  <c:v>75.804210156114891</c:v>
                </c:pt>
                <c:pt idx="7">
                  <c:v>158.07405747639194</c:v>
                </c:pt>
                <c:pt idx="8">
                  <c:v>345.25428321027937</c:v>
                </c:pt>
                <c:pt idx="9">
                  <c:v>625.11517333776635</c:v>
                </c:pt>
                <c:pt idx="10">
                  <c:v>480.15623665005251</c:v>
                </c:pt>
                <c:pt idx="11">
                  <c:v>236.0549525177567</c:v>
                </c:pt>
                <c:pt idx="12">
                  <c:v>75.804210156114891</c:v>
                </c:pt>
              </c:numCache>
            </c:numRef>
          </c:val>
        </c:ser>
        <c:marker val="1"/>
        <c:axId val="58254464"/>
        <c:axId val="58534528"/>
      </c:lineChart>
      <c:catAx>
        <c:axId val="58254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Time of the Day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58534528"/>
        <c:crosses val="autoZero"/>
        <c:auto val="1"/>
        <c:lblAlgn val="ctr"/>
        <c:lblOffset val="100"/>
      </c:catAx>
      <c:valAx>
        <c:axId val="58534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mRNA (% of B-actinX100)</a:t>
                </a:r>
              </a:p>
            </c:rich>
          </c:tx>
          <c:layout/>
        </c:title>
        <c:numFmt formatCode="0.0000_);[Red]\(0.0000\)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582544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279400</xdr:colOff>
      <xdr:row>17</xdr:row>
      <xdr:rowOff>139700</xdr:rowOff>
    </xdr:from>
    <xdr:to>
      <xdr:col>28</xdr:col>
      <xdr:colOff>355600</xdr:colOff>
      <xdr:row>32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95" zoomScaleNormal="95" workbookViewId="0">
      <pane xSplit="1" ySplit="1" topLeftCell="J32" activePane="bottomRight" state="frozen"/>
      <selection activeCell="B2" sqref="B2"/>
      <selection pane="topRight" activeCell="B2" sqref="B2"/>
      <selection pane="bottomLeft" activeCell="B2" sqref="B2"/>
      <selection pane="bottomRight" activeCell="U38" sqref="U38:Y55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5" customWidth="1"/>
    <col min="5" max="7" width="11.6640625" style="30" customWidth="1"/>
    <col min="8" max="8" width="10" style="7" customWidth="1"/>
    <col min="9" max="9" width="10.83203125" style="44" customWidth="1"/>
    <col min="10" max="11" width="10" style="7" customWidth="1"/>
    <col min="12" max="12" width="10" style="8" customWidth="1"/>
    <col min="13" max="13" width="10" style="49"/>
    <col min="14" max="14" width="10" style="41"/>
    <col min="15" max="15" width="10" style="25" customWidth="1"/>
    <col min="16" max="16" width="10" style="7" customWidth="1"/>
    <col min="17" max="17" width="10" style="8" customWidth="1"/>
    <col min="18" max="18" width="11.6640625" style="32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6" t="s">
        <v>97</v>
      </c>
      <c r="E1" s="29"/>
      <c r="F1" s="29"/>
      <c r="G1" s="29"/>
      <c r="H1" s="3"/>
      <c r="I1" s="46" t="s">
        <v>104</v>
      </c>
      <c r="J1" s="3"/>
      <c r="K1" s="3"/>
      <c r="L1" s="3"/>
      <c r="M1" s="40" t="s">
        <v>107</v>
      </c>
      <c r="N1" s="41" t="s">
        <v>108</v>
      </c>
      <c r="O1" s="24"/>
      <c r="P1" s="3"/>
      <c r="Q1" s="3"/>
      <c r="R1" s="31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83</v>
      </c>
      <c r="D2" s="24"/>
      <c r="E2" s="29"/>
      <c r="F2" s="29"/>
      <c r="G2" s="29"/>
      <c r="H2" s="3" t="s">
        <v>80</v>
      </c>
      <c r="I2" s="51">
        <v>42264</v>
      </c>
      <c r="J2" s="3" t="s">
        <v>80</v>
      </c>
      <c r="K2" s="3" t="s">
        <v>81</v>
      </c>
      <c r="L2" s="3" t="s">
        <v>82</v>
      </c>
      <c r="M2" s="42"/>
      <c r="N2" s="43" t="s">
        <v>106</v>
      </c>
      <c r="O2" s="3" t="s">
        <v>80</v>
      </c>
      <c r="P2" s="3" t="s">
        <v>81</v>
      </c>
      <c r="Q2" s="3" t="s">
        <v>82</v>
      </c>
      <c r="R2" s="39" t="s">
        <v>105</v>
      </c>
      <c r="S2" s="3" t="s">
        <v>93</v>
      </c>
      <c r="T2" s="3" t="s">
        <v>94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84</v>
      </c>
      <c r="D3" s="18">
        <v>18.235694825756401</v>
      </c>
      <c r="E3" s="27">
        <v>18.8894525979319</v>
      </c>
      <c r="F3" s="27">
        <v>19.014138252990101</v>
      </c>
      <c r="G3" s="27">
        <v>19.3075146983983</v>
      </c>
      <c r="H3" s="36">
        <f>AVERAGE(B3:F3)</f>
        <v>18.713095225559467</v>
      </c>
      <c r="I3" s="45">
        <v>19.474112450351601</v>
      </c>
      <c r="J3" s="18">
        <f>AVERAGE(I3)</f>
        <v>19.474112450351601</v>
      </c>
      <c r="K3" s="18">
        <f t="shared" ref="K3:K45" si="0">J3-17</f>
        <v>2.4741124503516012</v>
      </c>
      <c r="L3" s="20">
        <f t="shared" ref="L3:L45" si="1">2^(-K3)</f>
        <v>0.17997738599429799</v>
      </c>
      <c r="M3" s="44">
        <v>25.757440071851601</v>
      </c>
      <c r="N3" s="44">
        <v>25.757440071851601</v>
      </c>
      <c r="O3" s="36">
        <f>AVERAGE(M3:N3)</f>
        <v>25.757440071851601</v>
      </c>
      <c r="P3" s="36">
        <f>O3-17</f>
        <v>8.757440071851601</v>
      </c>
      <c r="Q3" s="20">
        <f t="shared" ref="Q3" si="2">2^(-P3)</f>
        <v>2.3107228190219721E-3</v>
      </c>
      <c r="R3" s="38">
        <f>Q3/L3*10000</f>
        <v>128.38961996565391</v>
      </c>
      <c r="S3" s="18">
        <f>AVERAGE(R3:R7)</f>
        <v>78.672071783404093</v>
      </c>
      <c r="T3" s="19">
        <f>STDEV(R3:R7)/2.25</f>
        <v>14.089454182430403</v>
      </c>
      <c r="V3" s="8" t="s">
        <v>95</v>
      </c>
      <c r="X3" s="22" t="s">
        <v>96</v>
      </c>
      <c r="Y3" s="1"/>
      <c r="AC3" s="19"/>
    </row>
    <row r="4" spans="1:29" ht="15" customHeight="1">
      <c r="B4" s="6" t="s">
        <v>1</v>
      </c>
      <c r="D4" s="18">
        <v>17.740208155845099</v>
      </c>
      <c r="E4" s="27">
        <v>17.9786082961703</v>
      </c>
      <c r="F4" s="28">
        <v>18.121735810822699</v>
      </c>
      <c r="G4" s="27">
        <v>18.377037861341801</v>
      </c>
      <c r="H4" s="36">
        <f t="shared" ref="H4:H62" si="3">AVERAGE(B4:F4)</f>
        <v>17.946850754279367</v>
      </c>
      <c r="I4" s="44">
        <v>18.336238579975799</v>
      </c>
      <c r="J4" s="36">
        <f t="shared" ref="J4:J62" si="4">AVERAGE(I4)</f>
        <v>18.336238579975799</v>
      </c>
      <c r="K4" s="18">
        <f t="shared" si="0"/>
        <v>1.3362385799757988</v>
      </c>
      <c r="L4" s="20">
        <f t="shared" si="1"/>
        <v>0.39605190453227418</v>
      </c>
      <c r="M4" s="44">
        <v>26.024322742416</v>
      </c>
      <c r="N4" s="44">
        <v>26.024322742416</v>
      </c>
      <c r="O4" s="36">
        <f t="shared" ref="O4:O62" si="5">AVERAGE(M4:N4)</f>
        <v>26.024322742416</v>
      </c>
      <c r="P4" s="36">
        <f t="shared" ref="P4:P62" si="6">O4-17</f>
        <v>9.0243227424160004</v>
      </c>
      <c r="Q4" s="20">
        <f t="shared" ref="Q4:Q62" si="7">2^(-P4)</f>
        <v>1.9204728151493763E-3</v>
      </c>
      <c r="R4" s="38">
        <f t="shared" ref="R4:R62" si="8">Q4/L4*10000</f>
        <v>48.490432520893918</v>
      </c>
      <c r="T4" s="19"/>
      <c r="U4" s="33" t="s">
        <v>98</v>
      </c>
      <c r="V4" s="53">
        <f>S53</f>
        <v>68.399929760927847</v>
      </c>
      <c r="W4" s="53">
        <f>T53</f>
        <v>3.8824433843807729</v>
      </c>
      <c r="X4" s="53">
        <f>S58</f>
        <v>75.804210156114891</v>
      </c>
      <c r="Y4" s="54">
        <f>T58</f>
        <v>19.064934108211798</v>
      </c>
      <c r="AB4" s="1">
        <f>V7/V10</f>
        <v>10.208976515722423</v>
      </c>
      <c r="AC4" s="18"/>
    </row>
    <row r="5" spans="1:29" ht="15" customHeight="1">
      <c r="B5" s="6" t="s">
        <v>2</v>
      </c>
      <c r="D5" s="18">
        <v>17.393714824713399</v>
      </c>
      <c r="E5" s="27">
        <v>18.2099546471023</v>
      </c>
      <c r="F5" s="28">
        <v>18.304373637655999</v>
      </c>
      <c r="G5" s="27">
        <v>18.820406825598798</v>
      </c>
      <c r="H5" s="36">
        <f t="shared" si="3"/>
        <v>17.969347703157233</v>
      </c>
      <c r="I5" s="44">
        <v>18.508587083081299</v>
      </c>
      <c r="J5" s="36">
        <f t="shared" si="4"/>
        <v>18.508587083081299</v>
      </c>
      <c r="K5" s="18">
        <f t="shared" si="0"/>
        <v>1.5085870830812986</v>
      </c>
      <c r="L5" s="20">
        <f t="shared" si="1"/>
        <v>0.35145525143791284</v>
      </c>
      <c r="M5" s="44">
        <v>26.0438866886177</v>
      </c>
      <c r="N5" s="44">
        <v>26.0438866886177</v>
      </c>
      <c r="O5" s="36">
        <f t="shared" si="5"/>
        <v>26.0438866886177</v>
      </c>
      <c r="P5" s="36">
        <f t="shared" si="6"/>
        <v>9.0438866886177003</v>
      </c>
      <c r="Q5" s="20">
        <f t="shared" si="7"/>
        <v>1.8946056553967566E-3</v>
      </c>
      <c r="R5" s="38">
        <f t="shared" si="8"/>
        <v>53.907450454797164</v>
      </c>
      <c r="T5" s="19"/>
      <c r="U5" s="33" t="s">
        <v>99</v>
      </c>
      <c r="V5" s="53">
        <f>S3</f>
        <v>78.672071783404093</v>
      </c>
      <c r="W5" s="53">
        <f>T3</f>
        <v>14.089454182430403</v>
      </c>
      <c r="X5" s="53">
        <f>S8</f>
        <v>158.07405747639194</v>
      </c>
      <c r="Y5" s="54">
        <f>T8</f>
        <v>26.976662292312685</v>
      </c>
      <c r="AB5" s="1">
        <f>X7/X10</f>
        <v>8.246443991044476</v>
      </c>
      <c r="AC5" s="18"/>
    </row>
    <row r="6" spans="1:29" ht="15" customHeight="1">
      <c r="B6" s="6" t="s">
        <v>3</v>
      </c>
      <c r="D6" s="18">
        <v>18.1556867459195</v>
      </c>
      <c r="E6" s="27">
        <v>17.852706398204301</v>
      </c>
      <c r="F6" s="28">
        <v>18.5130389996669</v>
      </c>
      <c r="G6" s="27">
        <v>19.0180737973572</v>
      </c>
      <c r="H6" s="36">
        <f t="shared" si="3"/>
        <v>18.1738107145969</v>
      </c>
      <c r="I6" s="44">
        <v>17.5054556560608</v>
      </c>
      <c r="J6" s="36">
        <f t="shared" si="4"/>
        <v>17.5054556560608</v>
      </c>
      <c r="K6" s="18">
        <f t="shared" si="0"/>
        <v>0.5054556560607999</v>
      </c>
      <c r="L6" s="20">
        <f t="shared" si="1"/>
        <v>0.70443785509521195</v>
      </c>
      <c r="M6" s="44">
        <v>24.408766557547899</v>
      </c>
      <c r="N6" s="44">
        <v>24.408766557547899</v>
      </c>
      <c r="O6" s="36">
        <f t="shared" si="5"/>
        <v>24.408766557547899</v>
      </c>
      <c r="P6" s="36">
        <f t="shared" si="6"/>
        <v>7.4087665575478994</v>
      </c>
      <c r="Q6" s="20">
        <f t="shared" si="7"/>
        <v>5.8848992936741656E-3</v>
      </c>
      <c r="R6" s="38">
        <f t="shared" si="8"/>
        <v>83.540361312336927</v>
      </c>
      <c r="T6" s="19"/>
      <c r="U6" s="33" t="s">
        <v>100</v>
      </c>
      <c r="V6" s="53">
        <f>S13</f>
        <v>470.65770975560037</v>
      </c>
      <c r="W6" s="53">
        <f>T13</f>
        <v>40.521393829421662</v>
      </c>
      <c r="X6" s="53">
        <f>S18</f>
        <v>345.25428321027937</v>
      </c>
      <c r="Y6" s="54">
        <f>T18</f>
        <v>24.153020624226386</v>
      </c>
      <c r="AC6" s="18"/>
    </row>
    <row r="7" spans="1:29" ht="15" customHeight="1">
      <c r="B7" s="6" t="s">
        <v>4</v>
      </c>
      <c r="D7" s="18">
        <v>16.2077026810258</v>
      </c>
      <c r="E7" s="27">
        <v>17.182971084058799</v>
      </c>
      <c r="F7" s="28">
        <v>17.3213016529625</v>
      </c>
      <c r="G7" s="27">
        <v>17.761544725795002</v>
      </c>
      <c r="H7" s="36">
        <f t="shared" si="3"/>
        <v>16.9039918060157</v>
      </c>
      <c r="I7" s="44">
        <v>19.493270443248601</v>
      </c>
      <c r="J7" s="36">
        <f t="shared" si="4"/>
        <v>19.493270443248601</v>
      </c>
      <c r="K7" s="18">
        <f t="shared" si="0"/>
        <v>2.4932704432486013</v>
      </c>
      <c r="L7" s="20">
        <f t="shared" si="1"/>
        <v>0.17760320931655951</v>
      </c>
      <c r="M7" s="44">
        <v>26.476608780306201</v>
      </c>
      <c r="N7" s="44">
        <v>26.476608780306201</v>
      </c>
      <c r="O7" s="36">
        <f t="shared" si="5"/>
        <v>26.476608780306201</v>
      </c>
      <c r="P7" s="36">
        <f t="shared" si="6"/>
        <v>9.4766087803062007</v>
      </c>
      <c r="Q7" s="20">
        <f t="shared" si="7"/>
        <v>1.403642469250278E-3</v>
      </c>
      <c r="R7" s="38">
        <f t="shared" si="8"/>
        <v>79.032494663338497</v>
      </c>
      <c r="T7" s="19"/>
      <c r="U7" s="33" t="s">
        <v>101</v>
      </c>
      <c r="V7" s="53">
        <f>S23</f>
        <v>698.29327660637568</v>
      </c>
      <c r="W7" s="53">
        <f>T23</f>
        <v>67.596285258155874</v>
      </c>
      <c r="X7" s="53">
        <f>S28</f>
        <v>625.11517333776635</v>
      </c>
      <c r="Y7" s="54">
        <f>T28</f>
        <v>37.657443871066818</v>
      </c>
      <c r="AC7" s="19"/>
    </row>
    <row r="8" spans="1:29" ht="15" customHeight="1">
      <c r="B8" s="6" t="s">
        <v>5</v>
      </c>
      <c r="C8" s="6" t="s">
        <v>85</v>
      </c>
      <c r="D8" s="19">
        <v>15.6296144850054</v>
      </c>
      <c r="E8" s="28">
        <v>16.508116048473202</v>
      </c>
      <c r="F8" s="28">
        <v>16.078470095387299</v>
      </c>
      <c r="G8" s="27">
        <v>17.025356342802699</v>
      </c>
      <c r="H8" s="36">
        <f t="shared" si="3"/>
        <v>16.072066876288634</v>
      </c>
      <c r="I8" s="44">
        <v>18.530390589922298</v>
      </c>
      <c r="J8" s="36">
        <f t="shared" si="4"/>
        <v>18.530390589922298</v>
      </c>
      <c r="K8" s="18">
        <f t="shared" si="0"/>
        <v>1.5303905899222983</v>
      </c>
      <c r="L8" s="20">
        <f t="shared" si="1"/>
        <v>0.34618362986303164</v>
      </c>
      <c r="M8" s="44">
        <v>23.807776722491301</v>
      </c>
      <c r="N8" s="44">
        <v>23.807776722491301</v>
      </c>
      <c r="O8" s="36">
        <f t="shared" si="5"/>
        <v>23.807776722491301</v>
      </c>
      <c r="P8" s="36">
        <f t="shared" si="6"/>
        <v>6.8077767224913011</v>
      </c>
      <c r="Q8" s="20">
        <f t="shared" si="7"/>
        <v>8.925961365665213E-3</v>
      </c>
      <c r="R8" s="38">
        <f t="shared" si="8"/>
        <v>257.83892118748622</v>
      </c>
      <c r="S8" s="18">
        <f>AVERAGE(R8:R12)</f>
        <v>158.07405747639194</v>
      </c>
      <c r="T8" s="19">
        <f>STDEV(R8:R12)/2.25</f>
        <v>26.976662292312685</v>
      </c>
      <c r="U8" s="33" t="s">
        <v>102</v>
      </c>
      <c r="V8" s="53">
        <f>S33</f>
        <v>513.82797202088273</v>
      </c>
      <c r="W8" s="53">
        <f>T33</f>
        <v>62.580000950361054</v>
      </c>
      <c r="X8" s="53">
        <f>S38</f>
        <v>480.15623665005251</v>
      </c>
      <c r="Y8" s="54">
        <f>T28</f>
        <v>37.657443871066818</v>
      </c>
      <c r="AC8" s="19"/>
    </row>
    <row r="9" spans="1:29" ht="15" customHeight="1">
      <c r="B9" s="6" t="s">
        <v>6</v>
      </c>
      <c r="D9" s="19">
        <v>15.2468172611554</v>
      </c>
      <c r="E9" s="28">
        <v>16.134619046556502</v>
      </c>
      <c r="F9" s="28">
        <v>16.6930635267206</v>
      </c>
      <c r="G9" s="28">
        <v>16.902011862519799</v>
      </c>
      <c r="H9" s="36">
        <f t="shared" si="3"/>
        <v>16.024833278144168</v>
      </c>
      <c r="I9" s="44">
        <v>18.2436067520247</v>
      </c>
      <c r="J9" s="36">
        <f t="shared" si="4"/>
        <v>18.2436067520247</v>
      </c>
      <c r="K9" s="18">
        <f t="shared" si="0"/>
        <v>1.2436067520247001</v>
      </c>
      <c r="L9" s="20">
        <f t="shared" si="1"/>
        <v>0.42231554225667067</v>
      </c>
      <c r="M9" s="44">
        <v>24.820995628899801</v>
      </c>
      <c r="N9" s="44">
        <v>24.820995628899801</v>
      </c>
      <c r="O9" s="36">
        <f t="shared" si="5"/>
        <v>24.820995628899801</v>
      </c>
      <c r="P9" s="36">
        <f t="shared" si="6"/>
        <v>7.8209956288998015</v>
      </c>
      <c r="Q9" s="20">
        <f t="shared" si="7"/>
        <v>4.4222747350272928E-3</v>
      </c>
      <c r="R9" s="38">
        <f t="shared" si="8"/>
        <v>104.71494161442838</v>
      </c>
      <c r="T9" s="19"/>
      <c r="U9" s="33" t="s">
        <v>103</v>
      </c>
      <c r="V9" s="53">
        <f>S43</f>
        <v>383.4766259683924</v>
      </c>
      <c r="W9" s="53">
        <f>T43</f>
        <v>48.058393116790924</v>
      </c>
      <c r="X9" s="53">
        <f>S48</f>
        <v>236.0549525177567</v>
      </c>
      <c r="Y9" s="54">
        <f>T48</f>
        <v>22.05674579911512</v>
      </c>
      <c r="AC9" s="18"/>
    </row>
    <row r="10" spans="1:29" ht="15" customHeight="1">
      <c r="B10" s="6" t="s">
        <v>7</v>
      </c>
      <c r="D10" s="19">
        <v>12.7732105238456</v>
      </c>
      <c r="E10" s="28">
        <v>13.9297809751739</v>
      </c>
      <c r="F10" s="28">
        <v>14.1454714773012</v>
      </c>
      <c r="G10" s="28">
        <v>14.2971939042756</v>
      </c>
      <c r="H10" s="36">
        <f t="shared" si="3"/>
        <v>13.616154325440235</v>
      </c>
      <c r="I10" s="44">
        <v>18.379961034182699</v>
      </c>
      <c r="J10" s="36">
        <f t="shared" si="4"/>
        <v>18.379961034182699</v>
      </c>
      <c r="K10" s="18">
        <f t="shared" si="0"/>
        <v>1.3799610341826991</v>
      </c>
      <c r="L10" s="20">
        <f t="shared" si="1"/>
        <v>0.38422917284541669</v>
      </c>
      <c r="M10" s="44">
        <v>24.493842917536401</v>
      </c>
      <c r="N10" s="44">
        <v>24.493842917536401</v>
      </c>
      <c r="O10" s="36">
        <f t="shared" si="5"/>
        <v>24.493842917536401</v>
      </c>
      <c r="P10" s="36">
        <f t="shared" si="6"/>
        <v>7.4938429175364014</v>
      </c>
      <c r="Q10" s="20">
        <f t="shared" si="7"/>
        <v>5.547898398631422E-3</v>
      </c>
      <c r="R10" s="38">
        <f t="shared" si="8"/>
        <v>144.39034801929151</v>
      </c>
      <c r="T10" s="19"/>
      <c r="U10" s="34" t="s">
        <v>98</v>
      </c>
      <c r="V10" s="53">
        <f>S53</f>
        <v>68.399929760927847</v>
      </c>
      <c r="W10" s="53">
        <f>T53</f>
        <v>3.8824433843807729</v>
      </c>
      <c r="X10" s="53">
        <f>S58</f>
        <v>75.804210156114891</v>
      </c>
      <c r="Y10" s="54">
        <f>T58</f>
        <v>19.064934108211798</v>
      </c>
      <c r="AC10" s="19"/>
    </row>
    <row r="11" spans="1:29" ht="15" customHeight="1">
      <c r="B11" s="6" t="s">
        <v>8</v>
      </c>
      <c r="D11" s="19">
        <v>12.326210342401501</v>
      </c>
      <c r="E11" s="28">
        <v>13.2784762663308</v>
      </c>
      <c r="F11" s="28">
        <v>13.617831575566999</v>
      </c>
      <c r="G11" s="28">
        <v>13.7043366977907</v>
      </c>
      <c r="H11" s="36">
        <f t="shared" si="3"/>
        <v>13.074172728099768</v>
      </c>
      <c r="I11" s="44">
        <v>18.054500136833699</v>
      </c>
      <c r="J11" s="36">
        <f t="shared" si="4"/>
        <v>18.054500136833699</v>
      </c>
      <c r="K11" s="18">
        <f t="shared" si="0"/>
        <v>1.054500136833699</v>
      </c>
      <c r="L11" s="20">
        <f t="shared" si="1"/>
        <v>0.48146400970048159</v>
      </c>
      <c r="M11" s="44">
        <v>23.964139001419898</v>
      </c>
      <c r="N11" s="44">
        <v>23.964139001419898</v>
      </c>
      <c r="O11" s="36">
        <f t="shared" si="5"/>
        <v>23.964139001419898</v>
      </c>
      <c r="P11" s="36">
        <f t="shared" si="6"/>
        <v>6.9641390014198983</v>
      </c>
      <c r="Q11" s="20">
        <f t="shared" si="7"/>
        <v>8.009128591765018E-3</v>
      </c>
      <c r="R11" s="38">
        <f t="shared" si="8"/>
        <v>166.34947639694795</v>
      </c>
      <c r="T11" s="19"/>
      <c r="U11" s="35" t="s">
        <v>99</v>
      </c>
      <c r="V11" s="53">
        <f>S3</f>
        <v>78.672071783404093</v>
      </c>
      <c r="W11" s="53">
        <f>T3</f>
        <v>14.089454182430403</v>
      </c>
      <c r="X11" s="53">
        <f>S8</f>
        <v>158.07405747639194</v>
      </c>
      <c r="Y11" s="54">
        <f>T8</f>
        <v>26.976662292312685</v>
      </c>
      <c r="AC11" s="19"/>
    </row>
    <row r="12" spans="1:29" ht="15" customHeight="1">
      <c r="B12" s="6" t="s">
        <v>9</v>
      </c>
      <c r="D12" s="19">
        <v>13.769791614807099</v>
      </c>
      <c r="E12" s="28">
        <v>14.8257306806809</v>
      </c>
      <c r="F12" s="28">
        <v>15.201587500132</v>
      </c>
      <c r="G12" s="28">
        <v>14.678139616808799</v>
      </c>
      <c r="H12" s="36">
        <f t="shared" si="3"/>
        <v>14.599036598540001</v>
      </c>
      <c r="I12" s="44">
        <v>18.278744701254901</v>
      </c>
      <c r="J12" s="36">
        <f t="shared" si="4"/>
        <v>18.278744701254901</v>
      </c>
      <c r="K12" s="18">
        <f t="shared" si="0"/>
        <v>1.2787447012549009</v>
      </c>
      <c r="L12" s="20">
        <f t="shared" si="1"/>
        <v>0.41215397062775377</v>
      </c>
      <c r="M12" s="44">
        <v>24.695148134584699</v>
      </c>
      <c r="N12" s="44">
        <v>24.695148134584699</v>
      </c>
      <c r="O12" s="36">
        <f t="shared" si="5"/>
        <v>24.695148134584699</v>
      </c>
      <c r="P12" s="36">
        <f t="shared" si="6"/>
        <v>7.6951481345846986</v>
      </c>
      <c r="Q12" s="20">
        <f t="shared" si="7"/>
        <v>4.8253585625110422E-3</v>
      </c>
      <c r="R12" s="38">
        <f t="shared" si="8"/>
        <v>117.07660016380564</v>
      </c>
      <c r="T12" s="19"/>
      <c r="U12" s="35" t="s">
        <v>100</v>
      </c>
      <c r="V12" s="53">
        <f>S13</f>
        <v>470.65770975560037</v>
      </c>
      <c r="W12" s="53">
        <f>T13</f>
        <v>40.521393829421662</v>
      </c>
      <c r="X12" s="53">
        <f>S18</f>
        <v>345.25428321027937</v>
      </c>
      <c r="Y12" s="54">
        <f>T18</f>
        <v>24.153020624226386</v>
      </c>
      <c r="AC12" s="19"/>
    </row>
    <row r="13" spans="1:29" ht="15" customHeight="1">
      <c r="B13" s="6" t="s">
        <v>10</v>
      </c>
      <c r="C13" s="6" t="s">
        <v>86</v>
      </c>
      <c r="D13" s="19">
        <v>14.2094154842764</v>
      </c>
      <c r="E13" s="28">
        <v>13.396526607520601</v>
      </c>
      <c r="F13" s="28">
        <v>13.7906070657386</v>
      </c>
      <c r="G13" s="28">
        <v>13.9587872073988</v>
      </c>
      <c r="H13" s="36">
        <f t="shared" si="3"/>
        <v>13.798849719178534</v>
      </c>
      <c r="I13" s="44">
        <v>18.479867142302201</v>
      </c>
      <c r="J13" s="36">
        <f t="shared" si="4"/>
        <v>18.479867142302201</v>
      </c>
      <c r="K13" s="18">
        <f t="shared" si="0"/>
        <v>1.4798671423022007</v>
      </c>
      <c r="L13" s="20">
        <f t="shared" si="1"/>
        <v>0.35852182673679833</v>
      </c>
      <c r="M13" s="44">
        <v>22.588060024688001</v>
      </c>
      <c r="N13" s="44">
        <v>22.588060024688001</v>
      </c>
      <c r="O13" s="36">
        <f t="shared" si="5"/>
        <v>22.588060024688001</v>
      </c>
      <c r="P13" s="36">
        <f t="shared" si="6"/>
        <v>5.5880600246880014</v>
      </c>
      <c r="Q13" s="20">
        <f t="shared" si="7"/>
        <v>2.0788651317445325E-2</v>
      </c>
      <c r="R13" s="38">
        <f t="shared" si="8"/>
        <v>579.843394938041</v>
      </c>
      <c r="S13" s="18">
        <f>AVERAGE(R13:R17)</f>
        <v>470.65770975560037</v>
      </c>
      <c r="T13" s="19">
        <f>STDEV(R13:R17)/2.25</f>
        <v>40.521393829421662</v>
      </c>
      <c r="U13" s="35" t="s">
        <v>101</v>
      </c>
      <c r="V13" s="53">
        <f>S23</f>
        <v>698.29327660637568</v>
      </c>
      <c r="W13" s="53">
        <f>T23</f>
        <v>67.596285258155874</v>
      </c>
      <c r="X13" s="53">
        <f>S28</f>
        <v>625.11517333776635</v>
      </c>
      <c r="Y13" s="54">
        <f>T28</f>
        <v>37.657443871066818</v>
      </c>
      <c r="AC13" s="19"/>
    </row>
    <row r="14" spans="1:29" ht="15" customHeight="1">
      <c r="B14" s="6" t="s">
        <v>11</v>
      </c>
      <c r="D14" s="19">
        <v>14.265820142112</v>
      </c>
      <c r="E14" s="28">
        <v>16.7906220217534</v>
      </c>
      <c r="F14" s="28">
        <v>17.2349057433802</v>
      </c>
      <c r="G14" s="28">
        <v>17.106987930592801</v>
      </c>
      <c r="H14" s="36">
        <f t="shared" si="3"/>
        <v>16.097115969081866</v>
      </c>
      <c r="I14" s="44">
        <v>18.265717671317802</v>
      </c>
      <c r="J14" s="36">
        <f t="shared" si="4"/>
        <v>18.265717671317802</v>
      </c>
      <c r="K14" s="18">
        <f t="shared" si="0"/>
        <v>1.2657176713178018</v>
      </c>
      <c r="L14" s="20">
        <f t="shared" si="1"/>
        <v>0.41589242943057231</v>
      </c>
      <c r="M14" s="44">
        <v>22.734157284518101</v>
      </c>
      <c r="N14" s="44">
        <v>22.734157284518101</v>
      </c>
      <c r="O14" s="36">
        <f t="shared" si="5"/>
        <v>22.734157284518101</v>
      </c>
      <c r="P14" s="36">
        <f t="shared" si="6"/>
        <v>5.7341572845181012</v>
      </c>
      <c r="Q14" s="20">
        <f t="shared" si="7"/>
        <v>1.8786533769670086E-2</v>
      </c>
      <c r="R14" s="38">
        <f t="shared" si="8"/>
        <v>451.7161756320512</v>
      </c>
      <c r="T14" s="19"/>
      <c r="U14" s="35" t="s">
        <v>102</v>
      </c>
      <c r="V14" s="53">
        <f>S33</f>
        <v>513.82797202088273</v>
      </c>
      <c r="W14" s="53">
        <f>T33</f>
        <v>62.580000950361054</v>
      </c>
      <c r="X14" s="53">
        <f>S38</f>
        <v>480.15623665005251</v>
      </c>
      <c r="Y14" s="54">
        <f>T38</f>
        <v>26.203888363159791</v>
      </c>
      <c r="Z14" s="22"/>
      <c r="AC14" s="19"/>
    </row>
    <row r="15" spans="1:29" ht="15" customHeight="1">
      <c r="B15" s="6" t="s">
        <v>12</v>
      </c>
      <c r="D15" s="19">
        <v>16.0132397752459</v>
      </c>
      <c r="E15" s="28">
        <v>16.4661558139627</v>
      </c>
      <c r="F15" s="28">
        <v>16.853198167880699</v>
      </c>
      <c r="G15" s="28">
        <v>16.879025188895699</v>
      </c>
      <c r="H15" s="36">
        <f t="shared" si="3"/>
        <v>16.444197919029765</v>
      </c>
      <c r="I15" s="44">
        <v>17.965751956533001</v>
      </c>
      <c r="J15" s="36">
        <f t="shared" si="4"/>
        <v>17.965751956533001</v>
      </c>
      <c r="K15" s="18">
        <f t="shared" si="0"/>
        <v>0.96575195653300128</v>
      </c>
      <c r="L15" s="20">
        <f t="shared" si="1"/>
        <v>0.51201147310212769</v>
      </c>
      <c r="M15" s="44">
        <v>22.147849860196398</v>
      </c>
      <c r="N15" s="44">
        <v>22.147849860196398</v>
      </c>
      <c r="O15" s="36">
        <f t="shared" si="5"/>
        <v>22.147849860196398</v>
      </c>
      <c r="P15" s="36">
        <f t="shared" si="6"/>
        <v>5.1478498601963985</v>
      </c>
      <c r="Q15" s="20">
        <f t="shared" si="7"/>
        <v>2.8206082958792539E-2</v>
      </c>
      <c r="R15" s="38">
        <f t="shared" si="8"/>
        <v>550.8877132752541</v>
      </c>
      <c r="T15" s="19"/>
      <c r="U15" s="35" t="s">
        <v>103</v>
      </c>
      <c r="V15" s="53">
        <f>S43</f>
        <v>383.4766259683924</v>
      </c>
      <c r="W15" s="53">
        <f>T43</f>
        <v>48.058393116790924</v>
      </c>
      <c r="X15" s="53">
        <f>S48</f>
        <v>236.0549525177567</v>
      </c>
      <c r="Y15" s="54">
        <f>T48</f>
        <v>22.05674579911512</v>
      </c>
      <c r="Z15" s="18"/>
      <c r="AB15" s="23"/>
      <c r="AC15" s="19"/>
    </row>
    <row r="16" spans="1:29" ht="15" customHeight="1">
      <c r="B16" s="6" t="s">
        <v>13</v>
      </c>
      <c r="D16" s="19">
        <v>11.037177004661601</v>
      </c>
      <c r="E16" s="28">
        <v>13.4880538139794</v>
      </c>
      <c r="F16" s="28">
        <v>14.1760268985526</v>
      </c>
      <c r="G16" s="28">
        <v>14.2268282162254</v>
      </c>
      <c r="H16" s="36">
        <f t="shared" si="3"/>
        <v>12.900419239064533</v>
      </c>
      <c r="I16" s="44">
        <v>20.945683779448899</v>
      </c>
      <c r="J16" s="36">
        <f t="shared" si="4"/>
        <v>20.945683779448899</v>
      </c>
      <c r="K16" s="18">
        <f t="shared" si="0"/>
        <v>3.945683779448899</v>
      </c>
      <c r="L16" s="20">
        <f t="shared" si="1"/>
        <v>6.4897927657059096E-2</v>
      </c>
      <c r="M16" s="44">
        <v>25.647121728945301</v>
      </c>
      <c r="N16" s="44">
        <v>25.647121728945301</v>
      </c>
      <c r="O16" s="36">
        <f t="shared" si="5"/>
        <v>25.647121728945301</v>
      </c>
      <c r="P16" s="36">
        <f t="shared" si="6"/>
        <v>8.6471217289453008</v>
      </c>
      <c r="Q16" s="20">
        <f t="shared" si="7"/>
        <v>2.4943476512841456E-3</v>
      </c>
      <c r="R16" s="38">
        <f t="shared" si="8"/>
        <v>384.34935310493375</v>
      </c>
      <c r="T16" s="19"/>
      <c r="U16" s="35" t="s">
        <v>98</v>
      </c>
      <c r="V16" s="55">
        <f>S53</f>
        <v>68.399929760927847</v>
      </c>
      <c r="W16" s="55">
        <v>5.3256849849781546E-2</v>
      </c>
      <c r="X16" s="54">
        <f>S58</f>
        <v>75.804210156114891</v>
      </c>
      <c r="Y16" s="55">
        <f>T58</f>
        <v>19.064934108211798</v>
      </c>
      <c r="Z16" s="18"/>
      <c r="AB16" s="23"/>
      <c r="AC16" s="19"/>
    </row>
    <row r="17" spans="2:29" ht="15" customHeight="1">
      <c r="B17" s="6" t="s">
        <v>14</v>
      </c>
      <c r="D17" s="19">
        <v>14.787229101427901</v>
      </c>
      <c r="E17" s="28">
        <v>15.4711574221201</v>
      </c>
      <c r="F17" s="28">
        <v>16.590082521785199</v>
      </c>
      <c r="G17" s="28">
        <v>16.516707270706799</v>
      </c>
      <c r="H17" s="36">
        <f t="shared" si="3"/>
        <v>15.616156348444401</v>
      </c>
      <c r="I17" s="44">
        <v>18.628598736774599</v>
      </c>
      <c r="J17" s="36">
        <f t="shared" si="4"/>
        <v>18.628598736774599</v>
      </c>
      <c r="K17" s="18">
        <f t="shared" si="0"/>
        <v>1.6285987367745989</v>
      </c>
      <c r="L17" s="20">
        <f t="shared" si="1"/>
        <v>0.32340216975619696</v>
      </c>
      <c r="M17" s="44">
        <v>23.322016703571599</v>
      </c>
      <c r="N17" s="44">
        <v>23.322016703571599</v>
      </c>
      <c r="O17" s="36">
        <f t="shared" si="5"/>
        <v>23.322016703571599</v>
      </c>
      <c r="P17" s="36">
        <f t="shared" si="6"/>
        <v>6.3220167035715988</v>
      </c>
      <c r="Q17" s="20">
        <f t="shared" si="7"/>
        <v>1.2499232287830606E-2</v>
      </c>
      <c r="R17" s="38">
        <f t="shared" si="8"/>
        <v>386.49191182772199</v>
      </c>
      <c r="T17" s="19"/>
      <c r="V17" s="18"/>
      <c r="W17" s="18"/>
      <c r="X17" s="18"/>
      <c r="Y17" s="18"/>
      <c r="Z17" s="18"/>
      <c r="AB17" s="23"/>
      <c r="AC17" s="18"/>
    </row>
    <row r="18" spans="2:29" ht="15" customHeight="1">
      <c r="B18" s="6" t="s">
        <v>15</v>
      </c>
      <c r="C18" s="6" t="s">
        <v>85</v>
      </c>
      <c r="D18" s="19">
        <v>12.9566754141795</v>
      </c>
      <c r="E18" s="28">
        <v>15.062994031636601</v>
      </c>
      <c r="F18" s="28">
        <v>16.2706367643144</v>
      </c>
      <c r="G18" s="28">
        <v>16.3859487580647</v>
      </c>
      <c r="H18" s="36">
        <f t="shared" si="3"/>
        <v>14.763435403376832</v>
      </c>
      <c r="I18" s="44">
        <v>18.006474012339801</v>
      </c>
      <c r="J18" s="36">
        <f t="shared" si="4"/>
        <v>18.006474012339801</v>
      </c>
      <c r="K18" s="18">
        <f t="shared" si="0"/>
        <v>1.006474012339801</v>
      </c>
      <c r="L18" s="20">
        <f t="shared" si="1"/>
        <v>0.49776130506502692</v>
      </c>
      <c r="M18" s="44">
        <v>23.135523825439801</v>
      </c>
      <c r="N18" s="44">
        <v>23.135523825439801</v>
      </c>
      <c r="O18" s="36">
        <f t="shared" si="5"/>
        <v>23.135523825439801</v>
      </c>
      <c r="P18" s="36">
        <f t="shared" si="6"/>
        <v>6.135523825439801</v>
      </c>
      <c r="Q18" s="20">
        <f t="shared" si="7"/>
        <v>1.4224050628264876E-2</v>
      </c>
      <c r="R18" s="38">
        <f t="shared" si="8"/>
        <v>285.76047361509274</v>
      </c>
      <c r="S18" s="18">
        <f>AVERAGE(R18:R22)</f>
        <v>345.25428321027937</v>
      </c>
      <c r="T18" s="19">
        <f>STDEV(R18:R22)/2.25</f>
        <v>24.153020624226386</v>
      </c>
      <c r="AC18" s="18"/>
    </row>
    <row r="19" spans="2:29" ht="15" customHeight="1">
      <c r="B19" s="6" t="s">
        <v>16</v>
      </c>
      <c r="D19" s="19">
        <v>14.7627328378817</v>
      </c>
      <c r="E19" s="28">
        <v>15.807989472599401</v>
      </c>
      <c r="F19" s="28">
        <v>16.125961140421101</v>
      </c>
      <c r="G19" s="28">
        <v>16.085387438718602</v>
      </c>
      <c r="H19" s="36">
        <f t="shared" si="3"/>
        <v>15.565561150300733</v>
      </c>
      <c r="I19" s="44">
        <v>18.181541381019201</v>
      </c>
      <c r="J19" s="36">
        <f t="shared" si="4"/>
        <v>18.181541381019201</v>
      </c>
      <c r="K19" s="18">
        <f t="shared" si="0"/>
        <v>1.1815413810192013</v>
      </c>
      <c r="L19" s="20">
        <f t="shared" si="1"/>
        <v>0.44088020828886459</v>
      </c>
      <c r="M19" s="44">
        <v>22.758173167684198</v>
      </c>
      <c r="N19" s="44">
        <v>22.758173167684198</v>
      </c>
      <c r="O19" s="36">
        <f t="shared" si="5"/>
        <v>22.758173167684198</v>
      </c>
      <c r="P19" s="36">
        <f t="shared" si="6"/>
        <v>5.7581731676841983</v>
      </c>
      <c r="Q19" s="20">
        <f t="shared" si="7"/>
        <v>1.8476391511651303E-2</v>
      </c>
      <c r="R19" s="38">
        <f t="shared" si="8"/>
        <v>419.07963125315831</v>
      </c>
      <c r="T19" s="19"/>
      <c r="AC19" s="19"/>
    </row>
    <row r="20" spans="2:29" ht="15" customHeight="1">
      <c r="B20" s="6" t="s">
        <v>17</v>
      </c>
      <c r="D20" s="19">
        <v>15.44409238769</v>
      </c>
      <c r="E20" s="28">
        <v>15.386766965323799</v>
      </c>
      <c r="F20" s="28">
        <v>16.419511066977801</v>
      </c>
      <c r="G20" s="28">
        <v>16.879143886971502</v>
      </c>
      <c r="H20" s="36">
        <f t="shared" si="3"/>
        <v>15.750123473330532</v>
      </c>
      <c r="I20" s="44">
        <v>18.192394440945801</v>
      </c>
      <c r="J20" s="36">
        <f t="shared" si="4"/>
        <v>18.192394440945801</v>
      </c>
      <c r="K20" s="18">
        <f t="shared" si="0"/>
        <v>1.1923944409458009</v>
      </c>
      <c r="L20" s="20">
        <f t="shared" si="1"/>
        <v>0.43757601274588848</v>
      </c>
      <c r="M20" s="44">
        <v>23.1066863362772</v>
      </c>
      <c r="N20" s="44">
        <v>23.1066863362772</v>
      </c>
      <c r="O20" s="36">
        <f t="shared" si="5"/>
        <v>23.1066863362772</v>
      </c>
      <c r="P20" s="36">
        <f t="shared" si="6"/>
        <v>6.1066863362771997</v>
      </c>
      <c r="Q20" s="20">
        <f t="shared" si="7"/>
        <v>1.4511230435329876E-2</v>
      </c>
      <c r="R20" s="38">
        <f t="shared" si="8"/>
        <v>331.62764897162947</v>
      </c>
      <c r="T20" s="19"/>
      <c r="AC20" s="19"/>
    </row>
    <row r="21" spans="2:29" ht="15" customHeight="1">
      <c r="B21" s="6" t="s">
        <v>18</v>
      </c>
      <c r="D21" s="19">
        <v>13.3340252164442</v>
      </c>
      <c r="E21" s="28">
        <v>14.3755834892634</v>
      </c>
      <c r="F21" s="28">
        <v>15.443961433991101</v>
      </c>
      <c r="G21" s="28">
        <v>15.7184241820585</v>
      </c>
      <c r="H21" s="36">
        <f t="shared" si="3"/>
        <v>14.384523379899568</v>
      </c>
      <c r="I21" s="44">
        <v>17.0465771159691</v>
      </c>
      <c r="J21" s="36">
        <f t="shared" si="4"/>
        <v>17.0465771159691</v>
      </c>
      <c r="K21" s="18">
        <f t="shared" si="0"/>
        <v>4.6577115969100191E-2</v>
      </c>
      <c r="L21" s="20">
        <f t="shared" si="1"/>
        <v>0.96823079395897038</v>
      </c>
      <c r="M21" s="44">
        <v>22.064757541744498</v>
      </c>
      <c r="N21" s="44">
        <v>22.064757541744498</v>
      </c>
      <c r="O21" s="36">
        <f t="shared" si="5"/>
        <v>22.064757541744498</v>
      </c>
      <c r="P21" s="36">
        <f t="shared" si="6"/>
        <v>5.0647575417444983</v>
      </c>
      <c r="Q21" s="20">
        <f t="shared" si="7"/>
        <v>2.9878312079792618E-2</v>
      </c>
      <c r="R21" s="38">
        <f t="shared" si="8"/>
        <v>308.58667443971768</v>
      </c>
      <c r="T21" s="19"/>
      <c r="AC21" s="19"/>
    </row>
    <row r="22" spans="2:29" ht="15" customHeight="1">
      <c r="B22" s="6" t="s">
        <v>19</v>
      </c>
      <c r="D22" s="19">
        <v>13.731235108309599</v>
      </c>
      <c r="E22" s="28">
        <v>16.0038336680865</v>
      </c>
      <c r="F22" s="28">
        <v>16.708022424073</v>
      </c>
      <c r="G22" s="28">
        <v>17.0030692383536</v>
      </c>
      <c r="H22" s="36">
        <f t="shared" si="3"/>
        <v>15.481030400156365</v>
      </c>
      <c r="I22" s="44">
        <v>18.092972506526898</v>
      </c>
      <c r="J22" s="36">
        <f t="shared" si="4"/>
        <v>18.092972506526898</v>
      </c>
      <c r="K22" s="18">
        <f t="shared" si="0"/>
        <v>1.0929725065268983</v>
      </c>
      <c r="L22" s="20">
        <f t="shared" si="1"/>
        <v>0.46879448197082535</v>
      </c>
      <c r="M22" s="44">
        <v>22.806216286319099</v>
      </c>
      <c r="N22" s="44">
        <v>22.806216286319099</v>
      </c>
      <c r="O22" s="36">
        <f t="shared" si="5"/>
        <v>22.806216286319099</v>
      </c>
      <c r="P22" s="36">
        <f t="shared" si="6"/>
        <v>5.8062162863190991</v>
      </c>
      <c r="Q22" s="20">
        <f t="shared" si="7"/>
        <v>1.7871242030095894E-2</v>
      </c>
      <c r="R22" s="38">
        <f t="shared" si="8"/>
        <v>381.21698777179893</v>
      </c>
      <c r="T22" s="19"/>
      <c r="AC22" s="19"/>
    </row>
    <row r="23" spans="2:29" ht="15" customHeight="1">
      <c r="B23" s="6" t="s">
        <v>20</v>
      </c>
      <c r="C23" s="6" t="s">
        <v>87</v>
      </c>
      <c r="D23" s="19">
        <v>17.463944618233899</v>
      </c>
      <c r="E23" s="28">
        <v>16.900641340403698</v>
      </c>
      <c r="F23" s="28">
        <v>17.532725724547198</v>
      </c>
      <c r="G23" s="28">
        <v>18.013774740709799</v>
      </c>
      <c r="H23" s="36">
        <f t="shared" si="3"/>
        <v>17.299103894394932</v>
      </c>
      <c r="I23" s="44">
        <v>18.394045863424601</v>
      </c>
      <c r="J23" s="36">
        <f t="shared" si="4"/>
        <v>18.394045863424601</v>
      </c>
      <c r="K23" s="18">
        <f t="shared" si="0"/>
        <v>1.3940458634246014</v>
      </c>
      <c r="L23" s="20">
        <f t="shared" si="1"/>
        <v>0.38049624900245133</v>
      </c>
      <c r="M23" s="44">
        <v>22.027236895105599</v>
      </c>
      <c r="N23" s="44">
        <v>22.027236895105599</v>
      </c>
      <c r="O23" s="36">
        <f t="shared" si="5"/>
        <v>22.027236895105599</v>
      </c>
      <c r="P23" s="36">
        <f t="shared" si="6"/>
        <v>5.0272368951055988</v>
      </c>
      <c r="Q23" s="20">
        <f t="shared" si="7"/>
        <v>3.0665559949693107E-2</v>
      </c>
      <c r="R23" s="38">
        <f t="shared" si="8"/>
        <v>805.93593314228826</v>
      </c>
      <c r="S23" s="18">
        <f>AVERAGE(R23:R27)</f>
        <v>698.29327660637568</v>
      </c>
      <c r="T23" s="19">
        <f>STDEV(R23:R27)/2.25</f>
        <v>67.596285258155874</v>
      </c>
      <c r="AC23" s="19"/>
    </row>
    <row r="24" spans="2:29" ht="15" customHeight="1">
      <c r="B24" s="6" t="s">
        <v>21</v>
      </c>
      <c r="D24" s="19">
        <v>15.560083645035499</v>
      </c>
      <c r="E24" s="28">
        <v>16.087433550625601</v>
      </c>
      <c r="F24" s="28">
        <v>16.482615022425499</v>
      </c>
      <c r="G24" s="28">
        <v>16.614255516384901</v>
      </c>
      <c r="H24" s="36">
        <f t="shared" si="3"/>
        <v>16.043377406028867</v>
      </c>
      <c r="I24" s="44">
        <v>18.2781493414465</v>
      </c>
      <c r="J24" s="36">
        <f t="shared" si="4"/>
        <v>18.2781493414465</v>
      </c>
      <c r="K24" s="18">
        <f t="shared" si="0"/>
        <v>1.2781493414465004</v>
      </c>
      <c r="L24" s="20">
        <f t="shared" si="1"/>
        <v>0.41232409011919119</v>
      </c>
      <c r="M24" s="44">
        <v>21.8160586184061</v>
      </c>
      <c r="N24" s="44">
        <v>21.8160586184061</v>
      </c>
      <c r="O24" s="36">
        <f t="shared" si="5"/>
        <v>21.8160586184061</v>
      </c>
      <c r="P24" s="36">
        <f t="shared" si="6"/>
        <v>4.8160586184060996</v>
      </c>
      <c r="Q24" s="20">
        <f t="shared" si="7"/>
        <v>3.5499472109735898E-2</v>
      </c>
      <c r="R24" s="38">
        <f t="shared" si="8"/>
        <v>860.96041828344323</v>
      </c>
      <c r="T24" s="19"/>
      <c r="AC24" s="19"/>
    </row>
    <row r="25" spans="2:29" ht="15" customHeight="1">
      <c r="B25" s="6" t="s">
        <v>22</v>
      </c>
      <c r="D25" s="19">
        <v>13.2844910352235</v>
      </c>
      <c r="E25" s="28">
        <v>15.404150204882701</v>
      </c>
      <c r="F25" s="28">
        <v>15.940165612285099</v>
      </c>
      <c r="G25" s="28">
        <v>16.134715395894698</v>
      </c>
      <c r="H25" s="36">
        <f t="shared" si="3"/>
        <v>14.876268950797099</v>
      </c>
      <c r="I25" s="44">
        <v>18.1826188392433</v>
      </c>
      <c r="J25" s="36">
        <f t="shared" si="4"/>
        <v>18.1826188392433</v>
      </c>
      <c r="K25" s="18">
        <f t="shared" si="0"/>
        <v>1.1826188392433004</v>
      </c>
      <c r="L25" s="20">
        <f t="shared" si="1"/>
        <v>0.44055106550266743</v>
      </c>
      <c r="M25" s="44">
        <v>22.269053625790502</v>
      </c>
      <c r="N25" s="44">
        <v>22.269053625790502</v>
      </c>
      <c r="O25" s="36">
        <f t="shared" si="5"/>
        <v>22.269053625790502</v>
      </c>
      <c r="P25" s="36">
        <f t="shared" si="6"/>
        <v>5.2690536257905016</v>
      </c>
      <c r="Q25" s="20">
        <f t="shared" si="7"/>
        <v>2.5933241828507602E-2</v>
      </c>
      <c r="R25" s="38">
        <f t="shared" si="8"/>
        <v>588.65461598459308</v>
      </c>
      <c r="T25" s="19"/>
      <c r="AC25" s="19"/>
    </row>
    <row r="26" spans="2:29" ht="15" customHeight="1">
      <c r="B26" s="6" t="s">
        <v>23</v>
      </c>
      <c r="D26" s="19">
        <v>12.809540543330099</v>
      </c>
      <c r="E26" s="28">
        <v>14.2913236704239</v>
      </c>
      <c r="F26" s="28">
        <v>15.0343073401729</v>
      </c>
      <c r="G26" s="28">
        <v>14.9960137137834</v>
      </c>
      <c r="H26" s="36">
        <f t="shared" si="3"/>
        <v>14.045057184642301</v>
      </c>
      <c r="I26" s="44">
        <v>18.433652807535001</v>
      </c>
      <c r="J26" s="36">
        <f t="shared" si="4"/>
        <v>18.433652807535001</v>
      </c>
      <c r="K26" s="18">
        <f t="shared" si="0"/>
        <v>1.433652807535001</v>
      </c>
      <c r="L26" s="20">
        <f t="shared" si="1"/>
        <v>0.37019240261070047</v>
      </c>
      <c r="M26" s="44">
        <v>22.766000704242501</v>
      </c>
      <c r="N26" s="44">
        <v>22.766000704242501</v>
      </c>
      <c r="O26" s="36">
        <f t="shared" si="5"/>
        <v>22.766000704242501</v>
      </c>
      <c r="P26" s="36">
        <f t="shared" si="6"/>
        <v>5.7660007042425008</v>
      </c>
      <c r="Q26" s="20">
        <f t="shared" si="7"/>
        <v>1.8376416815461975E-2</v>
      </c>
      <c r="R26" s="38">
        <f t="shared" si="8"/>
        <v>496.40178150243872</v>
      </c>
      <c r="T26" s="19"/>
      <c r="X26" s="19"/>
      <c r="AC26" s="19"/>
    </row>
    <row r="27" spans="2:29" ht="15" customHeight="1">
      <c r="B27" s="6" t="s">
        <v>24</v>
      </c>
      <c r="D27" s="19">
        <v>14.089238898498399</v>
      </c>
      <c r="E27" s="28">
        <v>14.0536413885134</v>
      </c>
      <c r="F27" s="28">
        <v>14.247287269138999</v>
      </c>
      <c r="G27" s="28">
        <v>14.7060735832583</v>
      </c>
      <c r="H27" s="36">
        <f t="shared" si="3"/>
        <v>14.130055852050267</v>
      </c>
      <c r="I27" s="44">
        <v>18.112971522724301</v>
      </c>
      <c r="J27" s="36">
        <f t="shared" si="4"/>
        <v>18.112971522724301</v>
      </c>
      <c r="K27" s="18">
        <f t="shared" si="0"/>
        <v>1.1129715227243011</v>
      </c>
      <c r="L27" s="20">
        <f t="shared" si="1"/>
        <v>0.4623407650849557</v>
      </c>
      <c r="M27" s="44">
        <v>21.870250966534101</v>
      </c>
      <c r="N27" s="44">
        <v>21.870250966534101</v>
      </c>
      <c r="O27" s="36">
        <f t="shared" si="5"/>
        <v>21.870250966534101</v>
      </c>
      <c r="P27" s="36">
        <f t="shared" si="6"/>
        <v>4.8702509665341012</v>
      </c>
      <c r="Q27" s="20">
        <f t="shared" si="7"/>
        <v>3.4190729938938763E-2</v>
      </c>
      <c r="R27" s="38">
        <f t="shared" si="8"/>
        <v>739.51363411911495</v>
      </c>
      <c r="T27" s="19"/>
      <c r="X27" s="19"/>
      <c r="AC27" s="19"/>
    </row>
    <row r="28" spans="2:29" ht="15" customHeight="1">
      <c r="B28" s="6" t="s">
        <v>25</v>
      </c>
      <c r="C28" s="6" t="s">
        <v>85</v>
      </c>
      <c r="D28" s="19">
        <v>16.109051887065</v>
      </c>
      <c r="E28" s="28">
        <v>16.160896988397599</v>
      </c>
      <c r="F28" s="28">
        <v>16.3113291959299</v>
      </c>
      <c r="G28" s="28">
        <v>16.491328681108499</v>
      </c>
      <c r="H28" s="36">
        <f t="shared" si="3"/>
        <v>16.193759357130833</v>
      </c>
      <c r="I28" s="44">
        <v>18.022675410108601</v>
      </c>
      <c r="J28" s="36">
        <f t="shared" si="4"/>
        <v>18.022675410108601</v>
      </c>
      <c r="K28" s="18">
        <f t="shared" si="0"/>
        <v>1.0226754101086009</v>
      </c>
      <c r="L28" s="20">
        <f t="shared" si="1"/>
        <v>0.4922027385495607</v>
      </c>
      <c r="M28" s="44">
        <v>22.2740813122494</v>
      </c>
      <c r="N28" s="44">
        <v>22.2740813122494</v>
      </c>
      <c r="O28" s="36">
        <f t="shared" si="5"/>
        <v>22.2740813122494</v>
      </c>
      <c r="P28" s="36">
        <f t="shared" si="6"/>
        <v>5.2740813122494004</v>
      </c>
      <c r="Q28" s="20">
        <f t="shared" si="7"/>
        <v>2.5843023674936547E-2</v>
      </c>
      <c r="R28" s="38">
        <f t="shared" si="8"/>
        <v>525.04835204882488</v>
      </c>
      <c r="S28" s="18">
        <f>AVERAGE(R28:R32)</f>
        <v>625.11517333776635</v>
      </c>
      <c r="T28" s="19">
        <f>STDEV(R28:R32)/2.25</f>
        <v>37.657443871066818</v>
      </c>
      <c r="X28" s="19"/>
      <c r="AC28" s="19"/>
    </row>
    <row r="29" spans="2:29" ht="15" customHeight="1">
      <c r="B29" s="6" t="s">
        <v>26</v>
      </c>
      <c r="D29" s="19">
        <v>15.1864105462603</v>
      </c>
      <c r="E29" s="28">
        <v>16.653262871389199</v>
      </c>
      <c r="F29" s="28">
        <v>17.951758808956999</v>
      </c>
      <c r="G29" s="28">
        <v>17.687053232138702</v>
      </c>
      <c r="H29" s="36">
        <f t="shared" si="3"/>
        <v>16.5971440755355</v>
      </c>
      <c r="I29" s="44">
        <v>18.0790250381087</v>
      </c>
      <c r="J29" s="36">
        <f t="shared" si="4"/>
        <v>18.0790250381087</v>
      </c>
      <c r="K29" s="18">
        <f t="shared" si="0"/>
        <v>1.0790250381086999</v>
      </c>
      <c r="L29" s="20">
        <f t="shared" si="1"/>
        <v>0.47334860053739952</v>
      </c>
      <c r="M29" s="44">
        <v>22.015318465317399</v>
      </c>
      <c r="N29" s="44">
        <v>22.015318465317399</v>
      </c>
      <c r="O29" s="36">
        <f t="shared" si="5"/>
        <v>22.015318465317399</v>
      </c>
      <c r="P29" s="36">
        <f t="shared" si="6"/>
        <v>5.0153184653173994</v>
      </c>
      <c r="Q29" s="20">
        <f t="shared" si="7"/>
        <v>3.0919944387892362E-2</v>
      </c>
      <c r="R29" s="38">
        <f t="shared" si="8"/>
        <v>653.21719241988887</v>
      </c>
      <c r="T29" s="19"/>
      <c r="X29" s="19"/>
      <c r="AC29" s="19"/>
    </row>
    <row r="30" spans="2:29" ht="15" customHeight="1">
      <c r="B30" s="6" t="s">
        <v>27</v>
      </c>
      <c r="D30" s="19">
        <v>16.756675910569701</v>
      </c>
      <c r="E30" s="28">
        <v>16.632436569794798</v>
      </c>
      <c r="F30" s="28">
        <v>17.4170760638236</v>
      </c>
      <c r="G30" s="28">
        <v>17.0645079932454</v>
      </c>
      <c r="H30" s="36">
        <f t="shared" si="3"/>
        <v>16.935396181396033</v>
      </c>
      <c r="I30" s="44">
        <v>18.235489199744499</v>
      </c>
      <c r="J30" s="36">
        <f t="shared" si="4"/>
        <v>18.235489199744499</v>
      </c>
      <c r="K30" s="18">
        <f t="shared" si="0"/>
        <v>1.2354891997444994</v>
      </c>
      <c r="L30" s="20">
        <f t="shared" si="1"/>
        <v>0.42469846524219201</v>
      </c>
      <c r="M30" s="44">
        <v>22.419432177325501</v>
      </c>
      <c r="N30" s="44">
        <v>22.419432177325501</v>
      </c>
      <c r="O30" s="36">
        <f t="shared" si="5"/>
        <v>22.419432177325501</v>
      </c>
      <c r="P30" s="36">
        <f t="shared" si="6"/>
        <v>5.4194321773255005</v>
      </c>
      <c r="Q30" s="20">
        <f t="shared" si="7"/>
        <v>2.3366214284450518E-2</v>
      </c>
      <c r="R30" s="38">
        <f t="shared" si="8"/>
        <v>550.18362901607168</v>
      </c>
      <c r="T30" s="19"/>
      <c r="X30" s="19"/>
      <c r="AC30" s="19"/>
    </row>
    <row r="31" spans="2:29" ht="15" customHeight="1">
      <c r="B31" s="6" t="s">
        <v>28</v>
      </c>
      <c r="D31" s="19">
        <v>17.315540073768201</v>
      </c>
      <c r="E31" s="28">
        <v>17.477394605976102</v>
      </c>
      <c r="F31" s="28">
        <v>18.133802278952899</v>
      </c>
      <c r="G31" s="28">
        <v>17.9374991378542</v>
      </c>
      <c r="H31" s="36">
        <f t="shared" si="3"/>
        <v>17.642245652899067</v>
      </c>
      <c r="I31" s="44">
        <v>18.071308822212799</v>
      </c>
      <c r="J31" s="36">
        <f t="shared" si="4"/>
        <v>18.071308822212799</v>
      </c>
      <c r="K31" s="18">
        <f t="shared" si="0"/>
        <v>1.0713088222127993</v>
      </c>
      <c r="L31" s="20">
        <f t="shared" si="1"/>
        <v>0.47588707531652191</v>
      </c>
      <c r="M31" s="44">
        <v>21.855131302672898</v>
      </c>
      <c r="N31" s="44">
        <v>21.855131302672898</v>
      </c>
      <c r="O31" s="36">
        <f t="shared" si="5"/>
        <v>21.855131302672898</v>
      </c>
      <c r="P31" s="36">
        <f t="shared" si="6"/>
        <v>4.8551313026728984</v>
      </c>
      <c r="Q31" s="20">
        <f t="shared" si="7"/>
        <v>3.4550938220490233E-2</v>
      </c>
      <c r="R31" s="38">
        <f t="shared" si="8"/>
        <v>726.03228817487263</v>
      </c>
      <c r="T31" s="19"/>
      <c r="X31" s="19"/>
      <c r="AC31" s="19"/>
    </row>
    <row r="32" spans="2:29" ht="15" customHeight="1">
      <c r="B32" s="6" t="s">
        <v>29</v>
      </c>
      <c r="D32" s="19">
        <v>16.358478168095701</v>
      </c>
      <c r="E32" s="28">
        <v>16.250946696130399</v>
      </c>
      <c r="F32" s="28">
        <v>16.6929736344654</v>
      </c>
      <c r="G32" s="28">
        <v>16.800836986402899</v>
      </c>
      <c r="H32" s="36">
        <f t="shared" si="3"/>
        <v>16.434132832897166</v>
      </c>
      <c r="I32" s="44">
        <v>18.168972330238901</v>
      </c>
      <c r="J32" s="36">
        <f t="shared" si="4"/>
        <v>18.168972330238901</v>
      </c>
      <c r="K32" s="18">
        <f t="shared" si="0"/>
        <v>1.1689723302389012</v>
      </c>
      <c r="L32" s="20">
        <f t="shared" si="1"/>
        <v>0.44473802641422155</v>
      </c>
      <c r="M32" s="44">
        <v>22.066312790715902</v>
      </c>
      <c r="N32" s="44">
        <v>22.066312790715902</v>
      </c>
      <c r="O32" s="36">
        <f t="shared" si="5"/>
        <v>22.066312790715902</v>
      </c>
      <c r="P32" s="36">
        <f t="shared" si="6"/>
        <v>5.0663127907159016</v>
      </c>
      <c r="Q32" s="20">
        <f t="shared" si="7"/>
        <v>2.9846120123030086E-2</v>
      </c>
      <c r="R32" s="38">
        <f t="shared" si="8"/>
        <v>671.09440502917357</v>
      </c>
      <c r="T32" s="19"/>
      <c r="X32" s="19"/>
      <c r="AC32" s="19"/>
    </row>
    <row r="33" spans="2:29" ht="15" customHeight="1">
      <c r="B33" s="6" t="s">
        <v>30</v>
      </c>
      <c r="C33" s="21" t="s">
        <v>88</v>
      </c>
      <c r="D33" s="19">
        <v>17.019624396167899</v>
      </c>
      <c r="E33" s="28">
        <v>17.757524253072098</v>
      </c>
      <c r="F33" s="28">
        <v>18.019383393904501</v>
      </c>
      <c r="G33" s="28">
        <v>18.092409211228599</v>
      </c>
      <c r="H33" s="36">
        <f t="shared" si="3"/>
        <v>17.598844014381498</v>
      </c>
      <c r="I33" s="44">
        <v>19.172828000765801</v>
      </c>
      <c r="J33" s="36">
        <f t="shared" si="4"/>
        <v>19.172828000765801</v>
      </c>
      <c r="K33" s="18">
        <f t="shared" si="0"/>
        <v>2.1728280007658007</v>
      </c>
      <c r="L33" s="20">
        <f t="shared" si="1"/>
        <v>0.22177551496280631</v>
      </c>
      <c r="M33" s="44">
        <v>22.927588497240599</v>
      </c>
      <c r="N33" s="44">
        <v>22.927588497240599</v>
      </c>
      <c r="O33" s="36">
        <f t="shared" si="5"/>
        <v>22.927588497240599</v>
      </c>
      <c r="P33" s="36">
        <f t="shared" si="6"/>
        <v>5.927588497240599</v>
      </c>
      <c r="Q33" s="20">
        <f t="shared" si="7"/>
        <v>1.6429262187180955E-2</v>
      </c>
      <c r="R33" s="38">
        <f t="shared" si="8"/>
        <v>740.80595371117886</v>
      </c>
      <c r="S33" s="18">
        <f>AVERAGE(R33:R37)</f>
        <v>513.82797202088273</v>
      </c>
      <c r="T33" s="19">
        <f>STDEV(R33:R37)/2.25</f>
        <v>62.580000950361054</v>
      </c>
      <c r="X33" s="19"/>
      <c r="AC33" s="19"/>
    </row>
    <row r="34" spans="2:29" ht="15" customHeight="1">
      <c r="B34" s="6" t="s">
        <v>31</v>
      </c>
      <c r="D34" s="19">
        <v>14.926687637439899</v>
      </c>
      <c r="E34" s="28">
        <v>16.5472055408537</v>
      </c>
      <c r="F34" s="28">
        <v>17.0029205813732</v>
      </c>
      <c r="G34" s="28">
        <v>17.146046989077501</v>
      </c>
      <c r="H34" s="36">
        <f t="shared" si="3"/>
        <v>16.158937919888931</v>
      </c>
      <c r="I34" s="44">
        <v>18.602079664262899</v>
      </c>
      <c r="J34" s="36">
        <f t="shared" si="4"/>
        <v>18.602079664262899</v>
      </c>
      <c r="K34" s="18">
        <f t="shared" si="0"/>
        <v>1.6020796642628987</v>
      </c>
      <c r="L34" s="20">
        <f t="shared" si="1"/>
        <v>0.32940179817392851</v>
      </c>
      <c r="M34" s="44">
        <v>22.805356236669802</v>
      </c>
      <c r="N34" s="44">
        <v>22.805356236669802</v>
      </c>
      <c r="O34" s="36">
        <f t="shared" si="5"/>
        <v>22.805356236669802</v>
      </c>
      <c r="P34" s="36">
        <f t="shared" si="6"/>
        <v>5.8053562366698017</v>
      </c>
      <c r="Q34" s="20">
        <f t="shared" si="7"/>
        <v>1.7881898986212803E-2</v>
      </c>
      <c r="R34" s="38">
        <f t="shared" si="8"/>
        <v>542.85978659931072</v>
      </c>
      <c r="T34" s="19"/>
      <c r="X34" s="19"/>
      <c r="AC34" s="19"/>
    </row>
    <row r="35" spans="2:29" ht="15" customHeight="1">
      <c r="B35" s="6" t="s">
        <v>32</v>
      </c>
      <c r="D35" s="19">
        <v>15.8259073387313</v>
      </c>
      <c r="E35" s="28">
        <v>17.0784842127721</v>
      </c>
      <c r="F35" s="28">
        <v>17.5054404108838</v>
      </c>
      <c r="G35" s="28">
        <v>17.446714184118999</v>
      </c>
      <c r="H35" s="36">
        <f t="shared" si="3"/>
        <v>16.803277320795733</v>
      </c>
      <c r="I35" s="44">
        <v>18.2726509480202</v>
      </c>
      <c r="J35" s="36">
        <f t="shared" si="4"/>
        <v>18.2726509480202</v>
      </c>
      <c r="K35" s="18">
        <f t="shared" si="0"/>
        <v>1.2726509480201997</v>
      </c>
      <c r="L35" s="20">
        <f t="shared" si="1"/>
        <v>0.41389853635711815</v>
      </c>
      <c r="M35" s="44">
        <v>23.028145468554701</v>
      </c>
      <c r="N35" s="44">
        <v>23.028145468554701</v>
      </c>
      <c r="O35" s="36">
        <f t="shared" si="5"/>
        <v>23.028145468554701</v>
      </c>
      <c r="P35" s="36">
        <f t="shared" si="6"/>
        <v>6.0281454685547011</v>
      </c>
      <c r="Q35" s="20">
        <f t="shared" si="7"/>
        <v>1.5323126811407937E-2</v>
      </c>
      <c r="R35" s="38">
        <f t="shared" si="8"/>
        <v>370.21456867841891</v>
      </c>
      <c r="T35" s="19"/>
      <c r="X35" s="19"/>
      <c r="AC35" s="19"/>
    </row>
    <row r="36" spans="2:29" ht="15" customHeight="1">
      <c r="B36" s="6" t="s">
        <v>33</v>
      </c>
      <c r="D36" s="19">
        <v>16.650234615969602</v>
      </c>
      <c r="E36" s="28">
        <v>17.117763625658501</v>
      </c>
      <c r="F36" s="28">
        <v>17.7630609453551</v>
      </c>
      <c r="G36" s="28">
        <v>17.837507865109998</v>
      </c>
      <c r="H36" s="36">
        <f t="shared" si="3"/>
        <v>17.177019728994402</v>
      </c>
      <c r="I36" s="44">
        <v>19.148498304930399</v>
      </c>
      <c r="J36" s="36">
        <f t="shared" si="4"/>
        <v>19.148498304930399</v>
      </c>
      <c r="K36" s="18">
        <f t="shared" si="0"/>
        <v>2.1484983049303992</v>
      </c>
      <c r="L36" s="20">
        <f t="shared" si="1"/>
        <v>0.22554726468769715</v>
      </c>
      <c r="M36" s="44">
        <v>23.5958804339576</v>
      </c>
      <c r="N36" s="44">
        <v>23.5958804339576</v>
      </c>
      <c r="O36" s="36">
        <f t="shared" si="5"/>
        <v>23.5958804339576</v>
      </c>
      <c r="P36" s="36">
        <f t="shared" si="6"/>
        <v>6.5958804339575998</v>
      </c>
      <c r="Q36" s="20">
        <f t="shared" si="7"/>
        <v>1.0338133630886197E-2</v>
      </c>
      <c r="R36" s="38">
        <f t="shared" si="8"/>
        <v>458.35774799578439</v>
      </c>
      <c r="T36" s="19"/>
      <c r="X36" s="19"/>
      <c r="AC36" s="19"/>
    </row>
    <row r="37" spans="2:29" ht="15" customHeight="1">
      <c r="B37" s="6" t="s">
        <v>34</v>
      </c>
      <c r="D37" s="19">
        <v>15.4358780708084</v>
      </c>
      <c r="E37" s="28">
        <v>16.740222345912699</v>
      </c>
      <c r="F37" s="28">
        <v>17.034428571953399</v>
      </c>
      <c r="G37" s="28">
        <v>17.266555917423201</v>
      </c>
      <c r="H37" s="36">
        <f t="shared" si="3"/>
        <v>16.403509662891498</v>
      </c>
      <c r="I37" s="44">
        <v>19.595989625799401</v>
      </c>
      <c r="J37" s="36">
        <f t="shared" si="4"/>
        <v>19.595989625799401</v>
      </c>
      <c r="K37" s="18">
        <f t="shared" si="0"/>
        <v>2.5959896257994011</v>
      </c>
      <c r="L37" s="20">
        <f t="shared" si="1"/>
        <v>0.16539761933336178</v>
      </c>
      <c r="M37" s="44">
        <v>24.047961679557101</v>
      </c>
      <c r="N37" s="44">
        <v>24.047961679557101</v>
      </c>
      <c r="O37" s="36">
        <f t="shared" si="5"/>
        <v>24.047961679557101</v>
      </c>
      <c r="P37" s="36">
        <f t="shared" si="6"/>
        <v>7.0479616795571012</v>
      </c>
      <c r="Q37" s="20">
        <f t="shared" si="7"/>
        <v>7.5570470505122167E-3</v>
      </c>
      <c r="R37" s="38">
        <f t="shared" si="8"/>
        <v>456.90180311972063</v>
      </c>
      <c r="T37" s="19"/>
      <c r="X37" s="19"/>
      <c r="AC37" s="19"/>
    </row>
    <row r="38" spans="2:29" ht="15" customHeight="1">
      <c r="B38" s="6" t="s">
        <v>35</v>
      </c>
      <c r="C38" s="6" t="s">
        <v>85</v>
      </c>
      <c r="D38" s="19">
        <v>12.6555582504285</v>
      </c>
      <c r="E38" s="28">
        <v>14.3627446722382</v>
      </c>
      <c r="F38" s="28">
        <v>15.7169485166485</v>
      </c>
      <c r="G38" s="28">
        <v>15.845172417463299</v>
      </c>
      <c r="H38" s="36">
        <f t="shared" si="3"/>
        <v>14.245083813105067</v>
      </c>
      <c r="I38" s="44">
        <v>19.314749565936999</v>
      </c>
      <c r="J38" s="36">
        <f t="shared" si="4"/>
        <v>19.314749565936999</v>
      </c>
      <c r="K38" s="18">
        <f t="shared" si="0"/>
        <v>2.3147495659369994</v>
      </c>
      <c r="L38" s="20">
        <f t="shared" si="1"/>
        <v>0.20099763536779536</v>
      </c>
      <c r="M38" s="44">
        <v>23.6365445482244</v>
      </c>
      <c r="N38" s="44">
        <v>23.6365445482244</v>
      </c>
      <c r="O38" s="36">
        <f t="shared" si="5"/>
        <v>23.6365445482244</v>
      </c>
      <c r="P38" s="36">
        <f t="shared" si="6"/>
        <v>6.6365445482243999</v>
      </c>
      <c r="Q38" s="20">
        <f t="shared" si="7"/>
        <v>1.0050809079825002E-2</v>
      </c>
      <c r="R38" s="38">
        <f t="shared" si="8"/>
        <v>500.04613544002825</v>
      </c>
      <c r="S38" s="18">
        <f>AVERAGE(R38:R42)</f>
        <v>480.15623665005251</v>
      </c>
      <c r="T38" s="19">
        <f>STDEV(R38:R42)/2.25</f>
        <v>26.203888363159791</v>
      </c>
      <c r="U38" s="9"/>
      <c r="V38" s="10"/>
      <c r="W38" s="1"/>
      <c r="X38" s="19"/>
      <c r="Y38" s="1"/>
      <c r="Z38" s="1"/>
      <c r="AA38" s="1"/>
    </row>
    <row r="39" spans="2:29" ht="15" customHeight="1">
      <c r="B39" s="6" t="s">
        <v>36</v>
      </c>
      <c r="D39" s="19">
        <v>14.4285812461438</v>
      </c>
      <c r="E39" s="28">
        <v>15.001770786474999</v>
      </c>
      <c r="F39" s="28">
        <v>16.176417711708702</v>
      </c>
      <c r="G39" s="28">
        <v>16.156843518054501</v>
      </c>
      <c r="H39" s="36">
        <f t="shared" si="3"/>
        <v>15.2022565814425</v>
      </c>
      <c r="I39" s="44">
        <v>18.7472057771636</v>
      </c>
      <c r="J39" s="36">
        <f t="shared" si="4"/>
        <v>18.7472057771636</v>
      </c>
      <c r="K39" s="18">
        <f t="shared" si="0"/>
        <v>1.7472057771636003</v>
      </c>
      <c r="L39" s="20">
        <f t="shared" si="1"/>
        <v>0.29787815310227173</v>
      </c>
      <c r="M39" s="44">
        <v>23.0109207810806</v>
      </c>
      <c r="N39" s="44">
        <v>23.0109207810806</v>
      </c>
      <c r="O39" s="36">
        <f t="shared" si="5"/>
        <v>23.0109207810806</v>
      </c>
      <c r="P39" s="36">
        <f t="shared" si="6"/>
        <v>6.0109207810805998</v>
      </c>
      <c r="Q39" s="20">
        <f t="shared" si="7"/>
        <v>1.5507169835531218E-2</v>
      </c>
      <c r="R39" s="38">
        <f t="shared" si="8"/>
        <v>520.58768573763371</v>
      </c>
      <c r="T39" s="19"/>
      <c r="U39" s="10"/>
      <c r="V39" s="1"/>
      <c r="W39" s="19"/>
      <c r="X39" s="1"/>
      <c r="Y39" s="1"/>
      <c r="Z39" s="1"/>
      <c r="AA39" s="1"/>
    </row>
    <row r="40" spans="2:29" ht="15" customHeight="1">
      <c r="B40" s="6" t="s">
        <v>37</v>
      </c>
      <c r="D40" s="19">
        <v>15.8575862095066</v>
      </c>
      <c r="E40" s="28">
        <v>15.8369477999524</v>
      </c>
      <c r="F40" s="28">
        <v>16.524699006584701</v>
      </c>
      <c r="G40" s="28">
        <v>16.511052514943401</v>
      </c>
      <c r="H40" s="36">
        <f t="shared" si="3"/>
        <v>16.073077672014566</v>
      </c>
      <c r="I40" s="44">
        <v>18.808467282327001</v>
      </c>
      <c r="J40" s="36">
        <f t="shared" si="4"/>
        <v>18.808467282327001</v>
      </c>
      <c r="K40" s="18">
        <f t="shared" si="0"/>
        <v>1.8084672823270012</v>
      </c>
      <c r="L40" s="20">
        <f t="shared" si="1"/>
        <v>0.28549407650922193</v>
      </c>
      <c r="M40" s="44">
        <v>23.0748224303758</v>
      </c>
      <c r="N40" s="44">
        <v>23.0748224303758</v>
      </c>
      <c r="O40" s="36">
        <f t="shared" si="5"/>
        <v>23.0748224303758</v>
      </c>
      <c r="P40" s="36">
        <f t="shared" si="6"/>
        <v>6.0748224303758001</v>
      </c>
      <c r="Q40" s="20">
        <f t="shared" si="7"/>
        <v>1.4835296483731776E-2</v>
      </c>
      <c r="R40" s="38">
        <f t="shared" si="8"/>
        <v>519.63587704253382</v>
      </c>
      <c r="T40" s="19"/>
      <c r="U40" s="10"/>
      <c r="V40" s="1"/>
      <c r="W40" s="19"/>
      <c r="X40" s="1"/>
      <c r="Y40" s="1"/>
      <c r="Z40" s="1"/>
      <c r="AA40" s="1"/>
    </row>
    <row r="41" spans="2:29" ht="15" customHeight="1">
      <c r="B41" s="6" t="s">
        <v>38</v>
      </c>
      <c r="D41" s="19">
        <v>14.935714963760301</v>
      </c>
      <c r="E41" s="28">
        <v>15.477575276549</v>
      </c>
      <c r="F41" s="28">
        <v>15.7809259529981</v>
      </c>
      <c r="G41" s="28">
        <v>16.2277038836523</v>
      </c>
      <c r="H41" s="36">
        <f t="shared" si="3"/>
        <v>15.3980720644358</v>
      </c>
      <c r="I41" s="44">
        <v>18.717997193001199</v>
      </c>
      <c r="J41" s="36">
        <f t="shared" si="4"/>
        <v>18.717997193001199</v>
      </c>
      <c r="K41" s="18">
        <f t="shared" si="0"/>
        <v>1.7179971930011995</v>
      </c>
      <c r="L41" s="20">
        <f t="shared" si="1"/>
        <v>0.30397041221927562</v>
      </c>
      <c r="M41" s="44">
        <v>23.441157466878899</v>
      </c>
      <c r="N41" s="44">
        <v>23.441157466878899</v>
      </c>
      <c r="O41" s="36">
        <f t="shared" si="5"/>
        <v>23.441157466878899</v>
      </c>
      <c r="P41" s="36">
        <f t="shared" si="6"/>
        <v>6.4411574668788987</v>
      </c>
      <c r="Q41" s="20">
        <f t="shared" si="7"/>
        <v>1.1508491351259366E-2</v>
      </c>
      <c r="R41" s="38">
        <f t="shared" si="8"/>
        <v>378.60564346497864</v>
      </c>
      <c r="T41" s="18"/>
      <c r="U41" s="10"/>
      <c r="V41" s="1"/>
      <c r="W41" s="19"/>
      <c r="X41" s="1"/>
      <c r="Y41" s="1"/>
      <c r="Z41" s="1"/>
      <c r="AA41" s="1"/>
    </row>
    <row r="42" spans="2:29" ht="15" customHeight="1">
      <c r="B42" s="6" t="s">
        <v>39</v>
      </c>
      <c r="D42" s="19">
        <v>15.924303067277901</v>
      </c>
      <c r="E42" s="28">
        <v>16.868854738794202</v>
      </c>
      <c r="F42" s="28">
        <v>17.304319723388399</v>
      </c>
      <c r="G42" s="28">
        <v>17.648102723505499</v>
      </c>
      <c r="H42" s="36">
        <f t="shared" si="3"/>
        <v>16.699159176486834</v>
      </c>
      <c r="I42" s="44">
        <v>18.639707128824501</v>
      </c>
      <c r="J42" s="36">
        <f t="shared" si="4"/>
        <v>18.639707128824501</v>
      </c>
      <c r="K42" s="18">
        <f t="shared" si="0"/>
        <v>1.6397071288245009</v>
      </c>
      <c r="L42" s="20">
        <f t="shared" si="1"/>
        <v>0.32092161577463035</v>
      </c>
      <c r="M42" s="44">
        <v>23.014812029358001</v>
      </c>
      <c r="N42" s="44">
        <v>23.014812029358001</v>
      </c>
      <c r="O42" s="36">
        <f t="shared" si="5"/>
        <v>23.014812029358001</v>
      </c>
      <c r="P42" s="36">
        <f t="shared" si="6"/>
        <v>6.0148120293580014</v>
      </c>
      <c r="Q42" s="20">
        <f t="shared" si="7"/>
        <v>1.5465400132630116E-2</v>
      </c>
      <c r="R42" s="38">
        <f t="shared" si="8"/>
        <v>481.90584156508828</v>
      </c>
      <c r="T42" s="19"/>
      <c r="U42" s="10"/>
      <c r="V42" s="1"/>
      <c r="W42" s="19"/>
      <c r="X42" s="1"/>
      <c r="Y42" s="1"/>
      <c r="Z42" s="1"/>
      <c r="AA42" s="1"/>
    </row>
    <row r="43" spans="2:29" ht="15" customHeight="1">
      <c r="B43" s="6" t="s">
        <v>40</v>
      </c>
      <c r="C43" s="21" t="s">
        <v>89</v>
      </c>
      <c r="D43" s="19">
        <v>14.2470846557346</v>
      </c>
      <c r="E43" s="28">
        <v>15.5424583888518</v>
      </c>
      <c r="F43" s="28">
        <v>15.7326151964325</v>
      </c>
      <c r="G43" s="28">
        <v>15.6721101575927</v>
      </c>
      <c r="H43" s="36">
        <f t="shared" si="3"/>
        <v>15.1740527470063</v>
      </c>
      <c r="I43" s="44">
        <v>18.9791960891794</v>
      </c>
      <c r="J43" s="36">
        <f t="shared" si="4"/>
        <v>18.9791960891794</v>
      </c>
      <c r="K43" s="18">
        <f t="shared" si="0"/>
        <v>1.9791960891793998</v>
      </c>
      <c r="L43" s="20">
        <f t="shared" si="1"/>
        <v>0.2536311610943211</v>
      </c>
      <c r="M43" s="44">
        <v>23.144716511973499</v>
      </c>
      <c r="N43" s="44">
        <v>23.144716511973499</v>
      </c>
      <c r="O43" s="36">
        <f t="shared" si="5"/>
        <v>23.144716511973499</v>
      </c>
      <c r="P43" s="36">
        <f t="shared" si="6"/>
        <v>6.144716511973499</v>
      </c>
      <c r="Q43" s="20">
        <f t="shared" si="7"/>
        <v>1.4133704759355522E-2</v>
      </c>
      <c r="R43" s="38">
        <f t="shared" si="8"/>
        <v>557.25427027081412</v>
      </c>
      <c r="S43" s="18">
        <f>AVERAGE(R43:R47)</f>
        <v>383.4766259683924</v>
      </c>
      <c r="T43" s="19">
        <f>STDEV(R43:R47)/2.25</f>
        <v>48.058393116790924</v>
      </c>
      <c r="U43" s="10"/>
      <c r="V43" s="1"/>
      <c r="W43" s="19"/>
      <c r="X43" s="1"/>
      <c r="Y43" s="1"/>
      <c r="Z43" s="1"/>
      <c r="AA43" s="1"/>
    </row>
    <row r="44" spans="2:29" ht="15" customHeight="1">
      <c r="B44" s="6" t="s">
        <v>41</v>
      </c>
      <c r="D44" s="19">
        <v>14.8581607717522</v>
      </c>
      <c r="E44" s="28">
        <v>16.636833159858899</v>
      </c>
      <c r="F44" s="28">
        <v>17.0716457176853</v>
      </c>
      <c r="G44" s="28">
        <v>17.131734633647</v>
      </c>
      <c r="H44" s="36">
        <f t="shared" si="3"/>
        <v>16.188879883098799</v>
      </c>
      <c r="I44" s="44">
        <v>18.969323531115499</v>
      </c>
      <c r="J44" s="36">
        <f t="shared" si="4"/>
        <v>18.969323531115499</v>
      </c>
      <c r="K44" s="18">
        <f t="shared" si="0"/>
        <v>1.9693235311154993</v>
      </c>
      <c r="L44" s="20">
        <f t="shared" si="1"/>
        <v>0.25537274572321828</v>
      </c>
      <c r="M44" s="45">
        <v>23.674409533324599</v>
      </c>
      <c r="N44" s="45">
        <v>23.674409533324599</v>
      </c>
      <c r="O44" s="36">
        <f t="shared" si="5"/>
        <v>23.674409533324599</v>
      </c>
      <c r="P44" s="36">
        <f t="shared" si="6"/>
        <v>6.6744095333245994</v>
      </c>
      <c r="Q44" s="20">
        <f t="shared" si="7"/>
        <v>9.7904471441167297E-3</v>
      </c>
      <c r="R44" s="38">
        <f t="shared" si="8"/>
        <v>383.37870066713975</v>
      </c>
      <c r="T44" s="19"/>
      <c r="U44" s="10"/>
      <c r="V44" s="1"/>
      <c r="W44" s="18"/>
      <c r="X44" s="1"/>
      <c r="Y44" s="1"/>
      <c r="Z44" s="1"/>
      <c r="AA44" s="1"/>
    </row>
    <row r="45" spans="2:29" ht="15" customHeight="1">
      <c r="B45" s="6" t="s">
        <v>42</v>
      </c>
      <c r="D45" s="19">
        <v>15.8783001411014</v>
      </c>
      <c r="E45" s="28">
        <v>17.177008243027199</v>
      </c>
      <c r="F45" s="28">
        <v>17.764998685249601</v>
      </c>
      <c r="G45" s="28">
        <v>17.7285010026233</v>
      </c>
      <c r="H45" s="36">
        <f t="shared" si="3"/>
        <v>16.940102356459402</v>
      </c>
      <c r="I45" s="44">
        <v>18.753778890804401</v>
      </c>
      <c r="J45" s="36">
        <f t="shared" si="4"/>
        <v>18.753778890804401</v>
      </c>
      <c r="K45" s="18">
        <f t="shared" si="0"/>
        <v>1.7537788908044014</v>
      </c>
      <c r="L45" s="20">
        <f t="shared" si="1"/>
        <v>0.29652406700933026</v>
      </c>
      <c r="M45" s="45">
        <v>23.4571429751939</v>
      </c>
      <c r="N45" s="45">
        <v>23.4571429751939</v>
      </c>
      <c r="O45" s="36">
        <f t="shared" si="5"/>
        <v>23.4571429751939</v>
      </c>
      <c r="P45" s="36">
        <f t="shared" si="6"/>
        <v>6.4571429751939</v>
      </c>
      <c r="Q45" s="20">
        <f t="shared" si="7"/>
        <v>1.1381677564721127E-2</v>
      </c>
      <c r="R45" s="38">
        <f t="shared" si="8"/>
        <v>383.8365526115287</v>
      </c>
      <c r="T45" s="19"/>
      <c r="U45" s="10"/>
      <c r="V45" s="1"/>
      <c r="W45" s="19"/>
      <c r="X45" s="1"/>
      <c r="Y45" s="1"/>
      <c r="Z45" s="1"/>
      <c r="AA45" s="1"/>
    </row>
    <row r="46" spans="2:29" ht="15" customHeight="1">
      <c r="B46" s="6" t="s">
        <v>43</v>
      </c>
      <c r="D46" s="19">
        <v>14.319041725641499</v>
      </c>
      <c r="E46" s="28">
        <v>16.8029193061158</v>
      </c>
      <c r="F46" s="28">
        <v>17.480835738382201</v>
      </c>
      <c r="G46" s="28">
        <v>17.570447252425801</v>
      </c>
      <c r="H46" s="36">
        <f t="shared" si="3"/>
        <v>16.20093225671317</v>
      </c>
      <c r="I46" s="44">
        <v>18.943923711012001</v>
      </c>
      <c r="J46" s="36">
        <f t="shared" si="4"/>
        <v>18.943923711012001</v>
      </c>
      <c r="K46" s="18">
        <f t="shared" ref="K46:K62" si="9">J46-17</f>
        <v>1.9439237110120011</v>
      </c>
      <c r="L46" s="20">
        <f t="shared" ref="L46:L62" si="10">2^(-K46)</f>
        <v>0.25990860226658052</v>
      </c>
      <c r="M46" s="45">
        <v>24.156125430964</v>
      </c>
      <c r="N46" s="45">
        <v>24.156125430964</v>
      </c>
      <c r="O46" s="36">
        <f t="shared" si="5"/>
        <v>24.156125430964</v>
      </c>
      <c r="P46" s="36">
        <f t="shared" si="6"/>
        <v>7.1561254309639999</v>
      </c>
      <c r="Q46" s="20">
        <f t="shared" si="7"/>
        <v>7.0111876768249792E-3</v>
      </c>
      <c r="R46" s="38">
        <f t="shared" si="8"/>
        <v>269.75589171280342</v>
      </c>
      <c r="T46" s="19"/>
      <c r="U46" s="10"/>
      <c r="V46" s="1"/>
      <c r="W46" s="19"/>
      <c r="X46" s="1"/>
      <c r="Y46" s="1"/>
      <c r="Z46" s="1"/>
      <c r="AA46" s="1"/>
    </row>
    <row r="47" spans="2:29" ht="15" customHeight="1">
      <c r="B47" s="6" t="s">
        <v>44</v>
      </c>
      <c r="D47" s="19">
        <v>15.3956875186533</v>
      </c>
      <c r="E47" s="28">
        <v>16.619080744922002</v>
      </c>
      <c r="F47" s="28">
        <v>17.704672594554602</v>
      </c>
      <c r="G47" s="28">
        <v>17.441757715364101</v>
      </c>
      <c r="H47" s="36">
        <f t="shared" si="3"/>
        <v>16.573146952709969</v>
      </c>
      <c r="I47" s="44">
        <v>22.327918806805499</v>
      </c>
      <c r="J47" s="36">
        <f t="shared" si="4"/>
        <v>22.327918806805499</v>
      </c>
      <c r="K47" s="18">
        <f t="shared" si="9"/>
        <v>5.3279188068054992</v>
      </c>
      <c r="L47" s="20">
        <f t="shared" si="10"/>
        <v>2.4896404110088269E-2</v>
      </c>
      <c r="M47" s="52">
        <v>27.2795365638287</v>
      </c>
      <c r="N47" s="52">
        <v>27.2795365638287</v>
      </c>
      <c r="O47" s="36">
        <f t="shared" si="5"/>
        <v>27.2795365638287</v>
      </c>
      <c r="P47" s="36">
        <f t="shared" si="6"/>
        <v>10.2795365638287</v>
      </c>
      <c r="Q47" s="20">
        <f t="shared" si="7"/>
        <v>8.0454650534681816E-4</v>
      </c>
      <c r="R47" s="38">
        <f t="shared" si="8"/>
        <v>323.15771457967617</v>
      </c>
      <c r="T47" s="19"/>
      <c r="U47" s="10"/>
      <c r="V47" s="1"/>
      <c r="W47" s="19"/>
      <c r="X47" s="1"/>
      <c r="Y47" s="1"/>
      <c r="Z47" s="1"/>
      <c r="AA47" s="1"/>
    </row>
    <row r="48" spans="2:29" ht="15" customHeight="1">
      <c r="B48" s="6" t="s">
        <v>45</v>
      </c>
      <c r="C48" s="6" t="s">
        <v>85</v>
      </c>
      <c r="D48" s="19">
        <v>16.1860932851942</v>
      </c>
      <c r="E48" s="28">
        <v>16.047602707909501</v>
      </c>
      <c r="F48" s="28">
        <v>16.317293362729298</v>
      </c>
      <c r="G48" s="28">
        <v>16.390628918457701</v>
      </c>
      <c r="H48" s="36">
        <f t="shared" si="3"/>
        <v>16.183663118610998</v>
      </c>
      <c r="I48" s="44">
        <v>19.2168882018136</v>
      </c>
      <c r="J48" s="36">
        <f t="shared" si="4"/>
        <v>19.2168882018136</v>
      </c>
      <c r="K48" s="18">
        <f t="shared" si="9"/>
        <v>2.2168882018135996</v>
      </c>
      <c r="L48" s="20">
        <f t="shared" si="10"/>
        <v>0.21510482603875983</v>
      </c>
      <c r="M48" s="45">
        <v>24.744857363194399</v>
      </c>
      <c r="N48" s="45">
        <v>24.744857363194399</v>
      </c>
      <c r="O48" s="36">
        <f t="shared" si="5"/>
        <v>24.744857363194399</v>
      </c>
      <c r="P48" s="36">
        <f t="shared" si="6"/>
        <v>7.7448573631943987</v>
      </c>
      <c r="Q48" s="20">
        <f t="shared" si="7"/>
        <v>4.6619286403911282E-3</v>
      </c>
      <c r="R48" s="38">
        <f t="shared" si="8"/>
        <v>216.7282215951349</v>
      </c>
      <c r="S48" s="18">
        <f>AVERAGE(R48:R52)</f>
        <v>236.0549525177567</v>
      </c>
      <c r="T48" s="19">
        <f>STDEV(R48:R52)/2.25</f>
        <v>22.05674579911512</v>
      </c>
      <c r="U48" s="9"/>
      <c r="V48" s="10"/>
      <c r="W48" s="1"/>
      <c r="X48" s="19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9">
        <v>16.137861821505499</v>
      </c>
      <c r="E49" s="28">
        <v>16.349503172623699</v>
      </c>
      <c r="F49" s="28">
        <v>17.752458802375202</v>
      </c>
      <c r="G49" s="28">
        <v>17.610428369514</v>
      </c>
      <c r="H49" s="36">
        <f t="shared" si="3"/>
        <v>16.746607932168132</v>
      </c>
      <c r="I49" s="44">
        <v>19.043821946685</v>
      </c>
      <c r="J49" s="36">
        <f t="shared" si="4"/>
        <v>19.043821946685</v>
      </c>
      <c r="K49" s="18">
        <f t="shared" si="9"/>
        <v>2.0438219466850001</v>
      </c>
      <c r="L49" s="20">
        <f t="shared" si="10"/>
        <v>0.24252040691673363</v>
      </c>
      <c r="M49" s="45">
        <v>24.736442743634999</v>
      </c>
      <c r="N49" s="45">
        <v>24.736442743634999</v>
      </c>
      <c r="O49" s="36">
        <f t="shared" si="5"/>
        <v>24.736442743634999</v>
      </c>
      <c r="P49" s="36">
        <f t="shared" si="6"/>
        <v>7.7364427436349992</v>
      </c>
      <c r="Q49" s="20">
        <f t="shared" si="7"/>
        <v>4.6891991158633977E-3</v>
      </c>
      <c r="R49" s="38">
        <f t="shared" si="8"/>
        <v>193.35276463862175</v>
      </c>
      <c r="S49" s="13"/>
      <c r="T49" s="19"/>
      <c r="U49" s="14"/>
      <c r="V49" s="15"/>
      <c r="X49" s="19"/>
    </row>
    <row r="50" spans="1:29" s="11" customFormat="1" ht="15" customHeight="1">
      <c r="A50" s="4"/>
      <c r="B50" s="12" t="s">
        <v>47</v>
      </c>
      <c r="C50" s="6"/>
      <c r="D50" s="19">
        <v>17.0440704044724</v>
      </c>
      <c r="E50" s="28">
        <v>17.308525449674001</v>
      </c>
      <c r="F50" s="28">
        <v>18.081447300018301</v>
      </c>
      <c r="G50" s="28">
        <v>17.7819136509411</v>
      </c>
      <c r="H50" s="27">
        <v>17</v>
      </c>
      <c r="I50" s="44">
        <v>18.881789279441499</v>
      </c>
      <c r="J50" s="36">
        <f t="shared" si="4"/>
        <v>18.881789279441499</v>
      </c>
      <c r="K50" s="18">
        <f t="shared" si="9"/>
        <v>1.8817892794414988</v>
      </c>
      <c r="L50" s="20">
        <f t="shared" si="10"/>
        <v>0.27134697311303707</v>
      </c>
      <c r="M50" s="45">
        <v>23.8397311428498</v>
      </c>
      <c r="N50" s="45">
        <v>23.8397311428498</v>
      </c>
      <c r="O50" s="36">
        <f t="shared" si="5"/>
        <v>23.8397311428498</v>
      </c>
      <c r="P50" s="36">
        <f t="shared" si="6"/>
        <v>6.8397311428498</v>
      </c>
      <c r="Q50" s="20">
        <f t="shared" si="7"/>
        <v>8.7304325968513893E-3</v>
      </c>
      <c r="R50" s="38">
        <f t="shared" si="8"/>
        <v>321.74424120863466</v>
      </c>
      <c r="S50" s="13"/>
      <c r="T50" s="19"/>
      <c r="U50" s="14"/>
      <c r="V50" s="15"/>
      <c r="X50" s="19"/>
    </row>
    <row r="51" spans="1:29" s="11" customFormat="1" ht="15" customHeight="1">
      <c r="A51" s="4"/>
      <c r="B51" s="12" t="s">
        <v>48</v>
      </c>
      <c r="C51" s="12"/>
      <c r="D51" s="19">
        <v>15.8891826990259</v>
      </c>
      <c r="E51" s="28">
        <v>15.6996053908794</v>
      </c>
      <c r="F51" s="28">
        <v>15.996479936167001</v>
      </c>
      <c r="G51" s="28">
        <v>15.9629169431192</v>
      </c>
      <c r="H51" s="36">
        <f t="shared" si="3"/>
        <v>15.861756008690767</v>
      </c>
      <c r="I51" s="44">
        <v>18.852169176782699</v>
      </c>
      <c r="J51" s="36">
        <f t="shared" si="4"/>
        <v>18.852169176782699</v>
      </c>
      <c r="K51" s="18">
        <f t="shared" si="9"/>
        <v>1.8521691767826987</v>
      </c>
      <c r="L51" s="20">
        <f t="shared" si="10"/>
        <v>0.27697560568085039</v>
      </c>
      <c r="M51" s="45">
        <v>24.357075476578601</v>
      </c>
      <c r="N51" s="45">
        <v>24.357075476578601</v>
      </c>
      <c r="O51" s="36">
        <f t="shared" si="5"/>
        <v>24.357075476578601</v>
      </c>
      <c r="P51" s="36">
        <f t="shared" si="6"/>
        <v>7.3570754765786006</v>
      </c>
      <c r="Q51" s="20">
        <f t="shared" si="7"/>
        <v>6.0995753574598797E-3</v>
      </c>
      <c r="R51" s="38">
        <f t="shared" si="8"/>
        <v>220.22067042569134</v>
      </c>
      <c r="S51" s="13"/>
      <c r="T51" s="19"/>
      <c r="U51" s="14"/>
      <c r="V51" s="15"/>
      <c r="X51" s="18"/>
    </row>
    <row r="52" spans="1:29" s="11" customFormat="1" ht="15" customHeight="1">
      <c r="A52" s="4"/>
      <c r="B52" s="12" t="s">
        <v>49</v>
      </c>
      <c r="C52" s="12"/>
      <c r="D52" s="19">
        <v>16.098844189456099</v>
      </c>
      <c r="E52" s="28">
        <v>16.8703541918082</v>
      </c>
      <c r="F52" s="28">
        <v>16.403105533988899</v>
      </c>
      <c r="G52" s="28">
        <v>17.4243719238242</v>
      </c>
      <c r="H52" s="36">
        <f t="shared" si="3"/>
        <v>16.457434638417734</v>
      </c>
      <c r="I52" s="44">
        <v>18.1537346013499</v>
      </c>
      <c r="J52" s="36">
        <f t="shared" si="4"/>
        <v>18.1537346013499</v>
      </c>
      <c r="K52" s="18">
        <f t="shared" si="9"/>
        <v>1.1537346013498997</v>
      </c>
      <c r="L52" s="20">
        <f t="shared" si="10"/>
        <v>0.44946023855282585</v>
      </c>
      <c r="M52" s="45">
        <v>23.607109526422001</v>
      </c>
      <c r="N52" s="45">
        <v>23.607109526422001</v>
      </c>
      <c r="O52" s="36">
        <f t="shared" si="5"/>
        <v>23.607109526422001</v>
      </c>
      <c r="P52" s="36">
        <f t="shared" si="6"/>
        <v>6.6071095264220006</v>
      </c>
      <c r="Q52" s="20">
        <f t="shared" si="7"/>
        <v>1.0257979998200681E-2</v>
      </c>
      <c r="R52" s="38">
        <f t="shared" si="8"/>
        <v>228.22886472070081</v>
      </c>
      <c r="S52" s="13"/>
      <c r="T52" s="19"/>
      <c r="U52" s="14"/>
      <c r="V52" s="15"/>
      <c r="X52" s="19"/>
    </row>
    <row r="53" spans="1:29" s="11" customFormat="1" ht="15" customHeight="1">
      <c r="A53" s="4"/>
      <c r="B53" s="12" t="s">
        <v>50</v>
      </c>
      <c r="C53" s="21" t="s">
        <v>92</v>
      </c>
      <c r="D53" s="19">
        <v>16.9715087556493</v>
      </c>
      <c r="E53" s="28">
        <v>17.031393704264701</v>
      </c>
      <c r="F53" s="28">
        <v>17.749271915068402</v>
      </c>
      <c r="G53" s="28">
        <v>18.078991645606099</v>
      </c>
      <c r="H53" s="36">
        <f t="shared" si="3"/>
        <v>17.250724791660801</v>
      </c>
      <c r="I53" s="44">
        <v>17.789733125645899</v>
      </c>
      <c r="J53" s="36">
        <f t="shared" si="4"/>
        <v>17.789733125645899</v>
      </c>
      <c r="K53" s="18">
        <f t="shared" si="9"/>
        <v>0.78973312564589904</v>
      </c>
      <c r="L53" s="20">
        <f t="shared" si="10"/>
        <v>0.57845108579273397</v>
      </c>
      <c r="M53" s="44">
        <v>25.205142765019701</v>
      </c>
      <c r="N53" s="44">
        <v>25.205142765019701</v>
      </c>
      <c r="O53" s="36">
        <f t="shared" si="5"/>
        <v>25.205142765019701</v>
      </c>
      <c r="P53" s="36">
        <f t="shared" si="6"/>
        <v>8.2051427650197013</v>
      </c>
      <c r="Q53" s="20">
        <f t="shared" si="7"/>
        <v>3.3884876649433863E-3</v>
      </c>
      <c r="R53" s="38">
        <f t="shared" si="8"/>
        <v>58.578637816880551</v>
      </c>
      <c r="S53" s="18">
        <f>AVERAGE(R53:R57)</f>
        <v>68.399929760927847</v>
      </c>
      <c r="T53" s="19">
        <f>STDEV(R53:R57)/2.25</f>
        <v>3.8824433843807729</v>
      </c>
      <c r="U53" s="14"/>
      <c r="V53" s="15"/>
      <c r="X53" s="19"/>
    </row>
    <row r="54" spans="1:29" s="11" customFormat="1" ht="15" customHeight="1">
      <c r="A54" s="4"/>
      <c r="B54" s="12" t="s">
        <v>51</v>
      </c>
      <c r="C54" s="6"/>
      <c r="D54" s="19">
        <v>17.635841226254801</v>
      </c>
      <c r="E54" s="27">
        <v>17.4460223246952</v>
      </c>
      <c r="F54" s="28">
        <v>18.281921201396099</v>
      </c>
      <c r="G54" s="28">
        <v>18.509457121424798</v>
      </c>
      <c r="H54" s="36">
        <f t="shared" si="3"/>
        <v>17.787928250782034</v>
      </c>
      <c r="I54" s="44">
        <v>17.681380258689899</v>
      </c>
      <c r="J54" s="36">
        <f t="shared" si="4"/>
        <v>17.681380258689899</v>
      </c>
      <c r="K54" s="18">
        <f t="shared" si="9"/>
        <v>0.68138025868989871</v>
      </c>
      <c r="L54" s="20">
        <f t="shared" si="10"/>
        <v>0.62356840710307471</v>
      </c>
      <c r="M54" s="45">
        <v>24.930798055042501</v>
      </c>
      <c r="N54" s="45">
        <v>24.930798055042501</v>
      </c>
      <c r="O54" s="36">
        <f t="shared" si="5"/>
        <v>24.930798055042501</v>
      </c>
      <c r="P54" s="36">
        <f t="shared" si="6"/>
        <v>7.9307980550425015</v>
      </c>
      <c r="Q54" s="20">
        <f t="shared" si="7"/>
        <v>4.0981881751467383E-3</v>
      </c>
      <c r="R54" s="38">
        <f t="shared" si="8"/>
        <v>65.721549207179692</v>
      </c>
      <c r="S54" s="8"/>
      <c r="T54" s="19"/>
      <c r="U54" s="14"/>
      <c r="V54" s="15"/>
      <c r="X54" s="19"/>
    </row>
    <row r="55" spans="1:29" s="11" customFormat="1" ht="15" customHeight="1">
      <c r="A55" s="4"/>
      <c r="B55" s="12" t="s">
        <v>52</v>
      </c>
      <c r="C55" s="6"/>
      <c r="D55" s="19">
        <v>15.722665621342401</v>
      </c>
      <c r="E55" s="28">
        <v>15.9014801526498</v>
      </c>
      <c r="F55" s="28">
        <v>16.260509674679401</v>
      </c>
      <c r="G55" s="28">
        <v>16.4878316623392</v>
      </c>
      <c r="H55" s="36">
        <f t="shared" si="3"/>
        <v>15.961551816223867</v>
      </c>
      <c r="I55" s="44">
        <v>18.374182455042</v>
      </c>
      <c r="J55" s="36">
        <f t="shared" si="4"/>
        <v>18.374182455042</v>
      </c>
      <c r="K55" s="18">
        <f t="shared" si="9"/>
        <v>1.3741824550419999</v>
      </c>
      <c r="L55" s="20">
        <f t="shared" si="10"/>
        <v>0.38577125288438163</v>
      </c>
      <c r="M55" s="44">
        <v>25.346106455135299</v>
      </c>
      <c r="N55" s="44">
        <v>25.346106455135299</v>
      </c>
      <c r="O55" s="36">
        <f t="shared" si="5"/>
        <v>25.346106455135299</v>
      </c>
      <c r="P55" s="36">
        <f t="shared" si="6"/>
        <v>8.346106455135299</v>
      </c>
      <c r="Q55" s="20">
        <f t="shared" si="7"/>
        <v>3.0730640352376287E-3</v>
      </c>
      <c r="R55" s="38">
        <f t="shared" si="8"/>
        <v>79.66026530646252</v>
      </c>
      <c r="S55" s="8"/>
      <c r="T55" s="19"/>
      <c r="U55" s="14"/>
      <c r="V55" s="15"/>
      <c r="X55" s="19"/>
    </row>
    <row r="56" spans="1:29" ht="15" customHeight="1">
      <c r="B56" s="6" t="s">
        <v>53</v>
      </c>
      <c r="D56" s="19">
        <v>17.348202855451799</v>
      </c>
      <c r="E56" s="27">
        <v>17.122727010396599</v>
      </c>
      <c r="F56" s="28">
        <v>17.684843330542499</v>
      </c>
      <c r="G56" s="28">
        <v>18.0766476102173</v>
      </c>
      <c r="H56" s="36">
        <f t="shared" si="3"/>
        <v>17.385257732130299</v>
      </c>
      <c r="I56" s="44">
        <v>17.840309633095998</v>
      </c>
      <c r="J56" s="36">
        <f t="shared" si="4"/>
        <v>17.840309633095998</v>
      </c>
      <c r="K56" s="18">
        <f t="shared" si="9"/>
        <v>0.84030963309599827</v>
      </c>
      <c r="L56" s="20">
        <f t="shared" si="10"/>
        <v>0.5585236850881824</v>
      </c>
      <c r="M56" s="45">
        <v>25.15222793381</v>
      </c>
      <c r="N56" s="45">
        <v>25.15222793381</v>
      </c>
      <c r="O56" s="36">
        <f t="shared" si="5"/>
        <v>25.15222793381</v>
      </c>
      <c r="P56" s="36">
        <f t="shared" si="6"/>
        <v>8.1522279338099999</v>
      </c>
      <c r="Q56" s="20">
        <f t="shared" si="7"/>
        <v>3.5150771414480071E-3</v>
      </c>
      <c r="R56" s="38">
        <f t="shared" si="8"/>
        <v>62.935149131464854</v>
      </c>
      <c r="T56" s="19"/>
      <c r="X56" s="19"/>
      <c r="AC56" s="19"/>
    </row>
    <row r="57" spans="1:29" ht="15" customHeight="1">
      <c r="B57" s="6" t="s">
        <v>54</v>
      </c>
      <c r="D57" s="19">
        <v>17.135887012677099</v>
      </c>
      <c r="E57" s="28">
        <v>17.097570677260801</v>
      </c>
      <c r="F57" s="28">
        <v>17.5599304406086</v>
      </c>
      <c r="G57" s="28">
        <v>17.647157529257299</v>
      </c>
      <c r="H57" s="36">
        <f t="shared" si="3"/>
        <v>17.264462710182169</v>
      </c>
      <c r="I57" s="44">
        <v>18.0754485736467</v>
      </c>
      <c r="J57" s="36">
        <f t="shared" si="4"/>
        <v>18.0754485736467</v>
      </c>
      <c r="K57" s="18">
        <f t="shared" si="9"/>
        <v>1.0754485736466997</v>
      </c>
      <c r="L57" s="20">
        <f t="shared" si="10"/>
        <v>0.47452349510360253</v>
      </c>
      <c r="M57" s="44">
        <v>25.132342201916298</v>
      </c>
      <c r="N57" s="44">
        <v>25.132342201916298</v>
      </c>
      <c r="O57" s="36">
        <f t="shared" si="5"/>
        <v>25.132342201916298</v>
      </c>
      <c r="P57" s="36">
        <f t="shared" si="6"/>
        <v>8.1323422019162983</v>
      </c>
      <c r="Q57" s="20">
        <f t="shared" si="7"/>
        <v>3.5638635041461472E-3</v>
      </c>
      <c r="R57" s="38">
        <f t="shared" si="8"/>
        <v>75.104047342651612</v>
      </c>
      <c r="T57" s="19"/>
      <c r="X57" s="19"/>
      <c r="AC57" s="18"/>
    </row>
    <row r="58" spans="1:29" ht="15" customHeight="1">
      <c r="B58" s="6" t="s">
        <v>55</v>
      </c>
      <c r="C58" s="6" t="s">
        <v>85</v>
      </c>
      <c r="D58" s="19">
        <v>16.925120077527499</v>
      </c>
      <c r="E58" s="28">
        <v>16.709776840120199</v>
      </c>
      <c r="F58" s="28">
        <v>17.139494151722499</v>
      </c>
      <c r="G58" s="27">
        <v>17.385541202544001</v>
      </c>
      <c r="H58" s="36">
        <f t="shared" si="3"/>
        <v>16.9247970231234</v>
      </c>
      <c r="I58" s="44">
        <v>17.251069457572001</v>
      </c>
      <c r="J58" s="36">
        <f t="shared" si="4"/>
        <v>17.251069457572001</v>
      </c>
      <c r="K58" s="18">
        <f t="shared" si="9"/>
        <v>0.25106945757200094</v>
      </c>
      <c r="L58" s="20">
        <f t="shared" si="10"/>
        <v>0.84027329687278074</v>
      </c>
      <c r="M58" s="45">
        <v>25.210632018161</v>
      </c>
      <c r="N58" s="45">
        <v>25.210632018161</v>
      </c>
      <c r="O58" s="36">
        <f t="shared" si="5"/>
        <v>25.210632018161</v>
      </c>
      <c r="P58" s="36">
        <f t="shared" si="6"/>
        <v>8.2106320181610002</v>
      </c>
      <c r="Q58" s="20">
        <f t="shared" si="7"/>
        <v>3.3756194390458898E-3</v>
      </c>
      <c r="R58" s="38">
        <f t="shared" si="8"/>
        <v>40.172875320551405</v>
      </c>
      <c r="S58" s="18">
        <f>AVERAGE(R58:R62)</f>
        <v>75.804210156114891</v>
      </c>
      <c r="T58" s="19">
        <f>STDEV(R58:R62)/2.25</f>
        <v>19.064934108211798</v>
      </c>
      <c r="X58" s="19"/>
      <c r="AC58" s="19"/>
    </row>
    <row r="59" spans="1:29" ht="15" customHeight="1">
      <c r="B59" s="6" t="s">
        <v>56</v>
      </c>
      <c r="D59" s="19">
        <v>16.318014446382701</v>
      </c>
      <c r="E59" s="27">
        <v>17.5639890920061</v>
      </c>
      <c r="F59" s="28">
        <v>17.6472091468546</v>
      </c>
      <c r="G59" s="27">
        <v>18.1498494768977</v>
      </c>
      <c r="H59" s="36">
        <f t="shared" si="3"/>
        <v>17.176404228414466</v>
      </c>
      <c r="I59" s="44">
        <v>17.727701347965901</v>
      </c>
      <c r="J59" s="36">
        <f t="shared" si="4"/>
        <v>17.727701347965901</v>
      </c>
      <c r="K59" s="18">
        <f t="shared" si="9"/>
        <v>0.72770134796590114</v>
      </c>
      <c r="L59" s="20">
        <f t="shared" si="10"/>
        <v>0.60386528884737534</v>
      </c>
      <c r="M59" s="44">
        <v>25.646815292255098</v>
      </c>
      <c r="N59" s="44">
        <v>25.646815292255098</v>
      </c>
      <c r="O59" s="36">
        <f t="shared" si="5"/>
        <v>25.646815292255098</v>
      </c>
      <c r="P59" s="36">
        <f t="shared" si="6"/>
        <v>8.6468152922550985</v>
      </c>
      <c r="Q59" s="20">
        <f t="shared" si="7"/>
        <v>2.4948775212842067E-3</v>
      </c>
      <c r="R59" s="38">
        <f t="shared" si="8"/>
        <v>41.31513381148784</v>
      </c>
      <c r="T59" s="19"/>
      <c r="AC59" s="18"/>
    </row>
    <row r="60" spans="1:29" ht="15" customHeight="1">
      <c r="B60" s="6" t="s">
        <v>57</v>
      </c>
      <c r="D60" s="19">
        <v>15.747394411278</v>
      </c>
      <c r="E60" s="28">
        <v>15.6495012474204</v>
      </c>
      <c r="F60" s="28">
        <v>15.6495012474204</v>
      </c>
      <c r="G60" s="27">
        <v>16.041811984538501</v>
      </c>
      <c r="H60" s="36">
        <f t="shared" si="3"/>
        <v>15.6821323020396</v>
      </c>
      <c r="I60" s="44">
        <v>17.9128333523687</v>
      </c>
      <c r="J60" s="36">
        <f t="shared" si="4"/>
        <v>17.9128333523687</v>
      </c>
      <c r="K60" s="18">
        <f t="shared" si="9"/>
        <v>0.91283335236870045</v>
      </c>
      <c r="L60" s="20">
        <f t="shared" si="10"/>
        <v>0.53114094250410804</v>
      </c>
      <c r="M60" s="44">
        <v>25.481949540820398</v>
      </c>
      <c r="N60" s="44">
        <v>25.481949540820398</v>
      </c>
      <c r="O60" s="36">
        <f t="shared" si="5"/>
        <v>25.481949540820398</v>
      </c>
      <c r="P60" s="36">
        <f t="shared" si="6"/>
        <v>8.4819495408203984</v>
      </c>
      <c r="Q60" s="20">
        <f t="shared" si="7"/>
        <v>2.7969117697215638E-3</v>
      </c>
      <c r="R60" s="38">
        <f t="shared" si="8"/>
        <v>52.65856095625562</v>
      </c>
      <c r="T60" s="19"/>
      <c r="AC60" s="19"/>
    </row>
    <row r="61" spans="1:29" ht="15" customHeight="1">
      <c r="B61" s="6" t="s">
        <v>90</v>
      </c>
      <c r="D61" s="19">
        <v>16.455738510217898</v>
      </c>
      <c r="E61" s="27">
        <v>16.684108552182</v>
      </c>
      <c r="F61" s="28">
        <v>16.753947067129399</v>
      </c>
      <c r="G61" s="27">
        <v>16.840931891664798</v>
      </c>
      <c r="H61" s="36">
        <f t="shared" si="3"/>
        <v>16.631264709843098</v>
      </c>
      <c r="I61" s="44">
        <v>18.980415856376698</v>
      </c>
      <c r="J61" s="36">
        <f t="shared" si="4"/>
        <v>18.980415856376698</v>
      </c>
      <c r="K61" s="18">
        <f t="shared" si="9"/>
        <v>1.9804158563766983</v>
      </c>
      <c r="L61" s="20">
        <f t="shared" si="10"/>
        <v>0.25341681210482808</v>
      </c>
      <c r="M61" s="44">
        <v>25.299064200899</v>
      </c>
      <c r="N61" s="44">
        <v>25.299064200899</v>
      </c>
      <c r="O61" s="36">
        <f t="shared" si="5"/>
        <v>25.299064200899</v>
      </c>
      <c r="P61" s="36">
        <f t="shared" si="6"/>
        <v>8.2990642008990001</v>
      </c>
      <c r="Q61" s="20">
        <f t="shared" si="7"/>
        <v>3.1749196560488858E-3</v>
      </c>
      <c r="R61" s="38">
        <f t="shared" si="8"/>
        <v>125.284491967153</v>
      </c>
      <c r="T61" s="19"/>
    </row>
    <row r="62" spans="1:29" ht="15" customHeight="1">
      <c r="B62" s="6" t="s">
        <v>91</v>
      </c>
      <c r="D62" s="19">
        <v>16.940018226681001</v>
      </c>
      <c r="E62" s="27">
        <v>16.600928572152799</v>
      </c>
      <c r="F62" s="27">
        <v>17.067340190542101</v>
      </c>
      <c r="G62" s="27">
        <v>17.7513739991576</v>
      </c>
      <c r="H62" s="36">
        <f t="shared" si="3"/>
        <v>16.869428996458634</v>
      </c>
      <c r="I62" s="44">
        <v>18.872354353793501</v>
      </c>
      <c r="J62" s="36">
        <f t="shared" si="4"/>
        <v>18.872354353793501</v>
      </c>
      <c r="K62" s="18">
        <f t="shared" si="9"/>
        <v>1.8723543537935008</v>
      </c>
      <c r="L62" s="20">
        <f t="shared" si="10"/>
        <v>0.27312734118049986</v>
      </c>
      <c r="M62" s="44">
        <v>25.258113921767499</v>
      </c>
      <c r="N62" s="44">
        <v>25.258113921767499</v>
      </c>
      <c r="O62" s="36">
        <f t="shared" si="5"/>
        <v>25.258113921767499</v>
      </c>
      <c r="P62" s="36">
        <f t="shared" si="6"/>
        <v>8.2581139217674995</v>
      </c>
      <c r="Q62" s="20">
        <f t="shared" si="7"/>
        <v>3.2663295652299766E-3</v>
      </c>
      <c r="R62" s="38">
        <f t="shared" si="8"/>
        <v>119.58998872512653</v>
      </c>
      <c r="T62" s="19"/>
    </row>
    <row r="63" spans="1:29" ht="15" customHeight="1">
      <c r="M63" s="47"/>
      <c r="P63" s="37"/>
    </row>
    <row r="64" spans="1:29" ht="15" customHeight="1">
      <c r="M64" s="47"/>
      <c r="P64" s="37"/>
    </row>
    <row r="65" spans="13:16" ht="15" customHeight="1">
      <c r="M65" s="47"/>
      <c r="P65" s="37"/>
    </row>
    <row r="66" spans="13:16" ht="15" customHeight="1">
      <c r="M66" s="47"/>
      <c r="P66" s="37"/>
    </row>
    <row r="67" spans="13:16" ht="15" customHeight="1">
      <c r="M67" s="47"/>
      <c r="P67" s="37"/>
    </row>
    <row r="68" spans="13:16" ht="15" customHeight="1">
      <c r="M68" s="47"/>
      <c r="P68" s="37"/>
    </row>
    <row r="69" spans="13:16" ht="15" customHeight="1">
      <c r="M69" s="47"/>
      <c r="P69" s="37"/>
    </row>
    <row r="70" spans="13:16" ht="15" customHeight="1">
      <c r="M70" s="47"/>
      <c r="P70" s="37"/>
    </row>
    <row r="71" spans="13:16" ht="15" customHeight="1">
      <c r="M71" s="47"/>
      <c r="P71" s="37"/>
    </row>
    <row r="72" spans="13:16" ht="15" customHeight="1">
      <c r="M72" s="47"/>
      <c r="P72" s="37"/>
    </row>
    <row r="73" spans="13:16" ht="15" customHeight="1">
      <c r="M73" s="47"/>
      <c r="P73" s="37"/>
    </row>
    <row r="74" spans="13:16" ht="15" customHeight="1">
      <c r="M74" s="47"/>
      <c r="P74" s="37"/>
    </row>
    <row r="75" spans="13:16" ht="15" customHeight="1">
      <c r="M75" s="47"/>
      <c r="P75" s="37"/>
    </row>
    <row r="76" spans="13:16" ht="15" customHeight="1">
      <c r="M76" s="47"/>
      <c r="P76" s="37"/>
    </row>
    <row r="77" spans="13:16" ht="15" customHeight="1">
      <c r="M77" s="47"/>
      <c r="P77" s="37"/>
    </row>
    <row r="78" spans="13:16" ht="15" customHeight="1">
      <c r="M78" s="47"/>
      <c r="P78" s="37"/>
    </row>
    <row r="79" spans="13:16" ht="15" customHeight="1">
      <c r="M79" s="47"/>
      <c r="P79" s="37"/>
    </row>
    <row r="80" spans="13:16" ht="15" customHeight="1">
      <c r="M80" s="47"/>
      <c r="P80" s="37"/>
    </row>
    <row r="81" spans="13:16" ht="15" customHeight="1">
      <c r="M81" s="47"/>
      <c r="P81" s="37"/>
    </row>
    <row r="82" spans="13:16" ht="15" customHeight="1">
      <c r="M82" s="47"/>
      <c r="P82" s="37"/>
    </row>
    <row r="83" spans="13:16" ht="15" customHeight="1">
      <c r="M83" s="47"/>
      <c r="P83" s="37"/>
    </row>
    <row r="84" spans="13:16" ht="15" customHeight="1">
      <c r="M84" s="47"/>
      <c r="P84" s="37"/>
    </row>
    <row r="85" spans="13:16" ht="15" customHeight="1">
      <c r="M85" s="47"/>
      <c r="P85" s="37"/>
    </row>
    <row r="86" spans="13:16" ht="15" customHeight="1">
      <c r="M86" s="48"/>
      <c r="P86" s="37"/>
    </row>
    <row r="87" spans="13:16" ht="15" customHeight="1">
      <c r="M87" s="48"/>
      <c r="P87" s="37"/>
    </row>
    <row r="88" spans="13:16" ht="15" customHeight="1">
      <c r="M88" s="48"/>
      <c r="P88" s="37"/>
    </row>
    <row r="89" spans="13:16" ht="15" customHeight="1">
      <c r="M89" s="48"/>
      <c r="P89" s="37"/>
    </row>
    <row r="90" spans="13:16" ht="15" customHeight="1">
      <c r="P90" s="36"/>
    </row>
    <row r="91" spans="13:16" ht="15" customHeight="1">
      <c r="P91" s="36"/>
    </row>
    <row r="92" spans="13:16" ht="15" customHeight="1">
      <c r="P92" s="36"/>
    </row>
    <row r="93" spans="13:16" ht="15" customHeight="1">
      <c r="P93" s="36"/>
    </row>
    <row r="97" spans="9:14" ht="15" customHeight="1">
      <c r="I97" s="45"/>
      <c r="N97" s="50"/>
    </row>
    <row r="98" spans="9:14" ht="15" customHeight="1">
      <c r="I98" s="45"/>
      <c r="N98" s="50"/>
    </row>
    <row r="99" spans="9:14" ht="15" customHeight="1">
      <c r="I99" s="45"/>
      <c r="N99" s="50"/>
    </row>
  </sheetData>
  <phoneticPr fontId="18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10" defaultRowHeight="15" customHeight="1"/>
  <cols>
    <col min="1" max="1" width="27" style="16" customWidth="1"/>
    <col min="2" max="2" width="46" style="16" customWidth="1"/>
    <col min="3" max="3" width="10" style="16" customWidth="1"/>
    <col min="4" max="16384" width="10" style="16"/>
  </cols>
  <sheetData>
    <row r="1" spans="1:2" ht="15" customHeight="1">
      <c r="A1" s="16" t="s">
        <v>58</v>
      </c>
      <c r="B1" s="16" t="s">
        <v>59</v>
      </c>
    </row>
    <row r="2" spans="1:2" ht="15" customHeight="1">
      <c r="A2" s="16" t="s">
        <v>60</v>
      </c>
      <c r="B2" s="16" t="s">
        <v>61</v>
      </c>
    </row>
    <row r="3" spans="1:2" ht="15" customHeight="1">
      <c r="A3" s="16" t="s">
        <v>62</v>
      </c>
    </row>
    <row r="4" spans="1:2" ht="15" customHeight="1">
      <c r="A4" s="16" t="s">
        <v>63</v>
      </c>
    </row>
    <row r="5" spans="1:2" ht="15" customHeight="1">
      <c r="A5" s="16" t="s">
        <v>64</v>
      </c>
      <c r="B5" s="16" t="s">
        <v>65</v>
      </c>
    </row>
    <row r="6" spans="1:2" ht="15" customHeight="1">
      <c r="A6" s="16" t="s">
        <v>66</v>
      </c>
      <c r="B6" s="16" t="s">
        <v>67</v>
      </c>
    </row>
    <row r="7" spans="1:2" ht="15" customHeight="1">
      <c r="A7" s="16" t="s">
        <v>68</v>
      </c>
      <c r="B7" s="17">
        <v>25</v>
      </c>
    </row>
    <row r="8" spans="1:2" ht="15" customHeight="1">
      <c r="A8" s="16" t="s">
        <v>69</v>
      </c>
      <c r="B8" s="17">
        <v>105</v>
      </c>
    </row>
    <row r="9" spans="1:2" ht="15" customHeight="1">
      <c r="A9" s="16" t="s">
        <v>70</v>
      </c>
      <c r="B9" s="16" t="s">
        <v>71</v>
      </c>
    </row>
    <row r="10" spans="1:2" ht="15" customHeight="1">
      <c r="A10" s="16" t="s">
        <v>72</v>
      </c>
      <c r="B10" s="16" t="s">
        <v>73</v>
      </c>
    </row>
    <row r="11" spans="1:2" ht="15" customHeight="1">
      <c r="A11" s="16" t="s">
        <v>74</v>
      </c>
      <c r="B11" s="16" t="s">
        <v>75</v>
      </c>
    </row>
    <row r="12" spans="1:2" ht="15" customHeight="1">
      <c r="A12" s="16" t="s">
        <v>76</v>
      </c>
      <c r="B12" s="16" t="s">
        <v>77</v>
      </c>
    </row>
    <row r="13" spans="1:2" ht="15" customHeight="1">
      <c r="A13" s="16" t="s">
        <v>78</v>
      </c>
      <c r="B13" s="16" t="s">
        <v>79</v>
      </c>
    </row>
  </sheetData>
  <phoneticPr fontId="18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Run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Lenovo User</cp:lastModifiedBy>
  <cp:lastPrinted>2014-11-26T03:38:33Z</cp:lastPrinted>
  <dcterms:created xsi:type="dcterms:W3CDTF">2014-11-12T07:24:13Z</dcterms:created>
  <dcterms:modified xsi:type="dcterms:W3CDTF">2015-11-04T08:55:59Z</dcterms:modified>
</cp:coreProperties>
</file>