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70" windowWidth="7680" windowHeight="4920" tabRatio="500"/>
  </bookViews>
  <sheets>
    <sheet name="0" sheetId="1" r:id="rId1"/>
    <sheet name="Run Information" sheetId="2" r:id="rId2"/>
  </sheets>
  <calcPr calcId="124519" iterateCount="1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1"/>
  <c r="H52"/>
  <c r="H53"/>
  <c r="H54"/>
  <c r="H55"/>
  <c r="H56"/>
  <c r="H57"/>
  <c r="H58"/>
  <c r="H59"/>
  <c r="H60"/>
  <c r="H61"/>
  <c r="H62"/>
  <c r="N63"/>
  <c r="J4" l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3"/>
  <c r="O4" l="1"/>
  <c r="P4" s="1"/>
  <c r="O5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3"/>
  <c r="P3" s="1"/>
  <c r="Q4" l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K4" l="1"/>
  <c r="L4" s="1"/>
  <c r="R4" s="1"/>
  <c r="K5"/>
  <c r="L5" s="1"/>
  <c r="R5" s="1"/>
  <c r="K11"/>
  <c r="L11" s="1"/>
  <c r="R11" s="1"/>
  <c r="K13"/>
  <c r="L13" s="1"/>
  <c r="R13" s="1"/>
  <c r="K15"/>
  <c r="L15" s="1"/>
  <c r="R15" s="1"/>
  <c r="K18"/>
  <c r="L18" s="1"/>
  <c r="R18" s="1"/>
  <c r="K22"/>
  <c r="L22" s="1"/>
  <c r="R22" s="1"/>
  <c r="K24"/>
  <c r="L24" s="1"/>
  <c r="R24" s="1"/>
  <c r="K26"/>
  <c r="L26" s="1"/>
  <c r="R26" s="1"/>
  <c r="K29"/>
  <c r="L29" s="1"/>
  <c r="R29" s="1"/>
  <c r="K33"/>
  <c r="L33" s="1"/>
  <c r="R33" s="1"/>
  <c r="K35"/>
  <c r="L35" s="1"/>
  <c r="R35" s="1"/>
  <c r="K37"/>
  <c r="L37" s="1"/>
  <c r="R37" s="1"/>
  <c r="K40"/>
  <c r="L40" s="1"/>
  <c r="R40" s="1"/>
  <c r="K44"/>
  <c r="L44" s="1"/>
  <c r="R44" s="1"/>
  <c r="K48"/>
  <c r="L48" s="1"/>
  <c r="R48" s="1"/>
  <c r="K51"/>
  <c r="L51" s="1"/>
  <c r="R51" s="1"/>
  <c r="K52"/>
  <c r="L52" s="1"/>
  <c r="R52" s="1"/>
  <c r="K55"/>
  <c r="L55" s="1"/>
  <c r="R55" s="1"/>
  <c r="K56"/>
  <c r="L56" s="1"/>
  <c r="R56" s="1"/>
  <c r="K58"/>
  <c r="L58" s="1"/>
  <c r="R58" s="1"/>
  <c r="K59"/>
  <c r="L59" s="1"/>
  <c r="R59" s="1"/>
  <c r="K62"/>
  <c r="L62" s="1"/>
  <c r="R62" s="1"/>
  <c r="K3"/>
  <c r="L3" s="1"/>
  <c r="K6"/>
  <c r="L6" s="1"/>
  <c r="R6" s="1"/>
  <c r="K7"/>
  <c r="L7" s="1"/>
  <c r="R7" s="1"/>
  <c r="K8"/>
  <c r="L8" s="1"/>
  <c r="R8" s="1"/>
  <c r="K9"/>
  <c r="L9" s="1"/>
  <c r="R9" s="1"/>
  <c r="K10"/>
  <c r="L10" s="1"/>
  <c r="R10" s="1"/>
  <c r="K12"/>
  <c r="L12" s="1"/>
  <c r="R12" s="1"/>
  <c r="K14"/>
  <c r="L14" s="1"/>
  <c r="R14" s="1"/>
  <c r="K16"/>
  <c r="L16" s="1"/>
  <c r="R16" s="1"/>
  <c r="K17"/>
  <c r="L17" s="1"/>
  <c r="R17" s="1"/>
  <c r="K19"/>
  <c r="L19" s="1"/>
  <c r="R19" s="1"/>
  <c r="K20"/>
  <c r="L20" s="1"/>
  <c r="R20" s="1"/>
  <c r="K21"/>
  <c r="L21" s="1"/>
  <c r="R21" s="1"/>
  <c r="K23"/>
  <c r="L23" s="1"/>
  <c r="R23" s="1"/>
  <c r="K25"/>
  <c r="L25" s="1"/>
  <c r="R25" s="1"/>
  <c r="K27"/>
  <c r="L27" s="1"/>
  <c r="R27" s="1"/>
  <c r="K28"/>
  <c r="L28" s="1"/>
  <c r="R28" s="1"/>
  <c r="K30"/>
  <c r="L30" s="1"/>
  <c r="R30" s="1"/>
  <c r="K31"/>
  <c r="L31" s="1"/>
  <c r="R31" s="1"/>
  <c r="K32"/>
  <c r="L32" s="1"/>
  <c r="R32" s="1"/>
  <c r="K34"/>
  <c r="L34" s="1"/>
  <c r="R34" s="1"/>
  <c r="K36"/>
  <c r="L36" s="1"/>
  <c r="R36" s="1"/>
  <c r="K38"/>
  <c r="L38" s="1"/>
  <c r="R38" s="1"/>
  <c r="K39"/>
  <c r="L39" s="1"/>
  <c r="R39" s="1"/>
  <c r="K41"/>
  <c r="L41" s="1"/>
  <c r="R41" s="1"/>
  <c r="K42"/>
  <c r="L42" s="1"/>
  <c r="R42" s="1"/>
  <c r="K43"/>
  <c r="L43" s="1"/>
  <c r="R43" s="1"/>
  <c r="K45"/>
  <c r="L45" s="1"/>
  <c r="R45" s="1"/>
  <c r="K46"/>
  <c r="L46" s="1"/>
  <c r="R46" s="1"/>
  <c r="K47"/>
  <c r="L47" s="1"/>
  <c r="R47" s="1"/>
  <c r="K49"/>
  <c r="L49" s="1"/>
  <c r="R49" s="1"/>
  <c r="K50"/>
  <c r="L50" s="1"/>
  <c r="R50" s="1"/>
  <c r="K53"/>
  <c r="L53" s="1"/>
  <c r="R53" s="1"/>
  <c r="K54"/>
  <c r="L54" s="1"/>
  <c r="R54" s="1"/>
  <c r="K57"/>
  <c r="L57" s="1"/>
  <c r="R57" s="1"/>
  <c r="K60"/>
  <c r="L60" s="1"/>
  <c r="R60" s="1"/>
  <c r="K61"/>
  <c r="L61" s="1"/>
  <c r="R61" s="1"/>
  <c r="Q3" l="1"/>
  <c r="R3" s="1"/>
  <c r="T28" l="1"/>
  <c r="S28"/>
  <c r="S8" l="1"/>
  <c r="X5" s="1"/>
  <c r="Y8"/>
  <c r="Y13"/>
  <c r="Y7"/>
  <c r="X13"/>
  <c r="X7"/>
  <c r="T8"/>
  <c r="S23"/>
  <c r="T23"/>
  <c r="T3"/>
  <c r="S3"/>
  <c r="T58"/>
  <c r="S58"/>
  <c r="T43"/>
  <c r="S43"/>
  <c r="T13"/>
  <c r="S13"/>
  <c r="T53"/>
  <c r="S53"/>
  <c r="S38"/>
  <c r="T38"/>
  <c r="Y14" s="1"/>
  <c r="S33"/>
  <c r="T33"/>
  <c r="T18"/>
  <c r="S18"/>
  <c r="T48"/>
  <c r="S48"/>
  <c r="X11" l="1"/>
  <c r="Y9"/>
  <c r="Y15"/>
  <c r="X15"/>
  <c r="X9"/>
  <c r="X12"/>
  <c r="X6"/>
  <c r="W14"/>
  <c r="W8"/>
  <c r="V16"/>
  <c r="V4"/>
  <c r="AB4" s="1"/>
  <c r="V10"/>
  <c r="V12"/>
  <c r="V6"/>
  <c r="V15"/>
  <c r="V9"/>
  <c r="X4"/>
  <c r="X16"/>
  <c r="X10"/>
  <c r="V11"/>
  <c r="V5"/>
  <c r="W7"/>
  <c r="W13"/>
  <c r="Y11"/>
  <c r="Y5"/>
  <c r="Y6"/>
  <c r="Y12"/>
  <c r="V14"/>
  <c r="V8"/>
  <c r="X14"/>
  <c r="X8"/>
  <c r="W10"/>
  <c r="W4"/>
  <c r="W12"/>
  <c r="W6"/>
  <c r="W15"/>
  <c r="W9"/>
  <c r="Y16"/>
  <c r="Y10"/>
  <c r="Y4"/>
  <c r="W11"/>
  <c r="W5"/>
  <c r="V13"/>
  <c r="V7"/>
  <c r="AB5" l="1"/>
</calcChain>
</file>

<file path=xl/sharedStrings.xml><?xml version="1.0" encoding="utf-8"?>
<sst xmlns="http://schemas.openxmlformats.org/spreadsheetml/2006/main" count="125" uniqueCount="110">
  <si>
    <t>A03</t>
  </si>
  <si>
    <t>A04</t>
  </si>
  <si>
    <t>A05</t>
  </si>
  <si>
    <t>A06</t>
  </si>
  <si>
    <t>A07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</si>
  <si>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</si>
  <si>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</si>
  <si>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</si>
  <si>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</si>
  <si>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</si>
  <si>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</si>
  <si>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</si>
  <si>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</si>
  <si>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</si>
  <si>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</si>
  <si>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</si>
  <si>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</si>
  <si>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</si>
  <si>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</si>
  <si>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</si>
  <si>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</si>
  <si>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</si>
  <si>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</si>
  <si>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</si>
  <si>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</si>
  <si>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</si>
  <si>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</si>
  <si>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</si>
  <si>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</si>
  <si>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</si>
  <si>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</si>
  <si>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</si>
  <si>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</si>
  <si>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</si>
  <si>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</si>
  <si>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</si>
  <si>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</si>
  <si>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</si>
  <si>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</si>
  <si>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</si>
  <si>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</si>
  <si>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</si>
  <si>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</si>
  <si>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</si>
  <si>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</si>
  <si>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</si>
  <si>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</si>
  <si>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</si>
  <si>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</si>
  <si>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</si>
  <si>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</si>
  <si>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</si>
  <si>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</si>
  <si>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</si>
  <si>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</si>
  <si>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H04</t>
  </si>
  <si>
    <t>H05</t>
  </si>
  <si>
    <t>H06</t>
  </si>
  <si>
    <t>File Name</t>
  </si>
  <si>
    <t>Arnt1-Liver_2014-11-09 21-21-21_BR003621.pcrd</t>
  </si>
  <si>
    <t>Created By User</t>
  </si>
  <si>
    <t>admin</t>
  </si>
  <si>
    <t>Notes</t>
  </si>
  <si>
    <t>ID</t>
  </si>
  <si>
    <t>Run Started</t>
  </si>
  <si>
    <t>11/09/2014 13:21:52 UTC</t>
  </si>
  <si>
    <t>Run Ended</t>
  </si>
  <si>
    <t>11/09/2014 14:27:50 UTC</t>
  </si>
  <si>
    <t>Sample Vol</t>
  </si>
  <si>
    <t>Lid Temp</t>
  </si>
  <si>
    <t>Protocol File Name</t>
  </si>
  <si>
    <t>百乐程序.prcl</t>
  </si>
  <si>
    <t>Plate Setup File Name</t>
  </si>
  <si>
    <t>Quick Plate_90-wells_SYBR Only.pltd</t>
  </si>
  <si>
    <t>Base Serial Number</t>
  </si>
  <si>
    <t>BR003621</t>
  </si>
  <si>
    <t>Optical Head Serial Number</t>
  </si>
  <si>
    <t>788BR03772</t>
  </si>
  <si>
    <t>CFX Manager Version</t>
  </si>
  <si>
    <t xml:space="preserve">3.1.1517.0823. </t>
  </si>
  <si>
    <r>
      <t>a</t>
    </r>
    <r>
      <rPr>
        <sz val="8.25"/>
        <rFont val="Microsoft Sans Serif"/>
        <family val="2"/>
      </rPr>
      <t>verage</t>
    </r>
    <phoneticPr fontId="18" type="noConversion"/>
  </si>
  <si>
    <r>
      <t>d</t>
    </r>
    <r>
      <rPr>
        <sz val="8.25"/>
        <rFont val="Microsoft Sans Serif"/>
        <family val="2"/>
      </rPr>
      <t>Ct</t>
    </r>
    <phoneticPr fontId="18" type="noConversion"/>
  </si>
  <si>
    <r>
      <t>2</t>
    </r>
    <r>
      <rPr>
        <sz val="8.25"/>
        <rFont val="Microsoft Sans Serif"/>
        <family val="2"/>
      </rPr>
      <t>^(-dCt)</t>
    </r>
    <phoneticPr fontId="18" type="noConversion"/>
  </si>
  <si>
    <r>
      <t>G</t>
    </r>
    <r>
      <rPr>
        <sz val="8.25"/>
        <rFont val="Microsoft Sans Serif"/>
        <family val="2"/>
      </rPr>
      <t>roup</t>
    </r>
    <phoneticPr fontId="18" type="noConversion"/>
  </si>
  <si>
    <r>
      <t>1</t>
    </r>
    <r>
      <rPr>
        <sz val="8.25"/>
        <rFont val="Microsoft Sans Serif"/>
        <family val="2"/>
      </rPr>
      <t>0-Cont</t>
    </r>
    <phoneticPr fontId="18" type="noConversion"/>
  </si>
  <si>
    <r>
      <t>Z</t>
    </r>
    <r>
      <rPr>
        <sz val="8.25"/>
        <rFont val="Microsoft Sans Serif"/>
        <family val="2"/>
      </rPr>
      <t>ouTai</t>
    </r>
    <phoneticPr fontId="18" type="noConversion"/>
  </si>
  <si>
    <r>
      <t>1</t>
    </r>
    <r>
      <rPr>
        <sz val="8.25"/>
        <rFont val="Microsoft Sans Serif"/>
        <family val="2"/>
      </rPr>
      <t>4-Cont</t>
    </r>
    <phoneticPr fontId="18" type="noConversion"/>
  </si>
  <si>
    <r>
      <t>1</t>
    </r>
    <r>
      <rPr>
        <sz val="8.25"/>
        <rFont val="Microsoft Sans Serif"/>
        <family val="2"/>
      </rPr>
      <t>8-Cont</t>
    </r>
    <phoneticPr fontId="18" type="noConversion"/>
  </si>
  <si>
    <t>22-Cont</t>
    <phoneticPr fontId="18" type="noConversion"/>
  </si>
  <si>
    <t>2-Cont</t>
    <phoneticPr fontId="18" type="noConversion"/>
  </si>
  <si>
    <r>
      <t>H</t>
    </r>
    <r>
      <rPr>
        <sz val="8.25"/>
        <rFont val="Microsoft Sans Serif"/>
        <family val="2"/>
      </rPr>
      <t>07</t>
    </r>
    <phoneticPr fontId="18" type="noConversion"/>
  </si>
  <si>
    <r>
      <t>H</t>
    </r>
    <r>
      <rPr>
        <sz val="8.25"/>
        <rFont val="Microsoft Sans Serif"/>
        <family val="2"/>
      </rPr>
      <t>08</t>
    </r>
    <phoneticPr fontId="18" type="noConversion"/>
  </si>
  <si>
    <t>6-Cont</t>
    <phoneticPr fontId="18" type="noConversion"/>
  </si>
  <si>
    <r>
      <t>M</t>
    </r>
    <r>
      <rPr>
        <sz val="8.25"/>
        <rFont val="Microsoft Sans Serif"/>
        <family val="2"/>
      </rPr>
      <t>ean</t>
    </r>
    <phoneticPr fontId="18" type="noConversion"/>
  </si>
  <si>
    <r>
      <t>S</t>
    </r>
    <r>
      <rPr>
        <sz val="8.25"/>
        <rFont val="Microsoft Sans Serif"/>
        <family val="2"/>
      </rPr>
      <t>EM</t>
    </r>
    <phoneticPr fontId="18" type="noConversion"/>
  </si>
  <si>
    <r>
      <t>C</t>
    </r>
    <r>
      <rPr>
        <sz val="8.25"/>
        <rFont val="Microsoft Sans Serif"/>
        <family val="2"/>
      </rPr>
      <t>ont</t>
    </r>
    <phoneticPr fontId="18" type="noConversion"/>
  </si>
  <si>
    <t>佐太</t>
    <phoneticPr fontId="18" type="noConversion"/>
  </si>
  <si>
    <t>Liv-B-actin</t>
    <phoneticPr fontId="11" type="noConversion"/>
  </si>
  <si>
    <t>6</t>
  </si>
  <si>
    <t>10</t>
  </si>
  <si>
    <t>14</t>
  </si>
  <si>
    <t>18</t>
  </si>
  <si>
    <t>22</t>
  </si>
  <si>
    <t>2</t>
  </si>
  <si>
    <t>B-actin</t>
  </si>
  <si>
    <r>
      <t>%</t>
    </r>
    <r>
      <rPr>
        <sz val="8.25"/>
        <rFont val="Microsoft Sans Serif"/>
        <family val="2"/>
      </rPr>
      <t>B-actinx100</t>
    </r>
  </si>
  <si>
    <t>average</t>
  </si>
  <si>
    <t>RORa</t>
  </si>
  <si>
    <t>Old</t>
  </si>
  <si>
    <t>New</t>
  </si>
</sst>
</file>

<file path=xl/styles.xml><?xml version="1.0" encoding="utf-8"?>
<styleSheet xmlns="http://schemas.openxmlformats.org/spreadsheetml/2006/main">
  <numFmts count="8">
    <numFmt numFmtId="176" formatCode="###0.00;\-###0.00"/>
    <numFmt numFmtId="177" formatCode="###0.00000;\-###0.00000"/>
    <numFmt numFmtId="178" formatCode="###0;\-###0"/>
    <numFmt numFmtId="179" formatCode="0.000_ "/>
    <numFmt numFmtId="180" formatCode="0.000"/>
    <numFmt numFmtId="181" formatCode="0.00_);[Red]\(0.00\)"/>
    <numFmt numFmtId="182" formatCode="0.0"/>
    <numFmt numFmtId="183" formatCode="0.0000_);[Red]\(0.0000\)"/>
  </numFmts>
  <fonts count="24"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family val="3"/>
      <charset val="134"/>
    </font>
    <font>
      <sz val="10"/>
      <name val="楷体"/>
      <family val="3"/>
      <charset val="134"/>
    </font>
    <font>
      <sz val="8.25"/>
      <name val="宋体"/>
      <family val="3"/>
      <charset val="134"/>
    </font>
    <font>
      <sz val="9"/>
      <color rgb="FFFF0000"/>
      <name val="宋体"/>
      <family val="3"/>
      <charset val="134"/>
    </font>
    <font>
      <sz val="8.25"/>
      <color rgb="FFFF0000"/>
      <name val="Microsoft Sans Serif"/>
      <family val="2"/>
    </font>
    <font>
      <sz val="11"/>
      <name val="宋体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5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7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top"/>
      <protection locked="0"/>
    </xf>
    <xf numFmtId="178" fontId="17" fillId="0" borderId="0" xfId="0" applyNumberFormat="1" applyFont="1" applyFill="1" applyBorder="1" applyAlignment="1" applyProtection="1">
      <alignment horizontal="left" vertical="top"/>
      <protection locked="0"/>
    </xf>
    <xf numFmtId="176" fontId="1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9" fontId="19" fillId="0" borderId="0" xfId="0" applyNumberFormat="1" applyFont="1" applyFill="1">
      <alignment vertical="top"/>
      <protection locked="0"/>
    </xf>
    <xf numFmtId="49" fontId="0" fillId="0" borderId="0" xfId="0" applyNumberFormat="1" applyFill="1" applyBorder="1" applyAlignment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vertical="center"/>
    </xf>
    <xf numFmtId="18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Fill="1" applyBorder="1" applyAlignment="1" applyProtection="1">
      <alignment vertical="center"/>
    </xf>
    <xf numFmtId="181" fontId="0" fillId="0" borderId="0" xfId="0" applyNumberFormat="1" applyFont="1" applyFill="1" applyBorder="1" applyAlignment="1" applyProtection="1">
      <alignment vertical="center"/>
    </xf>
    <xf numFmtId="181" fontId="8" fillId="0" borderId="0" xfId="0" applyNumberFormat="1" applyFont="1" applyFill="1" applyBorder="1" applyAlignment="1" applyProtection="1">
      <alignment vertical="center"/>
    </xf>
    <xf numFmtId="181" fontId="13" fillId="0" borderId="0" xfId="0" applyNumberFormat="1" applyFont="1" applyFill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82" fontId="11" fillId="0" borderId="0" xfId="0" applyNumberFormat="1" applyFont="1" applyFill="1" applyBorder="1" applyAlignment="1" applyProtection="1">
      <alignment vertical="center"/>
    </xf>
    <xf numFmtId="180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1" fillId="5" borderId="0" xfId="0" applyNumberFormat="1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vertical="center"/>
    </xf>
    <xf numFmtId="0" fontId="1" fillId="8" borderId="0" xfId="0" applyFont="1" applyFill="1" applyBorder="1" applyAlignment="1" applyProtection="1">
      <alignment horizontal="center" vertical="center"/>
      <protection locked="0"/>
    </xf>
    <xf numFmtId="176" fontId="11" fillId="7" borderId="0" xfId="0" applyNumberFormat="1" applyFont="1" applyFill="1" applyAlignment="1" applyProtection="1">
      <alignment vertical="center"/>
    </xf>
    <xf numFmtId="0" fontId="11" fillId="7" borderId="0" xfId="0" applyFont="1" applyFill="1" applyBorder="1" applyAlignment="1" applyProtection="1">
      <alignment vertical="center"/>
    </xf>
    <xf numFmtId="176" fontId="1" fillId="7" borderId="0" xfId="0" applyNumberFormat="1" applyFont="1" applyFill="1" applyBorder="1" applyAlignment="1" applyProtection="1">
      <alignment vertical="center"/>
    </xf>
    <xf numFmtId="176" fontId="11" fillId="7" borderId="0" xfId="0" applyNumberFormat="1" applyFont="1" applyFill="1" applyBorder="1" applyAlignment="1" applyProtection="1">
      <alignment vertical="center"/>
    </xf>
    <xf numFmtId="176" fontId="0" fillId="5" borderId="0" xfId="0" applyNumberFormat="1" applyFont="1" applyFill="1" applyBorder="1" applyAlignment="1" applyProtection="1">
      <alignment vertical="center"/>
    </xf>
    <xf numFmtId="16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0" xfId="0" applyFont="1" applyFill="1" applyBorder="1" applyAlignment="1" applyProtection="1">
      <alignment horizontal="center" vertical="center" wrapText="1"/>
      <protection locked="0"/>
    </xf>
    <xf numFmtId="49" fontId="0" fillId="5" borderId="0" xfId="0" applyNumberFormat="1" applyFont="1" applyFill="1" applyBorder="1" applyAlignment="1" applyProtection="1">
      <alignment vertical="center"/>
    </xf>
    <xf numFmtId="0" fontId="23" fillId="7" borderId="0" xfId="0" applyFont="1" applyFill="1" applyAlignment="1" applyProtection="1"/>
    <xf numFmtId="0" fontId="1" fillId="7" borderId="0" xfId="0" applyFont="1" applyFill="1" applyAlignment="1" applyProtection="1"/>
    <xf numFmtId="176" fontId="1" fillId="7" borderId="0" xfId="0" applyNumberFormat="1" applyFont="1" applyFill="1" applyAlignment="1" applyProtection="1">
      <alignment vertical="center"/>
    </xf>
    <xf numFmtId="183" fontId="11" fillId="0" borderId="0" xfId="0" applyNumberFormat="1" applyFont="1" applyFill="1" applyBorder="1" applyAlignment="1" applyProtection="1">
      <alignment vertical="center"/>
    </xf>
    <xf numFmtId="183" fontId="1" fillId="0" borderId="0" xfId="0" applyNumberFormat="1" applyFont="1" applyFill="1" applyBorder="1" applyAlignment="1" applyProtection="1">
      <alignment vertical="center"/>
    </xf>
    <xf numFmtId="183" fontId="13" fillId="0" borderId="0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lang="en-US"/>
            </a:pPr>
            <a:r>
              <a:rPr lang="en-US"/>
              <a:t>RORa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'0'!$V$3</c:f>
              <c:strCache>
                <c:ptCount val="1"/>
                <c:pt idx="0">
                  <c:v>Cont</c:v>
                </c:pt>
              </c:strCache>
            </c:strRef>
          </c:tx>
          <c:errBars>
            <c:errDir val="y"/>
            <c:errBarType val="plus"/>
            <c:errValType val="cust"/>
            <c:plus>
              <c:numRef>
                <c:f>'0'!$W$4:$W$16</c:f>
                <c:numCache>
                  <c:formatCode>General</c:formatCode>
                  <c:ptCount val="13"/>
                  <c:pt idx="0">
                    <c:v>59.950249485548738</c:v>
                  </c:pt>
                  <c:pt idx="1">
                    <c:v>38.120862401838444</c:v>
                  </c:pt>
                  <c:pt idx="2">
                    <c:v>49.628532083724018</c:v>
                  </c:pt>
                  <c:pt idx="3">
                    <c:v>25.058411834512611</c:v>
                  </c:pt>
                  <c:pt idx="4">
                    <c:v>33.170190033368158</c:v>
                  </c:pt>
                  <c:pt idx="5">
                    <c:v>27.432343832833226</c:v>
                  </c:pt>
                  <c:pt idx="6">
                    <c:v>59.950249485548738</c:v>
                  </c:pt>
                  <c:pt idx="7">
                    <c:v>38.120862401838444</c:v>
                  </c:pt>
                  <c:pt idx="8">
                    <c:v>49.628532083724018</c:v>
                  </c:pt>
                  <c:pt idx="9">
                    <c:v>25.058411834512611</c:v>
                  </c:pt>
                  <c:pt idx="10">
                    <c:v>33.170190033368158</c:v>
                  </c:pt>
                  <c:pt idx="11">
                    <c:v>27.432343832833226</c:v>
                  </c:pt>
                  <c:pt idx="12">
                    <c:v>5.3256849849781546E-2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'0'!$V$4:$V$16</c:f>
              <c:numCache>
                <c:formatCode>0.0000_);[Red]\(0.0000\)</c:formatCode>
                <c:ptCount val="13"/>
                <c:pt idx="0">
                  <c:v>367.50630471238048</c:v>
                </c:pt>
                <c:pt idx="1">
                  <c:v>272.09783456547808</c:v>
                </c:pt>
                <c:pt idx="2">
                  <c:v>171.54951865806544</c:v>
                </c:pt>
                <c:pt idx="3">
                  <c:v>174.13024259714874</c:v>
                </c:pt>
                <c:pt idx="4">
                  <c:v>142.28600978693046</c:v>
                </c:pt>
                <c:pt idx="5">
                  <c:v>220.02885271899927</c:v>
                </c:pt>
                <c:pt idx="6">
                  <c:v>367.50630471238048</c:v>
                </c:pt>
                <c:pt idx="7">
                  <c:v>272.09783456547808</c:v>
                </c:pt>
                <c:pt idx="8">
                  <c:v>171.54951865806544</c:v>
                </c:pt>
                <c:pt idx="9">
                  <c:v>174.13024259714874</c:v>
                </c:pt>
                <c:pt idx="10">
                  <c:v>142.28600978693046</c:v>
                </c:pt>
                <c:pt idx="11">
                  <c:v>220.02885271899927</c:v>
                </c:pt>
                <c:pt idx="12">
                  <c:v>367.50630471238048</c:v>
                </c:pt>
              </c:numCache>
            </c:numRef>
          </c:val>
        </c:ser>
        <c:ser>
          <c:idx val="1"/>
          <c:order val="1"/>
          <c:tx>
            <c:strRef>
              <c:f>'0'!$X$3</c:f>
              <c:strCache>
                <c:ptCount val="1"/>
                <c:pt idx="0">
                  <c:v>佐太</c:v>
                </c:pt>
              </c:strCache>
            </c:strRef>
          </c:tx>
          <c:errBars>
            <c:errDir val="y"/>
            <c:errBarType val="plus"/>
            <c:errValType val="cust"/>
            <c:plus>
              <c:numRef>
                <c:f>'0'!$Y$4:$Y$16</c:f>
                <c:numCache>
                  <c:formatCode>General</c:formatCode>
                  <c:ptCount val="13"/>
                  <c:pt idx="0">
                    <c:v>34.783499780122767</c:v>
                  </c:pt>
                  <c:pt idx="1">
                    <c:v>42.407224716246908</c:v>
                  </c:pt>
                  <c:pt idx="2">
                    <c:v>7.85507644262574</c:v>
                  </c:pt>
                  <c:pt idx="3">
                    <c:v>41.294287704720645</c:v>
                  </c:pt>
                  <c:pt idx="4">
                    <c:v>41.294287704720645</c:v>
                  </c:pt>
                  <c:pt idx="5">
                    <c:v>30.982653839348227</c:v>
                  </c:pt>
                  <c:pt idx="6">
                    <c:v>34.783499780122767</c:v>
                  </c:pt>
                  <c:pt idx="7">
                    <c:v>42.407224716246908</c:v>
                  </c:pt>
                  <c:pt idx="8">
                    <c:v>7.85507644262574</c:v>
                  </c:pt>
                  <c:pt idx="9">
                    <c:v>41.294287704720645</c:v>
                  </c:pt>
                  <c:pt idx="10">
                    <c:v>37.281435625935025</c:v>
                  </c:pt>
                  <c:pt idx="11">
                    <c:v>30.982653839348227</c:v>
                  </c:pt>
                  <c:pt idx="12">
                    <c:v>34.783499780122767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'0'!$X$4:$X$16</c:f>
              <c:numCache>
                <c:formatCode>0.0000_);[Red]\(0.0000\)</c:formatCode>
                <c:ptCount val="13"/>
                <c:pt idx="0">
                  <c:v>297.02827732793446</c:v>
                </c:pt>
                <c:pt idx="1">
                  <c:v>138.00770204456452</c:v>
                </c:pt>
                <c:pt idx="2">
                  <c:v>137.45665654051615</c:v>
                </c:pt>
                <c:pt idx="3">
                  <c:v>241.72843617618022</c:v>
                </c:pt>
                <c:pt idx="4">
                  <c:v>166.32768372039226</c:v>
                </c:pt>
                <c:pt idx="5">
                  <c:v>304.3070677782647</c:v>
                </c:pt>
                <c:pt idx="6">
                  <c:v>297.02827732793446</c:v>
                </c:pt>
                <c:pt idx="7">
                  <c:v>138.00770204456452</c:v>
                </c:pt>
                <c:pt idx="8">
                  <c:v>137.45665654051615</c:v>
                </c:pt>
                <c:pt idx="9">
                  <c:v>241.72843617618022</c:v>
                </c:pt>
                <c:pt idx="10">
                  <c:v>166.32768372039226</c:v>
                </c:pt>
                <c:pt idx="11">
                  <c:v>304.3070677782647</c:v>
                </c:pt>
                <c:pt idx="12">
                  <c:v>297.02827732793446</c:v>
                </c:pt>
              </c:numCache>
            </c:numRef>
          </c:val>
        </c:ser>
        <c:marker val="1"/>
        <c:axId val="168211200"/>
        <c:axId val="168213120"/>
      </c:lineChart>
      <c:catAx>
        <c:axId val="168211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Time of the Day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68213120"/>
        <c:crosses val="autoZero"/>
        <c:auto val="1"/>
        <c:lblAlgn val="ctr"/>
        <c:lblOffset val="100"/>
      </c:catAx>
      <c:valAx>
        <c:axId val="1682131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mRNA (% of B-actinX100)</a:t>
                </a:r>
              </a:p>
            </c:rich>
          </c:tx>
          <c:layout/>
        </c:title>
        <c:numFmt formatCode="0.0000_);[Red]\(0.0000\)" sourceLinked="1"/>
        <c:tickLblPos val="nextTo"/>
        <c:txPr>
          <a:bodyPr/>
          <a:lstStyle/>
          <a:p>
            <a:pPr>
              <a:defRPr lang="en-US"/>
            </a:pPr>
            <a:endParaRPr lang="zh-CN"/>
          </a:p>
        </c:txPr>
        <c:crossAx val="1682112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254000</xdr:colOff>
      <xdr:row>18</xdr:row>
      <xdr:rowOff>127000</xdr:rowOff>
    </xdr:from>
    <xdr:to>
      <xdr:col>28</xdr:col>
      <xdr:colOff>330200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="89" zoomScaleNormal="89" workbookViewId="0">
      <pane xSplit="1" ySplit="1" topLeftCell="J35" activePane="bottomRight" state="frozen"/>
      <selection activeCell="B2" sqref="B2"/>
      <selection pane="topRight" activeCell="B2" sqref="B2"/>
      <selection pane="bottomLeft" activeCell="B2" sqref="B2"/>
      <selection pane="bottomRight" activeCell="U39" sqref="U39:Z54"/>
    </sheetView>
  </sheetViews>
  <sheetFormatPr defaultColWidth="10" defaultRowHeight="15" customHeight="1"/>
  <cols>
    <col min="1" max="1" width="1.5" style="4" customWidth="1"/>
    <col min="2" max="2" width="8.33203125" style="6" customWidth="1"/>
    <col min="3" max="3" width="9.83203125" style="6" customWidth="1"/>
    <col min="4" max="4" width="11.6640625" style="25" customWidth="1"/>
    <col min="5" max="7" width="11.6640625" style="30" customWidth="1"/>
    <col min="8" max="8" width="10" style="50" customWidth="1"/>
    <col min="9" max="9" width="10.83203125" style="47" customWidth="1"/>
    <col min="10" max="11" width="10" style="7" customWidth="1"/>
    <col min="12" max="12" width="10" style="8" customWidth="1"/>
    <col min="13" max="13" width="10" style="52"/>
    <col min="14" max="14" width="10" style="41"/>
    <col min="15" max="15" width="10" style="25" customWidth="1"/>
    <col min="16" max="16" width="10" style="7" customWidth="1"/>
    <col min="17" max="17" width="10" style="8" customWidth="1"/>
    <col min="18" max="18" width="11.6640625" style="32" customWidth="1"/>
    <col min="19" max="21" width="11.6640625" style="8" customWidth="1"/>
    <col min="22" max="22" width="13.1640625" style="8" customWidth="1"/>
    <col min="23" max="25" width="11.6640625" style="8" customWidth="1"/>
    <col min="26" max="26" width="8.33203125" style="9" customWidth="1"/>
    <col min="27" max="27" width="15" style="10" hidden="1" customWidth="1"/>
    <col min="28" max="28" width="10" style="1" customWidth="1"/>
    <col min="29" max="16384" width="10" style="1"/>
  </cols>
  <sheetData>
    <row r="1" spans="1:29" s="2" customFormat="1" ht="15" customHeight="1">
      <c r="A1" s="5"/>
      <c r="B1" s="3"/>
      <c r="C1" s="3"/>
      <c r="D1" s="26" t="s">
        <v>97</v>
      </c>
      <c r="E1" s="29"/>
      <c r="F1" s="29"/>
      <c r="G1" s="29"/>
      <c r="H1" s="49"/>
      <c r="I1" s="47" t="s">
        <v>104</v>
      </c>
      <c r="J1" s="3"/>
      <c r="K1" s="3"/>
      <c r="L1" s="3"/>
      <c r="M1" s="51"/>
      <c r="N1" s="41" t="s">
        <v>107</v>
      </c>
      <c r="O1" s="24"/>
      <c r="P1" s="3"/>
      <c r="Q1" s="3"/>
      <c r="R1" s="31"/>
      <c r="S1" s="3"/>
      <c r="T1" s="3"/>
      <c r="U1" s="3"/>
      <c r="V1" s="3"/>
      <c r="W1" s="3"/>
      <c r="X1" s="3"/>
      <c r="Y1" s="3"/>
      <c r="Z1" s="3"/>
      <c r="AA1" s="3"/>
    </row>
    <row r="2" spans="1:29" s="2" customFormat="1" ht="15" customHeight="1">
      <c r="A2" s="5"/>
      <c r="B2" s="3"/>
      <c r="C2" s="3" t="s">
        <v>83</v>
      </c>
      <c r="D2" s="24"/>
      <c r="E2" s="29"/>
      <c r="F2" s="29"/>
      <c r="G2" s="29"/>
      <c r="H2" s="49" t="s">
        <v>106</v>
      </c>
      <c r="I2" s="48">
        <v>42264</v>
      </c>
      <c r="J2" s="3" t="s">
        <v>80</v>
      </c>
      <c r="K2" s="3" t="s">
        <v>81</v>
      </c>
      <c r="L2" s="3" t="s">
        <v>82</v>
      </c>
      <c r="M2" s="52" t="s">
        <v>108</v>
      </c>
      <c r="N2" s="42" t="s">
        <v>109</v>
      </c>
      <c r="O2" s="3" t="s">
        <v>80</v>
      </c>
      <c r="P2" s="3" t="s">
        <v>81</v>
      </c>
      <c r="Q2" s="3" t="s">
        <v>82</v>
      </c>
      <c r="R2" s="39" t="s">
        <v>105</v>
      </c>
      <c r="S2" s="3" t="s">
        <v>93</v>
      </c>
      <c r="T2" s="3" t="s">
        <v>94</v>
      </c>
      <c r="U2" s="3"/>
      <c r="V2" s="3"/>
      <c r="W2" s="3"/>
      <c r="X2" s="3"/>
      <c r="Y2" s="3"/>
      <c r="Z2" s="3"/>
      <c r="AA2" s="3"/>
    </row>
    <row r="3" spans="1:29" ht="15" customHeight="1">
      <c r="B3" s="6" t="s">
        <v>0</v>
      </c>
      <c r="C3" s="6" t="s">
        <v>84</v>
      </c>
      <c r="D3" s="18">
        <v>18.235694825756401</v>
      </c>
      <c r="E3" s="27">
        <v>18.8894525979319</v>
      </c>
      <c r="F3" s="27">
        <v>19.014138252990101</v>
      </c>
      <c r="G3" s="27">
        <v>19.3075146983983</v>
      </c>
      <c r="H3" s="40">
        <f>AVERAGE(B3:F3)</f>
        <v>18.713095225559467</v>
      </c>
      <c r="I3" s="40">
        <v>19.474112450351601</v>
      </c>
      <c r="J3" s="36">
        <f>AVERAGE(H3:I3)</f>
        <v>19.093603837955534</v>
      </c>
      <c r="K3" s="18">
        <f t="shared" ref="K3:K45" si="0">J3-17</f>
        <v>2.0936038379555342</v>
      </c>
      <c r="L3" s="20">
        <f t="shared" ref="L3:L45" si="1">2^(-K3)</f>
        <v>0.23429468988029512</v>
      </c>
      <c r="M3" s="46">
        <v>25.424204820012299</v>
      </c>
      <c r="N3" s="45">
        <v>24.4276939270176</v>
      </c>
      <c r="O3" s="36">
        <f>AVERAGE(M3:N3)</f>
        <v>24.92594937351495</v>
      </c>
      <c r="P3" s="36">
        <f>O3-17</f>
        <v>7.9259493735149498</v>
      </c>
      <c r="Q3" s="20">
        <f t="shared" ref="Q3" si="2">2^(-P3)</f>
        <v>4.111984741697842E-3</v>
      </c>
      <c r="R3" s="38">
        <f>Q3/L3*10000</f>
        <v>175.50482018174296</v>
      </c>
      <c r="S3" s="18">
        <f>AVERAGE(R3:R7)</f>
        <v>272.09783456547808</v>
      </c>
      <c r="T3" s="19">
        <f>STDEV(R3:R7)/2.25</f>
        <v>38.120862401838444</v>
      </c>
      <c r="V3" s="8" t="s">
        <v>95</v>
      </c>
      <c r="X3" s="22" t="s">
        <v>96</v>
      </c>
      <c r="Y3" s="1"/>
      <c r="AC3" s="19"/>
    </row>
    <row r="4" spans="1:29" ht="15" customHeight="1">
      <c r="B4" s="6" t="s">
        <v>1</v>
      </c>
      <c r="D4" s="18">
        <v>17.740208155845099</v>
      </c>
      <c r="E4" s="27">
        <v>17.9786082961703</v>
      </c>
      <c r="F4" s="28">
        <v>18.121735810822699</v>
      </c>
      <c r="G4" s="27">
        <v>18.377037861341801</v>
      </c>
      <c r="H4" s="40">
        <f t="shared" ref="H4:H62" si="3">AVERAGE(B4:F4)</f>
        <v>17.946850754279367</v>
      </c>
      <c r="I4" s="47">
        <v>18.336238579975799</v>
      </c>
      <c r="J4" s="36">
        <f t="shared" ref="J4:J62" si="4">AVERAGE(H4:I4)</f>
        <v>18.141544667127583</v>
      </c>
      <c r="K4" s="18">
        <f t="shared" si="0"/>
        <v>1.1415446671275831</v>
      </c>
      <c r="L4" s="20">
        <f t="shared" si="1"/>
        <v>0.45327400559168207</v>
      </c>
      <c r="M4" s="46">
        <v>22.981070540889601</v>
      </c>
      <c r="N4" s="45">
        <v>22.862814863411099</v>
      </c>
      <c r="O4" s="36">
        <f t="shared" ref="O4:O62" si="5">AVERAGE(M4:N4)</f>
        <v>22.92194270215035</v>
      </c>
      <c r="P4" s="36">
        <f t="shared" ref="P4:P62" si="6">O4-17</f>
        <v>5.9219427021503499</v>
      </c>
      <c r="Q4" s="20">
        <f t="shared" ref="Q4:Q62" si="7">2^(-P4)</f>
        <v>1.6493681885564486E-2</v>
      </c>
      <c r="R4" s="38">
        <f t="shared" ref="R4:R62" si="8">Q4/L4*10000</f>
        <v>363.87883889424518</v>
      </c>
      <c r="T4" s="19"/>
      <c r="U4" s="33" t="s">
        <v>98</v>
      </c>
      <c r="V4" s="54">
        <f>S53</f>
        <v>367.50630471238048</v>
      </c>
      <c r="W4" s="54">
        <f>T53</f>
        <v>59.950249485548738</v>
      </c>
      <c r="X4" s="54">
        <f>S58</f>
        <v>297.02827732793446</v>
      </c>
      <c r="Y4" s="55">
        <f>T58</f>
        <v>34.783499780122767</v>
      </c>
      <c r="AB4" s="1">
        <f>V4/V14</f>
        <v>2.5828702713830505</v>
      </c>
      <c r="AC4" s="18"/>
    </row>
    <row r="5" spans="1:29" ht="15" customHeight="1">
      <c r="B5" s="6" t="s">
        <v>2</v>
      </c>
      <c r="D5" s="18">
        <v>17.393714824713399</v>
      </c>
      <c r="E5" s="27">
        <v>18.2099546471023</v>
      </c>
      <c r="F5" s="28">
        <v>18.304373637655999</v>
      </c>
      <c r="G5" s="27">
        <v>18.820406825598798</v>
      </c>
      <c r="H5" s="40">
        <f t="shared" si="3"/>
        <v>17.969347703157233</v>
      </c>
      <c r="I5" s="47">
        <v>18.508587083081299</v>
      </c>
      <c r="J5" s="36">
        <f t="shared" si="4"/>
        <v>18.238967393119268</v>
      </c>
      <c r="K5" s="18">
        <f t="shared" si="0"/>
        <v>1.2389673931192675</v>
      </c>
      <c r="L5" s="20">
        <f t="shared" si="1"/>
        <v>0.42367579301712471</v>
      </c>
      <c r="M5" s="46">
        <v>22.906803484730698</v>
      </c>
      <c r="N5" s="45">
        <v>23.410959806416901</v>
      </c>
      <c r="O5" s="36">
        <f t="shared" si="5"/>
        <v>23.1588816455738</v>
      </c>
      <c r="P5" s="36">
        <f t="shared" si="6"/>
        <v>6.1588816455737998</v>
      </c>
      <c r="Q5" s="20">
        <f t="shared" si="7"/>
        <v>1.3995611706588043E-2</v>
      </c>
      <c r="R5" s="38">
        <f t="shared" si="8"/>
        <v>330.33777093850506</v>
      </c>
      <c r="T5" s="19"/>
      <c r="U5" s="33" t="s">
        <v>99</v>
      </c>
      <c r="V5" s="54">
        <f>S3</f>
        <v>272.09783456547808</v>
      </c>
      <c r="W5" s="54">
        <f>T3</f>
        <v>38.120862401838444</v>
      </c>
      <c r="X5" s="54">
        <f>S8</f>
        <v>138.00770204456452</v>
      </c>
      <c r="Y5" s="55">
        <f>T8</f>
        <v>42.407224716246908</v>
      </c>
      <c r="AB5" s="1">
        <f>X9/X6</f>
        <v>2.2138401692359539</v>
      </c>
      <c r="AC5" s="18"/>
    </row>
    <row r="6" spans="1:29" ht="15" customHeight="1">
      <c r="B6" s="6" t="s">
        <v>3</v>
      </c>
      <c r="D6" s="18">
        <v>18.1556867459195</v>
      </c>
      <c r="E6" s="27">
        <v>17.852706398204301</v>
      </c>
      <c r="F6" s="28">
        <v>18.5130389996669</v>
      </c>
      <c r="G6" s="27">
        <v>19.0180737973572</v>
      </c>
      <c r="H6" s="40">
        <f t="shared" si="3"/>
        <v>18.1738107145969</v>
      </c>
      <c r="I6" s="47">
        <v>17.5054556560608</v>
      </c>
      <c r="J6" s="36">
        <f t="shared" si="4"/>
        <v>17.83963318532885</v>
      </c>
      <c r="K6" s="18">
        <f t="shared" si="0"/>
        <v>0.83963318532885012</v>
      </c>
      <c r="L6" s="20">
        <f t="shared" si="1"/>
        <v>0.55878562588417646</v>
      </c>
      <c r="M6" s="46">
        <v>23.168244695616501</v>
      </c>
      <c r="N6" s="45">
        <v>22.5913013020851</v>
      </c>
      <c r="O6" s="36">
        <f t="shared" si="5"/>
        <v>22.8797729988508</v>
      </c>
      <c r="P6" s="36">
        <f t="shared" si="6"/>
        <v>5.8797729988508003</v>
      </c>
      <c r="Q6" s="20">
        <f t="shared" si="7"/>
        <v>1.6982904195321905E-2</v>
      </c>
      <c r="R6" s="38">
        <f t="shared" si="8"/>
        <v>303.92521583656617</v>
      </c>
      <c r="T6" s="19"/>
      <c r="U6" s="33" t="s">
        <v>100</v>
      </c>
      <c r="V6" s="54">
        <f>S13</f>
        <v>171.54951865806544</v>
      </c>
      <c r="W6" s="54">
        <f>T13</f>
        <v>49.628532083724018</v>
      </c>
      <c r="X6" s="54">
        <f>S18</f>
        <v>137.45665654051615</v>
      </c>
      <c r="Y6" s="55">
        <f>T18</f>
        <v>7.85507644262574</v>
      </c>
      <c r="AC6" s="18"/>
    </row>
    <row r="7" spans="1:29" ht="15" customHeight="1">
      <c r="B7" s="6" t="s">
        <v>4</v>
      </c>
      <c r="D7" s="18">
        <v>16.2077026810258</v>
      </c>
      <c r="E7" s="27">
        <v>17.182971084058799</v>
      </c>
      <c r="F7" s="28">
        <v>17.3213016529625</v>
      </c>
      <c r="G7" s="27">
        <v>17.761544725795002</v>
      </c>
      <c r="H7" s="40">
        <f t="shared" si="3"/>
        <v>16.9039918060157</v>
      </c>
      <c r="I7" s="47">
        <v>19.493270443248601</v>
      </c>
      <c r="J7" s="36">
        <f t="shared" si="4"/>
        <v>18.198631124632151</v>
      </c>
      <c r="K7" s="18">
        <f t="shared" si="0"/>
        <v>1.1986311246321506</v>
      </c>
      <c r="L7" s="20">
        <f t="shared" si="1"/>
        <v>0.43568848080570649</v>
      </c>
      <c r="M7" s="46">
        <v>22.4950557681655</v>
      </c>
      <c r="N7" s="45">
        <v>25.386273136045201</v>
      </c>
      <c r="O7" s="36">
        <f t="shared" si="5"/>
        <v>23.940664452105352</v>
      </c>
      <c r="P7" s="36">
        <f t="shared" si="6"/>
        <v>6.9406644521053522</v>
      </c>
      <c r="Q7" s="20">
        <f t="shared" si="7"/>
        <v>8.1405136728216823E-3</v>
      </c>
      <c r="R7" s="38">
        <f t="shared" si="8"/>
        <v>186.84252697633084</v>
      </c>
      <c r="T7" s="19"/>
      <c r="U7" s="33" t="s">
        <v>101</v>
      </c>
      <c r="V7" s="54">
        <f>S23</f>
        <v>174.13024259714874</v>
      </c>
      <c r="W7" s="54">
        <f>T23</f>
        <v>25.058411834512611</v>
      </c>
      <c r="X7" s="54">
        <f>S28</f>
        <v>241.72843617618022</v>
      </c>
      <c r="Y7" s="55">
        <f>T28</f>
        <v>41.294287704720645</v>
      </c>
      <c r="AC7" s="19"/>
    </row>
    <row r="8" spans="1:29" ht="15" customHeight="1">
      <c r="B8" s="6" t="s">
        <v>5</v>
      </c>
      <c r="C8" s="6" t="s">
        <v>85</v>
      </c>
      <c r="D8" s="19">
        <v>15.6296144850054</v>
      </c>
      <c r="E8" s="28">
        <v>16.508116048473202</v>
      </c>
      <c r="F8" s="28">
        <v>16.078470095387299</v>
      </c>
      <c r="G8" s="27">
        <v>17.025356342802699</v>
      </c>
      <c r="H8" s="40">
        <f t="shared" si="3"/>
        <v>16.072066876288634</v>
      </c>
      <c r="I8" s="47">
        <v>18.530390589922298</v>
      </c>
      <c r="J8" s="36">
        <f t="shared" si="4"/>
        <v>17.301228733105468</v>
      </c>
      <c r="K8" s="18">
        <f t="shared" si="0"/>
        <v>0.30122873310546794</v>
      </c>
      <c r="L8" s="20">
        <f t="shared" si="1"/>
        <v>0.81156090127974789</v>
      </c>
      <c r="M8" s="46">
        <v>22.317765153458701</v>
      </c>
      <c r="N8" s="45">
        <v>22.705482415930199</v>
      </c>
      <c r="O8" s="36">
        <f t="shared" si="5"/>
        <v>22.51162378469445</v>
      </c>
      <c r="P8" s="36">
        <f t="shared" si="6"/>
        <v>5.51162378469445</v>
      </c>
      <c r="Q8" s="20">
        <f t="shared" si="7"/>
        <v>2.1919766119982032E-2</v>
      </c>
      <c r="R8" s="38">
        <f t="shared" si="8"/>
        <v>270.09391513830718</v>
      </c>
      <c r="S8" s="18">
        <f>AVERAGE(R8:R12)</f>
        <v>138.00770204456452</v>
      </c>
      <c r="T8" s="19">
        <f>STDEV(R8:R12)/2.25</f>
        <v>42.407224716246908</v>
      </c>
      <c r="U8" s="33" t="s">
        <v>102</v>
      </c>
      <c r="V8" s="54">
        <f>S33</f>
        <v>142.28600978693046</v>
      </c>
      <c r="W8" s="54">
        <f>T33</f>
        <v>33.170190033368158</v>
      </c>
      <c r="X8" s="54">
        <f>S38</f>
        <v>166.32768372039226</v>
      </c>
      <c r="Y8" s="55">
        <f>T28</f>
        <v>41.294287704720645</v>
      </c>
      <c r="AC8" s="19"/>
    </row>
    <row r="9" spans="1:29" ht="15" customHeight="1">
      <c r="B9" s="6" t="s">
        <v>6</v>
      </c>
      <c r="D9" s="19">
        <v>15.2468172611554</v>
      </c>
      <c r="E9" s="28">
        <v>16.134619046556502</v>
      </c>
      <c r="F9" s="28">
        <v>16.6930635267206</v>
      </c>
      <c r="G9" s="28">
        <v>16.902011862519799</v>
      </c>
      <c r="H9" s="40">
        <f t="shared" si="3"/>
        <v>16.024833278144168</v>
      </c>
      <c r="I9" s="47">
        <v>18.2436067520247</v>
      </c>
      <c r="J9" s="36">
        <f t="shared" si="4"/>
        <v>17.134220015084434</v>
      </c>
      <c r="K9" s="18">
        <f t="shared" si="0"/>
        <v>0.13422001508443415</v>
      </c>
      <c r="L9" s="20">
        <f t="shared" si="1"/>
        <v>0.91116231520447011</v>
      </c>
      <c r="M9" s="45">
        <v>22.837583414075901</v>
      </c>
      <c r="N9" s="45">
        <v>22.608656810503401</v>
      </c>
      <c r="O9" s="36">
        <f t="shared" si="5"/>
        <v>22.723120112289649</v>
      </c>
      <c r="P9" s="36">
        <f t="shared" si="6"/>
        <v>5.7231201122896493</v>
      </c>
      <c r="Q9" s="20">
        <f t="shared" si="7"/>
        <v>1.8930809159725642E-2</v>
      </c>
      <c r="R9" s="38">
        <f t="shared" si="8"/>
        <v>207.76549736341389</v>
      </c>
      <c r="T9" s="19"/>
      <c r="U9" s="33" t="s">
        <v>103</v>
      </c>
      <c r="V9" s="54">
        <f>S43</f>
        <v>220.02885271899927</v>
      </c>
      <c r="W9" s="54">
        <f>T43</f>
        <v>27.432343832833226</v>
      </c>
      <c r="X9" s="54">
        <f>S48</f>
        <v>304.3070677782647</v>
      </c>
      <c r="Y9" s="55">
        <f>T48</f>
        <v>30.982653839348227</v>
      </c>
      <c r="AC9" s="18"/>
    </row>
    <row r="10" spans="1:29" ht="15" customHeight="1">
      <c r="B10" s="6" t="s">
        <v>7</v>
      </c>
      <c r="D10" s="19">
        <v>12.7732105238456</v>
      </c>
      <c r="E10" s="28">
        <v>13.9297809751739</v>
      </c>
      <c r="F10" s="28">
        <v>14.1454714773012</v>
      </c>
      <c r="G10" s="28">
        <v>14.2971939042756</v>
      </c>
      <c r="H10" s="40">
        <f t="shared" si="3"/>
        <v>13.616154325440235</v>
      </c>
      <c r="I10" s="47">
        <v>18.379961034182699</v>
      </c>
      <c r="J10" s="36">
        <f t="shared" si="4"/>
        <v>15.998057679811467</v>
      </c>
      <c r="K10" s="18">
        <f t="shared" si="0"/>
        <v>-1.0019423201885331</v>
      </c>
      <c r="L10" s="20">
        <f t="shared" si="1"/>
        <v>2.0026944408992988</v>
      </c>
      <c r="M10" s="45">
        <v>24.017442541907499</v>
      </c>
      <c r="N10" s="45">
        <v>23.056754014769101</v>
      </c>
      <c r="O10" s="36">
        <f t="shared" si="5"/>
        <v>23.537098278338298</v>
      </c>
      <c r="P10" s="36">
        <f t="shared" si="6"/>
        <v>6.5370982783382985</v>
      </c>
      <c r="Q10" s="20">
        <f t="shared" si="7"/>
        <v>1.076805669804432E-2</v>
      </c>
      <c r="R10" s="38">
        <f t="shared" si="8"/>
        <v>53.767846348087851</v>
      </c>
      <c r="T10" s="19"/>
      <c r="U10" s="34" t="s">
        <v>98</v>
      </c>
      <c r="V10" s="54">
        <f>S53</f>
        <v>367.50630471238048</v>
      </c>
      <c r="W10" s="54">
        <f>T53</f>
        <v>59.950249485548738</v>
      </c>
      <c r="X10" s="54">
        <f>S58</f>
        <v>297.02827732793446</v>
      </c>
      <c r="Y10" s="55">
        <f>T58</f>
        <v>34.783499780122767</v>
      </c>
      <c r="AC10" s="19"/>
    </row>
    <row r="11" spans="1:29" ht="15" customHeight="1">
      <c r="B11" s="6" t="s">
        <v>8</v>
      </c>
      <c r="D11" s="19">
        <v>12.326210342401501</v>
      </c>
      <c r="E11" s="28">
        <v>13.2784762663308</v>
      </c>
      <c r="F11" s="28">
        <v>13.617831575566999</v>
      </c>
      <c r="G11" s="28">
        <v>13.7043366977907</v>
      </c>
      <c r="H11" s="40">
        <f t="shared" si="3"/>
        <v>13.074172728099768</v>
      </c>
      <c r="I11" s="47">
        <v>18.054500136833699</v>
      </c>
      <c r="J11" s="36">
        <f t="shared" si="4"/>
        <v>15.564336432466733</v>
      </c>
      <c r="K11" s="18">
        <f t="shared" si="0"/>
        <v>-1.4356635675332665</v>
      </c>
      <c r="L11" s="20">
        <f t="shared" si="1"/>
        <v>2.7050655747823233</v>
      </c>
      <c r="M11" s="45">
        <v>22.788020125808298</v>
      </c>
      <c r="N11" s="45">
        <v>22.559912195197001</v>
      </c>
      <c r="O11" s="36">
        <f t="shared" si="5"/>
        <v>22.673966160502651</v>
      </c>
      <c r="P11" s="36">
        <f t="shared" si="6"/>
        <v>5.6739661605026512</v>
      </c>
      <c r="Q11" s="20">
        <f t="shared" si="7"/>
        <v>1.9586912864771846E-2</v>
      </c>
      <c r="R11" s="38">
        <f t="shared" si="8"/>
        <v>72.4082737489571</v>
      </c>
      <c r="T11" s="19"/>
      <c r="U11" s="35" t="s">
        <v>99</v>
      </c>
      <c r="V11" s="54">
        <f>S3</f>
        <v>272.09783456547808</v>
      </c>
      <c r="W11" s="54">
        <f>T3</f>
        <v>38.120862401838444</v>
      </c>
      <c r="X11" s="54">
        <f>S8</f>
        <v>138.00770204456452</v>
      </c>
      <c r="Y11" s="55">
        <f>T8</f>
        <v>42.407224716246908</v>
      </c>
      <c r="AC11" s="19"/>
    </row>
    <row r="12" spans="1:29" ht="15" customHeight="1">
      <c r="B12" s="6" t="s">
        <v>9</v>
      </c>
      <c r="D12" s="19">
        <v>13.769791614807099</v>
      </c>
      <c r="E12" s="28">
        <v>14.8257306806809</v>
      </c>
      <c r="F12" s="28">
        <v>15.201587500132</v>
      </c>
      <c r="G12" s="28">
        <v>14.678139616808799</v>
      </c>
      <c r="H12" s="40">
        <f t="shared" si="3"/>
        <v>14.599036598540001</v>
      </c>
      <c r="I12" s="47">
        <v>18.278744701254901</v>
      </c>
      <c r="J12" s="36">
        <f t="shared" si="4"/>
        <v>16.438890649897452</v>
      </c>
      <c r="K12" s="18">
        <f t="shared" si="0"/>
        <v>-0.56110935010254792</v>
      </c>
      <c r="L12" s="20">
        <f t="shared" si="1"/>
        <v>1.4754032820919429</v>
      </c>
      <c r="M12" s="45">
        <v>23.631635314549801</v>
      </c>
      <c r="N12" s="45">
        <v>22.968941334263199</v>
      </c>
      <c r="O12" s="36">
        <f t="shared" si="5"/>
        <v>23.300288324406502</v>
      </c>
      <c r="P12" s="36">
        <f t="shared" si="6"/>
        <v>6.3002883244065018</v>
      </c>
      <c r="Q12" s="20">
        <f t="shared" si="7"/>
        <v>1.2688907545621315E-2</v>
      </c>
      <c r="R12" s="38">
        <f t="shared" si="8"/>
        <v>86.002977624056683</v>
      </c>
      <c r="T12" s="19"/>
      <c r="U12" s="35" t="s">
        <v>100</v>
      </c>
      <c r="V12" s="54">
        <f>S13</f>
        <v>171.54951865806544</v>
      </c>
      <c r="W12" s="54">
        <f>T13</f>
        <v>49.628532083724018</v>
      </c>
      <c r="X12" s="54">
        <f>S18</f>
        <v>137.45665654051615</v>
      </c>
      <c r="Y12" s="55">
        <f>T18</f>
        <v>7.85507644262574</v>
      </c>
      <c r="AC12" s="19"/>
    </row>
    <row r="13" spans="1:29" ht="15" customHeight="1">
      <c r="B13" s="6" t="s">
        <v>10</v>
      </c>
      <c r="C13" s="6" t="s">
        <v>86</v>
      </c>
      <c r="D13" s="19">
        <v>14.2094154842764</v>
      </c>
      <c r="E13" s="28">
        <v>13.396526607520601</v>
      </c>
      <c r="F13" s="28">
        <v>13.7906070657386</v>
      </c>
      <c r="G13" s="28">
        <v>13.9587872073988</v>
      </c>
      <c r="H13" s="40">
        <f t="shared" si="3"/>
        <v>13.798849719178534</v>
      </c>
      <c r="I13" s="47">
        <v>18.479867142302201</v>
      </c>
      <c r="J13" s="36">
        <f t="shared" si="4"/>
        <v>16.139358430740366</v>
      </c>
      <c r="K13" s="18">
        <f t="shared" si="0"/>
        <v>-0.86064156925963431</v>
      </c>
      <c r="L13" s="20">
        <f t="shared" si="1"/>
        <v>1.8158456411596093</v>
      </c>
      <c r="M13" s="45">
        <v>23.9340498400489</v>
      </c>
      <c r="N13" s="45">
        <v>23.580887806223</v>
      </c>
      <c r="O13" s="36">
        <f t="shared" si="5"/>
        <v>23.757468823135952</v>
      </c>
      <c r="P13" s="36">
        <f t="shared" si="6"/>
        <v>6.7574688231359517</v>
      </c>
      <c r="Q13" s="20">
        <f t="shared" si="7"/>
        <v>9.2427070775290884E-3</v>
      </c>
      <c r="R13" s="38">
        <f t="shared" si="8"/>
        <v>50.900290575506425</v>
      </c>
      <c r="S13" s="18">
        <f>AVERAGE(R13:R17)</f>
        <v>171.54951865806544</v>
      </c>
      <c r="T13" s="19">
        <f>STDEV(R13:R17)/2.25</f>
        <v>49.628532083724018</v>
      </c>
      <c r="U13" s="35" t="s">
        <v>101</v>
      </c>
      <c r="V13" s="54">
        <f>S23</f>
        <v>174.13024259714874</v>
      </c>
      <c r="W13" s="54">
        <f>T23</f>
        <v>25.058411834512611</v>
      </c>
      <c r="X13" s="54">
        <f>S28</f>
        <v>241.72843617618022</v>
      </c>
      <c r="Y13" s="55">
        <f>T28</f>
        <v>41.294287704720645</v>
      </c>
      <c r="AC13" s="19"/>
    </row>
    <row r="14" spans="1:29" ht="15" customHeight="1">
      <c r="B14" s="6" t="s">
        <v>11</v>
      </c>
      <c r="D14" s="19">
        <v>14.265820142112</v>
      </c>
      <c r="E14" s="28">
        <v>16.7906220217534</v>
      </c>
      <c r="F14" s="28">
        <v>17.2349057433802</v>
      </c>
      <c r="G14" s="28">
        <v>17.106987930592801</v>
      </c>
      <c r="H14" s="40">
        <f t="shared" si="3"/>
        <v>16.097115969081866</v>
      </c>
      <c r="I14" s="47">
        <v>18.265717671317802</v>
      </c>
      <c r="J14" s="36">
        <f t="shared" si="4"/>
        <v>17.181416820199836</v>
      </c>
      <c r="K14" s="18">
        <f t="shared" si="0"/>
        <v>0.18141682019983563</v>
      </c>
      <c r="L14" s="20">
        <f t="shared" si="1"/>
        <v>0.88183655015996409</v>
      </c>
      <c r="M14" s="45">
        <v>22.2738703838669</v>
      </c>
      <c r="N14" s="45">
        <v>22.417507935556301</v>
      </c>
      <c r="O14" s="36">
        <f t="shared" si="5"/>
        <v>22.345689159711601</v>
      </c>
      <c r="P14" s="36">
        <f t="shared" si="6"/>
        <v>5.3456891597116005</v>
      </c>
      <c r="Q14" s="20">
        <f t="shared" si="7"/>
        <v>2.4591624310441536E-2</v>
      </c>
      <c r="R14" s="38">
        <f t="shared" si="8"/>
        <v>278.86828127027223</v>
      </c>
      <c r="T14" s="19"/>
      <c r="U14" s="35" t="s">
        <v>102</v>
      </c>
      <c r="V14" s="54">
        <f>S33</f>
        <v>142.28600978693046</v>
      </c>
      <c r="W14" s="54">
        <f>T33</f>
        <v>33.170190033368158</v>
      </c>
      <c r="X14" s="54">
        <f>S38</f>
        <v>166.32768372039226</v>
      </c>
      <c r="Y14" s="55">
        <f>T38</f>
        <v>37.281435625935025</v>
      </c>
      <c r="Z14" s="22"/>
      <c r="AC14" s="19"/>
    </row>
    <row r="15" spans="1:29" ht="15" customHeight="1">
      <c r="B15" s="6" t="s">
        <v>12</v>
      </c>
      <c r="D15" s="19">
        <v>16.0132397752459</v>
      </c>
      <c r="E15" s="28">
        <v>16.4661558139627</v>
      </c>
      <c r="F15" s="28">
        <v>16.853198167880699</v>
      </c>
      <c r="G15" s="28">
        <v>16.879025188895699</v>
      </c>
      <c r="H15" s="40">
        <f t="shared" si="3"/>
        <v>16.444197919029765</v>
      </c>
      <c r="I15" s="47">
        <v>17.965751956533001</v>
      </c>
      <c r="J15" s="36">
        <f t="shared" si="4"/>
        <v>17.204974937781383</v>
      </c>
      <c r="K15" s="18">
        <f t="shared" si="0"/>
        <v>0.2049749377813832</v>
      </c>
      <c r="L15" s="20">
        <f t="shared" si="1"/>
        <v>0.86755375799689205</v>
      </c>
      <c r="M15" s="45">
        <v>22.142440072173201</v>
      </c>
      <c r="N15" s="45">
        <v>22.615454973555501</v>
      </c>
      <c r="O15" s="36">
        <f t="shared" si="5"/>
        <v>22.378947522864351</v>
      </c>
      <c r="P15" s="36">
        <f t="shared" si="6"/>
        <v>5.3789475228643511</v>
      </c>
      <c r="Q15" s="20">
        <f t="shared" si="7"/>
        <v>2.4031199592653006E-2</v>
      </c>
      <c r="R15" s="38">
        <f t="shared" si="8"/>
        <v>276.99954465229922</v>
      </c>
      <c r="T15" s="19"/>
      <c r="U15" s="35" t="s">
        <v>103</v>
      </c>
      <c r="V15" s="54">
        <f>S43</f>
        <v>220.02885271899927</v>
      </c>
      <c r="W15" s="54">
        <f>T43</f>
        <v>27.432343832833226</v>
      </c>
      <c r="X15" s="54">
        <f>S48</f>
        <v>304.3070677782647</v>
      </c>
      <c r="Y15" s="55">
        <f>T48</f>
        <v>30.982653839348227</v>
      </c>
      <c r="Z15" s="18"/>
      <c r="AB15" s="23"/>
      <c r="AC15" s="19"/>
    </row>
    <row r="16" spans="1:29" ht="15" customHeight="1">
      <c r="B16" s="6" t="s">
        <v>13</v>
      </c>
      <c r="D16" s="19">
        <v>11.037177004661601</v>
      </c>
      <c r="E16" s="28">
        <v>13.4880538139794</v>
      </c>
      <c r="F16" s="28">
        <v>14.1760268985526</v>
      </c>
      <c r="G16" s="28">
        <v>14.2268282162254</v>
      </c>
      <c r="H16" s="40">
        <f t="shared" si="3"/>
        <v>12.900419239064533</v>
      </c>
      <c r="I16" s="47">
        <v>20.945683779448899</v>
      </c>
      <c r="J16" s="36">
        <f t="shared" si="4"/>
        <v>16.923051509256716</v>
      </c>
      <c r="K16" s="18">
        <f t="shared" si="0"/>
        <v>-7.6948490743284026E-2</v>
      </c>
      <c r="L16" s="20">
        <f t="shared" si="1"/>
        <v>1.0547846568959183</v>
      </c>
      <c r="M16" s="45">
        <v>22.371059306894601</v>
      </c>
      <c r="N16" s="45">
        <v>26.211269157947399</v>
      </c>
      <c r="O16" s="36">
        <f t="shared" si="5"/>
        <v>24.291164232421</v>
      </c>
      <c r="P16" s="36">
        <f t="shared" si="6"/>
        <v>7.291164232421</v>
      </c>
      <c r="Q16" s="20">
        <f t="shared" si="7"/>
        <v>6.3847053952060346E-3</v>
      </c>
      <c r="R16" s="38">
        <f t="shared" si="8"/>
        <v>60.530889916386514</v>
      </c>
      <c r="T16" s="19"/>
      <c r="U16" s="35" t="s">
        <v>98</v>
      </c>
      <c r="V16" s="56">
        <f>S53</f>
        <v>367.50630471238048</v>
      </c>
      <c r="W16" s="56">
        <v>5.3256849849781546E-2</v>
      </c>
      <c r="X16" s="55">
        <f>S58</f>
        <v>297.02827732793446</v>
      </c>
      <c r="Y16" s="56">
        <f>T58</f>
        <v>34.783499780122767</v>
      </c>
      <c r="Z16" s="18"/>
      <c r="AB16" s="23"/>
      <c r="AC16" s="19"/>
    </row>
    <row r="17" spans="2:29" ht="15" customHeight="1">
      <c r="B17" s="6" t="s">
        <v>14</v>
      </c>
      <c r="D17" s="19">
        <v>14.787229101427901</v>
      </c>
      <c r="E17" s="28">
        <v>15.4711574221201</v>
      </c>
      <c r="F17" s="28">
        <v>16.590082521785199</v>
      </c>
      <c r="G17" s="28">
        <v>16.516707270706799</v>
      </c>
      <c r="H17" s="40">
        <f t="shared" si="3"/>
        <v>15.616156348444401</v>
      </c>
      <c r="I17" s="47">
        <v>18.628598736774599</v>
      </c>
      <c r="J17" s="36">
        <f t="shared" si="4"/>
        <v>17.122377542609499</v>
      </c>
      <c r="K17" s="18">
        <f t="shared" si="0"/>
        <v>0.12237754260949885</v>
      </c>
      <c r="L17" s="20">
        <f t="shared" si="1"/>
        <v>0.91867244224392108</v>
      </c>
      <c r="M17" s="45">
        <v>22.3158572000672</v>
      </c>
      <c r="N17" s="45">
        <v>23.357807098347401</v>
      </c>
      <c r="O17" s="36">
        <f t="shared" si="5"/>
        <v>22.8368321492073</v>
      </c>
      <c r="P17" s="36">
        <f t="shared" si="6"/>
        <v>5.8368321492073001</v>
      </c>
      <c r="Q17" s="20">
        <f t="shared" si="7"/>
        <v>1.7495986842715243E-2</v>
      </c>
      <c r="R17" s="38">
        <f t="shared" si="8"/>
        <v>190.44858687586279</v>
      </c>
      <c r="T17" s="19"/>
      <c r="V17" s="54"/>
      <c r="W17" s="54"/>
      <c r="X17" s="54"/>
      <c r="Y17" s="54"/>
      <c r="Z17" s="18"/>
      <c r="AB17" s="23"/>
      <c r="AC17" s="18"/>
    </row>
    <row r="18" spans="2:29" ht="15" customHeight="1">
      <c r="B18" s="6" t="s">
        <v>15</v>
      </c>
      <c r="C18" s="6" t="s">
        <v>85</v>
      </c>
      <c r="D18" s="19">
        <v>12.9566754141795</v>
      </c>
      <c r="E18" s="28">
        <v>15.062994031636601</v>
      </c>
      <c r="F18" s="28">
        <v>16.2706367643144</v>
      </c>
      <c r="G18" s="28">
        <v>16.3859487580647</v>
      </c>
      <c r="H18" s="40">
        <f t="shared" si="3"/>
        <v>14.763435403376832</v>
      </c>
      <c r="I18" s="47">
        <v>18.006474012339801</v>
      </c>
      <c r="J18" s="36">
        <f t="shared" si="4"/>
        <v>16.384954707858316</v>
      </c>
      <c r="K18" s="18">
        <f t="shared" si="0"/>
        <v>-0.61504529214168357</v>
      </c>
      <c r="L18" s="20">
        <f t="shared" si="1"/>
        <v>1.5316060797651572</v>
      </c>
      <c r="M18" s="45">
        <v>22.607026285881599</v>
      </c>
      <c r="N18" s="45">
        <v>22.689795976486302</v>
      </c>
      <c r="O18" s="36">
        <f t="shared" si="5"/>
        <v>22.648411131183948</v>
      </c>
      <c r="P18" s="36">
        <f t="shared" si="6"/>
        <v>5.6484111311839484</v>
      </c>
      <c r="Q18" s="20">
        <f t="shared" si="7"/>
        <v>1.9936954681214581E-2</v>
      </c>
      <c r="R18" s="38">
        <f t="shared" si="8"/>
        <v>130.1702503314138</v>
      </c>
      <c r="S18" s="18">
        <f>AVERAGE(R18:R22)</f>
        <v>137.45665654051615</v>
      </c>
      <c r="T18" s="19">
        <f>STDEV(R18:R22)/2.25</f>
        <v>7.85507644262574</v>
      </c>
      <c r="AC18" s="18"/>
    </row>
    <row r="19" spans="2:29" ht="15" customHeight="1">
      <c r="B19" s="6" t="s">
        <v>16</v>
      </c>
      <c r="D19" s="19">
        <v>14.7627328378817</v>
      </c>
      <c r="E19" s="28">
        <v>15.807989472599401</v>
      </c>
      <c r="F19" s="28">
        <v>16.125961140421101</v>
      </c>
      <c r="G19" s="28">
        <v>16.085387438718602</v>
      </c>
      <c r="H19" s="40">
        <f t="shared" si="3"/>
        <v>15.565561150300733</v>
      </c>
      <c r="I19" s="47">
        <v>18.181541381019201</v>
      </c>
      <c r="J19" s="36">
        <f t="shared" si="4"/>
        <v>16.873551265659966</v>
      </c>
      <c r="K19" s="18">
        <f t="shared" si="0"/>
        <v>-0.12644873434003401</v>
      </c>
      <c r="L19" s="20">
        <f t="shared" si="1"/>
        <v>1.0916033554101254</v>
      </c>
      <c r="M19" s="45">
        <v>22.868285350873101</v>
      </c>
      <c r="N19" s="45">
        <v>23.165486832991999</v>
      </c>
      <c r="O19" s="36">
        <f t="shared" si="5"/>
        <v>23.016886091932548</v>
      </c>
      <c r="P19" s="36">
        <f t="shared" si="6"/>
        <v>6.0168860919325482</v>
      </c>
      <c r="Q19" s="20">
        <f t="shared" si="7"/>
        <v>1.5443182573906387E-2</v>
      </c>
      <c r="R19" s="38">
        <f t="shared" si="8"/>
        <v>141.47247255487082</v>
      </c>
      <c r="T19" s="19"/>
      <c r="AC19" s="19"/>
    </row>
    <row r="20" spans="2:29" ht="15" customHeight="1">
      <c r="B20" s="6" t="s">
        <v>17</v>
      </c>
      <c r="D20" s="19">
        <v>15.44409238769</v>
      </c>
      <c r="E20" s="28">
        <v>15.386766965323799</v>
      </c>
      <c r="F20" s="28">
        <v>16.419511066977801</v>
      </c>
      <c r="G20" s="28">
        <v>16.879143886971502</v>
      </c>
      <c r="H20" s="40">
        <f t="shared" si="3"/>
        <v>15.750123473330532</v>
      </c>
      <c r="I20" s="47">
        <v>18.192394440945801</v>
      </c>
      <c r="J20" s="36">
        <f t="shared" si="4"/>
        <v>16.971258957138168</v>
      </c>
      <c r="K20" s="18">
        <f t="shared" si="0"/>
        <v>-2.8741042861831545E-2</v>
      </c>
      <c r="L20" s="20">
        <f t="shared" si="1"/>
        <v>1.0201215356805211</v>
      </c>
      <c r="M20" s="45">
        <v>22.718537522625301</v>
      </c>
      <c r="N20" s="45">
        <v>23.304430955763699</v>
      </c>
      <c r="O20" s="36">
        <f t="shared" si="5"/>
        <v>23.011484239194502</v>
      </c>
      <c r="P20" s="36">
        <f t="shared" si="6"/>
        <v>6.0114842391945018</v>
      </c>
      <c r="Q20" s="20">
        <f t="shared" si="7"/>
        <v>1.5501114547089693E-2</v>
      </c>
      <c r="R20" s="38">
        <f t="shared" si="8"/>
        <v>151.95360557454489</v>
      </c>
      <c r="T20" s="19"/>
      <c r="AC20" s="19"/>
    </row>
    <row r="21" spans="2:29" ht="15" customHeight="1">
      <c r="B21" s="6" t="s">
        <v>18</v>
      </c>
      <c r="D21" s="19">
        <v>13.3340252164442</v>
      </c>
      <c r="E21" s="28">
        <v>14.3755834892634</v>
      </c>
      <c r="F21" s="28">
        <v>15.443961433991101</v>
      </c>
      <c r="G21" s="28">
        <v>15.7184241820585</v>
      </c>
      <c r="H21" s="40">
        <f t="shared" si="3"/>
        <v>14.384523379899568</v>
      </c>
      <c r="I21" s="47">
        <v>17.0465771159691</v>
      </c>
      <c r="J21" s="36">
        <f t="shared" si="4"/>
        <v>15.715550247934335</v>
      </c>
      <c r="K21" s="18">
        <f t="shared" si="0"/>
        <v>-1.2844497520656653</v>
      </c>
      <c r="L21" s="20">
        <f t="shared" si="1"/>
        <v>2.435891294384986</v>
      </c>
      <c r="M21" s="45">
        <v>22.257646762072099</v>
      </c>
      <c r="N21" s="46">
        <v>22.171844712923701</v>
      </c>
      <c r="O21" s="36">
        <f t="shared" si="5"/>
        <v>22.2147457374979</v>
      </c>
      <c r="P21" s="36">
        <f t="shared" si="6"/>
        <v>5.2147457374978998</v>
      </c>
      <c r="Q21" s="20">
        <f t="shared" si="7"/>
        <v>2.6928062910614156E-2</v>
      </c>
      <c r="R21" s="38">
        <f t="shared" si="8"/>
        <v>110.54706329747344</v>
      </c>
      <c r="T21" s="19"/>
      <c r="AC21" s="19"/>
    </row>
    <row r="22" spans="2:29" ht="15" customHeight="1">
      <c r="B22" s="6" t="s">
        <v>19</v>
      </c>
      <c r="D22" s="19">
        <v>13.731235108309599</v>
      </c>
      <c r="E22" s="28">
        <v>16.0038336680865</v>
      </c>
      <c r="F22" s="28">
        <v>16.708022424073</v>
      </c>
      <c r="G22" s="28">
        <v>17.0030692383536</v>
      </c>
      <c r="H22" s="40">
        <f t="shared" si="3"/>
        <v>15.481030400156365</v>
      </c>
      <c r="I22" s="47">
        <v>18.092972506526898</v>
      </c>
      <c r="J22" s="36">
        <f t="shared" si="4"/>
        <v>16.787001453341631</v>
      </c>
      <c r="K22" s="18">
        <f t="shared" si="0"/>
        <v>-0.21299854665836904</v>
      </c>
      <c r="L22" s="20">
        <f t="shared" si="1"/>
        <v>1.1590947842553652</v>
      </c>
      <c r="M22" s="45">
        <v>22.6035176381517</v>
      </c>
      <c r="N22" s="46">
        <v>23.028497378012901</v>
      </c>
      <c r="O22" s="36">
        <f t="shared" si="5"/>
        <v>22.816007508082301</v>
      </c>
      <c r="P22" s="36">
        <f t="shared" si="6"/>
        <v>5.8160075080823006</v>
      </c>
      <c r="Q22" s="20">
        <f t="shared" si="7"/>
        <v>1.7750364885494783E-2</v>
      </c>
      <c r="R22" s="38">
        <f t="shared" si="8"/>
        <v>153.13989094427779</v>
      </c>
      <c r="T22" s="19"/>
      <c r="AC22" s="19"/>
    </row>
    <row r="23" spans="2:29" ht="15" customHeight="1">
      <c r="B23" s="6" t="s">
        <v>20</v>
      </c>
      <c r="C23" s="6" t="s">
        <v>87</v>
      </c>
      <c r="D23" s="19">
        <v>17.463944618233899</v>
      </c>
      <c r="E23" s="28">
        <v>16.900641340403698</v>
      </c>
      <c r="F23" s="28">
        <v>17.532725724547198</v>
      </c>
      <c r="G23" s="28">
        <v>18.013774740709799</v>
      </c>
      <c r="H23" s="40">
        <f t="shared" si="3"/>
        <v>17.299103894394932</v>
      </c>
      <c r="I23" s="47">
        <v>18.394045863424601</v>
      </c>
      <c r="J23" s="36">
        <f t="shared" si="4"/>
        <v>17.846574878909767</v>
      </c>
      <c r="K23" s="18">
        <f t="shared" si="0"/>
        <v>0.84657487890976668</v>
      </c>
      <c r="L23" s="20">
        <f t="shared" si="1"/>
        <v>0.55610342243869226</v>
      </c>
      <c r="M23" s="45">
        <v>23.553382275637802</v>
      </c>
      <c r="N23" s="46">
        <v>23.079030708534301</v>
      </c>
      <c r="O23" s="36">
        <f t="shared" si="5"/>
        <v>23.316206492086053</v>
      </c>
      <c r="P23" s="36">
        <f t="shared" si="6"/>
        <v>6.316206492086053</v>
      </c>
      <c r="Q23" s="20">
        <f t="shared" si="7"/>
        <v>1.254967234361227E-2</v>
      </c>
      <c r="R23" s="38">
        <f t="shared" si="8"/>
        <v>225.67155383755636</v>
      </c>
      <c r="S23" s="18">
        <f>AVERAGE(R23:R27)</f>
        <v>174.13024259714874</v>
      </c>
      <c r="T23" s="19">
        <f>STDEV(R23:R27)/2.25</f>
        <v>25.058411834512611</v>
      </c>
      <c r="AC23" s="19"/>
    </row>
    <row r="24" spans="2:29" ht="15" customHeight="1">
      <c r="B24" s="6" t="s">
        <v>21</v>
      </c>
      <c r="D24" s="19">
        <v>15.560083645035499</v>
      </c>
      <c r="E24" s="28">
        <v>16.087433550625601</v>
      </c>
      <c r="F24" s="28">
        <v>16.482615022425499</v>
      </c>
      <c r="G24" s="28">
        <v>16.614255516384901</v>
      </c>
      <c r="H24" s="40">
        <f t="shared" si="3"/>
        <v>16.043377406028867</v>
      </c>
      <c r="I24" s="47">
        <v>18.2781493414465</v>
      </c>
      <c r="J24" s="36">
        <f t="shared" si="4"/>
        <v>17.160763373737684</v>
      </c>
      <c r="K24" s="18">
        <f t="shared" si="0"/>
        <v>0.16076337373768368</v>
      </c>
      <c r="L24" s="20">
        <f t="shared" si="1"/>
        <v>0.89455161126734872</v>
      </c>
      <c r="M24" s="45">
        <v>22.522188157055702</v>
      </c>
      <c r="N24" s="46">
        <v>22.544780420327999</v>
      </c>
      <c r="O24" s="36">
        <f t="shared" si="5"/>
        <v>22.533484288691852</v>
      </c>
      <c r="P24" s="36">
        <f t="shared" si="6"/>
        <v>5.5334842886918523</v>
      </c>
      <c r="Q24" s="20">
        <f t="shared" si="7"/>
        <v>2.1590129563617645E-2</v>
      </c>
      <c r="R24" s="38">
        <f t="shared" si="8"/>
        <v>241.35141328547834</v>
      </c>
      <c r="T24" s="19"/>
      <c r="AC24" s="19"/>
    </row>
    <row r="25" spans="2:29" ht="15" customHeight="1">
      <c r="B25" s="6" t="s">
        <v>22</v>
      </c>
      <c r="D25" s="19">
        <v>13.2844910352235</v>
      </c>
      <c r="E25" s="28">
        <v>15.404150204882701</v>
      </c>
      <c r="F25" s="28">
        <v>15.940165612285099</v>
      </c>
      <c r="G25" s="28">
        <v>16.134715395894698</v>
      </c>
      <c r="H25" s="40">
        <f t="shared" si="3"/>
        <v>14.876268950797099</v>
      </c>
      <c r="I25" s="47">
        <v>18.1826188392433</v>
      </c>
      <c r="J25" s="36">
        <f t="shared" si="4"/>
        <v>16.529443895020201</v>
      </c>
      <c r="K25" s="18">
        <f t="shared" si="0"/>
        <v>-0.47055610497979927</v>
      </c>
      <c r="L25" s="20">
        <f t="shared" si="1"/>
        <v>1.3856434789201704</v>
      </c>
      <c r="M25" s="45">
        <v>22.761935325993498</v>
      </c>
      <c r="N25" s="46">
        <v>22.261802173037601</v>
      </c>
      <c r="O25" s="36">
        <f t="shared" si="5"/>
        <v>22.51186874951555</v>
      </c>
      <c r="P25" s="36">
        <f t="shared" si="6"/>
        <v>5.5118687495155498</v>
      </c>
      <c r="Q25" s="20">
        <f t="shared" si="7"/>
        <v>2.1916044532541812E-2</v>
      </c>
      <c r="R25" s="38">
        <f t="shared" si="8"/>
        <v>158.16510427069559</v>
      </c>
      <c r="T25" s="19"/>
      <c r="AC25" s="19"/>
    </row>
    <row r="26" spans="2:29" ht="15" customHeight="1">
      <c r="B26" s="6" t="s">
        <v>23</v>
      </c>
      <c r="D26" s="19">
        <v>12.809540543330099</v>
      </c>
      <c r="E26" s="28">
        <v>14.2913236704239</v>
      </c>
      <c r="F26" s="28">
        <v>15.0343073401729</v>
      </c>
      <c r="G26" s="28">
        <v>14.9960137137834</v>
      </c>
      <c r="H26" s="40">
        <f t="shared" si="3"/>
        <v>14.045057184642301</v>
      </c>
      <c r="I26" s="47">
        <v>18.433652807535001</v>
      </c>
      <c r="J26" s="36">
        <f t="shared" si="4"/>
        <v>16.23935499608865</v>
      </c>
      <c r="K26" s="18">
        <f t="shared" si="0"/>
        <v>-0.7606450039113497</v>
      </c>
      <c r="L26" s="20">
        <f t="shared" si="1"/>
        <v>1.6942479242639037</v>
      </c>
      <c r="M26" s="45">
        <v>22.3331333395478</v>
      </c>
      <c r="N26" s="46">
        <v>22.864262706311798</v>
      </c>
      <c r="O26" s="36">
        <f t="shared" si="5"/>
        <v>22.598698022929799</v>
      </c>
      <c r="P26" s="36">
        <f t="shared" si="6"/>
        <v>5.5986980229297991</v>
      </c>
      <c r="Q26" s="20">
        <f t="shared" si="7"/>
        <v>2.0635925838464152E-2</v>
      </c>
      <c r="R26" s="38">
        <f t="shared" si="8"/>
        <v>121.79991808123242</v>
      </c>
      <c r="T26" s="19"/>
      <c r="X26" s="19"/>
      <c r="AC26" s="19"/>
    </row>
    <row r="27" spans="2:29" ht="15" customHeight="1">
      <c r="B27" s="6" t="s">
        <v>24</v>
      </c>
      <c r="D27" s="19">
        <v>14.089238898498399</v>
      </c>
      <c r="E27" s="28">
        <v>14.0536413885134</v>
      </c>
      <c r="F27" s="28">
        <v>14.247287269138999</v>
      </c>
      <c r="G27" s="28">
        <v>14.7060735832583</v>
      </c>
      <c r="H27" s="40">
        <f t="shared" si="3"/>
        <v>14.130055852050267</v>
      </c>
      <c r="I27" s="47">
        <v>18.112971522724301</v>
      </c>
      <c r="J27" s="36">
        <f t="shared" si="4"/>
        <v>16.121513687387285</v>
      </c>
      <c r="K27" s="18">
        <f t="shared" si="0"/>
        <v>-0.87848631261271493</v>
      </c>
      <c r="L27" s="20">
        <f t="shared" si="1"/>
        <v>1.8384453771173934</v>
      </c>
      <c r="M27" s="45">
        <v>22.379339752005201</v>
      </c>
      <c r="N27" s="46">
        <v>22.538566966884201</v>
      </c>
      <c r="O27" s="36">
        <f t="shared" si="5"/>
        <v>22.458953359444699</v>
      </c>
      <c r="P27" s="36">
        <f t="shared" si="6"/>
        <v>5.4589533594446991</v>
      </c>
      <c r="Q27" s="20">
        <f t="shared" si="7"/>
        <v>2.2734808158283035E-2</v>
      </c>
      <c r="R27" s="38">
        <f t="shared" si="8"/>
        <v>123.66322351078104</v>
      </c>
      <c r="T27" s="19"/>
      <c r="X27" s="19"/>
      <c r="AC27" s="19"/>
    </row>
    <row r="28" spans="2:29" ht="15" customHeight="1">
      <c r="B28" s="6" t="s">
        <v>25</v>
      </c>
      <c r="C28" s="6" t="s">
        <v>85</v>
      </c>
      <c r="D28" s="19">
        <v>16.109051887065</v>
      </c>
      <c r="E28" s="28">
        <v>16.160896988397599</v>
      </c>
      <c r="F28" s="28">
        <v>16.3113291959299</v>
      </c>
      <c r="G28" s="28">
        <v>16.491328681108499</v>
      </c>
      <c r="H28" s="40">
        <f t="shared" si="3"/>
        <v>16.193759357130833</v>
      </c>
      <c r="I28" s="47">
        <v>18.022675410108601</v>
      </c>
      <c r="J28" s="36">
        <f t="shared" si="4"/>
        <v>17.108217383619717</v>
      </c>
      <c r="K28" s="18">
        <f t="shared" si="0"/>
        <v>0.10821738361971711</v>
      </c>
      <c r="L28" s="20">
        <f t="shared" si="1"/>
        <v>0.92773367610204194</v>
      </c>
      <c r="M28" s="45">
        <v>23.9599329183308</v>
      </c>
      <c r="N28" s="45">
        <v>22.9153952040819</v>
      </c>
      <c r="O28" s="36">
        <f t="shared" si="5"/>
        <v>23.437664061206348</v>
      </c>
      <c r="P28" s="36">
        <f t="shared" si="6"/>
        <v>6.4376640612063483</v>
      </c>
      <c r="Q28" s="20">
        <f t="shared" si="7"/>
        <v>1.1536392288606834E-2</v>
      </c>
      <c r="R28" s="38">
        <f t="shared" si="8"/>
        <v>124.35025897818049</v>
      </c>
      <c r="S28" s="18">
        <f>AVERAGE(R28:R32)</f>
        <v>241.72843617618022</v>
      </c>
      <c r="T28" s="19">
        <f>STDEV(R28:R32)/2.25</f>
        <v>41.294287704720645</v>
      </c>
      <c r="X28" s="19"/>
      <c r="AC28" s="19"/>
    </row>
    <row r="29" spans="2:29" ht="15" customHeight="1">
      <c r="B29" s="6" t="s">
        <v>26</v>
      </c>
      <c r="D29" s="19">
        <v>15.1864105462603</v>
      </c>
      <c r="E29" s="28">
        <v>16.653262871389199</v>
      </c>
      <c r="F29" s="28">
        <v>17.951758808956999</v>
      </c>
      <c r="G29" s="28">
        <v>17.687053232138702</v>
      </c>
      <c r="H29" s="40">
        <f t="shared" si="3"/>
        <v>16.5971440755355</v>
      </c>
      <c r="I29" s="47">
        <v>18.0790250381087</v>
      </c>
      <c r="J29" s="36">
        <f t="shared" si="4"/>
        <v>17.3380845568221</v>
      </c>
      <c r="K29" s="18">
        <f t="shared" si="0"/>
        <v>0.33808455682209981</v>
      </c>
      <c r="L29" s="20">
        <f t="shared" si="1"/>
        <v>0.79109093373163908</v>
      </c>
      <c r="M29" s="45">
        <v>23.307983140424099</v>
      </c>
      <c r="N29" s="45">
        <v>22.891564522897099</v>
      </c>
      <c r="O29" s="36">
        <f t="shared" si="5"/>
        <v>23.099773831660599</v>
      </c>
      <c r="P29" s="36">
        <f t="shared" si="6"/>
        <v>6.0997738316605989</v>
      </c>
      <c r="Q29" s="20">
        <f t="shared" si="7"/>
        <v>1.45809261354527E-2</v>
      </c>
      <c r="R29" s="38">
        <f t="shared" si="8"/>
        <v>184.31416053112008</v>
      </c>
      <c r="T29" s="19"/>
      <c r="X29" s="19"/>
      <c r="AC29" s="19"/>
    </row>
    <row r="30" spans="2:29" ht="15" customHeight="1">
      <c r="B30" s="6" t="s">
        <v>27</v>
      </c>
      <c r="D30" s="19">
        <v>16.756675910569701</v>
      </c>
      <c r="E30" s="28">
        <v>16.632436569794798</v>
      </c>
      <c r="F30" s="28">
        <v>17.4170760638236</v>
      </c>
      <c r="G30" s="28">
        <v>17.0645079932454</v>
      </c>
      <c r="H30" s="40">
        <f t="shared" si="3"/>
        <v>16.935396181396033</v>
      </c>
      <c r="I30" s="47">
        <v>18.235489199744499</v>
      </c>
      <c r="J30" s="36">
        <f t="shared" si="4"/>
        <v>17.585442690570268</v>
      </c>
      <c r="K30" s="18">
        <f t="shared" si="0"/>
        <v>0.5854426905702681</v>
      </c>
      <c r="L30" s="20">
        <f t="shared" si="1"/>
        <v>0.66644480876385859</v>
      </c>
      <c r="M30" s="45">
        <v>22.6852125349176</v>
      </c>
      <c r="N30" s="45">
        <v>22.2838031503534</v>
      </c>
      <c r="O30" s="36">
        <f t="shared" si="5"/>
        <v>22.484507842635502</v>
      </c>
      <c r="P30" s="36">
        <f t="shared" si="6"/>
        <v>5.4845078426355016</v>
      </c>
      <c r="Q30" s="20">
        <f t="shared" si="7"/>
        <v>2.2335651662085454E-2</v>
      </c>
      <c r="R30" s="38">
        <f t="shared" si="8"/>
        <v>335.14630721656118</v>
      </c>
      <c r="T30" s="19"/>
      <c r="X30" s="19"/>
      <c r="AC30" s="19"/>
    </row>
    <row r="31" spans="2:29" ht="15" customHeight="1">
      <c r="B31" s="6" t="s">
        <v>28</v>
      </c>
      <c r="D31" s="19">
        <v>17.315540073768201</v>
      </c>
      <c r="E31" s="28">
        <v>17.477394605976102</v>
      </c>
      <c r="F31" s="28">
        <v>18.133802278952899</v>
      </c>
      <c r="G31" s="28">
        <v>17.9374991378542</v>
      </c>
      <c r="H31" s="40">
        <f t="shared" si="3"/>
        <v>17.642245652899067</v>
      </c>
      <c r="I31" s="47">
        <v>18.071308822212799</v>
      </c>
      <c r="J31" s="36">
        <f t="shared" si="4"/>
        <v>17.856777237555931</v>
      </c>
      <c r="K31" s="18">
        <f t="shared" si="0"/>
        <v>0.85677723755593149</v>
      </c>
      <c r="L31" s="20">
        <f t="shared" si="1"/>
        <v>0.55218467826739936</v>
      </c>
      <c r="M31" s="45">
        <v>22.656729563362099</v>
      </c>
      <c r="N31" s="45">
        <v>22.8608032005904</v>
      </c>
      <c r="O31" s="36">
        <f t="shared" si="5"/>
        <v>22.758766381976251</v>
      </c>
      <c r="P31" s="36">
        <f t="shared" si="6"/>
        <v>5.7587663819762511</v>
      </c>
      <c r="Q31" s="20">
        <f t="shared" si="7"/>
        <v>1.8468795861759077E-2</v>
      </c>
      <c r="R31" s="38">
        <f t="shared" si="8"/>
        <v>334.46773495615594</v>
      </c>
      <c r="T31" s="19"/>
      <c r="X31" s="19"/>
      <c r="AC31" s="19"/>
    </row>
    <row r="32" spans="2:29" ht="15" customHeight="1">
      <c r="B32" s="6" t="s">
        <v>29</v>
      </c>
      <c r="D32" s="19">
        <v>16.358478168095701</v>
      </c>
      <c r="E32" s="28">
        <v>16.250946696130399</v>
      </c>
      <c r="F32" s="28">
        <v>16.6929736344654</v>
      </c>
      <c r="G32" s="28">
        <v>16.800836986402899</v>
      </c>
      <c r="H32" s="40">
        <f t="shared" si="3"/>
        <v>16.434132832897166</v>
      </c>
      <c r="I32" s="47">
        <v>18.168972330238901</v>
      </c>
      <c r="J32" s="36">
        <f t="shared" si="4"/>
        <v>17.301552581568032</v>
      </c>
      <c r="K32" s="18">
        <f t="shared" si="0"/>
        <v>0.301552581568032</v>
      </c>
      <c r="L32" s="20">
        <f t="shared" si="1"/>
        <v>0.81137874687677747</v>
      </c>
      <c r="M32" s="45">
        <v>22.830339706674401</v>
      </c>
      <c r="N32" s="45">
        <v>22.6526507970115</v>
      </c>
      <c r="O32" s="36">
        <f t="shared" si="5"/>
        <v>22.741495251842949</v>
      </c>
      <c r="P32" s="36">
        <f t="shared" si="6"/>
        <v>5.7414952518429487</v>
      </c>
      <c r="Q32" s="20">
        <f t="shared" si="7"/>
        <v>1.8691222580946399E-2</v>
      </c>
      <c r="R32" s="38">
        <f t="shared" si="8"/>
        <v>230.36371919888356</v>
      </c>
      <c r="T32" s="19"/>
      <c r="X32" s="19"/>
      <c r="AC32" s="19"/>
    </row>
    <row r="33" spans="2:29" ht="15" customHeight="1">
      <c r="B33" s="6" t="s">
        <v>30</v>
      </c>
      <c r="C33" s="21" t="s">
        <v>88</v>
      </c>
      <c r="D33" s="19">
        <v>17.019624396167899</v>
      </c>
      <c r="E33" s="28">
        <v>17.757524253072098</v>
      </c>
      <c r="F33" s="28">
        <v>18.019383393904501</v>
      </c>
      <c r="G33" s="28">
        <v>18.092409211228599</v>
      </c>
      <c r="H33" s="40">
        <f t="shared" si="3"/>
        <v>17.598844014381498</v>
      </c>
      <c r="I33" s="47">
        <v>19.172828000765801</v>
      </c>
      <c r="J33" s="36">
        <f t="shared" si="4"/>
        <v>18.385836007573651</v>
      </c>
      <c r="K33" s="18">
        <f t="shared" si="0"/>
        <v>1.3858360075736513</v>
      </c>
      <c r="L33" s="20">
        <f t="shared" si="1"/>
        <v>0.38266768815942787</v>
      </c>
      <c r="M33" s="45">
        <v>23.612152799964001</v>
      </c>
      <c r="N33" s="45">
        <v>24.071443805238601</v>
      </c>
      <c r="O33" s="36">
        <f t="shared" si="5"/>
        <v>23.841798302601301</v>
      </c>
      <c r="P33" s="36">
        <f t="shared" si="6"/>
        <v>6.8417983026013012</v>
      </c>
      <c r="Q33" s="20">
        <f t="shared" si="7"/>
        <v>8.7179321895501823E-3</v>
      </c>
      <c r="R33" s="38">
        <f t="shared" si="8"/>
        <v>227.81991945758685</v>
      </c>
      <c r="S33" s="18">
        <f>AVERAGE(R33:R37)</f>
        <v>142.28600978693046</v>
      </c>
      <c r="T33" s="19">
        <f>STDEV(R33:R37)/2.25</f>
        <v>33.170190033368158</v>
      </c>
      <c r="X33" s="19"/>
      <c r="AC33" s="19"/>
    </row>
    <row r="34" spans="2:29" ht="15" customHeight="1">
      <c r="B34" s="6" t="s">
        <v>31</v>
      </c>
      <c r="D34" s="19">
        <v>14.926687637439899</v>
      </c>
      <c r="E34" s="28">
        <v>16.5472055408537</v>
      </c>
      <c r="F34" s="28">
        <v>17.0029205813732</v>
      </c>
      <c r="G34" s="28">
        <v>17.146046989077501</v>
      </c>
      <c r="H34" s="40">
        <f t="shared" si="3"/>
        <v>16.158937919888931</v>
      </c>
      <c r="I34" s="47">
        <v>18.602079664262899</v>
      </c>
      <c r="J34" s="36">
        <f t="shared" si="4"/>
        <v>17.380508792075915</v>
      </c>
      <c r="K34" s="18">
        <f t="shared" si="0"/>
        <v>0.38050879207591493</v>
      </c>
      <c r="L34" s="20">
        <f t="shared" si="1"/>
        <v>0.76816663523635453</v>
      </c>
      <c r="M34" s="45">
        <v>23.531483337623101</v>
      </c>
      <c r="N34" s="45">
        <v>23.416390611305999</v>
      </c>
      <c r="O34" s="36">
        <f t="shared" si="5"/>
        <v>23.47393697446455</v>
      </c>
      <c r="P34" s="36">
        <f t="shared" si="6"/>
        <v>6.4739369744645501</v>
      </c>
      <c r="Q34" s="20">
        <f t="shared" si="7"/>
        <v>1.1249954880377234E-2</v>
      </c>
      <c r="R34" s="38">
        <f t="shared" si="8"/>
        <v>146.45201137791901</v>
      </c>
      <c r="T34" s="19"/>
      <c r="X34" s="19"/>
      <c r="AC34" s="19"/>
    </row>
    <row r="35" spans="2:29" ht="15" customHeight="1">
      <c r="B35" s="6" t="s">
        <v>32</v>
      </c>
      <c r="D35" s="19">
        <v>15.8259073387313</v>
      </c>
      <c r="E35" s="28">
        <v>17.0784842127721</v>
      </c>
      <c r="F35" s="28">
        <v>17.5054404108838</v>
      </c>
      <c r="G35" s="28">
        <v>17.446714184118999</v>
      </c>
      <c r="H35" s="40">
        <f t="shared" si="3"/>
        <v>16.803277320795733</v>
      </c>
      <c r="I35" s="47">
        <v>18.2726509480202</v>
      </c>
      <c r="J35" s="36">
        <f t="shared" si="4"/>
        <v>17.537964134407964</v>
      </c>
      <c r="K35" s="18">
        <f t="shared" si="0"/>
        <v>0.53796413440796442</v>
      </c>
      <c r="L35" s="20">
        <f t="shared" si="1"/>
        <v>0.68874214520076027</v>
      </c>
      <c r="M35" s="45">
        <v>28.3418176771238</v>
      </c>
      <c r="N35" s="45">
        <v>23.6751714542341</v>
      </c>
      <c r="O35" s="36">
        <f t="shared" si="5"/>
        <v>26.008494565678951</v>
      </c>
      <c r="P35" s="36">
        <f t="shared" si="6"/>
        <v>9.0084945656789515</v>
      </c>
      <c r="Q35" s="20">
        <f t="shared" si="7"/>
        <v>1.9416588202299139E-3</v>
      </c>
      <c r="R35" s="38">
        <f t="shared" si="8"/>
        <v>28.19137515773691</v>
      </c>
      <c r="T35" s="19"/>
      <c r="X35" s="19"/>
      <c r="AC35" s="19"/>
    </row>
    <row r="36" spans="2:29" ht="15" customHeight="1">
      <c r="B36" s="6" t="s">
        <v>33</v>
      </c>
      <c r="D36" s="19">
        <v>16.650234615969602</v>
      </c>
      <c r="E36" s="28">
        <v>17.117763625658501</v>
      </c>
      <c r="F36" s="28">
        <v>17.7630609453551</v>
      </c>
      <c r="G36" s="28">
        <v>17.837507865109998</v>
      </c>
      <c r="H36" s="40">
        <f t="shared" si="3"/>
        <v>17.177019728994402</v>
      </c>
      <c r="I36" s="47">
        <v>19.148498304930399</v>
      </c>
      <c r="J36" s="36">
        <f t="shared" si="4"/>
        <v>18.162759016962401</v>
      </c>
      <c r="K36" s="18">
        <f t="shared" si="0"/>
        <v>1.1627590169624007</v>
      </c>
      <c r="L36" s="20">
        <f t="shared" si="1"/>
        <v>0.44665752815094484</v>
      </c>
      <c r="M36" s="45">
        <v>23.628765158343299</v>
      </c>
      <c r="N36" s="45">
        <v>24.240038158990501</v>
      </c>
      <c r="O36" s="36">
        <f t="shared" si="5"/>
        <v>23.9344016586669</v>
      </c>
      <c r="P36" s="36">
        <f t="shared" si="6"/>
        <v>6.9344016586668999</v>
      </c>
      <c r="Q36" s="20">
        <f t="shared" si="7"/>
        <v>8.1759287623777276E-3</v>
      </c>
      <c r="R36" s="38">
        <f t="shared" si="8"/>
        <v>183.04692627087502</v>
      </c>
      <c r="T36" s="19"/>
      <c r="X36" s="19"/>
      <c r="AC36" s="19"/>
    </row>
    <row r="37" spans="2:29" ht="15" customHeight="1">
      <c r="B37" s="6" t="s">
        <v>34</v>
      </c>
      <c r="D37" s="19">
        <v>15.4358780708084</v>
      </c>
      <c r="E37" s="28">
        <v>16.740222345912699</v>
      </c>
      <c r="F37" s="28">
        <v>17.034428571953399</v>
      </c>
      <c r="G37" s="28">
        <v>17.266555917423201</v>
      </c>
      <c r="H37" s="40">
        <f t="shared" si="3"/>
        <v>16.403509662891498</v>
      </c>
      <c r="I37" s="47">
        <v>19.595989625799401</v>
      </c>
      <c r="J37" s="36">
        <f t="shared" si="4"/>
        <v>17.999749644345449</v>
      </c>
      <c r="K37" s="18">
        <f t="shared" si="0"/>
        <v>0.99974964434544944</v>
      </c>
      <c r="L37" s="20">
        <f t="shared" si="1"/>
        <v>0.50008677418693293</v>
      </c>
      <c r="M37" s="45">
        <v>23.4231331670678</v>
      </c>
      <c r="N37" s="45">
        <v>25.1990678101571</v>
      </c>
      <c r="O37" s="36">
        <f t="shared" si="5"/>
        <v>24.31110048861245</v>
      </c>
      <c r="P37" s="36">
        <f t="shared" si="6"/>
        <v>7.3111004886124498</v>
      </c>
      <c r="Q37" s="20">
        <f t="shared" si="7"/>
        <v>6.2970834924977546E-3</v>
      </c>
      <c r="R37" s="38">
        <f t="shared" si="8"/>
        <v>125.91981667053444</v>
      </c>
      <c r="T37" s="19"/>
      <c r="X37" s="19"/>
      <c r="AC37" s="19"/>
    </row>
    <row r="38" spans="2:29" ht="15" customHeight="1">
      <c r="B38" s="6" t="s">
        <v>35</v>
      </c>
      <c r="C38" s="6" t="s">
        <v>85</v>
      </c>
      <c r="D38" s="19">
        <v>12.6555582504285</v>
      </c>
      <c r="E38" s="28">
        <v>14.3627446722382</v>
      </c>
      <c r="F38" s="28">
        <v>15.7169485166485</v>
      </c>
      <c r="G38" s="28">
        <v>15.845172417463299</v>
      </c>
      <c r="H38" s="40">
        <f t="shared" si="3"/>
        <v>14.245083813105067</v>
      </c>
      <c r="I38" s="47">
        <v>19.314749565936999</v>
      </c>
      <c r="J38" s="36">
        <f t="shared" si="4"/>
        <v>16.779916689521034</v>
      </c>
      <c r="K38" s="18">
        <f t="shared" si="0"/>
        <v>-0.2200833104789659</v>
      </c>
      <c r="L38" s="20">
        <f t="shared" si="1"/>
        <v>1.164800847609555</v>
      </c>
      <c r="M38" s="45">
        <v>23.3315582179522</v>
      </c>
      <c r="N38" s="45">
        <v>23.9432306456101</v>
      </c>
      <c r="O38" s="36">
        <f t="shared" si="5"/>
        <v>23.63739443178115</v>
      </c>
      <c r="P38" s="36">
        <f t="shared" si="6"/>
        <v>6.63739443178115</v>
      </c>
      <c r="Q38" s="20">
        <f t="shared" si="7"/>
        <v>1.0044889948204195E-2</v>
      </c>
      <c r="R38" s="38">
        <f t="shared" si="8"/>
        <v>86.236973202918506</v>
      </c>
      <c r="S38" s="18">
        <f>AVERAGE(R38:R42)</f>
        <v>166.32768372039226</v>
      </c>
      <c r="T38" s="19">
        <f>STDEV(R38:R42)/2.25</f>
        <v>37.281435625935025</v>
      </c>
      <c r="X38" s="19"/>
      <c r="AC38" s="19"/>
    </row>
    <row r="39" spans="2:29" ht="15" customHeight="1">
      <c r="B39" s="6" t="s">
        <v>36</v>
      </c>
      <c r="D39" s="19">
        <v>14.4285812461438</v>
      </c>
      <c r="E39" s="28">
        <v>15.001770786474999</v>
      </c>
      <c r="F39" s="28">
        <v>16.176417711708702</v>
      </c>
      <c r="G39" s="28">
        <v>16.156843518054501</v>
      </c>
      <c r="H39" s="40">
        <f t="shared" si="3"/>
        <v>15.2022565814425</v>
      </c>
      <c r="I39" s="47">
        <v>18.7472057771636</v>
      </c>
      <c r="J39" s="36">
        <f t="shared" si="4"/>
        <v>16.974731179303049</v>
      </c>
      <c r="K39" s="18">
        <f t="shared" si="0"/>
        <v>-2.5268820696950911E-2</v>
      </c>
      <c r="L39" s="20">
        <f t="shared" si="1"/>
        <v>1.0176692991066363</v>
      </c>
      <c r="M39" s="45">
        <v>22.4110680621862</v>
      </c>
      <c r="N39" s="46">
        <v>23.098907544846298</v>
      </c>
      <c r="O39" s="36">
        <f t="shared" si="5"/>
        <v>22.754987803516251</v>
      </c>
      <c r="P39" s="36">
        <f t="shared" si="6"/>
        <v>5.7549878035162507</v>
      </c>
      <c r="Q39" s="20">
        <f t="shared" si="7"/>
        <v>1.8517231089200416E-2</v>
      </c>
      <c r="R39" s="38">
        <f t="shared" si="8"/>
        <v>181.95725375085811</v>
      </c>
      <c r="T39" s="19"/>
      <c r="U39" s="1"/>
      <c r="V39" s="19"/>
      <c r="W39" s="1"/>
      <c r="X39" s="1"/>
      <c r="Y39" s="1"/>
      <c r="Z39" s="1"/>
      <c r="AA39" s="1"/>
    </row>
    <row r="40" spans="2:29" ht="15" customHeight="1">
      <c r="B40" s="6" t="s">
        <v>37</v>
      </c>
      <c r="D40" s="19">
        <v>15.8575862095066</v>
      </c>
      <c r="E40" s="28">
        <v>15.8369477999524</v>
      </c>
      <c r="F40" s="28">
        <v>16.524699006584701</v>
      </c>
      <c r="G40" s="28">
        <v>16.511052514943401</v>
      </c>
      <c r="H40" s="40">
        <f t="shared" si="3"/>
        <v>16.073077672014566</v>
      </c>
      <c r="I40" s="47">
        <v>18.808467282327001</v>
      </c>
      <c r="J40" s="36">
        <f t="shared" si="4"/>
        <v>17.440772477170782</v>
      </c>
      <c r="K40" s="18">
        <f t="shared" si="0"/>
        <v>0.44077247717078194</v>
      </c>
      <c r="L40" s="20">
        <f t="shared" si="1"/>
        <v>0.73674002266382499</v>
      </c>
      <c r="M40" s="45">
        <v>24.774081428128</v>
      </c>
      <c r="N40" s="46">
        <v>22.928674243273001</v>
      </c>
      <c r="O40" s="36">
        <f t="shared" si="5"/>
        <v>23.8513778357005</v>
      </c>
      <c r="P40" s="36">
        <f t="shared" si="6"/>
        <v>6.8513778357005002</v>
      </c>
      <c r="Q40" s="20">
        <f t="shared" si="7"/>
        <v>8.6602366519452929E-3</v>
      </c>
      <c r="R40" s="38">
        <f t="shared" si="8"/>
        <v>117.54806832174727</v>
      </c>
      <c r="T40" s="19"/>
      <c r="U40" s="1"/>
      <c r="V40" s="19"/>
      <c r="W40" s="1"/>
      <c r="X40" s="1"/>
      <c r="Y40" s="1"/>
      <c r="Z40" s="1"/>
      <c r="AA40" s="1"/>
    </row>
    <row r="41" spans="2:29" ht="15" customHeight="1">
      <c r="B41" s="6" t="s">
        <v>38</v>
      </c>
      <c r="D41" s="19">
        <v>14.935714963760301</v>
      </c>
      <c r="E41" s="28">
        <v>15.477575276549</v>
      </c>
      <c r="F41" s="28">
        <v>15.7809259529981</v>
      </c>
      <c r="G41" s="28">
        <v>16.2277038836523</v>
      </c>
      <c r="H41" s="40">
        <f t="shared" si="3"/>
        <v>15.3980720644358</v>
      </c>
      <c r="I41" s="47">
        <v>18.717997193001199</v>
      </c>
      <c r="J41" s="36">
        <f t="shared" si="4"/>
        <v>17.058034628718499</v>
      </c>
      <c r="K41" s="18">
        <f t="shared" si="0"/>
        <v>5.8034628718498737E-2</v>
      </c>
      <c r="L41" s="20">
        <f t="shared" si="1"/>
        <v>0.96057180726514046</v>
      </c>
      <c r="M41" s="45">
        <v>23.262830705491901</v>
      </c>
      <c r="N41" s="46">
        <v>23.103377205456798</v>
      </c>
      <c r="O41" s="36">
        <f t="shared" si="5"/>
        <v>23.183103955474351</v>
      </c>
      <c r="P41" s="36">
        <f t="shared" si="6"/>
        <v>6.1831039554743512</v>
      </c>
      <c r="Q41" s="20">
        <f t="shared" si="7"/>
        <v>1.3762592251547417E-2</v>
      </c>
      <c r="R41" s="38">
        <f t="shared" si="8"/>
        <v>143.27499669942549</v>
      </c>
      <c r="T41" s="18"/>
      <c r="U41" s="1"/>
      <c r="V41" s="19"/>
      <c r="W41" s="1"/>
      <c r="X41" s="1"/>
      <c r="Y41" s="1"/>
      <c r="Z41" s="1"/>
      <c r="AA41" s="1"/>
    </row>
    <row r="42" spans="2:29" ht="15" customHeight="1">
      <c r="B42" s="6" t="s">
        <v>39</v>
      </c>
      <c r="D42" s="19">
        <v>15.924303067277901</v>
      </c>
      <c r="E42" s="28">
        <v>16.868854738794202</v>
      </c>
      <c r="F42" s="28">
        <v>17.304319723388399</v>
      </c>
      <c r="G42" s="28">
        <v>17.648102723505499</v>
      </c>
      <c r="H42" s="40">
        <f t="shared" si="3"/>
        <v>16.699159176486834</v>
      </c>
      <c r="I42" s="47">
        <v>18.639707128824501</v>
      </c>
      <c r="J42" s="36">
        <f t="shared" si="4"/>
        <v>17.669433152655667</v>
      </c>
      <c r="K42" s="18">
        <f t="shared" si="0"/>
        <v>0.66943315265566739</v>
      </c>
      <c r="L42" s="20">
        <f t="shared" si="1"/>
        <v>0.62875368148761934</v>
      </c>
      <c r="M42" s="45">
        <v>22.968033317934101</v>
      </c>
      <c r="N42" s="46">
        <v>22.463519949543201</v>
      </c>
      <c r="O42" s="36">
        <f t="shared" si="5"/>
        <v>22.715776633738649</v>
      </c>
      <c r="P42" s="36">
        <f t="shared" si="6"/>
        <v>5.7157766337386491</v>
      </c>
      <c r="Q42" s="20">
        <f t="shared" si="7"/>
        <v>1.9027414746266486E-2</v>
      </c>
      <c r="R42" s="38">
        <f t="shared" si="8"/>
        <v>302.62112662701202</v>
      </c>
      <c r="T42" s="19"/>
      <c r="U42" s="1"/>
      <c r="V42" s="19"/>
      <c r="W42" s="1"/>
      <c r="X42" s="1"/>
      <c r="Y42" s="1"/>
      <c r="Z42" s="1"/>
      <c r="AA42" s="1"/>
    </row>
    <row r="43" spans="2:29" ht="15" customHeight="1">
      <c r="B43" s="6" t="s">
        <v>40</v>
      </c>
      <c r="C43" s="21" t="s">
        <v>89</v>
      </c>
      <c r="D43" s="19">
        <v>14.2470846557346</v>
      </c>
      <c r="E43" s="28">
        <v>15.5424583888518</v>
      </c>
      <c r="F43" s="28">
        <v>15.7326151964325</v>
      </c>
      <c r="G43" s="28">
        <v>15.6721101575927</v>
      </c>
      <c r="H43" s="40">
        <f t="shared" si="3"/>
        <v>15.1740527470063</v>
      </c>
      <c r="I43" s="47">
        <v>18.9791960891794</v>
      </c>
      <c r="J43" s="36">
        <f t="shared" si="4"/>
        <v>17.076624418092848</v>
      </c>
      <c r="K43" s="18">
        <f t="shared" si="0"/>
        <v>7.6624418092848146E-2</v>
      </c>
      <c r="L43" s="20">
        <f t="shared" si="1"/>
        <v>0.94827380047286924</v>
      </c>
      <c r="M43" s="45">
        <v>23.794630888553399</v>
      </c>
      <c r="N43" s="46">
        <v>22.385343193789101</v>
      </c>
      <c r="O43" s="36">
        <f t="shared" si="5"/>
        <v>23.089987041171248</v>
      </c>
      <c r="P43" s="36">
        <f t="shared" si="6"/>
        <v>6.0899870411712484</v>
      </c>
      <c r="Q43" s="20">
        <f t="shared" si="7"/>
        <v>1.4680174818720998E-2</v>
      </c>
      <c r="R43" s="38">
        <f t="shared" si="8"/>
        <v>154.80945283314307</v>
      </c>
      <c r="S43" s="18">
        <f>AVERAGE(R43:R47)</f>
        <v>220.02885271899927</v>
      </c>
      <c r="T43" s="19">
        <f>STDEV(R43:R47)/2.25</f>
        <v>27.432343832833226</v>
      </c>
      <c r="U43" s="1"/>
      <c r="V43" s="19"/>
      <c r="W43" s="1"/>
      <c r="X43" s="1"/>
      <c r="Y43" s="1"/>
      <c r="Z43" s="1"/>
      <c r="AA43" s="1"/>
    </row>
    <row r="44" spans="2:29" ht="15" customHeight="1">
      <c r="B44" s="6" t="s">
        <v>41</v>
      </c>
      <c r="D44" s="19">
        <v>14.8581607717522</v>
      </c>
      <c r="E44" s="28">
        <v>16.636833159858899</v>
      </c>
      <c r="F44" s="28">
        <v>17.0716457176853</v>
      </c>
      <c r="G44" s="28">
        <v>17.131734633647</v>
      </c>
      <c r="H44" s="40">
        <f t="shared" si="3"/>
        <v>16.188879883098799</v>
      </c>
      <c r="I44" s="47">
        <v>18.969323531115499</v>
      </c>
      <c r="J44" s="36">
        <f t="shared" si="4"/>
        <v>17.579101707107149</v>
      </c>
      <c r="K44" s="18">
        <f t="shared" si="0"/>
        <v>0.57910170710714937</v>
      </c>
      <c r="L44" s="20">
        <f t="shared" si="1"/>
        <v>0.66938043684738469</v>
      </c>
      <c r="M44" s="45">
        <v>24.3198470184001</v>
      </c>
      <c r="N44" s="46">
        <v>22.5915426575501</v>
      </c>
      <c r="O44" s="36">
        <f t="shared" si="5"/>
        <v>23.455694837975102</v>
      </c>
      <c r="P44" s="36">
        <f t="shared" si="6"/>
        <v>6.455694837975102</v>
      </c>
      <c r="Q44" s="20">
        <f t="shared" si="7"/>
        <v>1.1393107912367566E-2</v>
      </c>
      <c r="R44" s="38">
        <f t="shared" si="8"/>
        <v>170.20377778033475</v>
      </c>
      <c r="T44" s="19"/>
      <c r="U44" s="1"/>
      <c r="V44" s="18"/>
      <c r="W44" s="1"/>
      <c r="X44" s="1"/>
      <c r="Y44" s="1"/>
      <c r="Z44" s="1"/>
      <c r="AA44" s="1"/>
    </row>
    <row r="45" spans="2:29" ht="15" customHeight="1">
      <c r="B45" s="6" t="s">
        <v>42</v>
      </c>
      <c r="D45" s="19">
        <v>15.8783001411014</v>
      </c>
      <c r="E45" s="28">
        <v>17.177008243027199</v>
      </c>
      <c r="F45" s="28">
        <v>17.764998685249601</v>
      </c>
      <c r="G45" s="28">
        <v>17.7285010026233</v>
      </c>
      <c r="H45" s="40">
        <f t="shared" si="3"/>
        <v>16.940102356459402</v>
      </c>
      <c r="I45" s="47">
        <v>18.753778890804401</v>
      </c>
      <c r="J45" s="36">
        <f t="shared" si="4"/>
        <v>17.846940623631902</v>
      </c>
      <c r="K45" s="18">
        <f t="shared" si="0"/>
        <v>0.8469406236319017</v>
      </c>
      <c r="L45" s="20">
        <f t="shared" si="1"/>
        <v>0.55596245979122139</v>
      </c>
      <c r="M45" s="45">
        <v>23.405571786896299</v>
      </c>
      <c r="N45" s="46">
        <v>22.483811989253599</v>
      </c>
      <c r="O45" s="36">
        <f t="shared" si="5"/>
        <v>22.944691888074949</v>
      </c>
      <c r="P45" s="36">
        <f t="shared" si="6"/>
        <v>5.9446918880749493</v>
      </c>
      <c r="Q45" s="20">
        <f t="shared" si="7"/>
        <v>1.6235640514403245E-2</v>
      </c>
      <c r="R45" s="38">
        <f t="shared" si="8"/>
        <v>292.02764014858411</v>
      </c>
      <c r="T45" s="19"/>
      <c r="U45" s="1"/>
      <c r="V45" s="19"/>
      <c r="W45" s="1"/>
      <c r="X45" s="1"/>
      <c r="Y45" s="1"/>
      <c r="Z45" s="1"/>
      <c r="AA45" s="1"/>
    </row>
    <row r="46" spans="2:29" ht="15" customHeight="1">
      <c r="B46" s="6" t="s">
        <v>43</v>
      </c>
      <c r="D46" s="19">
        <v>14.319041725641499</v>
      </c>
      <c r="E46" s="28">
        <v>16.8029193061158</v>
      </c>
      <c r="F46" s="28">
        <v>17.480835738382201</v>
      </c>
      <c r="G46" s="28">
        <v>17.570447252425801</v>
      </c>
      <c r="H46" s="40">
        <f t="shared" si="3"/>
        <v>16.20093225671317</v>
      </c>
      <c r="I46" s="47">
        <v>18.943923711012001</v>
      </c>
      <c r="J46" s="36">
        <f t="shared" si="4"/>
        <v>17.572427983862585</v>
      </c>
      <c r="K46" s="18">
        <f t="shared" ref="K46:K62" si="9">J46-17</f>
        <v>0.57242798386258542</v>
      </c>
      <c r="L46" s="20">
        <f t="shared" ref="L46:L62" si="10">2^(-K46)</f>
        <v>0.67248407835970248</v>
      </c>
      <c r="M46" s="45">
        <v>24.0649280052554</v>
      </c>
      <c r="N46" s="46">
        <v>22.268859136638302</v>
      </c>
      <c r="O46" s="36">
        <f t="shared" si="5"/>
        <v>23.166893570946851</v>
      </c>
      <c r="P46" s="36">
        <f t="shared" si="6"/>
        <v>6.1668935709468506</v>
      </c>
      <c r="Q46" s="20">
        <f t="shared" si="7"/>
        <v>1.3918103286479432E-2</v>
      </c>
      <c r="R46" s="38">
        <f t="shared" si="8"/>
        <v>206.9655436367793</v>
      </c>
      <c r="T46" s="19"/>
      <c r="U46" s="1"/>
      <c r="V46" s="19"/>
      <c r="W46" s="1"/>
      <c r="X46" s="1"/>
      <c r="Y46" s="1"/>
      <c r="Z46" s="1"/>
      <c r="AA46" s="1"/>
    </row>
    <row r="47" spans="2:29" ht="15" customHeight="1">
      <c r="B47" s="6" t="s">
        <v>44</v>
      </c>
      <c r="D47" s="19">
        <v>15.3956875186533</v>
      </c>
      <c r="E47" s="28">
        <v>16.619080744922002</v>
      </c>
      <c r="F47" s="28">
        <v>17.704672594554602</v>
      </c>
      <c r="G47" s="28">
        <v>17.441757715364101</v>
      </c>
      <c r="H47" s="40">
        <f t="shared" si="3"/>
        <v>16.573146952709969</v>
      </c>
      <c r="I47" s="47">
        <v>22.327918806805499</v>
      </c>
      <c r="J47" s="36">
        <f t="shared" si="4"/>
        <v>19.450532879757734</v>
      </c>
      <c r="K47" s="18">
        <f t="shared" si="9"/>
        <v>2.4505328797577342</v>
      </c>
      <c r="L47" s="20">
        <f t="shared" si="10"/>
        <v>0.18294312688849942</v>
      </c>
      <c r="M47" s="45">
        <v>23.240224862060799</v>
      </c>
      <c r="N47" s="46">
        <v>26.017775984272902</v>
      </c>
      <c r="O47" s="36">
        <f t="shared" si="5"/>
        <v>24.62900042316685</v>
      </c>
      <c r="P47" s="36">
        <f t="shared" si="6"/>
        <v>7.6290004231668505</v>
      </c>
      <c r="Q47" s="20">
        <f t="shared" si="7"/>
        <v>5.0517521584209513E-3</v>
      </c>
      <c r="R47" s="38">
        <f t="shared" si="8"/>
        <v>276.13784919615506</v>
      </c>
      <c r="T47" s="19"/>
      <c r="U47" s="1"/>
      <c r="V47" s="19"/>
      <c r="W47" s="1"/>
      <c r="X47" s="1"/>
      <c r="Y47" s="1"/>
      <c r="Z47" s="1"/>
      <c r="AA47" s="1"/>
    </row>
    <row r="48" spans="2:29" ht="15" customHeight="1">
      <c r="B48" s="6" t="s">
        <v>45</v>
      </c>
      <c r="C48" s="6" t="s">
        <v>85</v>
      </c>
      <c r="D48" s="19">
        <v>16.1860932851942</v>
      </c>
      <c r="E48" s="28">
        <v>16.047602707909501</v>
      </c>
      <c r="F48" s="28">
        <v>16.317293362729298</v>
      </c>
      <c r="G48" s="28">
        <v>16.390628918457701</v>
      </c>
      <c r="H48" s="40">
        <f t="shared" si="3"/>
        <v>16.183663118610998</v>
      </c>
      <c r="I48" s="47">
        <v>19.2168882018136</v>
      </c>
      <c r="J48" s="36">
        <f t="shared" si="4"/>
        <v>17.700275660212299</v>
      </c>
      <c r="K48" s="18">
        <f t="shared" si="9"/>
        <v>0.70027566021229859</v>
      </c>
      <c r="L48" s="20">
        <f t="shared" si="10"/>
        <v>0.61545459861952878</v>
      </c>
      <c r="M48" s="45">
        <v>24.141005318458401</v>
      </c>
      <c r="N48" s="46">
        <v>22.4771884501987</v>
      </c>
      <c r="O48" s="36">
        <f t="shared" si="5"/>
        <v>23.30909688432855</v>
      </c>
      <c r="P48" s="36">
        <f t="shared" si="6"/>
        <v>6.3090968843285502</v>
      </c>
      <c r="Q48" s="20">
        <f t="shared" si="7"/>
        <v>1.261166982276051E-2</v>
      </c>
      <c r="R48" s="38">
        <f t="shared" si="8"/>
        <v>204.9163309698005</v>
      </c>
      <c r="S48" s="18">
        <f>AVERAGE(R48:R52)</f>
        <v>304.3070677782647</v>
      </c>
      <c r="T48" s="19">
        <f>STDEV(R48:R52)/2.25</f>
        <v>30.982653839348227</v>
      </c>
      <c r="U48" s="10"/>
      <c r="V48" s="1"/>
      <c r="W48" s="19"/>
      <c r="X48" s="1"/>
      <c r="Y48" s="1"/>
      <c r="Z48" s="1"/>
      <c r="AA48" s="1"/>
    </row>
    <row r="49" spans="1:29" s="11" customFormat="1" ht="15" customHeight="1">
      <c r="A49" s="4"/>
      <c r="B49" s="12" t="s">
        <v>46</v>
      </c>
      <c r="C49" s="12"/>
      <c r="D49" s="19">
        <v>16.137861821505499</v>
      </c>
      <c r="E49" s="28">
        <v>16.349503172623699</v>
      </c>
      <c r="F49" s="28">
        <v>17.752458802375202</v>
      </c>
      <c r="G49" s="28">
        <v>17.610428369514</v>
      </c>
      <c r="H49" s="40">
        <f t="shared" si="3"/>
        <v>16.746607932168132</v>
      </c>
      <c r="I49" s="47">
        <v>19.043821946685</v>
      </c>
      <c r="J49" s="36">
        <f t="shared" si="4"/>
        <v>17.895214939426566</v>
      </c>
      <c r="K49" s="18">
        <f t="shared" si="9"/>
        <v>0.89521493942656605</v>
      </c>
      <c r="L49" s="20">
        <f t="shared" si="10"/>
        <v>0.53766708511471517</v>
      </c>
      <c r="M49" s="45">
        <v>23.0885864753566</v>
      </c>
      <c r="N49" s="45">
        <v>22.513394549149101</v>
      </c>
      <c r="O49" s="36">
        <f t="shared" si="5"/>
        <v>22.800990512252852</v>
      </c>
      <c r="P49" s="36">
        <f t="shared" si="6"/>
        <v>5.8009905122528522</v>
      </c>
      <c r="Q49" s="20">
        <f t="shared" si="7"/>
        <v>1.793609317111269E-2</v>
      </c>
      <c r="R49" s="38">
        <f t="shared" si="8"/>
        <v>333.59105788084264</v>
      </c>
      <c r="S49" s="13"/>
      <c r="T49" s="19"/>
      <c r="U49" s="15"/>
      <c r="W49" s="19"/>
    </row>
    <row r="50" spans="1:29" s="11" customFormat="1" ht="15" customHeight="1">
      <c r="A50" s="4"/>
      <c r="B50" s="12" t="s">
        <v>47</v>
      </c>
      <c r="C50" s="6"/>
      <c r="D50" s="19">
        <v>17.0440704044724</v>
      </c>
      <c r="E50" s="28">
        <v>17.308525449674001</v>
      </c>
      <c r="F50" s="28">
        <v>18.081447300018301</v>
      </c>
      <c r="G50" s="28">
        <v>17.7819136509411</v>
      </c>
      <c r="H50" s="40">
        <v>17</v>
      </c>
      <c r="I50" s="47">
        <v>18.881789279441499</v>
      </c>
      <c r="J50" s="36">
        <f t="shared" si="4"/>
        <v>17.940894639720749</v>
      </c>
      <c r="K50" s="18">
        <f t="shared" si="9"/>
        <v>0.94089463972074938</v>
      </c>
      <c r="L50" s="20">
        <f t="shared" si="10"/>
        <v>0.52090975524848548</v>
      </c>
      <c r="M50" s="45">
        <v>23.0663020186933</v>
      </c>
      <c r="N50" s="45">
        <v>22.164562442371199</v>
      </c>
      <c r="O50" s="36">
        <f t="shared" si="5"/>
        <v>22.615432230532249</v>
      </c>
      <c r="P50" s="36">
        <f t="shared" si="6"/>
        <v>5.6154322305322495</v>
      </c>
      <c r="Q50" s="20">
        <f t="shared" si="7"/>
        <v>2.0397947045533583E-2</v>
      </c>
      <c r="R50" s="38">
        <f t="shared" si="8"/>
        <v>391.58312625194191</v>
      </c>
      <c r="S50" s="13"/>
      <c r="T50" s="19"/>
      <c r="U50" s="15"/>
      <c r="W50" s="19"/>
    </row>
    <row r="51" spans="1:29" s="11" customFormat="1" ht="15" customHeight="1">
      <c r="A51" s="4"/>
      <c r="B51" s="12" t="s">
        <v>48</v>
      </c>
      <c r="C51" s="12"/>
      <c r="D51" s="19">
        <v>15.8891826990259</v>
      </c>
      <c r="E51" s="28">
        <v>15.6996053908794</v>
      </c>
      <c r="F51" s="28">
        <v>15.996479936167001</v>
      </c>
      <c r="G51" s="28">
        <v>15.9629169431192</v>
      </c>
      <c r="H51" s="40">
        <f t="shared" si="3"/>
        <v>15.861756008690767</v>
      </c>
      <c r="I51" s="47">
        <v>18.852169176782699</v>
      </c>
      <c r="J51" s="36">
        <f t="shared" si="4"/>
        <v>17.356962592736732</v>
      </c>
      <c r="K51" s="18">
        <f t="shared" si="9"/>
        <v>0.35696259273673192</v>
      </c>
      <c r="L51" s="20">
        <f t="shared" si="10"/>
        <v>0.78080673767908815</v>
      </c>
      <c r="M51" s="45">
        <v>23.026911380362101</v>
      </c>
      <c r="N51" s="45">
        <v>22.0656677909544</v>
      </c>
      <c r="O51" s="36">
        <f t="shared" si="5"/>
        <v>22.546289585658251</v>
      </c>
      <c r="P51" s="36">
        <f t="shared" si="6"/>
        <v>5.5462895856582506</v>
      </c>
      <c r="Q51" s="20">
        <f t="shared" si="7"/>
        <v>2.1399344487087274E-2</v>
      </c>
      <c r="R51" s="38">
        <f t="shared" si="8"/>
        <v>274.0671084716281</v>
      </c>
      <c r="S51" s="13"/>
      <c r="T51" s="19"/>
      <c r="U51" s="15"/>
      <c r="W51" s="18"/>
    </row>
    <row r="52" spans="1:29" s="11" customFormat="1" ht="15" customHeight="1">
      <c r="A52" s="4"/>
      <c r="B52" s="12" t="s">
        <v>49</v>
      </c>
      <c r="C52" s="12"/>
      <c r="D52" s="19">
        <v>16.098844189456099</v>
      </c>
      <c r="E52" s="28">
        <v>16.8703541918082</v>
      </c>
      <c r="F52" s="28">
        <v>16.403105533988899</v>
      </c>
      <c r="G52" s="28">
        <v>17.4243719238242</v>
      </c>
      <c r="H52" s="40">
        <f t="shared" si="3"/>
        <v>16.457434638417734</v>
      </c>
      <c r="I52" s="47">
        <v>18.1537346013499</v>
      </c>
      <c r="J52" s="36">
        <f t="shared" si="4"/>
        <v>17.305584619883817</v>
      </c>
      <c r="K52" s="18">
        <f t="shared" si="9"/>
        <v>0.3055846198838168</v>
      </c>
      <c r="L52" s="20">
        <f t="shared" si="10"/>
        <v>0.80911427465114183</v>
      </c>
      <c r="M52" s="45">
        <v>23.1204270401653</v>
      </c>
      <c r="N52" s="45">
        <v>21.446052913417901</v>
      </c>
      <c r="O52" s="36">
        <f t="shared" si="5"/>
        <v>22.283239976791599</v>
      </c>
      <c r="P52" s="36">
        <f t="shared" si="6"/>
        <v>5.2832399767915987</v>
      </c>
      <c r="Q52" s="20">
        <f t="shared" si="7"/>
        <v>2.5679483991924042E-2</v>
      </c>
      <c r="R52" s="38">
        <f t="shared" si="8"/>
        <v>317.37771531711047</v>
      </c>
      <c r="S52" s="13"/>
      <c r="T52" s="19"/>
      <c r="U52" s="15"/>
      <c r="W52" s="19"/>
    </row>
    <row r="53" spans="1:29" s="11" customFormat="1" ht="15" customHeight="1">
      <c r="A53" s="4"/>
      <c r="B53" s="12" t="s">
        <v>50</v>
      </c>
      <c r="C53" s="21" t="s">
        <v>92</v>
      </c>
      <c r="D53" s="19">
        <v>16.9715087556493</v>
      </c>
      <c r="E53" s="28">
        <v>17.031393704264701</v>
      </c>
      <c r="F53" s="28">
        <v>17.749271915068402</v>
      </c>
      <c r="G53" s="28">
        <v>18.078991645606099</v>
      </c>
      <c r="H53" s="40">
        <f t="shared" si="3"/>
        <v>17.250724791660801</v>
      </c>
      <c r="I53" s="47">
        <v>17.789733125645899</v>
      </c>
      <c r="J53" s="36">
        <f t="shared" si="4"/>
        <v>17.520228958653348</v>
      </c>
      <c r="K53" s="18">
        <f t="shared" si="9"/>
        <v>0.52022895865334817</v>
      </c>
      <c r="L53" s="20">
        <f t="shared" si="10"/>
        <v>0.6972611676207866</v>
      </c>
      <c r="M53" s="45">
        <v>22.834831116718199</v>
      </c>
      <c r="N53" s="45">
        <v>22.001704144734301</v>
      </c>
      <c r="O53" s="36">
        <f t="shared" si="5"/>
        <v>22.418267630726248</v>
      </c>
      <c r="P53" s="36">
        <f t="shared" si="6"/>
        <v>5.4182676307262483</v>
      </c>
      <c r="Q53" s="20">
        <f t="shared" si="7"/>
        <v>2.3385083158311015E-2</v>
      </c>
      <c r="R53" s="38">
        <f t="shared" si="8"/>
        <v>335.38484923957878</v>
      </c>
      <c r="S53" s="18">
        <f>AVERAGE(R53:R57)</f>
        <v>367.50630471238048</v>
      </c>
      <c r="T53" s="19">
        <f>STDEV(R53:R57)/2.25</f>
        <v>59.950249485548738</v>
      </c>
      <c r="U53" s="15"/>
      <c r="W53" s="19"/>
    </row>
    <row r="54" spans="1:29" s="11" customFormat="1" ht="15" customHeight="1">
      <c r="A54" s="4"/>
      <c r="B54" s="12" t="s">
        <v>51</v>
      </c>
      <c r="C54" s="6"/>
      <c r="D54" s="19">
        <v>17.635841226254801</v>
      </c>
      <c r="E54" s="27">
        <v>17.4460223246952</v>
      </c>
      <c r="F54" s="28">
        <v>18.281921201396099</v>
      </c>
      <c r="G54" s="28">
        <v>18.509457121424798</v>
      </c>
      <c r="H54" s="40">
        <f t="shared" si="3"/>
        <v>17.787928250782034</v>
      </c>
      <c r="I54" s="47">
        <v>17.681380258689899</v>
      </c>
      <c r="J54" s="36">
        <f t="shared" si="4"/>
        <v>17.734654254735965</v>
      </c>
      <c r="K54" s="18">
        <f t="shared" si="9"/>
        <v>0.73465425473596468</v>
      </c>
      <c r="L54" s="20">
        <f t="shared" si="10"/>
        <v>0.60096202947280586</v>
      </c>
      <c r="M54" s="45">
        <v>22.414797199815801</v>
      </c>
      <c r="N54" s="45">
        <v>21.472630614693799</v>
      </c>
      <c r="O54" s="36">
        <f t="shared" si="5"/>
        <v>21.9437139072548</v>
      </c>
      <c r="P54" s="36">
        <f t="shared" si="6"/>
        <v>4.9437139072548</v>
      </c>
      <c r="Q54" s="20">
        <f t="shared" si="7"/>
        <v>3.2493300274131956E-2</v>
      </c>
      <c r="R54" s="38">
        <f t="shared" si="8"/>
        <v>540.68807479628481</v>
      </c>
      <c r="S54" s="8"/>
      <c r="T54" s="19"/>
      <c r="U54" s="15"/>
      <c r="W54" s="19"/>
    </row>
    <row r="55" spans="1:29" s="11" customFormat="1" ht="15" customHeight="1">
      <c r="A55" s="4"/>
      <c r="B55" s="12" t="s">
        <v>52</v>
      </c>
      <c r="C55" s="6"/>
      <c r="D55" s="19">
        <v>15.722665621342401</v>
      </c>
      <c r="E55" s="28">
        <v>15.9014801526498</v>
      </c>
      <c r="F55" s="28">
        <v>16.260509674679401</v>
      </c>
      <c r="G55" s="28">
        <v>16.4878316623392</v>
      </c>
      <c r="H55" s="40">
        <f t="shared" si="3"/>
        <v>15.961551816223867</v>
      </c>
      <c r="I55" s="47">
        <v>18.374182455042</v>
      </c>
      <c r="J55" s="36">
        <f t="shared" si="4"/>
        <v>17.167867135632932</v>
      </c>
      <c r="K55" s="18">
        <f t="shared" si="9"/>
        <v>0.16786713563293176</v>
      </c>
      <c r="L55" s="20">
        <f t="shared" si="10"/>
        <v>0.89015770816145368</v>
      </c>
      <c r="M55" s="45">
        <v>23.530559537497101</v>
      </c>
      <c r="N55" s="45">
        <v>22.463358987865099</v>
      </c>
      <c r="O55" s="36">
        <f t="shared" si="5"/>
        <v>22.996959262681102</v>
      </c>
      <c r="P55" s="36">
        <f t="shared" si="6"/>
        <v>5.9969592626811021</v>
      </c>
      <c r="Q55" s="20">
        <f t="shared" si="7"/>
        <v>1.5657967206485338E-2</v>
      </c>
      <c r="R55" s="38">
        <f t="shared" si="8"/>
        <v>175.9010461059261</v>
      </c>
      <c r="S55" s="8"/>
      <c r="T55" s="19"/>
      <c r="U55" s="8"/>
      <c r="V55" s="8"/>
      <c r="W55" s="8"/>
      <c r="X55" s="19"/>
      <c r="Y55" s="8"/>
      <c r="Z55" s="14"/>
      <c r="AA55" s="15"/>
      <c r="AC55" s="19"/>
    </row>
    <row r="56" spans="1:29" ht="15" customHeight="1">
      <c r="B56" s="6" t="s">
        <v>53</v>
      </c>
      <c r="D56" s="19">
        <v>17.348202855451799</v>
      </c>
      <c r="E56" s="27">
        <v>17.122727010396599</v>
      </c>
      <c r="F56" s="28">
        <v>17.684843330542499</v>
      </c>
      <c r="G56" s="28">
        <v>18.0766476102173</v>
      </c>
      <c r="H56" s="40">
        <f t="shared" si="3"/>
        <v>17.385257732130299</v>
      </c>
      <c r="I56" s="47">
        <v>17.840309633095998</v>
      </c>
      <c r="J56" s="36">
        <f t="shared" si="4"/>
        <v>17.612783682613149</v>
      </c>
      <c r="K56" s="18">
        <f t="shared" si="9"/>
        <v>0.61278368261314853</v>
      </c>
      <c r="L56" s="20">
        <f t="shared" si="10"/>
        <v>0.65393371760009733</v>
      </c>
      <c r="M56" s="45">
        <v>22.638481369825499</v>
      </c>
      <c r="N56" s="45">
        <v>21.625022026146102</v>
      </c>
      <c r="O56" s="36">
        <f t="shared" si="5"/>
        <v>22.131751697985798</v>
      </c>
      <c r="P56" s="36">
        <f t="shared" si="6"/>
        <v>5.1317516979857984</v>
      </c>
      <c r="Q56" s="20">
        <f t="shared" si="7"/>
        <v>2.8522580111291961E-2</v>
      </c>
      <c r="R56" s="38">
        <f t="shared" si="8"/>
        <v>436.16928357767426</v>
      </c>
      <c r="T56" s="19"/>
      <c r="X56" s="19"/>
      <c r="AC56" s="19"/>
    </row>
    <row r="57" spans="1:29" ht="15" customHeight="1">
      <c r="B57" s="6" t="s">
        <v>54</v>
      </c>
      <c r="D57" s="19">
        <v>17.135887012677099</v>
      </c>
      <c r="E57" s="28">
        <v>17.097570677260801</v>
      </c>
      <c r="F57" s="28">
        <v>17.5599304406086</v>
      </c>
      <c r="G57" s="28">
        <v>17.647157529257299</v>
      </c>
      <c r="H57" s="40">
        <f t="shared" si="3"/>
        <v>17.264462710182169</v>
      </c>
      <c r="I57" s="47">
        <v>18.0754485736467</v>
      </c>
      <c r="J57" s="36">
        <f t="shared" si="4"/>
        <v>17.669955641914434</v>
      </c>
      <c r="K57" s="18">
        <f t="shared" si="9"/>
        <v>0.66995564191443435</v>
      </c>
      <c r="L57" s="20">
        <f t="shared" si="10"/>
        <v>0.62852601205321279</v>
      </c>
      <c r="M57" s="45">
        <v>22.987752748176099</v>
      </c>
      <c r="N57" s="45">
        <v>22.0302085694669</v>
      </c>
      <c r="O57" s="36">
        <f t="shared" si="5"/>
        <v>22.5089806588215</v>
      </c>
      <c r="P57" s="36">
        <f t="shared" si="6"/>
        <v>5.5089806588214998</v>
      </c>
      <c r="Q57" s="20">
        <f t="shared" si="7"/>
        <v>2.1959961590223936E-2</v>
      </c>
      <c r="R57" s="38">
        <f t="shared" si="8"/>
        <v>349.38826984243804</v>
      </c>
      <c r="T57" s="19"/>
      <c r="X57" s="19"/>
      <c r="AC57" s="18"/>
    </row>
    <row r="58" spans="1:29" ht="15" customHeight="1">
      <c r="B58" s="6" t="s">
        <v>55</v>
      </c>
      <c r="C58" s="6" t="s">
        <v>85</v>
      </c>
      <c r="D58" s="19">
        <v>16.925120077527499</v>
      </c>
      <c r="E58" s="28">
        <v>16.709776840120199</v>
      </c>
      <c r="F58" s="28">
        <v>17.139494151722499</v>
      </c>
      <c r="G58" s="27">
        <v>17.385541202544001</v>
      </c>
      <c r="H58" s="40">
        <f t="shared" si="3"/>
        <v>16.9247970231234</v>
      </c>
      <c r="I58" s="47">
        <v>17.251069457572001</v>
      </c>
      <c r="J58" s="36">
        <f t="shared" si="4"/>
        <v>17.087933240347702</v>
      </c>
      <c r="K58" s="18">
        <f t="shared" si="9"/>
        <v>8.7933240347702224E-2</v>
      </c>
      <c r="L58" s="20">
        <f t="shared" si="10"/>
        <v>0.94086964455749955</v>
      </c>
      <c r="M58" s="45">
        <v>23.276044085769101</v>
      </c>
      <c r="N58" s="45">
        <v>21.7227583440866</v>
      </c>
      <c r="O58" s="36">
        <f t="shared" si="5"/>
        <v>22.49940121492785</v>
      </c>
      <c r="P58" s="36">
        <f t="shared" si="6"/>
        <v>5.4994012149278504</v>
      </c>
      <c r="Q58" s="20">
        <f t="shared" si="7"/>
        <v>2.2106260127213812E-2</v>
      </c>
      <c r="R58" s="38">
        <f t="shared" si="8"/>
        <v>234.9556100049397</v>
      </c>
      <c r="S58" s="18">
        <f>AVERAGE(R58:R62)</f>
        <v>297.02827732793446</v>
      </c>
      <c r="T58" s="19">
        <f>STDEV(R58:R62)/2.25</f>
        <v>34.783499780122767</v>
      </c>
      <c r="X58" s="19"/>
      <c r="AC58" s="19"/>
    </row>
    <row r="59" spans="1:29" ht="15" customHeight="1">
      <c r="B59" s="6" t="s">
        <v>56</v>
      </c>
      <c r="D59" s="19">
        <v>16.318014446382701</v>
      </c>
      <c r="E59" s="27">
        <v>17.5639890920061</v>
      </c>
      <c r="F59" s="28">
        <v>17.6472091468546</v>
      </c>
      <c r="G59" s="27">
        <v>18.1498494768977</v>
      </c>
      <c r="H59" s="40">
        <f t="shared" si="3"/>
        <v>17.176404228414466</v>
      </c>
      <c r="I59" s="47">
        <v>17.727701347965901</v>
      </c>
      <c r="J59" s="36">
        <f t="shared" si="4"/>
        <v>17.452052788190183</v>
      </c>
      <c r="K59" s="18">
        <f t="shared" si="9"/>
        <v>0.45205278819018346</v>
      </c>
      <c r="L59" s="20">
        <f t="shared" si="10"/>
        <v>0.73100197635917741</v>
      </c>
      <c r="M59" s="46">
        <v>22.868462549210999</v>
      </c>
      <c r="N59" s="45">
        <v>21.997192810998801</v>
      </c>
      <c r="O59" s="36">
        <f t="shared" si="5"/>
        <v>22.4328276801049</v>
      </c>
      <c r="P59" s="36">
        <f t="shared" si="6"/>
        <v>5.4328276801049</v>
      </c>
      <c r="Q59" s="20">
        <f t="shared" si="7"/>
        <v>2.3150261816802627E-2</v>
      </c>
      <c r="R59" s="38">
        <f t="shared" si="8"/>
        <v>316.69219188851764</v>
      </c>
      <c r="T59" s="19"/>
      <c r="AC59" s="18"/>
    </row>
    <row r="60" spans="1:29" ht="15" customHeight="1">
      <c r="B60" s="6" t="s">
        <v>57</v>
      </c>
      <c r="D60" s="19">
        <v>15.747394411278</v>
      </c>
      <c r="E60" s="28">
        <v>15.6495012474204</v>
      </c>
      <c r="F60" s="28">
        <v>15.6495012474204</v>
      </c>
      <c r="G60" s="27">
        <v>16.041811984538501</v>
      </c>
      <c r="H60" s="40">
        <f t="shared" si="3"/>
        <v>15.6821323020396</v>
      </c>
      <c r="I60" s="47">
        <v>17.9128333523687</v>
      </c>
      <c r="J60" s="36">
        <f t="shared" si="4"/>
        <v>16.797482827204149</v>
      </c>
      <c r="K60" s="18">
        <f t="shared" si="9"/>
        <v>-0.2025171727958508</v>
      </c>
      <c r="L60" s="20">
        <f t="shared" si="10"/>
        <v>1.1507043203010643</v>
      </c>
      <c r="M60" s="46">
        <v>23.007627220486398</v>
      </c>
      <c r="N60" s="45">
        <v>21.910761833011101</v>
      </c>
      <c r="O60" s="36">
        <f t="shared" si="5"/>
        <v>22.45919452674875</v>
      </c>
      <c r="P60" s="36">
        <f t="shared" si="6"/>
        <v>5.4591945267487496</v>
      </c>
      <c r="Q60" s="20">
        <f t="shared" si="7"/>
        <v>2.273100802451291E-2</v>
      </c>
      <c r="R60" s="38">
        <f t="shared" si="8"/>
        <v>197.53995551668464</v>
      </c>
      <c r="T60" s="19"/>
      <c r="AC60" s="19"/>
    </row>
    <row r="61" spans="1:29" ht="15" customHeight="1">
      <c r="B61" s="6" t="s">
        <v>90</v>
      </c>
      <c r="D61" s="19">
        <v>16.455738510217898</v>
      </c>
      <c r="E61" s="27">
        <v>16.684108552182</v>
      </c>
      <c r="F61" s="28">
        <v>16.753947067129399</v>
      </c>
      <c r="G61" s="27">
        <v>16.840931891664798</v>
      </c>
      <c r="H61" s="40">
        <f t="shared" si="3"/>
        <v>16.631264709843098</v>
      </c>
      <c r="I61" s="47">
        <v>18.980415856376698</v>
      </c>
      <c r="J61" s="36">
        <f t="shared" si="4"/>
        <v>17.805840283109898</v>
      </c>
      <c r="K61" s="18">
        <f t="shared" si="9"/>
        <v>0.80584028310989808</v>
      </c>
      <c r="L61" s="20">
        <f t="shared" si="10"/>
        <v>0.57202881086868262</v>
      </c>
      <c r="M61" s="46">
        <v>22.5121270632023</v>
      </c>
      <c r="N61" s="45">
        <v>22.534294372585201</v>
      </c>
      <c r="O61" s="36">
        <f t="shared" si="5"/>
        <v>22.52321071789375</v>
      </c>
      <c r="P61" s="36">
        <f t="shared" si="6"/>
        <v>5.5232107178937504</v>
      </c>
      <c r="Q61" s="20">
        <f t="shared" si="7"/>
        <v>2.1744423682202148E-2</v>
      </c>
      <c r="R61" s="38">
        <f t="shared" si="8"/>
        <v>380.12812063051649</v>
      </c>
      <c r="T61" s="19"/>
    </row>
    <row r="62" spans="1:29" ht="15" customHeight="1">
      <c r="B62" s="6" t="s">
        <v>91</v>
      </c>
      <c r="D62" s="19">
        <v>16.940018226681001</v>
      </c>
      <c r="E62" s="27">
        <v>16.600928572152799</v>
      </c>
      <c r="F62" s="27">
        <v>17.067340190542101</v>
      </c>
      <c r="G62" s="27">
        <v>17.7513739991576</v>
      </c>
      <c r="H62" s="40">
        <f t="shared" si="3"/>
        <v>16.869428996458634</v>
      </c>
      <c r="I62" s="47">
        <v>18.872354353793501</v>
      </c>
      <c r="J62" s="36">
        <f t="shared" si="4"/>
        <v>17.870891675126067</v>
      </c>
      <c r="K62" s="18">
        <f t="shared" si="9"/>
        <v>0.87089167512606735</v>
      </c>
      <c r="L62" s="20">
        <f t="shared" si="10"/>
        <v>0.54680878438280389</v>
      </c>
      <c r="M62" s="46">
        <v>22.8832301191682</v>
      </c>
      <c r="N62" s="45">
        <v>22.483925732705099</v>
      </c>
      <c r="O62" s="36">
        <f t="shared" si="5"/>
        <v>22.68357792593665</v>
      </c>
      <c r="P62" s="36">
        <f t="shared" si="6"/>
        <v>5.6835779259366497</v>
      </c>
      <c r="Q62" s="20">
        <f t="shared" si="7"/>
        <v>1.945685138094198E-2</v>
      </c>
      <c r="R62" s="38">
        <f t="shared" si="8"/>
        <v>355.82550859901403</v>
      </c>
      <c r="T62" s="19"/>
    </row>
    <row r="63" spans="1:29" ht="15" customHeight="1">
      <c r="M63" s="53"/>
      <c r="N63" s="41">
        <f>AVERAGEA(N3:N62)</f>
        <v>22.913505174267016</v>
      </c>
      <c r="P63" s="37"/>
    </row>
    <row r="64" spans="1:29" ht="15" customHeight="1">
      <c r="M64" s="53"/>
      <c r="P64" s="37"/>
    </row>
    <row r="65" spans="13:16" ht="15" customHeight="1">
      <c r="M65" s="53"/>
      <c r="P65" s="37"/>
    </row>
    <row r="66" spans="13:16" ht="15" customHeight="1">
      <c r="M66" s="53"/>
      <c r="P66" s="37"/>
    </row>
    <row r="67" spans="13:16" ht="15" customHeight="1">
      <c r="M67" s="53"/>
      <c r="P67" s="37"/>
    </row>
    <row r="68" spans="13:16" ht="15" customHeight="1">
      <c r="M68" s="53"/>
      <c r="P68" s="37"/>
    </row>
    <row r="69" spans="13:16" ht="15" customHeight="1">
      <c r="M69" s="53"/>
      <c r="P69" s="37"/>
    </row>
    <row r="70" spans="13:16" ht="15" customHeight="1">
      <c r="M70" s="53"/>
      <c r="P70" s="37"/>
    </row>
    <row r="71" spans="13:16" ht="15" customHeight="1">
      <c r="M71" s="53"/>
      <c r="P71" s="37"/>
    </row>
    <row r="72" spans="13:16" ht="15" customHeight="1">
      <c r="M72" s="53"/>
      <c r="P72" s="37"/>
    </row>
    <row r="73" spans="13:16" ht="15" customHeight="1">
      <c r="M73" s="53"/>
      <c r="P73" s="37"/>
    </row>
    <row r="74" spans="13:16" ht="15" customHeight="1">
      <c r="M74" s="53"/>
      <c r="P74" s="37"/>
    </row>
    <row r="75" spans="13:16" ht="15" customHeight="1">
      <c r="M75" s="53"/>
      <c r="P75" s="37"/>
    </row>
    <row r="76" spans="13:16" ht="15" customHeight="1">
      <c r="M76" s="53"/>
      <c r="P76" s="37"/>
    </row>
    <row r="77" spans="13:16" ht="15" customHeight="1">
      <c r="M77" s="53"/>
      <c r="P77" s="37"/>
    </row>
    <row r="78" spans="13:16" ht="15" customHeight="1">
      <c r="M78" s="53"/>
      <c r="P78" s="37"/>
    </row>
    <row r="79" spans="13:16" ht="15" customHeight="1">
      <c r="M79" s="53"/>
      <c r="P79" s="37"/>
    </row>
    <row r="80" spans="13:16" ht="15" customHeight="1">
      <c r="M80" s="53"/>
      <c r="P80" s="37"/>
    </row>
    <row r="81" spans="13:16" ht="15" customHeight="1">
      <c r="M81" s="53"/>
      <c r="P81" s="37"/>
    </row>
    <row r="82" spans="13:16" ht="15" customHeight="1">
      <c r="M82" s="53"/>
      <c r="P82" s="37"/>
    </row>
    <row r="83" spans="13:16" ht="15" customHeight="1">
      <c r="M83" s="53"/>
      <c r="P83" s="37"/>
    </row>
    <row r="84" spans="13:16" ht="15" customHeight="1">
      <c r="M84" s="53"/>
      <c r="P84" s="37"/>
    </row>
    <row r="85" spans="13:16" ht="15" customHeight="1">
      <c r="M85" s="53"/>
      <c r="P85" s="37"/>
    </row>
    <row r="86" spans="13:16" ht="15" customHeight="1">
      <c r="M86" s="53"/>
      <c r="P86" s="37"/>
    </row>
    <row r="87" spans="13:16" ht="15" customHeight="1">
      <c r="M87" s="53"/>
      <c r="P87" s="37"/>
    </row>
    <row r="88" spans="13:16" ht="15" customHeight="1">
      <c r="M88" s="43"/>
      <c r="P88" s="37"/>
    </row>
    <row r="89" spans="13:16" ht="15" customHeight="1">
      <c r="M89" s="43"/>
      <c r="P89" s="37"/>
    </row>
    <row r="90" spans="13:16" ht="15" customHeight="1">
      <c r="M90" s="43"/>
      <c r="P90" s="36"/>
    </row>
    <row r="91" spans="13:16" ht="15" customHeight="1">
      <c r="M91" s="43"/>
      <c r="P91" s="36"/>
    </row>
    <row r="92" spans="13:16" ht="15" customHeight="1">
      <c r="M92" s="43"/>
      <c r="P92" s="36"/>
    </row>
    <row r="93" spans="13:16" ht="15" customHeight="1">
      <c r="P93" s="36"/>
    </row>
    <row r="97" spans="9:14" ht="15" customHeight="1">
      <c r="I97" s="40"/>
      <c r="N97" s="44"/>
    </row>
    <row r="98" spans="9:14" ht="15" customHeight="1">
      <c r="I98" s="40"/>
      <c r="N98" s="44"/>
    </row>
    <row r="99" spans="9:14" ht="15" customHeight="1">
      <c r="I99" s="40"/>
      <c r="N99" s="44"/>
    </row>
  </sheetData>
  <phoneticPr fontId="18" type="noConversion"/>
  <printOptions headings="1" gridLines="1"/>
  <pageMargins left="0" right="0.28000000000000003" top="0.39" bottom="0" header="0" footer="0"/>
  <pageSetup paperSize="9" scale="50" pageOrder="overThenDown" orientation="portrait" blackAndWhite="1" useFirstPageNumber="1" r:id="rId1"/>
  <headerFooter>
    <oddHeader>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ColWidth="10" defaultRowHeight="15" customHeight="1"/>
  <cols>
    <col min="1" max="1" width="27" style="16" customWidth="1"/>
    <col min="2" max="2" width="46" style="16" customWidth="1"/>
    <col min="3" max="3" width="10" style="16" customWidth="1"/>
    <col min="4" max="16384" width="10" style="16"/>
  </cols>
  <sheetData>
    <row r="1" spans="1:2" ht="15" customHeight="1">
      <c r="A1" s="16" t="s">
        <v>58</v>
      </c>
      <c r="B1" s="16" t="s">
        <v>59</v>
      </c>
    </row>
    <row r="2" spans="1:2" ht="15" customHeight="1">
      <c r="A2" s="16" t="s">
        <v>60</v>
      </c>
      <c r="B2" s="16" t="s">
        <v>61</v>
      </c>
    </row>
    <row r="3" spans="1:2" ht="15" customHeight="1">
      <c r="A3" s="16" t="s">
        <v>62</v>
      </c>
    </row>
    <row r="4" spans="1:2" ht="15" customHeight="1">
      <c r="A4" s="16" t="s">
        <v>63</v>
      </c>
    </row>
    <row r="5" spans="1:2" ht="15" customHeight="1">
      <c r="A5" s="16" t="s">
        <v>64</v>
      </c>
      <c r="B5" s="16" t="s">
        <v>65</v>
      </c>
    </row>
    <row r="6" spans="1:2" ht="15" customHeight="1">
      <c r="A6" s="16" t="s">
        <v>66</v>
      </c>
      <c r="B6" s="16" t="s">
        <v>67</v>
      </c>
    </row>
    <row r="7" spans="1:2" ht="15" customHeight="1">
      <c r="A7" s="16" t="s">
        <v>68</v>
      </c>
      <c r="B7" s="17">
        <v>25</v>
      </c>
    </row>
    <row r="8" spans="1:2" ht="15" customHeight="1">
      <c r="A8" s="16" t="s">
        <v>69</v>
      </c>
      <c r="B8" s="17">
        <v>105</v>
      </c>
    </row>
    <row r="9" spans="1:2" ht="15" customHeight="1">
      <c r="A9" s="16" t="s">
        <v>70</v>
      </c>
      <c r="B9" s="16" t="s">
        <v>71</v>
      </c>
    </row>
    <row r="10" spans="1:2" ht="15" customHeight="1">
      <c r="A10" s="16" t="s">
        <v>72</v>
      </c>
      <c r="B10" s="16" t="s">
        <v>73</v>
      </c>
    </row>
    <row r="11" spans="1:2" ht="15" customHeight="1">
      <c r="A11" s="16" t="s">
        <v>74</v>
      </c>
      <c r="B11" s="16" t="s">
        <v>75</v>
      </c>
    </row>
    <row r="12" spans="1:2" ht="15" customHeight="1">
      <c r="A12" s="16" t="s">
        <v>76</v>
      </c>
      <c r="B12" s="16" t="s">
        <v>77</v>
      </c>
    </row>
    <row r="13" spans="1:2" ht="15" customHeight="1">
      <c r="A13" s="16" t="s">
        <v>78</v>
      </c>
      <c r="B13" s="16" t="s">
        <v>79</v>
      </c>
    </row>
  </sheetData>
  <phoneticPr fontId="18" type="noConversion"/>
  <printOptions headings="1" gridLines="1"/>
  <pageMargins left="0" right="0" top="0" bottom="0" header="0" footer="0"/>
  <pageSetup paperSize="0" pageOrder="overThenDown" orientation="portrait" blackAndWhite="1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</vt:lpstr>
      <vt:lpstr>Run Information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Liu</dc:creator>
  <cp:lastModifiedBy>Lenovo User</cp:lastModifiedBy>
  <cp:lastPrinted>2014-11-26T03:38:33Z</cp:lastPrinted>
  <dcterms:created xsi:type="dcterms:W3CDTF">2014-11-12T07:24:13Z</dcterms:created>
  <dcterms:modified xsi:type="dcterms:W3CDTF">2015-11-04T08:57:42Z</dcterms:modified>
</cp:coreProperties>
</file>