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90" windowWidth="10275" windowHeight="7995" tabRatio="596"/>
  </bookViews>
  <sheets>
    <sheet name="alcohol" sheetId="12" r:id="rId1"/>
    <sheet name="blood glucose" sheetId="5" r:id="rId2"/>
    <sheet name="insulin" sheetId="6" r:id="rId3"/>
    <sheet name="GI ratio" sheetId="7" r:id="rId4"/>
    <sheet name="insulinogenic index" sheetId="9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O15" i="12" l="1"/>
  <c r="I15" i="12"/>
  <c r="J26" i="9"/>
  <c r="I26" i="9"/>
  <c r="H26" i="9"/>
  <c r="G26" i="9"/>
  <c r="F26" i="9"/>
  <c r="E26" i="9"/>
  <c r="D26" i="9"/>
  <c r="C26" i="9"/>
  <c r="U40" i="9" l="1"/>
  <c r="Y28" i="9"/>
  <c r="Y29" i="9"/>
  <c r="X33" i="9"/>
  <c r="Y27" i="9"/>
  <c r="D40" i="9"/>
  <c r="D39" i="9"/>
  <c r="E39" i="9"/>
  <c r="E40" i="9"/>
  <c r="C39" i="9"/>
  <c r="C40" i="9"/>
  <c r="AQ30" i="9"/>
  <c r="AQ29" i="9"/>
  <c r="AQ28" i="9"/>
  <c r="AQ27" i="9"/>
  <c r="AQ26" i="9"/>
  <c r="AQ19" i="9"/>
  <c r="AQ18" i="9"/>
  <c r="AQ17" i="9"/>
  <c r="AQ16" i="9"/>
  <c r="AQ15" i="9"/>
  <c r="AQ9" i="9"/>
  <c r="AQ8" i="9"/>
  <c r="AQ7" i="9"/>
  <c r="AQ6" i="9"/>
  <c r="AQ5" i="9"/>
  <c r="AF30" i="9"/>
  <c r="AF28" i="9"/>
  <c r="AF27" i="9"/>
  <c r="AF26" i="9"/>
  <c r="AF19" i="9"/>
  <c r="AF18" i="9"/>
  <c r="AF17" i="9"/>
  <c r="AF16" i="9"/>
  <c r="AF15" i="9"/>
  <c r="AF8" i="9"/>
  <c r="AF7" i="9"/>
  <c r="AF5" i="9"/>
  <c r="AF4" i="9"/>
  <c r="U30" i="9"/>
  <c r="U29" i="9"/>
  <c r="U28" i="9"/>
  <c r="U27" i="9"/>
  <c r="U26" i="9"/>
  <c r="U19" i="9"/>
  <c r="U18" i="9"/>
  <c r="U17" i="9"/>
  <c r="U16" i="9"/>
  <c r="U15" i="9"/>
  <c r="U8" i="9"/>
  <c r="U7" i="9"/>
  <c r="U6" i="9"/>
  <c r="U5" i="9"/>
  <c r="U4" i="9"/>
  <c r="J30" i="9"/>
  <c r="J29" i="9"/>
  <c r="J28" i="9"/>
  <c r="J27" i="9"/>
  <c r="J19" i="9"/>
  <c r="J18" i="9"/>
  <c r="J17" i="9"/>
  <c r="J16" i="9"/>
  <c r="J15" i="9"/>
  <c r="J7" i="9"/>
  <c r="J6" i="9"/>
  <c r="J5" i="9"/>
  <c r="J4" i="9"/>
  <c r="AD28" i="9"/>
  <c r="AD27" i="9"/>
  <c r="AE28" i="9"/>
  <c r="P40" i="9"/>
  <c r="P39" i="9"/>
  <c r="N40" i="9"/>
  <c r="N39" i="9"/>
  <c r="M40" i="9"/>
  <c r="M39" i="9"/>
  <c r="I4" i="9"/>
  <c r="T19" i="9"/>
  <c r="T18" i="9"/>
  <c r="T17" i="9"/>
  <c r="T16" i="9"/>
  <c r="T15" i="9"/>
  <c r="T21" i="9" s="1"/>
  <c r="T22" i="9" s="1"/>
  <c r="T8" i="9"/>
  <c r="T7" i="9"/>
  <c r="T6" i="9"/>
  <c r="T5" i="9"/>
  <c r="T4" i="9"/>
  <c r="T10" i="9" s="1"/>
  <c r="T11" i="9" s="1"/>
  <c r="I19" i="9"/>
  <c r="I18" i="9"/>
  <c r="I17" i="9"/>
  <c r="I16" i="9"/>
  <c r="I15" i="9"/>
  <c r="I21" i="9" s="1"/>
  <c r="I22" i="9" s="1"/>
  <c r="I8" i="9"/>
  <c r="I7" i="9"/>
  <c r="I6" i="9"/>
  <c r="I5" i="9"/>
  <c r="I10" i="9"/>
  <c r="I11" i="9" s="1"/>
  <c r="AE9" i="9"/>
  <c r="AE5" i="9"/>
  <c r="AP19" i="9"/>
  <c r="AP18" i="9"/>
  <c r="AP17" i="9"/>
  <c r="AP16" i="9"/>
  <c r="AP21" i="9" s="1"/>
  <c r="AP22" i="9" s="1"/>
  <c r="AE19" i="9"/>
  <c r="AE18" i="9"/>
  <c r="AE17" i="9"/>
  <c r="AE21" i="9" s="1"/>
  <c r="AE22" i="9" s="1"/>
  <c r="AE16" i="9"/>
  <c r="AE20" i="9" s="1"/>
  <c r="AE8" i="9"/>
  <c r="AE7" i="9"/>
  <c r="AE10" i="9"/>
  <c r="AE11" i="9" s="1"/>
  <c r="AP9" i="9"/>
  <c r="AP10" i="9"/>
  <c r="AP11" i="9"/>
  <c r="AP5" i="9"/>
  <c r="AP6" i="9"/>
  <c r="AP7" i="9"/>
  <c r="AP8" i="9"/>
  <c r="I19" i="7"/>
  <c r="I18" i="7"/>
  <c r="I17" i="7"/>
  <c r="I16" i="7"/>
  <c r="I15" i="7"/>
  <c r="I21" i="7" s="1"/>
  <c r="I22" i="7" s="1"/>
  <c r="I8" i="7"/>
  <c r="I7" i="7"/>
  <c r="I6" i="7"/>
  <c r="I5" i="7"/>
  <c r="I4" i="7"/>
  <c r="I10" i="7" s="1"/>
  <c r="I11" i="7" s="1"/>
  <c r="K39" i="7"/>
  <c r="K38" i="7"/>
  <c r="J39" i="7"/>
  <c r="I39" i="7"/>
  <c r="J38" i="7"/>
  <c r="I38" i="7"/>
  <c r="AP19" i="7"/>
  <c r="AP18" i="7"/>
  <c r="AP16" i="7"/>
  <c r="AP21" i="7" s="1"/>
  <c r="AP22" i="7" s="1"/>
  <c r="AP15" i="7"/>
  <c r="AP20" i="7" s="1"/>
  <c r="AP8" i="7"/>
  <c r="AP7" i="7"/>
  <c r="AP5" i="7"/>
  <c r="AP10" i="7"/>
  <c r="AP11" i="7" s="1"/>
  <c r="AE5" i="7"/>
  <c r="AE19" i="7"/>
  <c r="AE18" i="7"/>
  <c r="AE17" i="7"/>
  <c r="AE16" i="7"/>
  <c r="AE15" i="7"/>
  <c r="AE21" i="7" s="1"/>
  <c r="AE22" i="7" s="1"/>
  <c r="AE8" i="7"/>
  <c r="AE7" i="7"/>
  <c r="AE4" i="7"/>
  <c r="AE10" i="7" s="1"/>
  <c r="AE11" i="7" s="1"/>
  <c r="T19" i="7"/>
  <c r="T18" i="7"/>
  <c r="T17" i="7"/>
  <c r="T16" i="7"/>
  <c r="T15" i="7"/>
  <c r="T21" i="7" s="1"/>
  <c r="T22" i="7" s="1"/>
  <c r="T9" i="7"/>
  <c r="T10" i="7"/>
  <c r="T11" i="7"/>
  <c r="T5" i="7"/>
  <c r="T6" i="7"/>
  <c r="T7" i="7"/>
  <c r="T8" i="7"/>
  <c r="T4" i="7"/>
  <c r="S15" i="6"/>
  <c r="S16" i="6"/>
  <c r="R16" i="6"/>
  <c r="R15" i="6"/>
  <c r="Q16" i="6"/>
  <c r="Q15" i="6"/>
  <c r="P16" i="6"/>
  <c r="P15" i="6"/>
  <c r="AE6" i="6"/>
  <c r="AE5" i="6"/>
  <c r="AE4" i="6"/>
  <c r="AE3" i="6"/>
  <c r="M16" i="6"/>
  <c r="M15" i="6"/>
  <c r="K16" i="6"/>
  <c r="K15" i="6"/>
  <c r="J16" i="6"/>
  <c r="J15" i="6"/>
  <c r="U7" i="6"/>
  <c r="U6" i="6"/>
  <c r="U5" i="6"/>
  <c r="U4" i="6"/>
  <c r="U3" i="6"/>
  <c r="U9" i="6" s="1"/>
  <c r="U10" i="6" s="1"/>
  <c r="I8" i="6"/>
  <c r="I9" i="6"/>
  <c r="I10" i="6"/>
  <c r="I4" i="6"/>
  <c r="I5" i="6"/>
  <c r="I6" i="6"/>
  <c r="I7" i="6"/>
  <c r="I3" i="6"/>
  <c r="L17" i="5"/>
  <c r="L16" i="5"/>
  <c r="K17" i="5"/>
  <c r="K16" i="5"/>
  <c r="J17" i="5"/>
  <c r="J16" i="5"/>
  <c r="I17" i="5"/>
  <c r="I16" i="5"/>
  <c r="AP7" i="5"/>
  <c r="AP6" i="5"/>
  <c r="AP4" i="5"/>
  <c r="AP9" i="5"/>
  <c r="AP10" i="5" s="1"/>
  <c r="AE7" i="5"/>
  <c r="AE6" i="5"/>
  <c r="AE4" i="5"/>
  <c r="AE9" i="5" s="1"/>
  <c r="AE10" i="5" s="1"/>
  <c r="AE3" i="5"/>
  <c r="U4" i="5"/>
  <c r="U5" i="5"/>
  <c r="U8" i="5" s="1"/>
  <c r="U6" i="5"/>
  <c r="U7" i="5"/>
  <c r="T8" i="5"/>
  <c r="T7" i="5"/>
  <c r="T6" i="5"/>
  <c r="T5" i="5"/>
  <c r="T4" i="5"/>
  <c r="T3" i="5"/>
  <c r="T9" i="5" s="1"/>
  <c r="T10" i="5" s="1"/>
  <c r="I10" i="5"/>
  <c r="I9" i="5"/>
  <c r="I8" i="5"/>
  <c r="I7" i="5"/>
  <c r="I6" i="5"/>
  <c r="I4" i="5"/>
  <c r="I5" i="5"/>
  <c r="I3" i="5"/>
  <c r="I9" i="9" l="1"/>
  <c r="I20" i="9"/>
  <c r="T9" i="9"/>
  <c r="T20" i="9"/>
  <c r="AP20" i="9"/>
  <c r="I20" i="7"/>
  <c r="I9" i="7"/>
  <c r="AP9" i="7"/>
  <c r="T20" i="7"/>
  <c r="AE9" i="7"/>
  <c r="AE20" i="7"/>
  <c r="U8" i="6"/>
  <c r="AP8" i="5"/>
  <c r="AE8" i="5"/>
  <c r="AE27" i="9"/>
  <c r="Y30" i="9" l="1"/>
  <c r="AL9" i="12"/>
  <c r="AL10" i="12" s="1"/>
  <c r="E24" i="12" s="1"/>
  <c r="AK9" i="12"/>
  <c r="AK10" i="12" s="1"/>
  <c r="D24" i="12" s="1"/>
  <c r="AJ9" i="12"/>
  <c r="AJ10" i="12" s="1"/>
  <c r="C24" i="12" s="1"/>
  <c r="AI9" i="12"/>
  <c r="AI10" i="12" s="1"/>
  <c r="B24" i="12" s="1"/>
  <c r="AA9" i="12"/>
  <c r="AA10" i="12" s="1"/>
  <c r="E23" i="12" s="1"/>
  <c r="Z9" i="12"/>
  <c r="Z10" i="12" s="1"/>
  <c r="D23" i="12" s="1"/>
  <c r="Y9" i="12"/>
  <c r="Y10" i="12" s="1"/>
  <c r="C23" i="12" s="1"/>
  <c r="X9" i="12"/>
  <c r="X10" i="12" s="1"/>
  <c r="B23" i="12" s="1"/>
  <c r="P9" i="12"/>
  <c r="P10" i="12" s="1"/>
  <c r="E22" i="12" s="1"/>
  <c r="O9" i="12"/>
  <c r="O10" i="12" s="1"/>
  <c r="D22" i="12" s="1"/>
  <c r="N9" i="12"/>
  <c r="N10" i="12" s="1"/>
  <c r="C22" i="12" s="1"/>
  <c r="M9" i="12"/>
  <c r="M10" i="12" s="1"/>
  <c r="B22" i="12" s="1"/>
  <c r="E9" i="12"/>
  <c r="E10" i="12" s="1"/>
  <c r="E21" i="12" s="1"/>
  <c r="D9" i="12"/>
  <c r="D10" i="12" s="1"/>
  <c r="D21" i="12" s="1"/>
  <c r="C9" i="12"/>
  <c r="C10" i="12" s="1"/>
  <c r="C21" i="12" s="1"/>
  <c r="B9" i="12"/>
  <c r="B10" i="12" s="1"/>
  <c r="B21" i="12" s="1"/>
  <c r="AL8" i="12"/>
  <c r="E18" i="12" s="1"/>
  <c r="AK8" i="12"/>
  <c r="D18" i="12" s="1"/>
  <c r="AJ8" i="12"/>
  <c r="C18" i="12" s="1"/>
  <c r="AI8" i="12"/>
  <c r="B18" i="12" s="1"/>
  <c r="AA8" i="12"/>
  <c r="E17" i="12" s="1"/>
  <c r="Z8" i="12"/>
  <c r="D17" i="12" s="1"/>
  <c r="Y8" i="12"/>
  <c r="C17" i="12" s="1"/>
  <c r="X8" i="12"/>
  <c r="B17" i="12" s="1"/>
  <c r="P8" i="12"/>
  <c r="E16" i="12" s="1"/>
  <c r="O8" i="12"/>
  <c r="D16" i="12" s="1"/>
  <c r="N8" i="12"/>
  <c r="C16" i="12" s="1"/>
  <c r="M8" i="12"/>
  <c r="B16" i="12" s="1"/>
  <c r="E8" i="12"/>
  <c r="E15" i="12" s="1"/>
  <c r="D8" i="12"/>
  <c r="D15" i="12" s="1"/>
  <c r="C8" i="12"/>
  <c r="C15" i="12" s="1"/>
  <c r="B8" i="12"/>
  <c r="B15" i="12" s="1"/>
  <c r="AO7" i="12"/>
  <c r="AN7" i="12"/>
  <c r="AM7" i="12"/>
  <c r="AD7" i="12"/>
  <c r="AC7" i="12"/>
  <c r="AB7" i="12"/>
  <c r="S7" i="12"/>
  <c r="R7" i="12"/>
  <c r="Q7" i="12"/>
  <c r="H7" i="12"/>
  <c r="G7" i="12"/>
  <c r="F7" i="12"/>
  <c r="AO6" i="12"/>
  <c r="AN6" i="12"/>
  <c r="AM6" i="12"/>
  <c r="AD6" i="12"/>
  <c r="AC6" i="12"/>
  <c r="AB6" i="12"/>
  <c r="S6" i="12"/>
  <c r="R6" i="12"/>
  <c r="Q6" i="12"/>
  <c r="H6" i="12"/>
  <c r="G6" i="12"/>
  <c r="F6" i="12"/>
  <c r="AO5" i="12"/>
  <c r="AN5" i="12"/>
  <c r="AM5" i="12"/>
  <c r="AD5" i="12"/>
  <c r="AC5" i="12"/>
  <c r="AB5" i="12"/>
  <c r="S5" i="12"/>
  <c r="R5" i="12"/>
  <c r="Q5" i="12"/>
  <c r="H5" i="12"/>
  <c r="G5" i="12"/>
  <c r="F5" i="12"/>
  <c r="AO4" i="12"/>
  <c r="AN4" i="12"/>
  <c r="AM4" i="12"/>
  <c r="AD4" i="12"/>
  <c r="AC4" i="12"/>
  <c r="AB4" i="12"/>
  <c r="S4" i="12"/>
  <c r="R4" i="12"/>
  <c r="Q4" i="12"/>
  <c r="H4" i="12"/>
  <c r="G4" i="12"/>
  <c r="F4" i="12"/>
  <c r="AO3" i="12"/>
  <c r="AN3" i="12"/>
  <c r="AN9" i="12" s="1"/>
  <c r="AN10" i="12" s="1"/>
  <c r="AM3" i="12"/>
  <c r="AM9" i="12" s="1"/>
  <c r="AM10" i="12" s="1"/>
  <c r="AD3" i="12"/>
  <c r="AC3" i="12"/>
  <c r="AC9" i="12" s="1"/>
  <c r="AC10" i="12" s="1"/>
  <c r="AB3" i="12"/>
  <c r="AB9" i="12" s="1"/>
  <c r="AB10" i="12" s="1"/>
  <c r="S3" i="12"/>
  <c r="R3" i="12"/>
  <c r="Q3" i="12"/>
  <c r="H3" i="12"/>
  <c r="G3" i="12"/>
  <c r="G9" i="12" s="1"/>
  <c r="G10" i="12" s="1"/>
  <c r="F3" i="12"/>
  <c r="J3" i="12" l="1"/>
  <c r="I3" i="12"/>
  <c r="AP4" i="12"/>
  <c r="AP6" i="12"/>
  <c r="AE4" i="12"/>
  <c r="I4" i="12"/>
  <c r="I5" i="12"/>
  <c r="I6" i="12"/>
  <c r="I7" i="12"/>
  <c r="AE6" i="12"/>
  <c r="AQ4" i="12"/>
  <c r="AE5" i="12"/>
  <c r="AQ7" i="12"/>
  <c r="AQ5" i="12"/>
  <c r="AQ6" i="12"/>
  <c r="AE7" i="12"/>
  <c r="AP5" i="12"/>
  <c r="AP7" i="12"/>
  <c r="T4" i="12"/>
  <c r="AF4" i="12"/>
  <c r="T5" i="12"/>
  <c r="T7" i="12"/>
  <c r="AE3" i="12"/>
  <c r="U4" i="12"/>
  <c r="U5" i="12"/>
  <c r="U6" i="12"/>
  <c r="U7" i="12"/>
  <c r="AP3" i="12"/>
  <c r="Q9" i="12"/>
  <c r="Q10" i="12" s="1"/>
  <c r="T3" i="12"/>
  <c r="AF5" i="12"/>
  <c r="T6" i="12"/>
  <c r="AF6" i="12"/>
  <c r="AF7" i="12"/>
  <c r="J4" i="12"/>
  <c r="J5" i="12"/>
  <c r="J6" i="12"/>
  <c r="J7" i="12"/>
  <c r="H8" i="12"/>
  <c r="H9" i="12"/>
  <c r="H10" i="12" s="1"/>
  <c r="AQ3" i="12"/>
  <c r="AO9" i="12"/>
  <c r="AO10" i="12" s="1"/>
  <c r="AO8" i="12"/>
  <c r="AD8" i="12"/>
  <c r="AF3" i="12"/>
  <c r="AD9" i="12"/>
  <c r="AD10" i="12" s="1"/>
  <c r="U3" i="12"/>
  <c r="S9" i="12"/>
  <c r="S10" i="12" s="1"/>
  <c r="S8" i="12"/>
  <c r="F8" i="12"/>
  <c r="Q8" i="12"/>
  <c r="AB8" i="12"/>
  <c r="AM8" i="12"/>
  <c r="F9" i="12"/>
  <c r="F10" i="12" s="1"/>
  <c r="G8" i="12"/>
  <c r="R8" i="12"/>
  <c r="AC8" i="12"/>
  <c r="AN8" i="12"/>
  <c r="R9" i="12"/>
  <c r="R10" i="12" s="1"/>
  <c r="Y8" i="6"/>
  <c r="C17" i="6" s="1"/>
  <c r="I9" i="12" l="1"/>
  <c r="I10" i="12" s="1"/>
  <c r="H16" i="12" s="1"/>
  <c r="T9" i="12"/>
  <c r="T10" i="12" s="1"/>
  <c r="I16" i="12" s="1"/>
  <c r="U8" i="12"/>
  <c r="P15" i="12" s="1"/>
  <c r="AP9" i="12"/>
  <c r="AP10" i="12" s="1"/>
  <c r="K16" i="12" s="1"/>
  <c r="I8" i="12"/>
  <c r="H15" i="12" s="1"/>
  <c r="AE9" i="12"/>
  <c r="AE10" i="12" s="1"/>
  <c r="J16" i="12" s="1"/>
  <c r="AP8" i="12"/>
  <c r="K15" i="12" s="1"/>
  <c r="T8" i="12"/>
  <c r="AE8" i="12"/>
  <c r="J15" i="12" s="1"/>
  <c r="J9" i="12"/>
  <c r="J10" i="12" s="1"/>
  <c r="O16" i="12" s="1"/>
  <c r="J8" i="12"/>
  <c r="AQ9" i="12"/>
  <c r="AQ10" i="12" s="1"/>
  <c r="R16" i="12" s="1"/>
  <c r="AQ8" i="12"/>
  <c r="R15" i="12" s="1"/>
  <c r="U9" i="12"/>
  <c r="U10" i="12" s="1"/>
  <c r="P16" i="12" s="1"/>
  <c r="AF8" i="12"/>
  <c r="Q15" i="12" s="1"/>
  <c r="AF9" i="12"/>
  <c r="AF10" i="12" s="1"/>
  <c r="Q16" i="12" s="1"/>
  <c r="Y20" i="9"/>
  <c r="F4" i="9" l="1"/>
  <c r="AB29" i="9" l="1"/>
  <c r="S27" i="9"/>
  <c r="H15" i="9"/>
  <c r="G15" i="9"/>
  <c r="F15" i="9"/>
  <c r="G3" i="5"/>
  <c r="H3" i="5"/>
  <c r="F3" i="5"/>
  <c r="AK29" i="9"/>
  <c r="G4" i="9"/>
  <c r="H4" i="9"/>
  <c r="Q4" i="9"/>
  <c r="R4" i="9"/>
  <c r="S4" i="9"/>
  <c r="AB4" i="9"/>
  <c r="AC4" i="9"/>
  <c r="AD4" i="9"/>
  <c r="AM4" i="9"/>
  <c r="AM10" i="9" s="1"/>
  <c r="AM11" i="9" s="1"/>
  <c r="AN4" i="9"/>
  <c r="AO4" i="9"/>
  <c r="F5" i="9"/>
  <c r="G5" i="9"/>
  <c r="H5" i="9"/>
  <c r="Q5" i="9"/>
  <c r="R5" i="9"/>
  <c r="S5" i="9"/>
  <c r="AB5" i="9"/>
  <c r="AC5" i="9"/>
  <c r="AD5" i="9"/>
  <c r="AM5" i="9"/>
  <c r="AN5" i="9"/>
  <c r="AO5" i="9"/>
  <c r="F6" i="9"/>
  <c r="G6" i="9"/>
  <c r="H6" i="9"/>
  <c r="Q6" i="9"/>
  <c r="R6" i="9"/>
  <c r="S6" i="9"/>
  <c r="AB6" i="9"/>
  <c r="AC6" i="9"/>
  <c r="AD6" i="9"/>
  <c r="AM6" i="9"/>
  <c r="AN6" i="9"/>
  <c r="AO6" i="9"/>
  <c r="F7" i="9"/>
  <c r="G7" i="9"/>
  <c r="H7" i="9"/>
  <c r="Q7" i="9"/>
  <c r="R7" i="9"/>
  <c r="S7" i="9"/>
  <c r="AB7" i="9"/>
  <c r="AC7" i="9"/>
  <c r="AD7" i="9"/>
  <c r="AM7" i="9"/>
  <c r="AN7" i="9"/>
  <c r="AO7" i="9"/>
  <c r="F8" i="9"/>
  <c r="G8" i="9"/>
  <c r="H8" i="9"/>
  <c r="Q8" i="9"/>
  <c r="R8" i="9"/>
  <c r="S8" i="9"/>
  <c r="AB8" i="9"/>
  <c r="AC8" i="9"/>
  <c r="AD8" i="9"/>
  <c r="AM8" i="9"/>
  <c r="AN8" i="9"/>
  <c r="AO8" i="9"/>
  <c r="B9" i="9"/>
  <c r="C9" i="9"/>
  <c r="D9" i="9"/>
  <c r="E9" i="9"/>
  <c r="M9" i="9"/>
  <c r="N9" i="9"/>
  <c r="O9" i="9"/>
  <c r="P9" i="9"/>
  <c r="X9" i="9"/>
  <c r="Y9" i="9"/>
  <c r="Z9" i="9"/>
  <c r="AA9" i="9"/>
  <c r="AI9" i="9"/>
  <c r="AJ9" i="9"/>
  <c r="AK9" i="9"/>
  <c r="AL9" i="9"/>
  <c r="B10" i="9"/>
  <c r="B11" i="9" s="1"/>
  <c r="C10" i="9"/>
  <c r="C11" i="9" s="1"/>
  <c r="D10" i="9"/>
  <c r="D11" i="9" s="1"/>
  <c r="E10" i="9"/>
  <c r="E11" i="9" s="1"/>
  <c r="M10" i="9"/>
  <c r="M11" i="9" s="1"/>
  <c r="N10" i="9"/>
  <c r="N11" i="9" s="1"/>
  <c r="O10" i="9"/>
  <c r="P10" i="9"/>
  <c r="P11" i="9" s="1"/>
  <c r="X10" i="9"/>
  <c r="X11" i="9" s="1"/>
  <c r="Y10" i="9"/>
  <c r="Y11" i="9" s="1"/>
  <c r="Z10" i="9"/>
  <c r="Z11" i="9" s="1"/>
  <c r="AA10" i="9"/>
  <c r="AA11" i="9" s="1"/>
  <c r="AI10" i="9"/>
  <c r="AI11" i="9" s="1"/>
  <c r="AJ10" i="9"/>
  <c r="AJ11" i="9" s="1"/>
  <c r="AK10" i="9"/>
  <c r="AK11" i="9" s="1"/>
  <c r="AL10" i="9"/>
  <c r="AL11" i="9" s="1"/>
  <c r="O11" i="9"/>
  <c r="Q15" i="9"/>
  <c r="R15" i="9"/>
  <c r="S15" i="9"/>
  <c r="AB15" i="9"/>
  <c r="AC15" i="9"/>
  <c r="AD15" i="9"/>
  <c r="AM15" i="9"/>
  <c r="AN15" i="9"/>
  <c r="AO15" i="9"/>
  <c r="AO21" i="9" s="1"/>
  <c r="AO22" i="9" s="1"/>
  <c r="F16" i="9"/>
  <c r="G16" i="9"/>
  <c r="H16" i="9"/>
  <c r="Q16" i="9"/>
  <c r="R16" i="9"/>
  <c r="S16" i="9"/>
  <c r="AB16" i="9"/>
  <c r="AC16" i="9"/>
  <c r="AD16" i="9"/>
  <c r="AM16" i="9"/>
  <c r="AN16" i="9"/>
  <c r="AO16" i="9"/>
  <c r="F17" i="9"/>
  <c r="G17" i="9"/>
  <c r="H17" i="9"/>
  <c r="Q17" i="9"/>
  <c r="R17" i="9"/>
  <c r="S17" i="9"/>
  <c r="AB17" i="9"/>
  <c r="AC17" i="9"/>
  <c r="AD17" i="9"/>
  <c r="AM17" i="9"/>
  <c r="AN17" i="9"/>
  <c r="AO17" i="9"/>
  <c r="F18" i="9"/>
  <c r="G18" i="9"/>
  <c r="H18" i="9"/>
  <c r="Q18" i="9"/>
  <c r="R18" i="9"/>
  <c r="S18" i="9"/>
  <c r="AB18" i="9"/>
  <c r="AC18" i="9"/>
  <c r="AD18" i="9"/>
  <c r="AM18" i="9"/>
  <c r="AN18" i="9"/>
  <c r="AO18" i="9"/>
  <c r="F19" i="9"/>
  <c r="G19" i="9"/>
  <c r="H19" i="9"/>
  <c r="Q19" i="9"/>
  <c r="R19" i="9"/>
  <c r="S19" i="9"/>
  <c r="AB19" i="9"/>
  <c r="AC19" i="9"/>
  <c r="AD19" i="9"/>
  <c r="AM19" i="9"/>
  <c r="AN19" i="9"/>
  <c r="AO19" i="9"/>
  <c r="B20" i="9"/>
  <c r="C20" i="9"/>
  <c r="D20" i="9"/>
  <c r="E20" i="9"/>
  <c r="F20" i="9"/>
  <c r="M20" i="9"/>
  <c r="N20" i="9"/>
  <c r="O20" i="9"/>
  <c r="P20" i="9"/>
  <c r="S20" i="9"/>
  <c r="X20" i="9"/>
  <c r="Z20" i="9"/>
  <c r="AA20" i="9"/>
  <c r="AI20" i="9"/>
  <c r="AJ20" i="9"/>
  <c r="AK20" i="9"/>
  <c r="AL20" i="9"/>
  <c r="AM20" i="9"/>
  <c r="B21" i="9"/>
  <c r="B22" i="9" s="1"/>
  <c r="C21" i="9"/>
  <c r="C22" i="9" s="1"/>
  <c r="D21" i="9"/>
  <c r="D22" i="9" s="1"/>
  <c r="E21" i="9"/>
  <c r="G21" i="9"/>
  <c r="G22" i="9" s="1"/>
  <c r="M21" i="9"/>
  <c r="M22" i="9" s="1"/>
  <c r="N21" i="9"/>
  <c r="N22" i="9" s="1"/>
  <c r="O21" i="9"/>
  <c r="O22" i="9" s="1"/>
  <c r="P21" i="9"/>
  <c r="P22" i="9" s="1"/>
  <c r="S21" i="9"/>
  <c r="S22" i="9" s="1"/>
  <c r="X21" i="9"/>
  <c r="X22" i="9" s="1"/>
  <c r="Y21" i="9"/>
  <c r="Y22" i="9" s="1"/>
  <c r="Z21" i="9"/>
  <c r="Z22" i="9" s="1"/>
  <c r="AA21" i="9"/>
  <c r="AI21" i="9"/>
  <c r="AI22" i="9" s="1"/>
  <c r="AJ21" i="9"/>
  <c r="AJ22" i="9" s="1"/>
  <c r="AK21" i="9"/>
  <c r="AK22" i="9" s="1"/>
  <c r="AL21" i="9"/>
  <c r="AM21" i="9"/>
  <c r="AM22" i="9" s="1"/>
  <c r="E22" i="9"/>
  <c r="AA22" i="9"/>
  <c r="AL22" i="9"/>
  <c r="N26" i="9"/>
  <c r="Q26" i="9" s="1"/>
  <c r="O26" i="9"/>
  <c r="R26" i="9" s="1"/>
  <c r="P26" i="9"/>
  <c r="S26" i="9" s="1"/>
  <c r="Y26" i="9"/>
  <c r="Z26" i="9"/>
  <c r="AA26" i="9"/>
  <c r="AD26" i="9" s="1"/>
  <c r="AJ26" i="9"/>
  <c r="AK26" i="9"/>
  <c r="AL26" i="9"/>
  <c r="C27" i="9"/>
  <c r="F27" i="9" s="1"/>
  <c r="D27" i="9"/>
  <c r="E27" i="9"/>
  <c r="H27" i="9" s="1"/>
  <c r="N27" i="9"/>
  <c r="Q27" i="9" s="1"/>
  <c r="O27" i="9"/>
  <c r="Z27" i="9"/>
  <c r="AJ27" i="9"/>
  <c r="AN27" i="9" s="1"/>
  <c r="AK27" i="9"/>
  <c r="AL27" i="9"/>
  <c r="C28" i="9"/>
  <c r="F28" i="9" s="1"/>
  <c r="I28" i="9" s="1"/>
  <c r="D28" i="9"/>
  <c r="G28" i="9" s="1"/>
  <c r="E28" i="9"/>
  <c r="H28" i="9" s="1"/>
  <c r="N28" i="9"/>
  <c r="O28" i="9"/>
  <c r="P28" i="9"/>
  <c r="S28" i="9" s="1"/>
  <c r="Z28" i="9"/>
  <c r="AA28" i="9"/>
  <c r="AJ28" i="9"/>
  <c r="AM28" i="9" s="1"/>
  <c r="AK28" i="9"/>
  <c r="AN28" i="9" s="1"/>
  <c r="AL28" i="9"/>
  <c r="C29" i="9"/>
  <c r="D29" i="9"/>
  <c r="E29" i="9"/>
  <c r="H29" i="9" s="1"/>
  <c r="N29" i="9"/>
  <c r="O29" i="9"/>
  <c r="P29" i="9"/>
  <c r="S29" i="9" s="1"/>
  <c r="Z29" i="9"/>
  <c r="AA29" i="9"/>
  <c r="AJ29" i="9"/>
  <c r="AM29" i="9" s="1"/>
  <c r="AL29" i="9"/>
  <c r="AO29" i="9"/>
  <c r="C30" i="9"/>
  <c r="D30" i="9"/>
  <c r="E30" i="9"/>
  <c r="H30" i="9" s="1"/>
  <c r="N30" i="9"/>
  <c r="Q30" i="9" s="1"/>
  <c r="O30" i="9"/>
  <c r="P30" i="9"/>
  <c r="S30" i="9" s="1"/>
  <c r="Z30" i="9"/>
  <c r="AC30" i="9" s="1"/>
  <c r="AA30" i="9"/>
  <c r="AD30" i="9" s="1"/>
  <c r="AJ30" i="9"/>
  <c r="AK30" i="9"/>
  <c r="AL30" i="9"/>
  <c r="AF29" i="9" l="1"/>
  <c r="AF31" i="9" s="1"/>
  <c r="AO20" i="9"/>
  <c r="Q21" i="9"/>
  <c r="Q22" i="9" s="1"/>
  <c r="G20" i="9"/>
  <c r="F21" i="9"/>
  <c r="F22" i="9" s="1"/>
  <c r="C31" i="9"/>
  <c r="Z31" i="9"/>
  <c r="AD21" i="9"/>
  <c r="AD22" i="9" s="1"/>
  <c r="R20" i="9"/>
  <c r="AO30" i="9"/>
  <c r="AD20" i="9"/>
  <c r="Q9" i="9"/>
  <c r="G29" i="9"/>
  <c r="R28" i="9"/>
  <c r="Q20" i="9"/>
  <c r="AN21" i="9"/>
  <c r="AN22" i="9" s="1"/>
  <c r="AN20" i="9"/>
  <c r="G9" i="9"/>
  <c r="H20" i="9"/>
  <c r="AC29" i="9"/>
  <c r="AE29" i="9" s="1"/>
  <c r="N31" i="9"/>
  <c r="G30" i="9"/>
  <c r="R29" i="9"/>
  <c r="T27" i="9"/>
  <c r="AO26" i="9"/>
  <c r="T26" i="9"/>
  <c r="R21" i="9"/>
  <c r="R22" i="9" s="1"/>
  <c r="AC21" i="9"/>
  <c r="AC22" i="9" s="1"/>
  <c r="R9" i="9"/>
  <c r="AN29" i="9"/>
  <c r="AP29" i="9" s="1"/>
  <c r="R27" i="9"/>
  <c r="R30" i="9"/>
  <c r="T30" i="9" s="1"/>
  <c r="AK32" i="9"/>
  <c r="AK33" i="9" s="1"/>
  <c r="Y31" i="9"/>
  <c r="Y32" i="9"/>
  <c r="AB21" i="9"/>
  <c r="AB22" i="9" s="1"/>
  <c r="AC10" i="9"/>
  <c r="AC11" i="9" s="1"/>
  <c r="Q10" i="9"/>
  <c r="Q11" i="9" s="1"/>
  <c r="N32" i="9"/>
  <c r="N33" i="9" s="1"/>
  <c r="AN30" i="9"/>
  <c r="AP28" i="9"/>
  <c r="O31" i="9"/>
  <c r="G27" i="9"/>
  <c r="AN26" i="9"/>
  <c r="AP26" i="9" s="1"/>
  <c r="G10" i="9"/>
  <c r="G11" i="9" s="1"/>
  <c r="AB9" i="9"/>
  <c r="F30" i="9"/>
  <c r="Q29" i="9"/>
  <c r="AC20" i="9"/>
  <c r="AB20" i="9"/>
  <c r="H31" i="9"/>
  <c r="E32" i="9"/>
  <c r="E33" i="9" s="1"/>
  <c r="H32" i="9"/>
  <c r="H33" i="9" s="1"/>
  <c r="AD29" i="9"/>
  <c r="AD31" i="9" s="1"/>
  <c r="AM30" i="9"/>
  <c r="C32" i="9"/>
  <c r="C33" i="9" s="1"/>
  <c r="AL32" i="9"/>
  <c r="AL33" i="9" s="1"/>
  <c r="R10" i="9"/>
  <c r="R11" i="9" s="1"/>
  <c r="AC9" i="9"/>
  <c r="J10" i="9"/>
  <c r="J11" i="9" s="1"/>
  <c r="F29" i="9"/>
  <c r="Q28" i="9"/>
  <c r="T28" i="9" s="1"/>
  <c r="AB30" i="9"/>
  <c r="AM27" i="9"/>
  <c r="AP27" i="9" s="1"/>
  <c r="AB26" i="9"/>
  <c r="AJ31" i="9"/>
  <c r="AM9" i="9"/>
  <c r="AJ32" i="9"/>
  <c r="AJ33" i="9" s="1"/>
  <c r="AO28" i="9"/>
  <c r="H21" i="9"/>
  <c r="H22" i="9" s="1"/>
  <c r="AN9" i="9"/>
  <c r="AC26" i="9"/>
  <c r="S32" i="9"/>
  <c r="S33" i="9" s="1"/>
  <c r="S31" i="9"/>
  <c r="AA32" i="9"/>
  <c r="AA33" i="9" s="1"/>
  <c r="E31" i="9"/>
  <c r="D31" i="9"/>
  <c r="D32" i="9"/>
  <c r="D33" i="9" s="1"/>
  <c r="AO9" i="9"/>
  <c r="AO10" i="9"/>
  <c r="AO11" i="9" s="1"/>
  <c r="AD9" i="9"/>
  <c r="AD10" i="9"/>
  <c r="AD11" i="9" s="1"/>
  <c r="H9" i="9"/>
  <c r="H10" i="9"/>
  <c r="H11" i="9" s="1"/>
  <c r="Z32" i="9"/>
  <c r="Z33" i="9" s="1"/>
  <c r="AK31" i="9"/>
  <c r="AA31" i="9"/>
  <c r="AO27" i="9"/>
  <c r="AB10" i="9"/>
  <c r="AB11" i="9" s="1"/>
  <c r="F10" i="9"/>
  <c r="F11" i="9" s="1"/>
  <c r="F9" i="9"/>
  <c r="J8" i="9"/>
  <c r="AL31" i="9"/>
  <c r="S9" i="9"/>
  <c r="S10" i="9"/>
  <c r="S11" i="9" s="1"/>
  <c r="O32" i="9"/>
  <c r="O33" i="9" s="1"/>
  <c r="P31" i="9"/>
  <c r="P32" i="9"/>
  <c r="P33" i="9" s="1"/>
  <c r="AN10" i="9"/>
  <c r="AN11" i="9" s="1"/>
  <c r="Y33" i="9" l="1"/>
  <c r="AF9" i="9"/>
  <c r="I27" i="9"/>
  <c r="G32" i="9"/>
  <c r="G33" i="9" s="1"/>
  <c r="AN31" i="9"/>
  <c r="R31" i="9"/>
  <c r="AF10" i="9"/>
  <c r="AF11" i="9" s="1"/>
  <c r="G31" i="9"/>
  <c r="I29" i="9"/>
  <c r="AE30" i="9"/>
  <c r="U10" i="9"/>
  <c r="U11" i="9" s="1"/>
  <c r="R32" i="9"/>
  <c r="R33" i="9" s="1"/>
  <c r="AF21" i="9"/>
  <c r="AF22" i="9" s="1"/>
  <c r="AC31" i="9"/>
  <c r="AE26" i="9"/>
  <c r="I30" i="9"/>
  <c r="AD32" i="9"/>
  <c r="AD33" i="9" s="1"/>
  <c r="AN32" i="9"/>
  <c r="AN33" i="9" s="1"/>
  <c r="T29" i="9"/>
  <c r="T32" i="9" s="1"/>
  <c r="T33" i="9" s="1"/>
  <c r="Q32" i="9"/>
  <c r="Q33" i="9" s="1"/>
  <c r="J9" i="9"/>
  <c r="AP30" i="9"/>
  <c r="AP31" i="9" s="1"/>
  <c r="AB32" i="9"/>
  <c r="AB33" i="9" s="1"/>
  <c r="AB31" i="9"/>
  <c r="F32" i="9"/>
  <c r="F33" i="9" s="1"/>
  <c r="AC32" i="9"/>
  <c r="AC33" i="9" s="1"/>
  <c r="AF20" i="9"/>
  <c r="F31" i="9"/>
  <c r="Q31" i="9"/>
  <c r="AQ10" i="9"/>
  <c r="AQ11" i="9" s="1"/>
  <c r="AQ20" i="9"/>
  <c r="AQ21" i="9"/>
  <c r="AQ22" i="9" s="1"/>
  <c r="AO31" i="9"/>
  <c r="AO32" i="9"/>
  <c r="AO33" i="9" s="1"/>
  <c r="U9" i="9"/>
  <c r="AM32" i="9"/>
  <c r="AM33" i="9" s="1"/>
  <c r="AM31" i="9"/>
  <c r="U20" i="9"/>
  <c r="U21" i="9"/>
  <c r="U22" i="9" s="1"/>
  <c r="J20" i="9"/>
  <c r="J21" i="9"/>
  <c r="J22" i="9" s="1"/>
  <c r="J32" i="9" l="1"/>
  <c r="J33" i="9" s="1"/>
  <c r="T40" i="9" s="1"/>
  <c r="T31" i="9"/>
  <c r="J31" i="9"/>
  <c r="T39" i="9" s="1"/>
  <c r="V39" i="9"/>
  <c r="AE32" i="9"/>
  <c r="AE33" i="9" s="1"/>
  <c r="O40" i="9" s="1"/>
  <c r="AE31" i="9"/>
  <c r="O39" i="9" s="1"/>
  <c r="I31" i="9"/>
  <c r="AF32" i="9"/>
  <c r="AF33" i="9" s="1"/>
  <c r="V40" i="9" s="1"/>
  <c r="AP32" i="9"/>
  <c r="U32" i="9"/>
  <c r="U33" i="9" s="1"/>
  <c r="U31" i="9"/>
  <c r="U39" i="9" s="1"/>
  <c r="I32" i="9"/>
  <c r="I33" i="9" s="1"/>
  <c r="AQ32" i="9"/>
  <c r="AQ33" i="9" s="1"/>
  <c r="W40" i="9" s="1"/>
  <c r="AQ31" i="9"/>
  <c r="W39" i="9" s="1"/>
  <c r="AP33" i="9" l="1"/>
  <c r="AL30" i="7"/>
  <c r="AK30" i="7"/>
  <c r="AJ30" i="7"/>
  <c r="AI30" i="7"/>
  <c r="AA30" i="7"/>
  <c r="Z30" i="7"/>
  <c r="Y30" i="7"/>
  <c r="X30" i="7"/>
  <c r="P30" i="7"/>
  <c r="O30" i="7"/>
  <c r="N30" i="7"/>
  <c r="M30" i="7"/>
  <c r="E30" i="7"/>
  <c r="D30" i="7"/>
  <c r="C30" i="7"/>
  <c r="B30" i="7"/>
  <c r="AL29" i="7"/>
  <c r="AK29" i="7"/>
  <c r="AJ29" i="7"/>
  <c r="AI29" i="7"/>
  <c r="AA29" i="7"/>
  <c r="Z29" i="7"/>
  <c r="Y29" i="7"/>
  <c r="X29" i="7"/>
  <c r="P29" i="7"/>
  <c r="O29" i="7"/>
  <c r="N29" i="7"/>
  <c r="M29" i="7"/>
  <c r="E29" i="7"/>
  <c r="D29" i="7"/>
  <c r="C29" i="7"/>
  <c r="B29" i="7"/>
  <c r="AL28" i="7"/>
  <c r="AK28" i="7"/>
  <c r="AJ28" i="7"/>
  <c r="AI28" i="7"/>
  <c r="AA28" i="7"/>
  <c r="Z28" i="7"/>
  <c r="Y28" i="7"/>
  <c r="X28" i="7"/>
  <c r="P28" i="7"/>
  <c r="O28" i="7"/>
  <c r="N28" i="7"/>
  <c r="M28" i="7"/>
  <c r="E28" i="7"/>
  <c r="D28" i="7"/>
  <c r="C28" i="7"/>
  <c r="B28" i="7"/>
  <c r="AL27" i="7"/>
  <c r="AK27" i="7"/>
  <c r="AJ27" i="7"/>
  <c r="AI27" i="7"/>
  <c r="AA27" i="7"/>
  <c r="Z27" i="7"/>
  <c r="Y27" i="7"/>
  <c r="X27" i="7"/>
  <c r="P27" i="7"/>
  <c r="O27" i="7"/>
  <c r="N27" i="7"/>
  <c r="M27" i="7"/>
  <c r="E27" i="7"/>
  <c r="D27" i="7"/>
  <c r="C27" i="7"/>
  <c r="B27" i="7"/>
  <c r="AL26" i="7"/>
  <c r="AK26" i="7"/>
  <c r="AJ26" i="7"/>
  <c r="AI26" i="7"/>
  <c r="AA26" i="7"/>
  <c r="Z26" i="7"/>
  <c r="Y26" i="7"/>
  <c r="X26" i="7"/>
  <c r="P26" i="7"/>
  <c r="O26" i="7"/>
  <c r="N26" i="7"/>
  <c r="M26" i="7"/>
  <c r="E26" i="7"/>
  <c r="D26" i="7"/>
  <c r="C26" i="7"/>
  <c r="B26" i="7"/>
  <c r="AL21" i="7"/>
  <c r="AL22" i="7" s="1"/>
  <c r="AK21" i="7"/>
  <c r="AK22" i="7" s="1"/>
  <c r="AJ21" i="7"/>
  <c r="AJ22" i="7" s="1"/>
  <c r="AI21" i="7"/>
  <c r="AI22" i="7" s="1"/>
  <c r="AA21" i="7"/>
  <c r="AA22" i="7" s="1"/>
  <c r="Z21" i="7"/>
  <c r="Z22" i="7" s="1"/>
  <c r="Y21" i="7"/>
  <c r="Y22" i="7" s="1"/>
  <c r="X21" i="7"/>
  <c r="X22" i="7" s="1"/>
  <c r="P21" i="7"/>
  <c r="P22" i="7" s="1"/>
  <c r="O21" i="7"/>
  <c r="O22" i="7" s="1"/>
  <c r="N21" i="7"/>
  <c r="N22" i="7" s="1"/>
  <c r="M21" i="7"/>
  <c r="M22" i="7" s="1"/>
  <c r="E21" i="7"/>
  <c r="E22" i="7" s="1"/>
  <c r="D21" i="7"/>
  <c r="D22" i="7" s="1"/>
  <c r="C21" i="7"/>
  <c r="C22" i="7" s="1"/>
  <c r="B21" i="7"/>
  <c r="B22" i="7" s="1"/>
  <c r="AL20" i="7"/>
  <c r="AK20" i="7"/>
  <c r="AJ20" i="7"/>
  <c r="AI20" i="7"/>
  <c r="AA20" i="7"/>
  <c r="Z20" i="7"/>
  <c r="Y20" i="7"/>
  <c r="X20" i="7"/>
  <c r="P20" i="7"/>
  <c r="O20" i="7"/>
  <c r="N20" i="7"/>
  <c r="M20" i="7"/>
  <c r="E20" i="7"/>
  <c r="D20" i="7"/>
  <c r="C20" i="7"/>
  <c r="B20" i="7"/>
  <c r="AO19" i="7"/>
  <c r="AN19" i="7"/>
  <c r="AM19" i="7"/>
  <c r="AD19" i="7"/>
  <c r="AC19" i="7"/>
  <c r="AB19" i="7"/>
  <c r="S19" i="7"/>
  <c r="R19" i="7"/>
  <c r="Q19" i="7"/>
  <c r="H19" i="7"/>
  <c r="G19" i="7"/>
  <c r="F19" i="7"/>
  <c r="AO18" i="7"/>
  <c r="AN18" i="7"/>
  <c r="AM18" i="7"/>
  <c r="AD18" i="7"/>
  <c r="AC18" i="7"/>
  <c r="AB18" i="7"/>
  <c r="S18" i="7"/>
  <c r="R18" i="7"/>
  <c r="Q18" i="7"/>
  <c r="H18" i="7"/>
  <c r="G18" i="7"/>
  <c r="F18" i="7"/>
  <c r="AO17" i="7"/>
  <c r="AN17" i="7"/>
  <c r="AM17" i="7"/>
  <c r="AD17" i="7"/>
  <c r="AC17" i="7"/>
  <c r="AB17" i="7"/>
  <c r="S17" i="7"/>
  <c r="R17" i="7"/>
  <c r="Q17" i="7"/>
  <c r="H17" i="7"/>
  <c r="G17" i="7"/>
  <c r="F17" i="7"/>
  <c r="AO16" i="7"/>
  <c r="AN16" i="7"/>
  <c r="AM16" i="7"/>
  <c r="AD16" i="7"/>
  <c r="AC16" i="7"/>
  <c r="AB16" i="7"/>
  <c r="S16" i="7"/>
  <c r="R16" i="7"/>
  <c r="Q16" i="7"/>
  <c r="H16" i="7"/>
  <c r="G16" i="7"/>
  <c r="F16" i="7"/>
  <c r="AO15" i="7"/>
  <c r="AO21" i="7" s="1"/>
  <c r="AO22" i="7" s="1"/>
  <c r="AN15" i="7"/>
  <c r="AM15" i="7"/>
  <c r="AM21" i="7" s="1"/>
  <c r="AM22" i="7" s="1"/>
  <c r="AD15" i="7"/>
  <c r="AD21" i="7" s="1"/>
  <c r="AD22" i="7" s="1"/>
  <c r="AC15" i="7"/>
  <c r="AB15" i="7"/>
  <c r="AB21" i="7" s="1"/>
  <c r="AB22" i="7" s="1"/>
  <c r="S15" i="7"/>
  <c r="S20" i="7" s="1"/>
  <c r="R15" i="7"/>
  <c r="Q15" i="7"/>
  <c r="Q21" i="7" s="1"/>
  <c r="Q22" i="7" s="1"/>
  <c r="H15" i="7"/>
  <c r="H20" i="7" s="1"/>
  <c r="G15" i="7"/>
  <c r="F15" i="7"/>
  <c r="F21" i="7" s="1"/>
  <c r="F22" i="7" s="1"/>
  <c r="AL10" i="7"/>
  <c r="AL11" i="7" s="1"/>
  <c r="AK10" i="7"/>
  <c r="AK11" i="7" s="1"/>
  <c r="AJ10" i="7"/>
  <c r="AJ11" i="7" s="1"/>
  <c r="AI10" i="7"/>
  <c r="AI11" i="7" s="1"/>
  <c r="AA10" i="7"/>
  <c r="AA11" i="7" s="1"/>
  <c r="Z10" i="7"/>
  <c r="Z11" i="7" s="1"/>
  <c r="Y10" i="7"/>
  <c r="Y11" i="7" s="1"/>
  <c r="X10" i="7"/>
  <c r="X11" i="7" s="1"/>
  <c r="P10" i="7"/>
  <c r="P11" i="7" s="1"/>
  <c r="O10" i="7"/>
  <c r="O11" i="7" s="1"/>
  <c r="N10" i="7"/>
  <c r="N11" i="7" s="1"/>
  <c r="M10" i="7"/>
  <c r="M11" i="7" s="1"/>
  <c r="E10" i="7"/>
  <c r="E11" i="7" s="1"/>
  <c r="D10" i="7"/>
  <c r="D11" i="7" s="1"/>
  <c r="C10" i="7"/>
  <c r="C11" i="7" s="1"/>
  <c r="B10" i="7"/>
  <c r="B11" i="7" s="1"/>
  <c r="AL9" i="7"/>
  <c r="AK9" i="7"/>
  <c r="AJ9" i="7"/>
  <c r="AI9" i="7"/>
  <c r="AA9" i="7"/>
  <c r="Z9" i="7"/>
  <c r="Y9" i="7"/>
  <c r="X9" i="7"/>
  <c r="P9" i="7"/>
  <c r="O9" i="7"/>
  <c r="N9" i="7"/>
  <c r="M9" i="7"/>
  <c r="E9" i="7"/>
  <c r="D9" i="7"/>
  <c r="C9" i="7"/>
  <c r="B9" i="7"/>
  <c r="AO8" i="7"/>
  <c r="AN8" i="7"/>
  <c r="AM8" i="7"/>
  <c r="AD8" i="7"/>
  <c r="AC8" i="7"/>
  <c r="AB8" i="7"/>
  <c r="S8" i="7"/>
  <c r="R8" i="7"/>
  <c r="Q8" i="7"/>
  <c r="H8" i="7"/>
  <c r="G8" i="7"/>
  <c r="F8" i="7"/>
  <c r="AO7" i="7"/>
  <c r="AN7" i="7"/>
  <c r="AM7" i="7"/>
  <c r="AD7" i="7"/>
  <c r="AC7" i="7"/>
  <c r="AB7" i="7"/>
  <c r="S7" i="7"/>
  <c r="R7" i="7"/>
  <c r="Q7" i="7"/>
  <c r="H7" i="7"/>
  <c r="G7" i="7"/>
  <c r="F7" i="7"/>
  <c r="AO6" i="7"/>
  <c r="AN6" i="7"/>
  <c r="AM6" i="7"/>
  <c r="AD6" i="7"/>
  <c r="AC6" i="7"/>
  <c r="AB6" i="7"/>
  <c r="S6" i="7"/>
  <c r="R6" i="7"/>
  <c r="Q6" i="7"/>
  <c r="H6" i="7"/>
  <c r="G6" i="7"/>
  <c r="F6" i="7"/>
  <c r="AO5" i="7"/>
  <c r="AN5" i="7"/>
  <c r="AM5" i="7"/>
  <c r="AD5" i="7"/>
  <c r="AC5" i="7"/>
  <c r="AB5" i="7"/>
  <c r="S5" i="7"/>
  <c r="R5" i="7"/>
  <c r="Q5" i="7"/>
  <c r="H5" i="7"/>
  <c r="G5" i="7"/>
  <c r="F5" i="7"/>
  <c r="AO4" i="7"/>
  <c r="AN4" i="7"/>
  <c r="AM4" i="7"/>
  <c r="AD4" i="7"/>
  <c r="AC4" i="7"/>
  <c r="AB4" i="7"/>
  <c r="S4" i="7"/>
  <c r="R4" i="7"/>
  <c r="Q4" i="7"/>
  <c r="H4" i="7"/>
  <c r="G4" i="7"/>
  <c r="F4" i="7"/>
  <c r="H27" i="7" l="1"/>
  <c r="U17" i="7"/>
  <c r="R28" i="7"/>
  <c r="AN28" i="7"/>
  <c r="G29" i="7"/>
  <c r="H28" i="7"/>
  <c r="S28" i="7"/>
  <c r="H29" i="7"/>
  <c r="AF5" i="7"/>
  <c r="U6" i="7"/>
  <c r="U8" i="7"/>
  <c r="AI32" i="7"/>
  <c r="AI33" i="7" s="1"/>
  <c r="F27" i="7"/>
  <c r="Q29" i="7"/>
  <c r="AB30" i="7"/>
  <c r="AM30" i="7"/>
  <c r="U5" i="7"/>
  <c r="U4" i="7"/>
  <c r="AD29" i="7"/>
  <c r="AO29" i="7"/>
  <c r="AD30" i="7"/>
  <c r="AO30" i="7"/>
  <c r="Q10" i="7"/>
  <c r="Q11" i="7" s="1"/>
  <c r="J4" i="7"/>
  <c r="AQ5" i="7"/>
  <c r="H21" i="7"/>
  <c r="H22" i="7" s="1"/>
  <c r="D32" i="7"/>
  <c r="D33" i="7" s="1"/>
  <c r="O32" i="7"/>
  <c r="O33" i="7" s="1"/>
  <c r="J15" i="7"/>
  <c r="J16" i="7"/>
  <c r="J17" i="7"/>
  <c r="J18" i="7"/>
  <c r="J19" i="7"/>
  <c r="AD27" i="7"/>
  <c r="AO27" i="7"/>
  <c r="R30" i="7"/>
  <c r="AN30" i="7"/>
  <c r="J5" i="7"/>
  <c r="J6" i="7"/>
  <c r="F9" i="7"/>
  <c r="J8" i="7"/>
  <c r="AJ32" i="7"/>
  <c r="AJ33" i="7" s="1"/>
  <c r="G27" i="7"/>
  <c r="Q27" i="7"/>
  <c r="AB28" i="7"/>
  <c r="AM28" i="7"/>
  <c r="F29" i="7"/>
  <c r="S29" i="7"/>
  <c r="H30" i="7"/>
  <c r="S30" i="7"/>
  <c r="AC9" i="7"/>
  <c r="D31" i="7"/>
  <c r="R9" i="7"/>
  <c r="AQ15" i="7"/>
  <c r="AQ16" i="7"/>
  <c r="AQ17" i="7"/>
  <c r="S27" i="7"/>
  <c r="AO10" i="7"/>
  <c r="AO11" i="7" s="1"/>
  <c r="AM10" i="7"/>
  <c r="AM11" i="7" s="1"/>
  <c r="G10" i="7"/>
  <c r="G11" i="7" s="1"/>
  <c r="AQ7" i="7"/>
  <c r="AQ8" i="7"/>
  <c r="AF16" i="7"/>
  <c r="H26" i="7"/>
  <c r="P32" i="7"/>
  <c r="P33" i="7" s="1"/>
  <c r="AO26" i="7"/>
  <c r="R27" i="7"/>
  <c r="AB27" i="7"/>
  <c r="AM27" i="7"/>
  <c r="F28" i="7"/>
  <c r="AD28" i="7"/>
  <c r="AO28" i="7"/>
  <c r="R29" i="7"/>
  <c r="AB29" i="7"/>
  <c r="AM29" i="7"/>
  <c r="F30" i="7"/>
  <c r="S10" i="7"/>
  <c r="S11" i="7" s="1"/>
  <c r="AF4" i="7"/>
  <c r="AN10" i="7"/>
  <c r="AN11" i="7" s="1"/>
  <c r="AB9" i="7"/>
  <c r="AF8" i="7"/>
  <c r="U15" i="7"/>
  <c r="U16" i="7"/>
  <c r="U18" i="7"/>
  <c r="U19" i="7"/>
  <c r="S26" i="7"/>
  <c r="AL32" i="7"/>
  <c r="AL33" i="7" s="1"/>
  <c r="AN27" i="7"/>
  <c r="G28" i="7"/>
  <c r="Q28" i="7"/>
  <c r="AN29" i="7"/>
  <c r="G30" i="7"/>
  <c r="Q30" i="7"/>
  <c r="AF17" i="7"/>
  <c r="Q9" i="7"/>
  <c r="AM9" i="7"/>
  <c r="F10" i="7"/>
  <c r="F11" i="7" s="1"/>
  <c r="AB10" i="7"/>
  <c r="AB11" i="7" s="1"/>
  <c r="AC21" i="7"/>
  <c r="AC22" i="7" s="1"/>
  <c r="AC20" i="7"/>
  <c r="Z31" i="7"/>
  <c r="G9" i="7"/>
  <c r="R10" i="7"/>
  <c r="R11" i="7" s="1"/>
  <c r="AC10" i="7"/>
  <c r="AC11" i="7" s="1"/>
  <c r="S21" i="7"/>
  <c r="S22" i="7" s="1"/>
  <c r="H9" i="7"/>
  <c r="S9" i="7"/>
  <c r="AD9" i="7"/>
  <c r="AO9" i="7"/>
  <c r="H10" i="7"/>
  <c r="H11" i="7" s="1"/>
  <c r="AD10" i="7"/>
  <c r="AD11" i="7" s="1"/>
  <c r="AF15" i="7"/>
  <c r="AQ18" i="7"/>
  <c r="AQ19" i="7"/>
  <c r="AD20" i="7"/>
  <c r="AD26" i="7"/>
  <c r="O31" i="7"/>
  <c r="AK31" i="7"/>
  <c r="AK32" i="7"/>
  <c r="AK33" i="7" s="1"/>
  <c r="G21" i="7"/>
  <c r="G22" i="7" s="1"/>
  <c r="G20" i="7"/>
  <c r="AN21" i="7"/>
  <c r="AN22" i="7" s="1"/>
  <c r="AN20" i="7"/>
  <c r="AN9" i="7"/>
  <c r="AQ6" i="7"/>
  <c r="J7" i="7"/>
  <c r="U7" i="7"/>
  <c r="AF7" i="7"/>
  <c r="AF18" i="7"/>
  <c r="AF19" i="7"/>
  <c r="AO20" i="7"/>
  <c r="AC27" i="7"/>
  <c r="AC28" i="7"/>
  <c r="AE28" i="7" s="1"/>
  <c r="AC29" i="7"/>
  <c r="AC30" i="7"/>
  <c r="R21" i="7"/>
  <c r="R22" i="7" s="1"/>
  <c r="R20" i="7"/>
  <c r="Z32" i="7"/>
  <c r="Z33" i="7" s="1"/>
  <c r="F20" i="7"/>
  <c r="Q20" i="7"/>
  <c r="AB20" i="7"/>
  <c r="AM20" i="7"/>
  <c r="F26" i="7"/>
  <c r="Q26" i="7"/>
  <c r="AB26" i="7"/>
  <c r="AM26" i="7"/>
  <c r="B31" i="7"/>
  <c r="M31" i="7"/>
  <c r="X31" i="7"/>
  <c r="AI31" i="7"/>
  <c r="B32" i="7"/>
  <c r="B33" i="7" s="1"/>
  <c r="M32" i="7"/>
  <c r="M33" i="7" s="1"/>
  <c r="X32" i="7"/>
  <c r="X33" i="7" s="1"/>
  <c r="G26" i="7"/>
  <c r="R26" i="7"/>
  <c r="AC26" i="7"/>
  <c r="AN26" i="7"/>
  <c r="C31" i="7"/>
  <c r="N31" i="7"/>
  <c r="Y31" i="7"/>
  <c r="AJ31" i="7"/>
  <c r="C32" i="7"/>
  <c r="C33" i="7" s="1"/>
  <c r="N32" i="7"/>
  <c r="N33" i="7" s="1"/>
  <c r="Y32" i="7"/>
  <c r="Y33" i="7" s="1"/>
  <c r="E31" i="7"/>
  <c r="P31" i="7"/>
  <c r="AA31" i="7"/>
  <c r="AL31" i="7"/>
  <c r="E32" i="7"/>
  <c r="E33" i="7" s="1"/>
  <c r="AA32" i="7"/>
  <c r="AA33" i="7" s="1"/>
  <c r="AQ30" i="7" l="1"/>
  <c r="AP28" i="7"/>
  <c r="J20" i="7"/>
  <c r="T29" i="7"/>
  <c r="H32" i="7"/>
  <c r="H33" i="7" s="1"/>
  <c r="T30" i="7"/>
  <c r="T28" i="7"/>
  <c r="AQ29" i="7"/>
  <c r="AP30" i="7"/>
  <c r="AQ27" i="7"/>
  <c r="U28" i="7"/>
  <c r="S31" i="7"/>
  <c r="J29" i="7"/>
  <c r="J27" i="7"/>
  <c r="J9" i="7"/>
  <c r="AP29" i="7"/>
  <c r="T27" i="7"/>
  <c r="I27" i="7"/>
  <c r="AE30" i="7"/>
  <c r="H31" i="7"/>
  <c r="I29" i="7"/>
  <c r="J28" i="7"/>
  <c r="U29" i="7"/>
  <c r="U27" i="7"/>
  <c r="U10" i="7"/>
  <c r="U11" i="7" s="1"/>
  <c r="AP27" i="7"/>
  <c r="AQ9" i="7"/>
  <c r="J21" i="7"/>
  <c r="J22" i="7" s="1"/>
  <c r="U21" i="7"/>
  <c r="U22" i="7" s="1"/>
  <c r="J30" i="7"/>
  <c r="AO32" i="7"/>
  <c r="AO33" i="7" s="1"/>
  <c r="I26" i="7"/>
  <c r="AE29" i="7"/>
  <c r="U30" i="7"/>
  <c r="S32" i="7"/>
  <c r="S33" i="7" s="1"/>
  <c r="AQ28" i="7"/>
  <c r="U9" i="7"/>
  <c r="AQ10" i="7"/>
  <c r="AQ11" i="7" s="1"/>
  <c r="I30" i="7"/>
  <c r="AO31" i="7"/>
  <c r="J10" i="7"/>
  <c r="J11" i="7" s="1"/>
  <c r="AE27" i="7"/>
  <c r="AF10" i="7"/>
  <c r="AF11" i="7" s="1"/>
  <c r="U20" i="7"/>
  <c r="I28" i="7"/>
  <c r="AQ21" i="7"/>
  <c r="AQ22" i="7" s="1"/>
  <c r="R32" i="7"/>
  <c r="R33" i="7" s="1"/>
  <c r="R31" i="7"/>
  <c r="AF26" i="7"/>
  <c r="AB32" i="7"/>
  <c r="AB33" i="7" s="1"/>
  <c r="AB31" i="7"/>
  <c r="AE26" i="7"/>
  <c r="AF29" i="7"/>
  <c r="AQ20" i="7"/>
  <c r="AN32" i="7"/>
  <c r="AN33" i="7" s="1"/>
  <c r="AN31" i="7"/>
  <c r="AC32" i="7"/>
  <c r="AC33" i="7" s="1"/>
  <c r="AC31" i="7"/>
  <c r="U26" i="7"/>
  <c r="T26" i="7"/>
  <c r="Q32" i="7"/>
  <c r="Q33" i="7" s="1"/>
  <c r="Q31" i="7"/>
  <c r="AF28" i="7"/>
  <c r="AF21" i="7"/>
  <c r="AF22" i="7" s="1"/>
  <c r="AF20" i="7"/>
  <c r="AF9" i="7"/>
  <c r="J26" i="7"/>
  <c r="F32" i="7"/>
  <c r="F33" i="7" s="1"/>
  <c r="F31" i="7"/>
  <c r="AF27" i="7"/>
  <c r="G32" i="7"/>
  <c r="G33" i="7" s="1"/>
  <c r="G31" i="7"/>
  <c r="AP26" i="7"/>
  <c r="AQ26" i="7"/>
  <c r="AM32" i="7"/>
  <c r="AM33" i="7" s="1"/>
  <c r="AM31" i="7"/>
  <c r="AF30" i="7"/>
  <c r="AD32" i="7"/>
  <c r="AD33" i="7" s="1"/>
  <c r="AD31" i="7"/>
  <c r="I31" i="7" l="1"/>
  <c r="AF32" i="7"/>
  <c r="AF33" i="7" s="1"/>
  <c r="AF31" i="7"/>
  <c r="AP32" i="7"/>
  <c r="AP33" i="7" s="1"/>
  <c r="AP31" i="7"/>
  <c r="L38" i="7" s="1"/>
  <c r="I32" i="7"/>
  <c r="I33" i="7" s="1"/>
  <c r="T32" i="7"/>
  <c r="T33" i="7" s="1"/>
  <c r="T31" i="7"/>
  <c r="AE31" i="7"/>
  <c r="AE32" i="7"/>
  <c r="AE33" i="7" s="1"/>
  <c r="AQ32" i="7"/>
  <c r="AQ33" i="7" s="1"/>
  <c r="AQ31" i="7"/>
  <c r="J32" i="7"/>
  <c r="J33" i="7" s="1"/>
  <c r="J31" i="7"/>
  <c r="U32" i="7"/>
  <c r="U33" i="7" s="1"/>
  <c r="U31" i="7"/>
  <c r="AL9" i="6"/>
  <c r="AL10" i="6" s="1"/>
  <c r="E24" i="6" s="1"/>
  <c r="AK9" i="6"/>
  <c r="AK10" i="6" s="1"/>
  <c r="D24" i="6" s="1"/>
  <c r="AJ9" i="6"/>
  <c r="AJ10" i="6" s="1"/>
  <c r="C24" i="6" s="1"/>
  <c r="AI9" i="6"/>
  <c r="AI10" i="6" s="1"/>
  <c r="B24" i="6" s="1"/>
  <c r="AA9" i="6"/>
  <c r="AA10" i="6" s="1"/>
  <c r="E23" i="6" s="1"/>
  <c r="Z9" i="6"/>
  <c r="Z10" i="6" s="1"/>
  <c r="D23" i="6" s="1"/>
  <c r="Y9" i="6"/>
  <c r="Y10" i="6" s="1"/>
  <c r="C23" i="6" s="1"/>
  <c r="X9" i="6"/>
  <c r="X10" i="6" s="1"/>
  <c r="B23" i="6" s="1"/>
  <c r="P9" i="6"/>
  <c r="P10" i="6" s="1"/>
  <c r="E22" i="6" s="1"/>
  <c r="O9" i="6"/>
  <c r="O10" i="6" s="1"/>
  <c r="D22" i="6" s="1"/>
  <c r="N9" i="6"/>
  <c r="N10" i="6" s="1"/>
  <c r="C22" i="6" s="1"/>
  <c r="M9" i="6"/>
  <c r="M10" i="6" s="1"/>
  <c r="B22" i="6" s="1"/>
  <c r="E9" i="6"/>
  <c r="E10" i="6" s="1"/>
  <c r="E21" i="6" s="1"/>
  <c r="D9" i="6"/>
  <c r="D10" i="6" s="1"/>
  <c r="D21" i="6" s="1"/>
  <c r="C9" i="6"/>
  <c r="C10" i="6" s="1"/>
  <c r="C21" i="6" s="1"/>
  <c r="B9" i="6"/>
  <c r="B10" i="6" s="1"/>
  <c r="B21" i="6" s="1"/>
  <c r="AL8" i="6"/>
  <c r="AK8" i="6"/>
  <c r="AJ8" i="6"/>
  <c r="AI8" i="6"/>
  <c r="AA8" i="6"/>
  <c r="E17" i="6" s="1"/>
  <c r="Z8" i="6"/>
  <c r="D17" i="6" s="1"/>
  <c r="X8" i="6"/>
  <c r="B17" i="6" s="1"/>
  <c r="P8" i="6"/>
  <c r="E16" i="6" s="1"/>
  <c r="O8" i="6"/>
  <c r="D16" i="6" s="1"/>
  <c r="N8" i="6"/>
  <c r="C16" i="6" s="1"/>
  <c r="M8" i="6"/>
  <c r="B16" i="6" s="1"/>
  <c r="E8" i="6"/>
  <c r="E15" i="6" s="1"/>
  <c r="D8" i="6"/>
  <c r="D15" i="6" s="1"/>
  <c r="C8" i="6"/>
  <c r="C15" i="6" s="1"/>
  <c r="B8" i="6"/>
  <c r="B15" i="6" s="1"/>
  <c r="AO7" i="6"/>
  <c r="AN7" i="6"/>
  <c r="AM7" i="6"/>
  <c r="AP7" i="6" s="1"/>
  <c r="AD7" i="6"/>
  <c r="AC7" i="6"/>
  <c r="AB7" i="6"/>
  <c r="AE7" i="6" s="1"/>
  <c r="AE8" i="6" s="1"/>
  <c r="S7" i="6"/>
  <c r="R7" i="6"/>
  <c r="Q7" i="6"/>
  <c r="H7" i="6"/>
  <c r="G7" i="6"/>
  <c r="F7" i="6"/>
  <c r="AO6" i="6"/>
  <c r="AN6" i="6"/>
  <c r="AM6" i="6"/>
  <c r="AP6" i="6" s="1"/>
  <c r="AD6" i="6"/>
  <c r="AC6" i="6"/>
  <c r="AB6" i="6"/>
  <c r="S6" i="6"/>
  <c r="R6" i="6"/>
  <c r="Q6" i="6"/>
  <c r="H6" i="6"/>
  <c r="G6" i="6"/>
  <c r="F6" i="6"/>
  <c r="AO5" i="6"/>
  <c r="AN5" i="6"/>
  <c r="AM5" i="6"/>
  <c r="AP5" i="6" s="1"/>
  <c r="AD5" i="6"/>
  <c r="AC5" i="6"/>
  <c r="AB5" i="6"/>
  <c r="S5" i="6"/>
  <c r="R5" i="6"/>
  <c r="Q5" i="6"/>
  <c r="H5" i="6"/>
  <c r="G5" i="6"/>
  <c r="F5" i="6"/>
  <c r="AO4" i="6"/>
  <c r="AN4" i="6"/>
  <c r="AM4" i="6"/>
  <c r="AP4" i="6" s="1"/>
  <c r="AD4" i="6"/>
  <c r="AC4" i="6"/>
  <c r="AB4" i="6"/>
  <c r="S4" i="6"/>
  <c r="R4" i="6"/>
  <c r="Q4" i="6"/>
  <c r="H4" i="6"/>
  <c r="G4" i="6"/>
  <c r="F4" i="6"/>
  <c r="AO3" i="6"/>
  <c r="AO8" i="6" s="1"/>
  <c r="AN3" i="6"/>
  <c r="AN9" i="6" s="1"/>
  <c r="AN10" i="6" s="1"/>
  <c r="AM3" i="6"/>
  <c r="AD3" i="6"/>
  <c r="AD8" i="6" s="1"/>
  <c r="AC3" i="6"/>
  <c r="AC9" i="6" s="1"/>
  <c r="AC10" i="6" s="1"/>
  <c r="AB3" i="6"/>
  <c r="S3" i="6"/>
  <c r="S8" i="6" s="1"/>
  <c r="R3" i="6"/>
  <c r="R9" i="6" s="1"/>
  <c r="R10" i="6" s="1"/>
  <c r="Q3" i="6"/>
  <c r="Q9" i="6" s="1"/>
  <c r="Q10" i="6" s="1"/>
  <c r="H3" i="6"/>
  <c r="H8" i="6" s="1"/>
  <c r="G3" i="6"/>
  <c r="G9" i="6" s="1"/>
  <c r="G10" i="6" s="1"/>
  <c r="F3" i="6"/>
  <c r="F9" i="6" s="1"/>
  <c r="F10" i="6" s="1"/>
  <c r="AL9" i="5"/>
  <c r="AL10" i="5" s="1"/>
  <c r="AK9" i="5"/>
  <c r="AK10" i="5" s="1"/>
  <c r="AJ9" i="5"/>
  <c r="AJ10" i="5" s="1"/>
  <c r="AI9" i="5"/>
  <c r="AI10" i="5" s="1"/>
  <c r="AA9" i="5"/>
  <c r="AA10" i="5" s="1"/>
  <c r="Z9" i="5"/>
  <c r="Z10" i="5" s="1"/>
  <c r="Y9" i="5"/>
  <c r="Y10" i="5" s="1"/>
  <c r="X9" i="5"/>
  <c r="X10" i="5" s="1"/>
  <c r="P9" i="5"/>
  <c r="P10" i="5" s="1"/>
  <c r="O9" i="5"/>
  <c r="O10" i="5" s="1"/>
  <c r="N9" i="5"/>
  <c r="N10" i="5" s="1"/>
  <c r="M9" i="5"/>
  <c r="M10" i="5" s="1"/>
  <c r="E9" i="5"/>
  <c r="E10" i="5" s="1"/>
  <c r="D9" i="5"/>
  <c r="D10" i="5" s="1"/>
  <c r="C9" i="5"/>
  <c r="C10" i="5" s="1"/>
  <c r="B9" i="5"/>
  <c r="B10" i="5" s="1"/>
  <c r="AL8" i="5"/>
  <c r="AK8" i="5"/>
  <c r="AJ8" i="5"/>
  <c r="AI8" i="5"/>
  <c r="AA8" i="5"/>
  <c r="Z8" i="5"/>
  <c r="Y8" i="5"/>
  <c r="X8" i="5"/>
  <c r="P8" i="5"/>
  <c r="O8" i="5"/>
  <c r="N8" i="5"/>
  <c r="M8" i="5"/>
  <c r="E8" i="5"/>
  <c r="D8" i="5"/>
  <c r="C8" i="5"/>
  <c r="B8" i="5"/>
  <c r="AO7" i="5"/>
  <c r="AN7" i="5"/>
  <c r="AM7" i="5"/>
  <c r="AD7" i="5"/>
  <c r="AC7" i="5"/>
  <c r="AB7" i="5"/>
  <c r="S7" i="5"/>
  <c r="R7" i="5"/>
  <c r="Q7" i="5"/>
  <c r="H7" i="5"/>
  <c r="G7" i="5"/>
  <c r="F7" i="5"/>
  <c r="AO6" i="5"/>
  <c r="AN6" i="5"/>
  <c r="AM6" i="5"/>
  <c r="AD6" i="5"/>
  <c r="AC6" i="5"/>
  <c r="AB6" i="5"/>
  <c r="S6" i="5"/>
  <c r="R6" i="5"/>
  <c r="Q6" i="5"/>
  <c r="H6" i="5"/>
  <c r="G6" i="5"/>
  <c r="F6" i="5"/>
  <c r="AO5" i="5"/>
  <c r="AN5" i="5"/>
  <c r="AM5" i="5"/>
  <c r="AD5" i="5"/>
  <c r="AC5" i="5"/>
  <c r="AB5" i="5"/>
  <c r="S5" i="5"/>
  <c r="R5" i="5"/>
  <c r="Q5" i="5"/>
  <c r="H5" i="5"/>
  <c r="G5" i="5"/>
  <c r="F5" i="5"/>
  <c r="AO4" i="5"/>
  <c r="AN4" i="5"/>
  <c r="AM4" i="5"/>
  <c r="AD4" i="5"/>
  <c r="AC4" i="5"/>
  <c r="AB4" i="5"/>
  <c r="S4" i="5"/>
  <c r="R4" i="5"/>
  <c r="Q4" i="5"/>
  <c r="H4" i="5"/>
  <c r="H9" i="5" s="1"/>
  <c r="H10" i="5" s="1"/>
  <c r="G4" i="5"/>
  <c r="F4" i="5"/>
  <c r="AO3" i="5"/>
  <c r="AO9" i="5" s="1"/>
  <c r="AO10" i="5" s="1"/>
  <c r="AN3" i="5"/>
  <c r="AM3" i="5"/>
  <c r="AM9" i="5" s="1"/>
  <c r="AM10" i="5" s="1"/>
  <c r="AD3" i="5"/>
  <c r="AC3" i="5"/>
  <c r="AB3" i="5"/>
  <c r="AB9" i="5" s="1"/>
  <c r="AB10" i="5" s="1"/>
  <c r="S3" i="5"/>
  <c r="R3" i="5"/>
  <c r="Q3" i="5"/>
  <c r="Q9" i="5" s="1"/>
  <c r="Q10" i="5" s="1"/>
  <c r="J3" i="5"/>
  <c r="AM9" i="6" l="1"/>
  <c r="AM10" i="6" s="1"/>
  <c r="AP3" i="6"/>
  <c r="AP8" i="6" s="1"/>
  <c r="AP9" i="6"/>
  <c r="AP10" i="6" s="1"/>
  <c r="AB9" i="6"/>
  <c r="AB10" i="6" s="1"/>
  <c r="AF3" i="6"/>
  <c r="AF5" i="6"/>
  <c r="AQ4" i="5"/>
  <c r="U3" i="5"/>
  <c r="AF3" i="5"/>
  <c r="J4" i="5"/>
  <c r="J5" i="5"/>
  <c r="J4" i="6"/>
  <c r="J5" i="6"/>
  <c r="J6" i="6"/>
  <c r="J7" i="6"/>
  <c r="AQ4" i="6"/>
  <c r="AQ5" i="6"/>
  <c r="AQ6" i="6"/>
  <c r="AQ7" i="6"/>
  <c r="J6" i="5"/>
  <c r="F9" i="5"/>
  <c r="F10" i="5" s="1"/>
  <c r="AN9" i="5"/>
  <c r="AN10" i="5" s="1"/>
  <c r="AQ6" i="5"/>
  <c r="AQ7" i="5"/>
  <c r="R9" i="5"/>
  <c r="R10" i="5" s="1"/>
  <c r="J7" i="5"/>
  <c r="S9" i="5"/>
  <c r="S10" i="5" s="1"/>
  <c r="AD9" i="5"/>
  <c r="AD10" i="5" s="1"/>
  <c r="AF4" i="5"/>
  <c r="AC9" i="5"/>
  <c r="AC10" i="5" s="1"/>
  <c r="AF7" i="5"/>
  <c r="AF4" i="6"/>
  <c r="AF6" i="6"/>
  <c r="AF7" i="6"/>
  <c r="T4" i="6"/>
  <c r="T5" i="6"/>
  <c r="T6" i="6"/>
  <c r="T7" i="6"/>
  <c r="AD9" i="6"/>
  <c r="AD10" i="6" s="1"/>
  <c r="AO9" i="6"/>
  <c r="AO10" i="6" s="1"/>
  <c r="J3" i="6"/>
  <c r="T3" i="6"/>
  <c r="AQ3" i="6"/>
  <c r="H9" i="6"/>
  <c r="H10" i="6" s="1"/>
  <c r="S9" i="6"/>
  <c r="S10" i="6" s="1"/>
  <c r="F8" i="6"/>
  <c r="Q8" i="6"/>
  <c r="AB8" i="6"/>
  <c r="AM8" i="6"/>
  <c r="G8" i="6"/>
  <c r="R8" i="6"/>
  <c r="AC8" i="6"/>
  <c r="AN8" i="6"/>
  <c r="H8" i="5"/>
  <c r="S8" i="5"/>
  <c r="AD8" i="5"/>
  <c r="AO8" i="5"/>
  <c r="G8" i="5"/>
  <c r="R8" i="5"/>
  <c r="AC8" i="5"/>
  <c r="AN8" i="5"/>
  <c r="G9" i="5"/>
  <c r="G10" i="5" s="1"/>
  <c r="AQ5" i="5"/>
  <c r="AF6" i="5"/>
  <c r="F8" i="5"/>
  <c r="Q8" i="5"/>
  <c r="AB8" i="5"/>
  <c r="AM8" i="5"/>
  <c r="AE9" i="6" l="1"/>
  <c r="AE10" i="6" s="1"/>
  <c r="L16" i="6" s="1"/>
  <c r="L15" i="6"/>
  <c r="AF8" i="6"/>
  <c r="U9" i="5"/>
  <c r="U10" i="5" s="1"/>
  <c r="AQ8" i="5"/>
  <c r="J9" i="5"/>
  <c r="J10" i="5" s="1"/>
  <c r="AQ9" i="5"/>
  <c r="AQ10" i="5" s="1"/>
  <c r="J8" i="5"/>
  <c r="AF9" i="5"/>
  <c r="AF10" i="5" s="1"/>
  <c r="T9" i="6"/>
  <c r="T10" i="6" s="1"/>
  <c r="T8" i="6"/>
  <c r="J9" i="6"/>
  <c r="J10" i="6" s="1"/>
  <c r="J8" i="6"/>
  <c r="AQ9" i="6"/>
  <c r="AQ10" i="6" s="1"/>
  <c r="AQ8" i="6"/>
  <c r="AF9" i="6"/>
  <c r="AF10" i="6" s="1"/>
  <c r="AF8" i="5"/>
</calcChain>
</file>

<file path=xl/sharedStrings.xml><?xml version="1.0" encoding="utf-8"?>
<sst xmlns="http://schemas.openxmlformats.org/spreadsheetml/2006/main" count="585" uniqueCount="99">
  <si>
    <t>mean</t>
    <phoneticPr fontId="4"/>
  </si>
  <si>
    <t>SD</t>
    <phoneticPr fontId="4"/>
  </si>
  <si>
    <t>SE</t>
    <phoneticPr fontId="4"/>
  </si>
  <si>
    <t>Water</t>
    <phoneticPr fontId="1"/>
  </si>
  <si>
    <t>Beer</t>
    <phoneticPr fontId="1"/>
  </si>
  <si>
    <t>Shochu</t>
    <phoneticPr fontId="1"/>
  </si>
  <si>
    <t>Sake</t>
    <phoneticPr fontId="1"/>
  </si>
  <si>
    <t>SE</t>
    <phoneticPr fontId="1"/>
  </si>
  <si>
    <t>mean</t>
    <phoneticPr fontId="4"/>
  </si>
  <si>
    <t>SD</t>
    <phoneticPr fontId="4"/>
  </si>
  <si>
    <t>SE</t>
    <phoneticPr fontId="4"/>
  </si>
  <si>
    <t>Water</t>
    <phoneticPr fontId="1"/>
  </si>
  <si>
    <t>Beer</t>
    <phoneticPr fontId="1"/>
  </si>
  <si>
    <t>Shochu</t>
    <phoneticPr fontId="1"/>
  </si>
  <si>
    <t>Beer       (n=5)</t>
  </si>
  <si>
    <t>Shochu  (n=5)</t>
    <phoneticPr fontId="1"/>
  </si>
  <si>
    <t>Sake       (n=5)</t>
  </si>
  <si>
    <t>Sake       (n=5)</t>
    <phoneticPr fontId="1"/>
  </si>
  <si>
    <t>＊　： vs Control</t>
    <phoneticPr fontId="1"/>
  </si>
  <si>
    <t>## ： vs Beer</t>
    <phoneticPr fontId="1"/>
  </si>
  <si>
    <t>SE</t>
  </si>
  <si>
    <t>Water     (n=5)</t>
    <phoneticPr fontId="1"/>
  </si>
  <si>
    <t>Shochu   (n=5)</t>
    <phoneticPr fontId="1"/>
  </si>
  <si>
    <t>Water 　(n=5)</t>
    <phoneticPr fontId="1"/>
  </si>
  <si>
    <t>Shochu  (n=5)</t>
  </si>
  <si>
    <t>Sake      (n=5)</t>
    <phoneticPr fontId="1"/>
  </si>
  <si>
    <t>2hAUC</t>
    <phoneticPr fontId="1"/>
  </si>
  <si>
    <t>Water</t>
    <phoneticPr fontId="1"/>
  </si>
  <si>
    <t>Beer</t>
    <phoneticPr fontId="1"/>
  </si>
  <si>
    <t>Shochu</t>
    <phoneticPr fontId="1"/>
  </si>
  <si>
    <t>Sake</t>
    <phoneticPr fontId="1"/>
  </si>
  <si>
    <t>Sake      (n=5)</t>
    <phoneticPr fontId="1"/>
  </si>
  <si>
    <t>Sake       (n=5)</t>
    <phoneticPr fontId="1"/>
  </si>
  <si>
    <t>Sake      (n=5)</t>
    <phoneticPr fontId="1"/>
  </si>
  <si>
    <t>SE</t>
    <phoneticPr fontId="1"/>
  </si>
  <si>
    <t>Water 　(n=5)</t>
    <phoneticPr fontId="1"/>
  </si>
  <si>
    <t>Sake</t>
    <phoneticPr fontId="1"/>
  </si>
  <si>
    <t>Shochu</t>
    <phoneticPr fontId="1"/>
  </si>
  <si>
    <t>Beer</t>
    <phoneticPr fontId="1"/>
  </si>
  <si>
    <t>Water</t>
    <phoneticPr fontId="1"/>
  </si>
  <si>
    <t>2hAUC</t>
    <phoneticPr fontId="1"/>
  </si>
  <si>
    <t>SE</t>
    <phoneticPr fontId="4"/>
  </si>
  <si>
    <t>SD</t>
    <phoneticPr fontId="4"/>
  </si>
  <si>
    <t>mean</t>
    <phoneticPr fontId="4"/>
  </si>
  <si>
    <t>Water    (n=5)</t>
    <phoneticPr fontId="1"/>
  </si>
  <si>
    <t>Beer       (n=5)</t>
    <phoneticPr fontId="1"/>
  </si>
  <si>
    <t>12h AUC</t>
    <phoneticPr fontId="1"/>
  </si>
  <si>
    <t>0-12h</t>
    <phoneticPr fontId="1"/>
  </si>
  <si>
    <t>12h AUC</t>
  </si>
  <si>
    <t>Shochu   (n=5)</t>
    <phoneticPr fontId="1"/>
  </si>
  <si>
    <t>Beer        (n=5)</t>
    <phoneticPr fontId="1"/>
  </si>
  <si>
    <t>Water      (n=5)</t>
    <phoneticPr fontId="1"/>
  </si>
  <si>
    <t>mean</t>
    <phoneticPr fontId="4"/>
  </si>
  <si>
    <t>SE</t>
    <phoneticPr fontId="4"/>
  </si>
  <si>
    <t>Water     (n=5)</t>
    <phoneticPr fontId="1"/>
  </si>
  <si>
    <t>Sake      (n=5)</t>
    <phoneticPr fontId="1"/>
  </si>
  <si>
    <t>Water 　(n=5)</t>
    <phoneticPr fontId="1"/>
  </si>
  <si>
    <t>Shochu</t>
    <phoneticPr fontId="1"/>
  </si>
  <si>
    <t>Sake</t>
    <phoneticPr fontId="1"/>
  </si>
  <si>
    <t>12hAUC</t>
    <phoneticPr fontId="1"/>
  </si>
  <si>
    <t>1-2h</t>
    <phoneticPr fontId="1"/>
  </si>
  <si>
    <t>Water0</t>
    <phoneticPr fontId="3"/>
  </si>
  <si>
    <t>Water1</t>
    <phoneticPr fontId="3"/>
  </si>
  <si>
    <t>Water2</t>
    <phoneticPr fontId="3"/>
  </si>
  <si>
    <t>Water12</t>
    <phoneticPr fontId="3"/>
  </si>
  <si>
    <t>No</t>
    <phoneticPr fontId="1"/>
  </si>
  <si>
    <t>Beer0</t>
    <phoneticPr fontId="3"/>
  </si>
  <si>
    <t>Beer1</t>
    <phoneticPr fontId="3"/>
  </si>
  <si>
    <t>Beer2</t>
    <phoneticPr fontId="3"/>
  </si>
  <si>
    <t>Beer12</t>
    <phoneticPr fontId="3"/>
  </si>
  <si>
    <t>Shochu0</t>
    <phoneticPr fontId="3"/>
  </si>
  <si>
    <t>Shochu1</t>
    <phoneticPr fontId="3"/>
  </si>
  <si>
    <t>Shochu2</t>
    <phoneticPr fontId="3"/>
  </si>
  <si>
    <t>Shochu12</t>
    <phoneticPr fontId="3"/>
  </si>
  <si>
    <t>Sake0</t>
    <phoneticPr fontId="3"/>
  </si>
  <si>
    <t>Sake1</t>
    <phoneticPr fontId="3"/>
  </si>
  <si>
    <t>Sake2</t>
    <phoneticPr fontId="3"/>
  </si>
  <si>
    <t>Sake12</t>
    <phoneticPr fontId="3"/>
  </si>
  <si>
    <t>0-1ｈ</t>
    <phoneticPr fontId="1"/>
  </si>
  <si>
    <t>2-12ｈ</t>
    <phoneticPr fontId="1"/>
  </si>
  <si>
    <t>Blood glucose</t>
    <phoneticPr fontId="1"/>
  </si>
  <si>
    <t>Insulin</t>
    <phoneticPr fontId="1"/>
  </si>
  <si>
    <t>Glucose/Insulin</t>
    <phoneticPr fontId="1"/>
  </si>
  <si>
    <t>Blood alcohol</t>
    <phoneticPr fontId="1"/>
  </si>
  <si>
    <t>0-2ｈ total</t>
    <phoneticPr fontId="1"/>
  </si>
  <si>
    <t>0-12h total</t>
    <phoneticPr fontId="1"/>
  </si>
  <si>
    <t>0-12h</t>
    <phoneticPr fontId="1"/>
  </si>
  <si>
    <t>1-12h</t>
    <phoneticPr fontId="1"/>
  </si>
  <si>
    <t>2h AUC</t>
    <phoneticPr fontId="1"/>
  </si>
  <si>
    <t>0-12h</t>
    <phoneticPr fontId="1"/>
  </si>
  <si>
    <t>2h AUC</t>
    <phoneticPr fontId="1"/>
  </si>
  <si>
    <t>Shochu0</t>
    <phoneticPr fontId="3"/>
  </si>
  <si>
    <t>Insulin</t>
    <phoneticPr fontId="1"/>
  </si>
  <si>
    <t>SE</t>
    <phoneticPr fontId="1"/>
  </si>
  <si>
    <t>Blood glucose/insulin</t>
    <phoneticPr fontId="1"/>
  </si>
  <si>
    <t>Insulin</t>
    <phoneticPr fontId="4"/>
  </si>
  <si>
    <t>Blood glucose</t>
    <phoneticPr fontId="4"/>
  </si>
  <si>
    <t>Insulinogenic index</t>
    <phoneticPr fontId="1"/>
  </si>
  <si>
    <t>0-12h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</si>
</sst>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;[Red]\-#,##0.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0" fillId="0" borderId="1" xfId="0" applyFont="1" applyFill="1" applyBorder="1">
      <alignment vertical="center"/>
    </xf>
    <xf numFmtId="0" fontId="5" fillId="0" borderId="0" xfId="0" applyFont="1">
      <alignment vertical="center"/>
    </xf>
    <xf numFmtId="2" fontId="0" fillId="0" borderId="0" xfId="0" applyNumberFormat="1" applyFont="1">
      <alignment vertical="center"/>
    </xf>
    <xf numFmtId="2" fontId="5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176" fontId="11" fillId="2" borderId="1" xfId="0" applyNumberFormat="1" applyFont="1" applyFill="1" applyBorder="1">
      <alignment vertical="center"/>
    </xf>
    <xf numFmtId="2" fontId="8" fillId="0" borderId="0" xfId="0" applyNumberFormat="1" applyFont="1">
      <alignment vertical="center"/>
    </xf>
    <xf numFmtId="0" fontId="12" fillId="0" borderId="0" xfId="0" applyFont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8" fillId="0" borderId="1" xfId="0" applyFont="1" applyBorder="1">
      <alignment vertical="center"/>
    </xf>
    <xf numFmtId="176" fontId="8" fillId="0" borderId="0" xfId="0" applyNumberFormat="1" applyFont="1" applyBorder="1">
      <alignment vertical="center"/>
    </xf>
    <xf numFmtId="0" fontId="10" fillId="0" borderId="1" xfId="0" applyFont="1" applyBorder="1">
      <alignment vertical="center"/>
    </xf>
    <xf numFmtId="1" fontId="8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2" fontId="5" fillId="0" borderId="0" xfId="0" applyNumberFormat="1" applyFont="1">
      <alignment vertical="center"/>
    </xf>
    <xf numFmtId="177" fontId="8" fillId="0" borderId="0" xfId="2" applyNumberFormat="1" applyFont="1">
      <alignment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wrapText="1" readingOrder="1"/>
    </xf>
    <xf numFmtId="0" fontId="5" fillId="0" borderId="1" xfId="0" applyFont="1" applyFill="1" applyBorder="1">
      <alignment vertical="center"/>
    </xf>
    <xf numFmtId="0" fontId="14" fillId="0" borderId="1" xfId="0" applyFont="1" applyBorder="1" applyAlignment="1">
      <alignment horizontal="center" vertical="center" wrapText="1" readingOrder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86614173228348"/>
          <c:y val="6.0659813356663747E-2"/>
          <c:w val="0.78562270341207352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5875">
              <a:solidFill>
                <a:schemeClr val="tx1">
                  <a:shade val="95000"/>
                  <a:satMod val="10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alcohol!$H$16:$K$16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6.2209324059983162</c:v>
                  </c:pt>
                  <c:pt idx="2">
                    <c:v>8.3030115018588262</c:v>
                  </c:pt>
                  <c:pt idx="3">
                    <c:v>8.538149682454625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/>
            </c:spPr>
          </c:errBars>
          <c:cat>
            <c:strRef>
              <c:f>alcohol!$O$14:$R$14</c:f>
              <c:strCache>
                <c:ptCount val="4"/>
                <c:pt idx="0">
                  <c:v>Water</c:v>
                </c:pt>
                <c:pt idx="1">
                  <c:v>Beer</c:v>
                </c:pt>
                <c:pt idx="2">
                  <c:v>Shochu</c:v>
                </c:pt>
                <c:pt idx="3">
                  <c:v>Sake</c:v>
                </c:pt>
              </c:strCache>
            </c:strRef>
          </c:cat>
          <c:val>
            <c:numRef>
              <c:f>alcohol!$O$15:$R$15</c:f>
              <c:numCache>
                <c:formatCode>0.0</c:formatCode>
                <c:ptCount val="4"/>
                <c:pt idx="0">
                  <c:v>0</c:v>
                </c:pt>
                <c:pt idx="1">
                  <c:v>225</c:v>
                </c:pt>
                <c:pt idx="2">
                  <c:v>208.8</c:v>
                </c:pt>
                <c:pt idx="3">
                  <c:v>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32096"/>
        <c:axId val="134133632"/>
      </c:barChart>
      <c:catAx>
        <c:axId val="134132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solidFill>
            <a:schemeClr val="bg1"/>
          </a:solidFill>
          <a:ln w="15875">
            <a:solidFill>
              <a:schemeClr val="tx1">
                <a:shade val="95000"/>
                <a:satMod val="105000"/>
              </a:schemeClr>
            </a:solidFill>
          </a:ln>
        </c:spPr>
        <c:crossAx val="134133632"/>
        <c:crosses val="autoZero"/>
        <c:auto val="1"/>
        <c:lblAlgn val="ctr"/>
        <c:lblOffset val="100"/>
        <c:noMultiLvlLbl val="0"/>
      </c:catAx>
      <c:valAx>
        <c:axId val="134133632"/>
        <c:scaling>
          <c:orientation val="minMax"/>
          <c:max val="3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12-h</a:t>
                </a:r>
                <a:r>
                  <a:rPr lang="en-US" altLang="ja-JP" baseline="0"/>
                  <a:t> b</a:t>
                </a:r>
                <a:r>
                  <a:rPr lang="en-US" altLang="ja-JP"/>
                  <a:t>lood alcohol  AUC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6.0971128608923895E-3"/>
              <c:y val="0.19868256051326919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solidFill>
            <a:schemeClr val="bg1"/>
          </a:solidFill>
          <a:ln w="15875">
            <a:solidFill>
              <a:schemeClr val="tx1"/>
            </a:solidFill>
          </a:ln>
        </c:spPr>
        <c:crossAx val="134132096"/>
        <c:crosses val="autoZero"/>
        <c:crossBetween val="between"/>
        <c:majorUnit val="100"/>
      </c:valAx>
      <c:spPr>
        <a:solidFill>
          <a:schemeClr val="bg1"/>
        </a:solidFill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24374889962951"/>
          <c:y val="5.1400554097404488E-2"/>
          <c:w val="0.7406451576925560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'insulinogenic index'!$M$40:$P$40</c:f>
                <c:numCache>
                  <c:formatCode>General</c:formatCode>
                  <c:ptCount val="4"/>
                  <c:pt idx="0">
                    <c:v>10.778986642782673</c:v>
                  </c:pt>
                  <c:pt idx="1">
                    <c:v>31.387077476964642</c:v>
                  </c:pt>
                  <c:pt idx="2">
                    <c:v>33.555488489646088</c:v>
                  </c:pt>
                  <c:pt idx="3">
                    <c:v>75.658534049845898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'insulinogenic index'!$M$38:$P$38</c:f>
              <c:strCache>
                <c:ptCount val="4"/>
                <c:pt idx="0">
                  <c:v>Water</c:v>
                </c:pt>
                <c:pt idx="1">
                  <c:v>Beer</c:v>
                </c:pt>
                <c:pt idx="2">
                  <c:v>Shochu</c:v>
                </c:pt>
                <c:pt idx="3">
                  <c:v>Sake</c:v>
                </c:pt>
              </c:strCache>
            </c:strRef>
          </c:cat>
          <c:val>
            <c:numRef>
              <c:f>'insulinogenic index'!$M$39:$P$39</c:f>
              <c:numCache>
                <c:formatCode>0.00</c:formatCode>
                <c:ptCount val="4"/>
                <c:pt idx="0">
                  <c:v>52.531718597791972</c:v>
                </c:pt>
                <c:pt idx="1">
                  <c:v>126.38379867268159</c:v>
                </c:pt>
                <c:pt idx="2">
                  <c:v>64.230725274725273</c:v>
                </c:pt>
                <c:pt idx="3">
                  <c:v>197.3244107781465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03232"/>
        <c:axId val="135505024"/>
      </c:barChart>
      <c:catAx>
        <c:axId val="1355032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crossAx val="135505024"/>
        <c:crosses val="autoZero"/>
        <c:auto val="1"/>
        <c:lblAlgn val="ctr"/>
        <c:lblOffset val="100"/>
        <c:noMultiLvlLbl val="0"/>
      </c:catAx>
      <c:valAx>
        <c:axId val="135505024"/>
        <c:scaling>
          <c:orientation val="minMax"/>
          <c:max val="3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2-</a:t>
                </a:r>
                <a:r>
                  <a:rPr lang="ja-JP" altLang="en-US" sz="1200">
                    <a:latin typeface="Arial" pitchFamily="34" charset="0"/>
                    <a:cs typeface="Arial" pitchFamily="34" charset="0"/>
                  </a:rPr>
                  <a:t>ｈ </a:t>
                </a: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imsulinogenic index</a:t>
                </a:r>
                <a:r>
                  <a:rPr lang="ja-JP" altLang="en-US" sz="1200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altLang="ja-JP" sz="1200" baseline="0">
                    <a:latin typeface="Arial" pitchFamily="34" charset="0"/>
                    <a:cs typeface="Arial" pitchFamily="34" charset="0"/>
                  </a:rPr>
                  <a:t>AUC</a:t>
                </a:r>
                <a:endParaRPr lang="ja-JP" alt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5779811178410194E-2"/>
              <c:y val="0.1876757270979863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5503232"/>
        <c:crosses val="autoZero"/>
        <c:crossBetween val="between"/>
        <c:majorUnit val="5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33573928258967"/>
          <c:y val="6.5289442986293383E-2"/>
          <c:w val="0.64032353677391185"/>
          <c:h val="0.75467284210036678"/>
        </c:manualLayout>
      </c:layout>
      <c:lineChart>
        <c:grouping val="standard"/>
        <c:varyColors val="0"/>
        <c:ser>
          <c:idx val="0"/>
          <c:order val="0"/>
          <c:tx>
            <c:strRef>
              <c:f>alcohol!$A$15</c:f>
              <c:strCache>
                <c:ptCount val="1"/>
                <c:pt idx="0">
                  <c:v>Water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alcohol!$B$14:$E$14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alcohol!$B$15:$E$15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alcohol!$A$16</c:f>
              <c:strCache>
                <c:ptCount val="1"/>
                <c:pt idx="0">
                  <c:v>Beer 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alcohol!$B$22:$E$22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7.3484692283495523E-2</c:v>
                  </c:pt>
                  <c:pt idx="2">
                    <c:v>8.1240384046359623E-2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alcohol!$B$14:$E$14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alcohol!$B$16:$E$16</c:f>
              <c:numCache>
                <c:formatCode>0.0</c:formatCode>
                <c:ptCount val="4"/>
                <c:pt idx="0">
                  <c:v>0</c:v>
                </c:pt>
                <c:pt idx="1">
                  <c:v>0.78</c:v>
                </c:pt>
                <c:pt idx="2">
                  <c:v>0.54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alcohol!$A$17</c:f>
              <c:strCache>
                <c:ptCount val="1"/>
                <c:pt idx="0">
                  <c:v>Shochu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alcohol!$B$23:$E$23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0.1067707825203132</c:v>
                  </c:pt>
                  <c:pt idx="2">
                    <c:v>7.3484692283495454E-2</c:v>
                  </c:pt>
                  <c:pt idx="3">
                    <c:v>2.0000000000000004E-2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alcohol!$B$14:$E$14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alcohol!$B$17:$E$17</c:f>
              <c:numCache>
                <c:formatCode>0.0</c:formatCode>
                <c:ptCount val="4"/>
                <c:pt idx="0">
                  <c:v>0</c:v>
                </c:pt>
                <c:pt idx="1">
                  <c:v>0.51999999999999991</c:v>
                </c:pt>
                <c:pt idx="2">
                  <c:v>0.51999999999999991</c:v>
                </c:pt>
                <c:pt idx="3">
                  <c:v>0.02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alcohol!$A$18</c:f>
              <c:strCache>
                <c:ptCount val="1"/>
                <c:pt idx="0">
                  <c:v>Sake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8"/>
            <c:spPr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alcohol!$B$24:$E$24</c:f>
                <c:numCache>
                  <c:formatCode>General</c:formatCode>
                  <c:ptCount val="4"/>
                  <c:pt idx="0">
                    <c:v>2.0000000000000004E-2</c:v>
                  </c:pt>
                  <c:pt idx="1">
                    <c:v>0.10770329614269002</c:v>
                  </c:pt>
                  <c:pt idx="2">
                    <c:v>8.1240384046359623E-2</c:v>
                  </c:pt>
                  <c:pt idx="3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alcohol!$B$14:$E$14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alcohol!$B$18:$E$18</c:f>
              <c:numCache>
                <c:formatCode>0.0</c:formatCode>
                <c:ptCount val="4"/>
                <c:pt idx="0">
                  <c:v>0.02</c:v>
                </c:pt>
                <c:pt idx="1">
                  <c:v>0.56000000000000005</c:v>
                </c:pt>
                <c:pt idx="2">
                  <c:v>0.45999999999999996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7824"/>
        <c:axId val="134159744"/>
      </c:lineChart>
      <c:catAx>
        <c:axId val="1341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Time (houe)</a:t>
                </a:r>
                <a:endParaRPr lang="ja-JP" alt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2817926537301071"/>
              <c:y val="0.9272553894796891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4159744"/>
        <c:crosses val="autoZero"/>
        <c:auto val="1"/>
        <c:lblAlgn val="ctr"/>
        <c:lblOffset val="100"/>
        <c:noMultiLvlLbl val="0"/>
      </c:catAx>
      <c:valAx>
        <c:axId val="134159744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Blood</a:t>
                </a:r>
                <a:r>
                  <a:rPr lang="en-US" altLang="ja-JP" sz="1200" baseline="0">
                    <a:latin typeface="Arial" pitchFamily="34" charset="0"/>
                    <a:cs typeface="Arial" pitchFamily="34" charset="0"/>
                  </a:rPr>
                  <a:t> alcohol (mg/dl)</a:t>
                </a:r>
                <a:endParaRPr lang="ja-JP" alt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3.262142427333211E-2"/>
              <c:y val="0.176663682964828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415782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0522196899716885"/>
          <c:y val="2.5131254346745346E-2"/>
          <c:w val="0.33366673964714338"/>
          <c:h val="0.26512715835187239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358190304802902"/>
          <c:y val="3.3965424336132831E-2"/>
          <c:w val="0.7147831892056008"/>
          <c:h val="0.8500550863018729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[1]血糖値!$C$14:$F$14</c:f>
                <c:numCache>
                  <c:formatCode>General</c:formatCode>
                  <c:ptCount val="4"/>
                  <c:pt idx="0">
                    <c:v>1681.9649223452907</c:v>
                  </c:pt>
                  <c:pt idx="1">
                    <c:v>343.94185555119628</c:v>
                  </c:pt>
                  <c:pt idx="2">
                    <c:v>771.55427547256841</c:v>
                  </c:pt>
                  <c:pt idx="3">
                    <c:v>1111.0778550578711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/>
            </c:spPr>
          </c:errBars>
          <c:cat>
            <c:strRef>
              <c:f>[1]血糖値!$C$11:$F$11</c:f>
              <c:strCache>
                <c:ptCount val="4"/>
                <c:pt idx="0">
                  <c:v>Water</c:v>
                </c:pt>
                <c:pt idx="1">
                  <c:v>Beer</c:v>
                </c:pt>
                <c:pt idx="2">
                  <c:v>Shochu</c:v>
                </c:pt>
                <c:pt idx="3">
                  <c:v>Sake</c:v>
                </c:pt>
              </c:strCache>
            </c:strRef>
          </c:cat>
          <c:val>
            <c:numRef>
              <c:f>[1]血糖値!$C$12:$F$12</c:f>
              <c:numCache>
                <c:formatCode>General</c:formatCode>
                <c:ptCount val="4"/>
                <c:pt idx="0">
                  <c:v>6354</c:v>
                </c:pt>
                <c:pt idx="1">
                  <c:v>6786</c:v>
                </c:pt>
                <c:pt idx="2">
                  <c:v>1854</c:v>
                </c:pt>
                <c:pt idx="3">
                  <c:v>3462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2144"/>
        <c:axId val="134343680"/>
      </c:barChart>
      <c:catAx>
        <c:axId val="13434214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ea typeface="Arial Unicode MS" panose="020B0604020202020204" pitchFamily="50" charset="-128"/>
                <a:cs typeface="Arial" panose="020B0604020202020204" pitchFamily="34" charset="0"/>
              </a:defRPr>
            </a:pPr>
            <a:endParaRPr lang="ja-JP"/>
          </a:p>
        </c:txPr>
        <c:crossAx val="134343680"/>
        <c:crosses val="autoZero"/>
        <c:auto val="1"/>
        <c:lblAlgn val="ctr"/>
        <c:lblOffset val="100"/>
        <c:noMultiLvlLbl val="0"/>
      </c:catAx>
      <c:valAx>
        <c:axId val="134343680"/>
        <c:scaling>
          <c:orientation val="minMax"/>
          <c:max val="1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rPr>
                  <a:t>12-h blood glucose  AUC</a:t>
                </a:r>
                <a:endParaRPr lang="ja-JP" sz="1200">
                  <a:latin typeface="Arial" panose="020B0604020202020204" pitchFamily="34" charset="0"/>
                  <a:ea typeface="Arial Unicode MS" panose="020B0604020202020204" pitchFamily="50" charset="-128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437524526063776E-2"/>
              <c:y val="0.11137840210069776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ja-JP"/>
          </a:p>
        </c:txPr>
        <c:crossAx val="134342144"/>
        <c:crosses val="autoZero"/>
        <c:crossBetween val="between"/>
        <c:majorUnit val="200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75384435628014"/>
          <c:y val="6.0220114589456177E-2"/>
          <c:w val="0.62659250925925714"/>
          <c:h val="0.74551596072104021"/>
        </c:manualLayout>
      </c:layout>
      <c:lineChart>
        <c:grouping val="standard"/>
        <c:varyColors val="0"/>
        <c:ser>
          <c:idx val="0"/>
          <c:order val="0"/>
          <c:tx>
            <c:strRef>
              <c:f>'blood glucose'!$A$16</c:f>
              <c:strCache>
                <c:ptCount val="1"/>
                <c:pt idx="0">
                  <c:v>Water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'blood glucose'!$B$23:$E$23</c:f>
                <c:numCache>
                  <c:formatCode>General</c:formatCode>
                  <c:ptCount val="4"/>
                  <c:pt idx="0">
                    <c:v>5.0655700567655613</c:v>
                  </c:pt>
                  <c:pt idx="1">
                    <c:v>4.4226688774991958</c:v>
                  </c:pt>
                  <c:pt idx="2">
                    <c:v>11.633572108342308</c:v>
                  </c:pt>
                  <c:pt idx="3">
                    <c:v>1.93907194296653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/>
            </c:spPr>
          </c:errBars>
          <c:cat>
            <c:numRef>
              <c:f>'blood glucose'!$B$15:$E$15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'blood glucose'!$B$16:$E$16</c:f>
              <c:numCache>
                <c:formatCode>General</c:formatCode>
                <c:ptCount val="4"/>
                <c:pt idx="0">
                  <c:v>84.4</c:v>
                </c:pt>
                <c:pt idx="1">
                  <c:v>138.6</c:v>
                </c:pt>
                <c:pt idx="2">
                  <c:v>121.8</c:v>
                </c:pt>
                <c:pt idx="3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glucose'!$A$17</c:f>
              <c:strCache>
                <c:ptCount val="1"/>
                <c:pt idx="0">
                  <c:v>Beer 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'blood glucose'!$B$24:$E$24</c:f>
                <c:numCache>
                  <c:formatCode>General</c:formatCode>
                  <c:ptCount val="4"/>
                  <c:pt idx="0">
                    <c:v>0.96953597148326576</c:v>
                  </c:pt>
                  <c:pt idx="1">
                    <c:v>6.9382995034806614</c:v>
                  </c:pt>
                  <c:pt idx="2">
                    <c:v>14.406942770761598</c:v>
                  </c:pt>
                  <c:pt idx="3">
                    <c:v>1.7606816861659009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/>
            </c:spPr>
          </c:errBars>
          <c:cat>
            <c:numRef>
              <c:f>'blood glucose'!$B$15:$E$15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'blood glucose'!$B$17:$E$17</c:f>
              <c:numCache>
                <c:formatCode>General</c:formatCode>
                <c:ptCount val="4"/>
                <c:pt idx="0">
                  <c:v>85.2</c:v>
                </c:pt>
                <c:pt idx="1">
                  <c:v>177.2</c:v>
                </c:pt>
                <c:pt idx="2">
                  <c:v>123.4</c:v>
                </c:pt>
                <c:pt idx="3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glucose'!$A$18</c:f>
              <c:strCache>
                <c:ptCount val="1"/>
                <c:pt idx="0">
                  <c:v>Shochu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'blood glucose'!$B$25:$E$25</c:f>
                <c:numCache>
                  <c:formatCode>General</c:formatCode>
                  <c:ptCount val="4"/>
                  <c:pt idx="0">
                    <c:v>4.4429719783046115</c:v>
                  </c:pt>
                  <c:pt idx="1">
                    <c:v>6.1919302321650997</c:v>
                  </c:pt>
                  <c:pt idx="2">
                    <c:v>8.9442719099991592</c:v>
                  </c:pt>
                  <c:pt idx="3">
                    <c:v>2.0346989949375804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/>
            </c:spPr>
          </c:errBars>
          <c:cat>
            <c:numRef>
              <c:f>'blood glucose'!$B$15:$E$15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'blood glucose'!$B$18:$E$18</c:f>
              <c:numCache>
                <c:formatCode>General</c:formatCode>
                <c:ptCount val="4"/>
                <c:pt idx="0">
                  <c:v>88.8</c:v>
                </c:pt>
                <c:pt idx="1">
                  <c:v>101.2</c:v>
                </c:pt>
                <c:pt idx="2">
                  <c:v>104</c:v>
                </c:pt>
                <c:pt idx="3">
                  <c:v>86.2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'blood glucose'!$A$19</c:f>
              <c:strCache>
                <c:ptCount val="1"/>
                <c:pt idx="0">
                  <c:v>Sake 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8"/>
            <c:spPr>
              <a:noFill/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'blood glucose'!$B$26:$E$26</c:f>
                <c:numCache>
                  <c:formatCode>General</c:formatCode>
                  <c:ptCount val="4"/>
                  <c:pt idx="0">
                    <c:v>2.5019992006393608</c:v>
                  </c:pt>
                  <c:pt idx="1">
                    <c:v>12.505998560690784</c:v>
                  </c:pt>
                  <c:pt idx="2">
                    <c:v>4.6840153714521477</c:v>
                  </c:pt>
                  <c:pt idx="3">
                    <c:v>1.3638181696985854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/>
            </c:spPr>
          </c:errBars>
          <c:cat>
            <c:numRef>
              <c:f>'blood glucose'!$B$15:$E$15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'blood glucose'!$B$19:$E$19</c:f>
              <c:numCache>
                <c:formatCode>General</c:formatCode>
                <c:ptCount val="4"/>
                <c:pt idx="0">
                  <c:v>88.6</c:v>
                </c:pt>
                <c:pt idx="1">
                  <c:v>129</c:v>
                </c:pt>
                <c:pt idx="2">
                  <c:v>98.2</c:v>
                </c:pt>
                <c:pt idx="3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16864"/>
        <c:axId val="132118784"/>
      </c:lineChart>
      <c:catAx>
        <c:axId val="13211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>
                    <a:latin typeface="Arial" pitchFamily="34" charset="0"/>
                    <a:cs typeface="Arial" pitchFamily="34" charset="0"/>
                  </a:rPr>
                  <a:t>Time</a:t>
                </a:r>
                <a:r>
                  <a:rPr lang="ja-JP" altLang="en-US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ja-JP" altLang="en-US">
                    <a:latin typeface="Arial" pitchFamily="34" charset="0"/>
                    <a:cs typeface="Arial" pitchFamily="34" charset="0"/>
                  </a:rPr>
                  <a:t>（</a:t>
                </a:r>
                <a:r>
                  <a:rPr lang="en-US" altLang="ja-JP">
                    <a:latin typeface="Arial" pitchFamily="34" charset="0"/>
                    <a:cs typeface="Arial" pitchFamily="34" charset="0"/>
                  </a:rPr>
                  <a:t>hour</a:t>
                </a:r>
                <a:r>
                  <a:rPr lang="ja-JP" altLang="en-US">
                    <a:latin typeface="Arial" pitchFamily="34" charset="0"/>
                    <a:cs typeface="Arial" pitchFamily="34" charset="0"/>
                  </a:rPr>
                  <a:t>）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b="0"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132118784"/>
        <c:crosses val="autoZero"/>
        <c:auto val="1"/>
        <c:lblAlgn val="ctr"/>
        <c:lblOffset val="100"/>
        <c:noMultiLvlLbl val="0"/>
      </c:catAx>
      <c:valAx>
        <c:axId val="132118784"/>
        <c:scaling>
          <c:orientation val="minMax"/>
          <c:min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ea typeface="Arial Unicode MS" panose="020B0604020202020204" pitchFamily="50" charset="-128"/>
                    <a:cs typeface="Arial" panose="020B0604020202020204" pitchFamily="34" charset="0"/>
                  </a:rPr>
                  <a:t>Blood glucose (mg/dl)</a:t>
                </a:r>
                <a:endParaRPr lang="ja-JP" sz="1200">
                  <a:latin typeface="Arial" panose="020B0604020202020204" pitchFamily="34" charset="0"/>
                  <a:ea typeface="Arial Unicode MS" panose="020B0604020202020204" pitchFamily="50" charset="-128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4344009505556919E-2"/>
              <c:y val="0.1650518452716460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defRPr>
            </a:pPr>
            <a:endParaRPr lang="ja-JP"/>
          </a:p>
        </c:txPr>
        <c:crossAx val="13211686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5782234183224747"/>
          <c:y val="1.1681027563507591E-2"/>
          <c:w val="0.38247676346449511"/>
          <c:h val="0.23375900652988155"/>
        </c:manualLayout>
      </c:layout>
      <c:overlay val="0"/>
      <c:txPr>
        <a:bodyPr/>
        <a:lstStyle/>
        <a:p>
          <a:pPr>
            <a:defRPr sz="11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64494422092951"/>
          <c:y val="4.6860034129558616E-2"/>
          <c:w val="0.75359710803754099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[1]インシュリン!$C$15:$F$15</c:f>
                <c:numCache>
                  <c:formatCode>General</c:formatCode>
                  <c:ptCount val="4"/>
                  <c:pt idx="0">
                    <c:v>896.19897344283982</c:v>
                  </c:pt>
                  <c:pt idx="1">
                    <c:v>1560.3156603713235</c:v>
                  </c:pt>
                  <c:pt idx="2">
                    <c:v>379.39741696537681</c:v>
                  </c:pt>
                  <c:pt idx="3">
                    <c:v>1185.9339610619134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/>
            </c:spPr>
          </c:errBars>
          <c:cat>
            <c:strRef>
              <c:f>insulin!$P$14:$S$14</c:f>
              <c:strCache>
                <c:ptCount val="4"/>
                <c:pt idx="0">
                  <c:v>Water</c:v>
                </c:pt>
                <c:pt idx="1">
                  <c:v>Beer</c:v>
                </c:pt>
                <c:pt idx="2">
                  <c:v>Shochu</c:v>
                </c:pt>
                <c:pt idx="3">
                  <c:v>Sake</c:v>
                </c:pt>
              </c:strCache>
            </c:strRef>
          </c:cat>
          <c:val>
            <c:numRef>
              <c:f>insulin!$P$15:$S$15</c:f>
              <c:numCache>
                <c:formatCode>0.0</c:formatCode>
                <c:ptCount val="4"/>
                <c:pt idx="0">
                  <c:v>3636</c:v>
                </c:pt>
                <c:pt idx="1">
                  <c:v>4417.2</c:v>
                </c:pt>
                <c:pt idx="2">
                  <c:v>2409</c:v>
                </c:pt>
                <c:pt idx="3">
                  <c:v>4257.6000000000004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37632"/>
        <c:axId val="135239168"/>
      </c:barChart>
      <c:catAx>
        <c:axId val="135237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5239168"/>
        <c:crosses val="autoZero"/>
        <c:auto val="1"/>
        <c:lblAlgn val="ctr"/>
        <c:lblOffset val="100"/>
        <c:noMultiLvlLbl val="0"/>
      </c:catAx>
      <c:valAx>
        <c:axId val="135239168"/>
        <c:scaling>
          <c:orientation val="minMax"/>
          <c:max val="1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12-h insulin  AUC</a:t>
                </a:r>
                <a:endParaRPr lang="ja-JP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2162430435475176E-4"/>
              <c:y val="0.31102180587149009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5237632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578867791152"/>
          <c:y val="0.10921093750511833"/>
          <c:w val="0.64144101688037125"/>
          <c:h val="0.7244161189113334"/>
        </c:manualLayout>
      </c:layout>
      <c:lineChart>
        <c:grouping val="standard"/>
        <c:varyColors val="0"/>
        <c:ser>
          <c:idx val="0"/>
          <c:order val="0"/>
          <c:tx>
            <c:strRef>
              <c:f>insulin!$A$15</c:f>
              <c:strCache>
                <c:ptCount val="1"/>
                <c:pt idx="0">
                  <c:v>Water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insulin!$B$21:$E$21</c:f>
                <c:numCache>
                  <c:formatCode>General</c:formatCode>
                  <c:ptCount val="4"/>
                  <c:pt idx="0">
                    <c:v>2.8618874890533346</c:v>
                  </c:pt>
                  <c:pt idx="1">
                    <c:v>7.9103476535484818</c:v>
                  </c:pt>
                  <c:pt idx="2">
                    <c:v>11.988519508262891</c:v>
                  </c:pt>
                  <c:pt idx="3">
                    <c:v>1.3854241227869537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numRef>
              <c:f>insulin!$B$14:$E$14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insulin!$B$15:$E$15</c:f>
              <c:numCache>
                <c:formatCode>0.0</c:formatCode>
                <c:ptCount val="4"/>
                <c:pt idx="0">
                  <c:v>5.4799999999999986</c:v>
                </c:pt>
                <c:pt idx="1">
                  <c:v>42.34</c:v>
                </c:pt>
                <c:pt idx="2">
                  <c:v>37.160000000000004</c:v>
                </c:pt>
                <c:pt idx="3">
                  <c:v>5.72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insulin!$A$16</c:f>
              <c:strCache>
                <c:ptCount val="1"/>
                <c:pt idx="0">
                  <c:v>Beer  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insulin!$B$22:$E$22</c:f>
                <c:numCache>
                  <c:formatCode>General</c:formatCode>
                  <c:ptCount val="4"/>
                  <c:pt idx="0">
                    <c:v>0.86406018308911758</c:v>
                  </c:pt>
                  <c:pt idx="1">
                    <c:v>20.92895123984955</c:v>
                  </c:pt>
                  <c:pt idx="2">
                    <c:v>27.116555828497091</c:v>
                  </c:pt>
                  <c:pt idx="3">
                    <c:v>0.54350712966804704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numRef>
              <c:f>insulin!$B$14:$E$14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insulin!$B$16:$E$16</c:f>
              <c:numCache>
                <c:formatCode>0.0</c:formatCode>
                <c:ptCount val="4"/>
                <c:pt idx="0">
                  <c:v>3.46</c:v>
                </c:pt>
                <c:pt idx="1">
                  <c:v>70.8</c:v>
                </c:pt>
                <c:pt idx="2">
                  <c:v>78.760000000000005</c:v>
                </c:pt>
                <c:pt idx="3">
                  <c:v>3.9200000000000004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insulin!$A$17</c:f>
              <c:strCache>
                <c:ptCount val="1"/>
                <c:pt idx="0">
                  <c:v>Shochu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insulin!$B$23:$E$23</c:f>
                <c:numCache>
                  <c:formatCode>General</c:formatCode>
                  <c:ptCount val="4"/>
                  <c:pt idx="0">
                    <c:v>4.3705834850738174</c:v>
                  </c:pt>
                  <c:pt idx="1">
                    <c:v>8.092119623436119</c:v>
                  </c:pt>
                  <c:pt idx="2">
                    <c:v>7.9664672220501842</c:v>
                  </c:pt>
                  <c:pt idx="3">
                    <c:v>0.91159201400626588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insulin!$B$14:$E$14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insulin!$B$17:$E$17</c:f>
              <c:numCache>
                <c:formatCode>0.0</c:formatCode>
                <c:ptCount val="4"/>
                <c:pt idx="0">
                  <c:v>9.2000000000000011</c:v>
                </c:pt>
                <c:pt idx="1">
                  <c:v>35.22</c:v>
                </c:pt>
                <c:pt idx="2">
                  <c:v>33.660000000000004</c:v>
                </c:pt>
                <c:pt idx="3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insulin!$A$18</c:f>
              <c:strCache>
                <c:ptCount val="1"/>
                <c:pt idx="0">
                  <c:v>Sake 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8"/>
            <c:spPr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insulin!$B$24:$E$24</c:f>
                <c:numCache>
                  <c:formatCode>General</c:formatCode>
                  <c:ptCount val="4"/>
                  <c:pt idx="0">
                    <c:v>1.8062115047801015</c:v>
                  </c:pt>
                  <c:pt idx="1">
                    <c:v>16.101521667221387</c:v>
                  </c:pt>
                  <c:pt idx="2">
                    <c:v>14.306872474443887</c:v>
                  </c:pt>
                  <c:pt idx="3">
                    <c:v>0.587707410196604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numRef>
              <c:f>insulin!$B$14:$E$14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insulin!$B$18:$E$18</c:f>
              <c:numCache>
                <c:formatCode>0.0</c:formatCode>
                <c:ptCount val="4"/>
                <c:pt idx="0">
                  <c:v>4.28</c:v>
                </c:pt>
                <c:pt idx="1">
                  <c:v>50.8</c:v>
                </c:pt>
                <c:pt idx="2">
                  <c:v>43.36</c:v>
                </c:pt>
                <c:pt idx="3">
                  <c:v>3.9200000000000004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73920"/>
        <c:axId val="136275840"/>
      </c:lineChart>
      <c:catAx>
        <c:axId val="13627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Time (hour)</a:t>
                </a:r>
                <a:endParaRPr lang="ja-JP" altLang="en-US" sz="1200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6275840"/>
        <c:crosses val="autoZero"/>
        <c:auto val="1"/>
        <c:lblAlgn val="ctr"/>
        <c:lblOffset val="100"/>
        <c:noMultiLvlLbl val="0"/>
      </c:catAx>
      <c:valAx>
        <c:axId val="136275840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Insulin (μU/ml )</a:t>
                </a:r>
                <a:endParaRPr lang="ja-JP" alt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8319335083114607E-2"/>
              <c:y val="0.2404549431321085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noFill/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627392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60054273764407873"/>
          <c:y val="1.7437323970882761E-2"/>
          <c:w val="0.36646310732355464"/>
          <c:h val="0.25944255994652854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354137056875425"/>
          <c:y val="3.1041848935549721E-2"/>
          <c:w val="0.66883623523362978"/>
          <c:h val="0.85760790317876934"/>
        </c:manualLayout>
      </c:layout>
      <c:lineChart>
        <c:grouping val="standard"/>
        <c:varyColors val="0"/>
        <c:ser>
          <c:idx val="0"/>
          <c:order val="0"/>
          <c:tx>
            <c:strRef>
              <c:f>'GI ratio'!$A$38</c:f>
              <c:strCache>
                <c:ptCount val="1"/>
                <c:pt idx="0">
                  <c:v>Water 　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'GI ratio'!$B$44:$E$44</c:f>
                <c:numCache>
                  <c:formatCode>General</c:formatCode>
                  <c:ptCount val="4"/>
                  <c:pt idx="0">
                    <c:v>5.2232394446602717</c:v>
                  </c:pt>
                  <c:pt idx="1">
                    <c:v>0.80605014193392943</c:v>
                  </c:pt>
                  <c:pt idx="2">
                    <c:v>1.9963524311116347</c:v>
                  </c:pt>
                  <c:pt idx="3">
                    <c:v>4.0579576233559687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numRef>
              <c:f>'GI ratio'!$B$37:$E$37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'GI ratio'!$B$38:$E$38</c:f>
              <c:numCache>
                <c:formatCode>0.0</c:formatCode>
                <c:ptCount val="4"/>
                <c:pt idx="0">
                  <c:v>26.03011319255841</c:v>
                </c:pt>
                <c:pt idx="1">
                  <c:v>3.8625018579755972</c:v>
                </c:pt>
                <c:pt idx="2">
                  <c:v>5.5480934552472014</c:v>
                </c:pt>
                <c:pt idx="3">
                  <c:v>19.143960446247466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'GI ratio'!$A$39</c:f>
              <c:strCache>
                <c:ptCount val="1"/>
                <c:pt idx="0">
                  <c:v>Beer 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'GI ratio'!$B$45:$E$45</c:f>
                <c:numCache>
                  <c:formatCode>General</c:formatCode>
                  <c:ptCount val="4"/>
                  <c:pt idx="0">
                    <c:v>5.9460360148381488</c:v>
                  </c:pt>
                  <c:pt idx="1">
                    <c:v>0.77231667680205718</c:v>
                  </c:pt>
                  <c:pt idx="2">
                    <c:v>0.82237960389365861</c:v>
                  </c:pt>
                  <c:pt idx="3">
                    <c:v>3.1408238707028624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numRef>
              <c:f>'GI ratio'!$B$37:$E$37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'GI ratio'!$B$39:$E$39</c:f>
              <c:numCache>
                <c:formatCode>0.0</c:formatCode>
                <c:ptCount val="4"/>
                <c:pt idx="0">
                  <c:v>30.030932295046505</c:v>
                </c:pt>
                <c:pt idx="1">
                  <c:v>3.3194596210524203</c:v>
                </c:pt>
                <c:pt idx="2">
                  <c:v>2.5277038189765269</c:v>
                </c:pt>
                <c:pt idx="3">
                  <c:v>22.834696969696971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'GI ratio'!$A$40</c:f>
              <c:strCache>
                <c:ptCount val="1"/>
                <c:pt idx="0">
                  <c:v>Shochu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'GI ratio'!$B$46:$E$46</c:f>
                <c:numCache>
                  <c:formatCode>General</c:formatCode>
                  <c:ptCount val="4"/>
                  <c:pt idx="0">
                    <c:v>9.6203681554384772</c:v>
                  </c:pt>
                  <c:pt idx="1">
                    <c:v>1.5092510736002895</c:v>
                  </c:pt>
                  <c:pt idx="2">
                    <c:v>0.77424452093667773</c:v>
                  </c:pt>
                  <c:pt idx="3">
                    <c:v>3.9179752387494235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numRef>
              <c:f>'GI ratio'!$B$37:$E$37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'GI ratio'!$B$40:$E$40</c:f>
              <c:numCache>
                <c:formatCode>0.0</c:formatCode>
                <c:ptCount val="4"/>
                <c:pt idx="0">
                  <c:v>26.656947078678492</c:v>
                </c:pt>
                <c:pt idx="1">
                  <c:v>4.7</c:v>
                </c:pt>
                <c:pt idx="2">
                  <c:v>3.7304632149604822</c:v>
                </c:pt>
                <c:pt idx="3">
                  <c:v>24.940374238994927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'GI ratio'!$A$41</c:f>
              <c:strCache>
                <c:ptCount val="1"/>
                <c:pt idx="0">
                  <c:v>Sake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8"/>
            <c:spPr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'GI ratio'!$B$47:$E$47</c:f>
                <c:numCache>
                  <c:formatCode>General</c:formatCode>
                  <c:ptCount val="4"/>
                  <c:pt idx="0">
                    <c:v>9.4636991351837612</c:v>
                  </c:pt>
                  <c:pt idx="1">
                    <c:v>0.56268682790027835</c:v>
                  </c:pt>
                  <c:pt idx="2">
                    <c:v>0.82918268136675821</c:v>
                  </c:pt>
                  <c:pt idx="3">
                    <c:v>3.5785325286365013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numRef>
              <c:f>'GI ratio'!$B$37:$E$37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'GI ratio'!$B$41:$E$41</c:f>
              <c:numCache>
                <c:formatCode>0.0</c:formatCode>
                <c:ptCount val="4"/>
                <c:pt idx="0">
                  <c:v>33.66003760251548</c:v>
                </c:pt>
                <c:pt idx="1">
                  <c:v>3.192545225964686</c:v>
                </c:pt>
                <c:pt idx="2">
                  <c:v>3.1950962338700584</c:v>
                </c:pt>
                <c:pt idx="3">
                  <c:v>24.469003986326694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96384"/>
        <c:axId val="136106368"/>
      </c:lineChart>
      <c:catAx>
        <c:axId val="136096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6106368"/>
        <c:crosses val="autoZero"/>
        <c:auto val="1"/>
        <c:lblAlgn val="ctr"/>
        <c:lblOffset val="100"/>
        <c:noMultiLvlLbl val="0"/>
      </c:catAx>
      <c:valAx>
        <c:axId val="136106368"/>
        <c:scaling>
          <c:orientation val="minMax"/>
          <c:max val="5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Blood</a:t>
                </a:r>
                <a:r>
                  <a:rPr lang="en-US" altLang="ja-JP" sz="1200" baseline="0">
                    <a:latin typeface="Arial" pitchFamily="34" charset="0"/>
                    <a:cs typeface="Arial" pitchFamily="34" charset="0"/>
                  </a:rPr>
                  <a:t> glucose (mg/dl) </a:t>
                </a:r>
              </a:p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 baseline="0">
                    <a:latin typeface="Arial" pitchFamily="34" charset="0"/>
                    <a:cs typeface="Arial" pitchFamily="34" charset="0"/>
                  </a:rPr>
                  <a:t> / Insulin (μU/ml)</a:t>
                </a:r>
                <a:endParaRPr lang="en-US" altLang="ja-JP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998459196964896E-3"/>
              <c:y val="0.17035505978419363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60963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57061454462393191"/>
          <c:y val="7.3306357538641009E-2"/>
          <c:w val="0.37126203121285978"/>
          <c:h val="0.28394284047827356"/>
        </c:manualLayout>
      </c:layout>
      <c:overlay val="0"/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0378702662167"/>
          <c:y val="5.4189997083697872E-2"/>
          <c:w val="0.66604149481314834"/>
          <c:h val="0.82009988334791484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'GI ratio'!$I$39:$L$39</c:f>
                <c:numCache>
                  <c:formatCode>General</c:formatCode>
                  <c:ptCount val="4"/>
                  <c:pt idx="0">
                    <c:v>227.25274385495999</c:v>
                  </c:pt>
                  <c:pt idx="1">
                    <c:v>241.88185289914696</c:v>
                  </c:pt>
                  <c:pt idx="2">
                    <c:v>363.4284015267591</c:v>
                  </c:pt>
                  <c:pt idx="3">
                    <c:v>329.41776931183693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5875">
                <a:solidFill>
                  <a:schemeClr val="tx1"/>
                </a:solidFill>
              </a:ln>
            </c:spPr>
          </c:errBars>
          <c:cat>
            <c:strRef>
              <c:f>'GI ratio'!$I$37:$L$37</c:f>
              <c:strCache>
                <c:ptCount val="4"/>
                <c:pt idx="0">
                  <c:v>Water</c:v>
                </c:pt>
                <c:pt idx="1">
                  <c:v>Beer</c:v>
                </c:pt>
                <c:pt idx="2">
                  <c:v>Shochu</c:v>
                </c:pt>
                <c:pt idx="3">
                  <c:v>Sake</c:v>
                </c:pt>
              </c:strCache>
            </c:strRef>
          </c:cat>
          <c:val>
            <c:numRef>
              <c:f>'GI ratio'!$I$38:$L$38</c:f>
              <c:numCache>
                <c:formatCode>0.0</c:formatCode>
                <c:ptCount val="4"/>
                <c:pt idx="0">
                  <c:v>1179.0963109127042</c:v>
                </c:pt>
                <c:pt idx="1">
                  <c:v>1175.9266606838362</c:v>
                </c:pt>
                <c:pt idx="2">
                  <c:v>1157.8774380814648</c:v>
                </c:pt>
                <c:pt idx="3">
                  <c:v>1297.2067286494471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32864"/>
        <c:axId val="136142848"/>
      </c:barChart>
      <c:catAx>
        <c:axId val="136132864"/>
        <c:scaling>
          <c:orientation val="minMax"/>
        </c:scaling>
        <c:delete val="0"/>
        <c:axPos val="b"/>
        <c:numFmt formatCode="&quot;¥&quot;#,##0_);[Red]\(&quot;¥&quot;#,##0\)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6142848"/>
        <c:crosses val="autoZero"/>
        <c:auto val="1"/>
        <c:lblAlgn val="ctr"/>
        <c:lblOffset val="100"/>
        <c:noMultiLvlLbl val="0"/>
      </c:catAx>
      <c:valAx>
        <c:axId val="13614284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2-h</a:t>
                </a:r>
                <a:r>
                  <a:rPr lang="en-US" altLang="ja-JP" sz="1200" baseline="0">
                    <a:latin typeface="Arial" pitchFamily="34" charset="0"/>
                    <a:cs typeface="Arial" pitchFamily="34" charset="0"/>
                  </a:rPr>
                  <a:t> blood glucose (mg/dl)</a:t>
                </a:r>
              </a:p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 baseline="0">
                    <a:latin typeface="Arial" pitchFamily="34" charset="0"/>
                    <a:cs typeface="Arial" pitchFamily="34" charset="0"/>
                  </a:rPr>
                  <a:t>/ insukin (μU/ml)  AUC</a:t>
                </a:r>
                <a:endParaRPr lang="ja-JP" alt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0185185185185185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6132864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46985227897299"/>
          <c:y val="4.656157477881151E-2"/>
          <c:w val="0.74124768726577583"/>
          <c:h val="0.92068616184405994"/>
        </c:manualLayout>
      </c:layout>
      <c:lineChart>
        <c:grouping val="standard"/>
        <c:varyColors val="0"/>
        <c:ser>
          <c:idx val="0"/>
          <c:order val="0"/>
          <c:tx>
            <c:strRef>
              <c:f>'insulinogenic index'!$A$39</c:f>
              <c:strCache>
                <c:ptCount val="1"/>
                <c:pt idx="0">
                  <c:v>Water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'insulinogenic index'!$B$45:$E$45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0.25159895525079901</c:v>
                  </c:pt>
                  <c:pt idx="2">
                    <c:v>0.56509271375168801</c:v>
                  </c:pt>
                  <c:pt idx="3">
                    <c:v>0.18934246196042401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'insulinogenic index'!$B$38:$E$38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'insulinogenic index'!$B$39:$E$39</c:f>
              <c:numCache>
                <c:formatCode>0.00</c:formatCode>
                <c:ptCount val="4"/>
                <c:pt idx="0">
                  <c:v>0</c:v>
                </c:pt>
                <c:pt idx="1">
                  <c:v>0.78953050641842515</c:v>
                </c:pt>
                <c:pt idx="2">
                  <c:v>0.12355182931177086</c:v>
                </c:pt>
                <c:pt idx="3">
                  <c:v>0.16266666666666668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'insulinogenic index'!$A$40</c:f>
              <c:strCache>
                <c:ptCount val="1"/>
                <c:pt idx="0">
                  <c:v>Beer 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squar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'insulinogenic index'!$B$46:$E$46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0.25687956633133202</c:v>
                  </c:pt>
                  <c:pt idx="2">
                    <c:v>0.76581127011712802</c:v>
                  </c:pt>
                  <c:pt idx="3">
                    <c:v>0.3014674991789737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'insulinogenic index'!$B$38:$E$38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'insulinogenic index'!$B$40:$E$40</c:f>
              <c:numCache>
                <c:formatCode>0.00</c:formatCode>
                <c:ptCount val="4"/>
                <c:pt idx="0">
                  <c:v>0</c:v>
                </c:pt>
                <c:pt idx="1">
                  <c:v>0.76825973771899958</c:v>
                </c:pt>
                <c:pt idx="2">
                  <c:v>2.6762738136513877</c:v>
                </c:pt>
                <c:pt idx="3">
                  <c:v>0.18928571428571428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'insulinogenic index'!$A$41</c:f>
              <c:strCache>
                <c:ptCount val="1"/>
                <c:pt idx="0">
                  <c:v>Shochu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'insulinogenic index'!$B$47:$E$47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1.17288098051729</c:v>
                  </c:pt>
                  <c:pt idx="2">
                    <c:v>0.81191003454642996</c:v>
                  </c:pt>
                  <c:pt idx="3">
                    <c:v>0.24304063446263499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'insulinogenic index'!$B$38:$E$38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'insulinogenic index'!$B$41:$E$41</c:f>
              <c:numCache>
                <c:formatCode>0.00</c:formatCode>
                <c:ptCount val="4"/>
                <c:pt idx="0">
                  <c:v>0</c:v>
                </c:pt>
                <c:pt idx="1">
                  <c:v>-0.34635989010988999</c:v>
                </c:pt>
                <c:pt idx="2">
                  <c:v>1.3740888888889</c:v>
                </c:pt>
                <c:pt idx="3">
                  <c:v>0.29749999999999999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'insulinogenic index'!$A$42</c:f>
              <c:strCache>
                <c:ptCount val="1"/>
                <c:pt idx="0">
                  <c:v>Sake       (n=5)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8"/>
            <c:spPr>
              <a:ln w="19050">
                <a:solidFill>
                  <a:schemeClr val="tx1"/>
                </a:solidFill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'insulinogenic index'!$B$48:$E$48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1.3629477511343857</c:v>
                  </c:pt>
                  <c:pt idx="2">
                    <c:v>1.747871100986399</c:v>
                  </c:pt>
                  <c:pt idx="3">
                    <c:v>8.3779476349892537E-2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numRef>
              <c:f>'insulinogenic index'!$B$38:$E$38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</c:numCache>
            </c:numRef>
          </c:cat>
          <c:val>
            <c:numRef>
              <c:f>'insulinogenic index'!$B$42:$E$42</c:f>
              <c:numCache>
                <c:formatCode>0.00</c:formatCode>
                <c:ptCount val="4"/>
                <c:pt idx="0">
                  <c:v>0</c:v>
                </c:pt>
                <c:pt idx="1">
                  <c:v>7.1188801189659007E-2</c:v>
                </c:pt>
                <c:pt idx="2">
                  <c:v>5.4401027568922302</c:v>
                </c:pt>
                <c:pt idx="3">
                  <c:v>0.37064102564102602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16928"/>
        <c:axId val="135464448"/>
      </c:lineChart>
      <c:catAx>
        <c:axId val="13591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Time</a:t>
                </a:r>
                <a:r>
                  <a:rPr lang="ja-JP" altLang="en-US" baseline="0"/>
                  <a:t> </a:t>
                </a:r>
                <a:r>
                  <a:rPr lang="en-US" altLang="ja-JP" baseline="0"/>
                  <a:t>(hour)</a:t>
                </a:r>
                <a:endParaRPr lang="en-US" altLang="ja-JP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crossAx val="135464448"/>
        <c:crosses val="autoZero"/>
        <c:auto val="1"/>
        <c:lblAlgn val="ctr"/>
        <c:lblOffset val="100"/>
        <c:noMultiLvlLbl val="0"/>
      </c:catAx>
      <c:valAx>
        <c:axId val="135464448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altLang="ja-JP" sz="1200">
                    <a:latin typeface="Arial" pitchFamily="34" charset="0"/>
                    <a:cs typeface="Arial" pitchFamily="34" charset="0"/>
                  </a:rPr>
                  <a:t>Insulino</a:t>
                </a:r>
                <a:r>
                  <a:rPr lang="en-US" altLang="ja-JP" sz="1200" baseline="0">
                    <a:latin typeface="Arial" pitchFamily="34" charset="0"/>
                    <a:cs typeface="Arial" pitchFamily="34" charset="0"/>
                  </a:rPr>
                  <a:t>genic index</a:t>
                </a:r>
                <a:endParaRPr lang="ja-JP" altLang="en-US" sz="120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26242765070888929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ja-JP"/>
          </a:p>
        </c:txPr>
        <c:crossAx val="13591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510890067270277"/>
          <c:y val="9.3807803105095677E-2"/>
          <c:w val="0.34237627033341173"/>
          <c:h val="0.225178877222219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505864</xdr:colOff>
      <xdr:row>18</xdr:row>
      <xdr:rowOff>129990</xdr:rowOff>
    </xdr:from>
    <xdr:to>
      <xdr:col>25</xdr:col>
      <xdr:colOff>392202</xdr:colOff>
      <xdr:row>37</xdr:row>
      <xdr:rowOff>112059</xdr:rowOff>
    </xdr:to>
    <xdr:grpSp>
      <xdr:nvGrpSpPr>
        <xdr:cNvPr id="2" name="グループ化 1"/>
        <xdr:cNvGrpSpPr/>
      </xdr:nvGrpSpPr>
      <xdr:grpSpPr>
        <a:xfrm>
          <a:off x="9134393" y="3155578"/>
          <a:ext cx="4917780" cy="3175746"/>
          <a:chOff x="6395356" y="3948794"/>
          <a:chExt cx="4450366" cy="2743200"/>
        </a:xfrm>
      </xdr:grpSpPr>
      <xdr:graphicFrame macro="">
        <xdr:nvGraphicFramePr>
          <xdr:cNvPr id="3" name="グラフ 2"/>
          <xdr:cNvGraphicFramePr/>
        </xdr:nvGraphicFramePr>
        <xdr:xfrm>
          <a:off x="6395356" y="3948794"/>
          <a:ext cx="4450366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テキスト ボックス 3"/>
          <xdr:cNvSpPr txBox="1"/>
        </xdr:nvSpPr>
        <xdr:spPr>
          <a:xfrm>
            <a:off x="8315219" y="4370709"/>
            <a:ext cx="560514" cy="2111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***</a:t>
            </a:r>
            <a:endParaRPr kumimoji="1" lang="ja-JP" altLang="en-US" sz="18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9193507" y="4492615"/>
            <a:ext cx="617136" cy="292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***</a:t>
            </a:r>
            <a:endParaRPr kumimoji="1" lang="ja-JP" altLang="en-US" sz="18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10069319" y="4682129"/>
            <a:ext cx="609456" cy="2578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800"/>
              <a:t>***</a:t>
            </a:r>
            <a:endParaRPr kumimoji="1" lang="ja-JP" altLang="en-US" sz="1800"/>
          </a:p>
        </xdr:txBody>
      </xdr:sp>
    </xdr:grpSp>
    <xdr:clientData/>
  </xdr:twoCellAnchor>
  <xdr:twoCellAnchor>
    <xdr:from>
      <xdr:col>6</xdr:col>
      <xdr:colOff>80843</xdr:colOff>
      <xdr:row>18</xdr:row>
      <xdr:rowOff>133989</xdr:rowOff>
    </xdr:from>
    <xdr:to>
      <xdr:col>16</xdr:col>
      <xdr:colOff>100853</xdr:colOff>
      <xdr:row>37</xdr:row>
      <xdr:rowOff>156881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268940</xdr:colOff>
      <xdr:row>27</xdr:row>
      <xdr:rowOff>89646</xdr:rowOff>
    </xdr:from>
    <xdr:to>
      <xdr:col>14</xdr:col>
      <xdr:colOff>4046</xdr:colOff>
      <xdr:row>28</xdr:row>
      <xdr:rowOff>165985</xdr:rowOff>
    </xdr:to>
    <xdr:sp macro="" textlink="">
      <xdr:nvSpPr>
        <xdr:cNvPr id="8" name="テキスト ボックス 7"/>
        <xdr:cNvSpPr txBox="1"/>
      </xdr:nvSpPr>
      <xdr:spPr>
        <a:xfrm>
          <a:off x="6645087" y="7149352"/>
          <a:ext cx="743635" cy="244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***</a:t>
          </a:r>
          <a:endParaRPr kumimoji="1" lang="ja-JP" altLang="en-US" sz="1800"/>
        </a:p>
      </xdr:txBody>
    </xdr:sp>
    <xdr:clientData/>
  </xdr:twoCellAnchor>
  <xdr:twoCellAnchor>
    <xdr:from>
      <xdr:col>12</xdr:col>
      <xdr:colOff>268940</xdr:colOff>
      <xdr:row>28</xdr:row>
      <xdr:rowOff>78440</xdr:rowOff>
    </xdr:from>
    <xdr:to>
      <xdr:col>14</xdr:col>
      <xdr:colOff>4046</xdr:colOff>
      <xdr:row>29</xdr:row>
      <xdr:rowOff>154779</xdr:rowOff>
    </xdr:to>
    <xdr:sp macro="" textlink="">
      <xdr:nvSpPr>
        <xdr:cNvPr id="9" name="テキスト ボックス 8"/>
        <xdr:cNvSpPr txBox="1"/>
      </xdr:nvSpPr>
      <xdr:spPr>
        <a:xfrm>
          <a:off x="6645087" y="7306234"/>
          <a:ext cx="743635" cy="244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***</a:t>
          </a:r>
          <a:endParaRPr kumimoji="1" lang="ja-JP" altLang="en-US" sz="1800"/>
        </a:p>
      </xdr:txBody>
    </xdr:sp>
    <xdr:clientData/>
  </xdr:twoCellAnchor>
  <xdr:twoCellAnchor>
    <xdr:from>
      <xdr:col>12</xdr:col>
      <xdr:colOff>268939</xdr:colOff>
      <xdr:row>26</xdr:row>
      <xdr:rowOff>123267</xdr:rowOff>
    </xdr:from>
    <xdr:to>
      <xdr:col>14</xdr:col>
      <xdr:colOff>4045</xdr:colOff>
      <xdr:row>28</xdr:row>
      <xdr:rowOff>31518</xdr:rowOff>
    </xdr:to>
    <xdr:sp macro="" textlink="">
      <xdr:nvSpPr>
        <xdr:cNvPr id="10" name="テキスト ボックス 9"/>
        <xdr:cNvSpPr txBox="1"/>
      </xdr:nvSpPr>
      <xdr:spPr>
        <a:xfrm>
          <a:off x="6645086" y="7014885"/>
          <a:ext cx="743635" cy="2444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***</a:t>
          </a:r>
          <a:endParaRPr kumimoji="1" lang="ja-JP" altLang="en-US" sz="1800"/>
        </a:p>
      </xdr:txBody>
    </xdr:sp>
    <xdr:clientData/>
  </xdr:twoCellAnchor>
  <xdr:twoCellAnchor>
    <xdr:from>
      <xdr:col>10</xdr:col>
      <xdr:colOff>425823</xdr:colOff>
      <xdr:row>26</xdr:row>
      <xdr:rowOff>168087</xdr:rowOff>
    </xdr:from>
    <xdr:to>
      <xdr:col>12</xdr:col>
      <xdr:colOff>48870</xdr:colOff>
      <xdr:row>28</xdr:row>
      <xdr:rowOff>76338</xdr:rowOff>
    </xdr:to>
    <xdr:sp macro="" textlink="">
      <xdr:nvSpPr>
        <xdr:cNvPr id="11" name="テキスト ボックス 10"/>
        <xdr:cNvSpPr txBox="1"/>
      </xdr:nvSpPr>
      <xdr:spPr>
        <a:xfrm>
          <a:off x="6039970" y="4538381"/>
          <a:ext cx="620371" cy="244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***</a:t>
          </a:r>
          <a:endParaRPr kumimoji="1" lang="ja-JP" altLang="en-US" sz="1800"/>
        </a:p>
      </xdr:txBody>
    </xdr:sp>
    <xdr:clientData/>
  </xdr:twoCellAnchor>
  <xdr:twoCellAnchor>
    <xdr:from>
      <xdr:col>10</xdr:col>
      <xdr:colOff>425823</xdr:colOff>
      <xdr:row>23</xdr:row>
      <xdr:rowOff>100853</xdr:rowOff>
    </xdr:from>
    <xdr:to>
      <xdr:col>12</xdr:col>
      <xdr:colOff>48870</xdr:colOff>
      <xdr:row>25</xdr:row>
      <xdr:rowOff>9104</xdr:rowOff>
    </xdr:to>
    <xdr:sp macro="" textlink="">
      <xdr:nvSpPr>
        <xdr:cNvPr id="12" name="テキスト ボックス 11"/>
        <xdr:cNvSpPr txBox="1"/>
      </xdr:nvSpPr>
      <xdr:spPr>
        <a:xfrm>
          <a:off x="6039970" y="3966882"/>
          <a:ext cx="620371" cy="244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***</a:t>
          </a:r>
          <a:endParaRPr kumimoji="1" lang="ja-JP" altLang="en-US" sz="1800"/>
        </a:p>
      </xdr:txBody>
    </xdr:sp>
    <xdr:clientData/>
  </xdr:twoCellAnchor>
  <xdr:twoCellAnchor>
    <xdr:from>
      <xdr:col>10</xdr:col>
      <xdr:colOff>425824</xdr:colOff>
      <xdr:row>28</xdr:row>
      <xdr:rowOff>145674</xdr:rowOff>
    </xdr:from>
    <xdr:to>
      <xdr:col>12</xdr:col>
      <xdr:colOff>48871</xdr:colOff>
      <xdr:row>30</xdr:row>
      <xdr:rowOff>53924</xdr:rowOff>
    </xdr:to>
    <xdr:sp macro="" textlink="">
      <xdr:nvSpPr>
        <xdr:cNvPr id="13" name="テキスト ボックス 12"/>
        <xdr:cNvSpPr txBox="1"/>
      </xdr:nvSpPr>
      <xdr:spPr>
        <a:xfrm>
          <a:off x="6039971" y="4852145"/>
          <a:ext cx="620371" cy="24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***</a:t>
          </a:r>
          <a:endParaRPr kumimoji="1" lang="ja-JP" alt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49624</xdr:colOff>
      <xdr:row>20</xdr:row>
      <xdr:rowOff>100853</xdr:rowOff>
    </xdr:from>
    <xdr:to>
      <xdr:col>24</xdr:col>
      <xdr:colOff>440231</xdr:colOff>
      <xdr:row>37</xdr:row>
      <xdr:rowOff>134550</xdr:rowOff>
    </xdr:to>
    <xdr:grpSp>
      <xdr:nvGrpSpPr>
        <xdr:cNvPr id="19" name="グループ化 18"/>
        <xdr:cNvGrpSpPr/>
      </xdr:nvGrpSpPr>
      <xdr:grpSpPr>
        <a:xfrm>
          <a:off x="9686683" y="3462618"/>
          <a:ext cx="4032519" cy="2891197"/>
          <a:chOff x="6495575" y="5311435"/>
          <a:chExt cx="3725557" cy="2800350"/>
        </a:xfrm>
      </xdr:grpSpPr>
      <xdr:graphicFrame macro="">
        <xdr:nvGraphicFramePr>
          <xdr:cNvPr id="13" name="グラフ 12"/>
          <xdr:cNvGraphicFramePr/>
        </xdr:nvGraphicFramePr>
        <xdr:xfrm>
          <a:off x="6495575" y="5311435"/>
          <a:ext cx="3725557" cy="2800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4" name="テキスト ボックス 13"/>
          <xdr:cNvSpPr txBox="1"/>
        </xdr:nvSpPr>
        <xdr:spPr>
          <a:xfrm>
            <a:off x="8832240" y="6860322"/>
            <a:ext cx="530917" cy="2859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400" baseline="0">
                <a:latin typeface="+mn-lt"/>
              </a:rPr>
              <a:t>## </a:t>
            </a:r>
            <a:endParaRPr kumimoji="1" lang="ja-JP" altLang="en-US" sz="1400">
              <a:latin typeface="+mn-lt"/>
            </a:endParaRP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9507438" y="6412209"/>
            <a:ext cx="530917" cy="2859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400" baseline="0">
                <a:latin typeface="+mn-lt"/>
              </a:rPr>
              <a:t>#  </a:t>
            </a:r>
            <a:endParaRPr kumimoji="1" lang="ja-JP" altLang="en-US" sz="1400">
              <a:latin typeface="+mn-lt"/>
            </a:endParaRP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8837251" y="6690577"/>
            <a:ext cx="530917" cy="2859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2000">
                <a:latin typeface="+mn-lt"/>
              </a:rPr>
              <a:t>*</a:t>
            </a:r>
          </a:p>
        </xdr:txBody>
      </xdr:sp>
    </xdr:grpSp>
    <xdr:clientData/>
  </xdr:twoCellAnchor>
  <xdr:twoCellAnchor>
    <xdr:from>
      <xdr:col>7</xdr:col>
      <xdr:colOff>47224</xdr:colOff>
      <xdr:row>20</xdr:row>
      <xdr:rowOff>82444</xdr:rowOff>
    </xdr:from>
    <xdr:to>
      <xdr:col>15</xdr:col>
      <xdr:colOff>398610</xdr:colOff>
      <xdr:row>39</xdr:row>
      <xdr:rowOff>127671</xdr:rowOff>
    </xdr:to>
    <xdr:grpSp>
      <xdr:nvGrpSpPr>
        <xdr:cNvPr id="30" name="グループ化 29"/>
        <xdr:cNvGrpSpPr/>
      </xdr:nvGrpSpPr>
      <xdr:grpSpPr>
        <a:xfrm>
          <a:off x="4339077" y="3444209"/>
          <a:ext cx="4620827" cy="3238903"/>
          <a:chOff x="4504652" y="9096375"/>
          <a:chExt cx="4252227" cy="3143250"/>
        </a:xfrm>
        <a:solidFill>
          <a:schemeClr val="bg1"/>
        </a:solidFill>
      </xdr:grpSpPr>
      <xdr:sp macro="" textlink="">
        <xdr:nvSpPr>
          <xdr:cNvPr id="29" name="正方形/長方形 28"/>
          <xdr:cNvSpPr/>
        </xdr:nvSpPr>
        <xdr:spPr>
          <a:xfrm>
            <a:off x="4619626" y="9096375"/>
            <a:ext cx="3829050" cy="314325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0" name="グラフ 19"/>
          <xdr:cNvGraphicFramePr/>
        </xdr:nvGraphicFramePr>
        <xdr:xfrm>
          <a:off x="4504652" y="9159858"/>
          <a:ext cx="4252227" cy="30654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4" name="テキスト ボックス 23"/>
          <xdr:cNvSpPr txBox="1"/>
        </xdr:nvSpPr>
        <xdr:spPr>
          <a:xfrm>
            <a:off x="6167972" y="10997641"/>
            <a:ext cx="659325" cy="264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/>
              <a:t>**</a:t>
            </a:r>
            <a:endParaRPr kumimoji="1" lang="ja-JP" altLang="en-US" sz="2000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6174294" y="11153376"/>
            <a:ext cx="4476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/>
              <a:t>###</a:t>
            </a:r>
            <a:endParaRPr kumimoji="1" lang="ja-JP" altLang="en-US" sz="1200"/>
          </a:p>
        </xdr:txBody>
      </xdr:sp>
      <xdr:sp macro="" textlink="">
        <xdr:nvSpPr>
          <xdr:cNvPr id="27" name="テキスト ボックス 24"/>
          <xdr:cNvSpPr txBox="1"/>
        </xdr:nvSpPr>
        <xdr:spPr>
          <a:xfrm>
            <a:off x="6225280" y="10581877"/>
            <a:ext cx="410333" cy="2176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200"/>
              <a:t>##</a:t>
            </a:r>
            <a:endParaRPr kumimoji="1" lang="ja-JP" altLang="en-US" sz="1200"/>
          </a:p>
        </xdr:txBody>
      </xdr:sp>
      <xdr:sp macro="" textlink="">
        <xdr:nvSpPr>
          <xdr:cNvPr id="28" name="テキスト ボックス 27"/>
          <xdr:cNvSpPr txBox="1"/>
        </xdr:nvSpPr>
        <xdr:spPr>
          <a:xfrm>
            <a:off x="6163971" y="9304107"/>
            <a:ext cx="460436" cy="284071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000"/>
              <a:t>*</a:t>
            </a:r>
            <a:r>
              <a:rPr kumimoji="1" lang="en-US" altLang="ja-JP" sz="2000"/>
              <a:t>*</a:t>
            </a:r>
            <a:endParaRPr kumimoji="1" lang="ja-JP" altLang="en-US" sz="20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371475</xdr:colOff>
      <xdr:row>20</xdr:row>
      <xdr:rowOff>9526</xdr:rowOff>
    </xdr:from>
    <xdr:to>
      <xdr:col>26</xdr:col>
      <xdr:colOff>382120</xdr:colOff>
      <xdr:row>37</xdr:row>
      <xdr:rowOff>156884</xdr:rowOff>
    </xdr:to>
    <xdr:grpSp>
      <xdr:nvGrpSpPr>
        <xdr:cNvPr id="16" name="グループ化 15"/>
        <xdr:cNvGrpSpPr/>
      </xdr:nvGrpSpPr>
      <xdr:grpSpPr>
        <a:xfrm>
          <a:off x="9156887" y="3371291"/>
          <a:ext cx="4986057" cy="3004858"/>
          <a:chOff x="8562975" y="5086350"/>
          <a:chExt cx="3943350" cy="3038475"/>
        </a:xfrm>
      </xdr:grpSpPr>
      <xdr:sp macro="" textlink="">
        <xdr:nvSpPr>
          <xdr:cNvPr id="12" name="正方形/長方形 11"/>
          <xdr:cNvSpPr/>
        </xdr:nvSpPr>
        <xdr:spPr>
          <a:xfrm>
            <a:off x="8562975" y="5086350"/>
            <a:ext cx="3943350" cy="30384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lt"/>
            </a:endParaRPr>
          </a:p>
        </xdr:txBody>
      </xdr:sp>
      <xdr:graphicFrame macro="">
        <xdr:nvGraphicFramePr>
          <xdr:cNvPr id="10" name="グラフ 9"/>
          <xdr:cNvGraphicFramePr>
            <a:graphicFrameLocks/>
          </xdr:cNvGraphicFramePr>
        </xdr:nvGraphicFramePr>
        <xdr:xfrm>
          <a:off x="8673913" y="5183281"/>
          <a:ext cx="3656479" cy="27969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1" name="テキスト ボックス 10"/>
          <xdr:cNvSpPr txBox="1"/>
        </xdr:nvSpPr>
        <xdr:spPr>
          <a:xfrm>
            <a:off x="11016215" y="6662053"/>
            <a:ext cx="434808" cy="26079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400" baseline="0">
                <a:latin typeface="+mn-lt"/>
              </a:rPr>
              <a:t># </a:t>
            </a:r>
            <a:endParaRPr kumimoji="1" lang="ja-JP" altLang="en-US" sz="1400">
              <a:latin typeface="+mn-lt"/>
            </a:endParaRPr>
          </a:p>
        </xdr:txBody>
      </xdr:sp>
    </xdr:grpSp>
    <xdr:clientData/>
  </xdr:twoCellAnchor>
  <xdr:twoCellAnchor>
    <xdr:from>
      <xdr:col>6</xdr:col>
      <xdr:colOff>170891</xdr:colOff>
      <xdr:row>20</xdr:row>
      <xdr:rowOff>34738</xdr:rowOff>
    </xdr:from>
    <xdr:to>
      <xdr:col>14</xdr:col>
      <xdr:colOff>244289</xdr:colOff>
      <xdr:row>38</xdr:row>
      <xdr:rowOff>1398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246530</xdr:colOff>
      <xdr:row>42</xdr:row>
      <xdr:rowOff>68355</xdr:rowOff>
    </xdr:from>
    <xdr:to>
      <xdr:col>14</xdr:col>
      <xdr:colOff>291353</xdr:colOff>
      <xdr:row>58</xdr:row>
      <xdr:rowOff>122144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168089</xdr:colOff>
      <xdr:row>42</xdr:row>
      <xdr:rowOff>158001</xdr:rowOff>
    </xdr:from>
    <xdr:to>
      <xdr:col>23</xdr:col>
      <xdr:colOff>414618</xdr:colOff>
      <xdr:row>59</xdr:row>
      <xdr:rowOff>43701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424225</xdr:colOff>
      <xdr:row>42</xdr:row>
      <xdr:rowOff>149679</xdr:rowOff>
    </xdr:from>
    <xdr:to>
      <xdr:col>15</xdr:col>
      <xdr:colOff>152081</xdr:colOff>
      <xdr:row>63</xdr:row>
      <xdr:rowOff>136071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425823</xdr:colOff>
      <xdr:row>42</xdr:row>
      <xdr:rowOff>105655</xdr:rowOff>
    </xdr:from>
    <xdr:to>
      <xdr:col>24</xdr:col>
      <xdr:colOff>268941</xdr:colOff>
      <xdr:row>63</xdr:row>
      <xdr:rowOff>156882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356187</xdr:colOff>
      <xdr:row>46</xdr:row>
      <xdr:rowOff>4080</xdr:rowOff>
    </xdr:from>
    <xdr:to>
      <xdr:col>12</xdr:col>
      <xdr:colOff>342124</xdr:colOff>
      <xdr:row>47</xdr:row>
      <xdr:rowOff>137695</xdr:rowOff>
    </xdr:to>
    <xdr:sp macro="" textlink="">
      <xdr:nvSpPr>
        <xdr:cNvPr id="6" name="テキスト ボックス 5"/>
        <xdr:cNvSpPr txBox="1"/>
      </xdr:nvSpPr>
      <xdr:spPr>
        <a:xfrm>
          <a:off x="6553040" y="7736139"/>
          <a:ext cx="557437" cy="301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latin typeface="+mn-lt"/>
            </a:rPr>
            <a:t>*</a:t>
          </a:r>
        </a:p>
      </xdr:txBody>
    </xdr:sp>
    <xdr:clientData/>
  </xdr:twoCellAnchor>
  <xdr:twoCellAnchor>
    <xdr:from>
      <xdr:col>11</xdr:col>
      <xdr:colOff>356186</xdr:colOff>
      <xdr:row>52</xdr:row>
      <xdr:rowOff>108857</xdr:rowOff>
    </xdr:from>
    <xdr:to>
      <xdr:col>12</xdr:col>
      <xdr:colOff>342123</xdr:colOff>
      <xdr:row>54</xdr:row>
      <xdr:rowOff>56054</xdr:rowOff>
    </xdr:to>
    <xdr:sp macro="" textlink="">
      <xdr:nvSpPr>
        <xdr:cNvPr id="7" name="テキスト ボックス 6"/>
        <xdr:cNvSpPr txBox="1"/>
      </xdr:nvSpPr>
      <xdr:spPr>
        <a:xfrm>
          <a:off x="6553039" y="8849445"/>
          <a:ext cx="557437" cy="28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latin typeface="+mn-lt"/>
            </a:rPr>
            <a:t>*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54;&#32218;&#21270;&#38754;&#31309;&#12288;5&#215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血糖値"/>
      <sheetName val="血糖値AUC２ｈ"/>
      <sheetName val="血糖値AUC12ｈ"/>
      <sheetName val="インシュリン分泌指数"/>
      <sheetName val="インシュリン分泌指数２"/>
      <sheetName val="インシュリン"/>
      <sheetName val="インシュリンAUC２ｈ"/>
      <sheetName val="G I比"/>
      <sheetName val="HOMA-IR"/>
      <sheetName val="Sheet3"/>
      <sheetName val="アルコール"/>
      <sheetName val="アルコールAUC２ｈ"/>
      <sheetName val="総ケトン"/>
      <sheetName val="乳酸"/>
      <sheetName val="コラーゲン"/>
      <sheetName val="ADP凝集"/>
      <sheetName val="アセト酪酸"/>
      <sheetName val="3－ﾋﾄﾞﾛｷｼ酪酸"/>
      <sheetName val="トロンボテスト"/>
      <sheetName val="ヘパプラスチン"/>
      <sheetName val="APTT"/>
      <sheetName val="PT-INR"/>
      <sheetName val="プロトロンビン時間"/>
      <sheetName val="頭痛"/>
      <sheetName val="食欲"/>
      <sheetName val="心拍数"/>
      <sheetName val="空腹感"/>
      <sheetName val="満腹感"/>
      <sheetName val="悪酔い"/>
      <sheetName val="ほろ酔い"/>
      <sheetName val="倦怠感"/>
      <sheetName val="幸福感"/>
      <sheetName val="リラックス感"/>
      <sheetName val="吐き気"/>
    </sheetNames>
    <sheetDataSet>
      <sheetData sheetId="0">
        <row r="11">
          <cell r="C11" t="str">
            <v>Water</v>
          </cell>
          <cell r="D11" t="str">
            <v>Beer</v>
          </cell>
          <cell r="E11" t="str">
            <v>Shochu</v>
          </cell>
          <cell r="F11" t="str">
            <v>Sake</v>
          </cell>
        </row>
        <row r="12">
          <cell r="C12">
            <v>6354</v>
          </cell>
          <cell r="D12">
            <v>6786</v>
          </cell>
          <cell r="E12">
            <v>1854</v>
          </cell>
          <cell r="F12">
            <v>3462</v>
          </cell>
        </row>
        <row r="14">
          <cell r="C14">
            <v>1681.9649223452907</v>
          </cell>
          <cell r="D14">
            <v>343.94185555119628</v>
          </cell>
          <cell r="E14">
            <v>771.55427547256841</v>
          </cell>
          <cell r="F14">
            <v>1111.0778550578711</v>
          </cell>
        </row>
      </sheetData>
      <sheetData sheetId="1"/>
      <sheetData sheetId="2"/>
      <sheetData sheetId="3"/>
      <sheetData sheetId="4"/>
      <sheetData sheetId="5">
        <row r="15">
          <cell r="C15">
            <v>896.19897344283982</v>
          </cell>
          <cell r="D15">
            <v>1560.3156603713235</v>
          </cell>
          <cell r="E15">
            <v>379.39741696537681</v>
          </cell>
          <cell r="F15">
            <v>1185.9339610619134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abSelected="1" zoomScale="85" zoomScaleNormal="85" workbookViewId="0">
      <selection activeCell="A4" sqref="A4"/>
    </sheetView>
  </sheetViews>
  <sheetFormatPr defaultRowHeight="13.5" x14ac:dyDescent="0.15"/>
  <cols>
    <col min="1" max="1" width="14.375" bestFit="1" customWidth="1"/>
    <col min="2" max="2" width="6.5" customWidth="1"/>
    <col min="3" max="5" width="7.25" customWidth="1"/>
    <col min="6" max="6" width="6.5" customWidth="1"/>
    <col min="7" max="7" width="5.5" style="11" customWidth="1"/>
    <col min="8" max="8" width="5.5" customWidth="1"/>
    <col min="9" max="10" width="6.875" customWidth="1"/>
    <col min="11" max="11" width="7.625" customWidth="1"/>
    <col min="12" max="12" width="5.5" customWidth="1"/>
    <col min="13" max="15" width="6.625" customWidth="1"/>
    <col min="16" max="16" width="6.625" style="11" customWidth="1"/>
    <col min="17" max="20" width="7.125" customWidth="1"/>
    <col min="21" max="22" width="7.25" customWidth="1"/>
    <col min="23" max="26" width="7.75" customWidth="1"/>
    <col min="27" max="28" width="6.25" customWidth="1"/>
    <col min="29" max="31" width="7.125" customWidth="1"/>
    <col min="32" max="33" width="7.25" customWidth="1"/>
    <col min="34" max="36" width="6.625" customWidth="1"/>
    <col min="37" max="38" width="5.375" customWidth="1"/>
    <col min="39" max="39" width="6.625" customWidth="1"/>
    <col min="40" max="42" width="6.125" customWidth="1"/>
    <col min="43" max="44" width="7.25" customWidth="1"/>
    <col min="257" max="257" width="9.5" bestFit="1" customWidth="1"/>
    <col min="258" max="258" width="5.75" bestFit="1" customWidth="1"/>
    <col min="259" max="274" width="8.125" customWidth="1"/>
    <col min="513" max="513" width="9.5" bestFit="1" customWidth="1"/>
    <col min="514" max="514" width="5.75" bestFit="1" customWidth="1"/>
    <col min="515" max="530" width="8.125" customWidth="1"/>
    <col min="769" max="769" width="9.5" bestFit="1" customWidth="1"/>
    <col min="770" max="770" width="5.75" bestFit="1" customWidth="1"/>
    <col min="771" max="786" width="8.125" customWidth="1"/>
    <col min="1025" max="1025" width="9.5" bestFit="1" customWidth="1"/>
    <col min="1026" max="1026" width="5.75" bestFit="1" customWidth="1"/>
    <col min="1027" max="1042" width="8.125" customWidth="1"/>
    <col min="1281" max="1281" width="9.5" bestFit="1" customWidth="1"/>
    <col min="1282" max="1282" width="5.75" bestFit="1" customWidth="1"/>
    <col min="1283" max="1298" width="8.125" customWidth="1"/>
    <col min="1537" max="1537" width="9.5" bestFit="1" customWidth="1"/>
    <col min="1538" max="1538" width="5.75" bestFit="1" customWidth="1"/>
    <col min="1539" max="1554" width="8.125" customWidth="1"/>
    <col min="1793" max="1793" width="9.5" bestFit="1" customWidth="1"/>
    <col min="1794" max="1794" width="5.75" bestFit="1" customWidth="1"/>
    <col min="1795" max="1810" width="8.125" customWidth="1"/>
    <col min="2049" max="2049" width="9.5" bestFit="1" customWidth="1"/>
    <col min="2050" max="2050" width="5.75" bestFit="1" customWidth="1"/>
    <col min="2051" max="2066" width="8.125" customWidth="1"/>
    <col min="2305" max="2305" width="9.5" bestFit="1" customWidth="1"/>
    <col min="2306" max="2306" width="5.75" bestFit="1" customWidth="1"/>
    <col min="2307" max="2322" width="8.125" customWidth="1"/>
    <col min="2561" max="2561" width="9.5" bestFit="1" customWidth="1"/>
    <col min="2562" max="2562" width="5.75" bestFit="1" customWidth="1"/>
    <col min="2563" max="2578" width="8.125" customWidth="1"/>
    <col min="2817" max="2817" width="9.5" bestFit="1" customWidth="1"/>
    <col min="2818" max="2818" width="5.75" bestFit="1" customWidth="1"/>
    <col min="2819" max="2834" width="8.125" customWidth="1"/>
    <col min="3073" max="3073" width="9.5" bestFit="1" customWidth="1"/>
    <col min="3074" max="3074" width="5.75" bestFit="1" customWidth="1"/>
    <col min="3075" max="3090" width="8.125" customWidth="1"/>
    <col min="3329" max="3329" width="9.5" bestFit="1" customWidth="1"/>
    <col min="3330" max="3330" width="5.75" bestFit="1" customWidth="1"/>
    <col min="3331" max="3346" width="8.125" customWidth="1"/>
    <col min="3585" max="3585" width="9.5" bestFit="1" customWidth="1"/>
    <col min="3586" max="3586" width="5.75" bestFit="1" customWidth="1"/>
    <col min="3587" max="3602" width="8.125" customWidth="1"/>
    <col min="3841" max="3841" width="9.5" bestFit="1" customWidth="1"/>
    <col min="3842" max="3842" width="5.75" bestFit="1" customWidth="1"/>
    <col min="3843" max="3858" width="8.125" customWidth="1"/>
    <col min="4097" max="4097" width="9.5" bestFit="1" customWidth="1"/>
    <col min="4098" max="4098" width="5.75" bestFit="1" customWidth="1"/>
    <col min="4099" max="4114" width="8.125" customWidth="1"/>
    <col min="4353" max="4353" width="9.5" bestFit="1" customWidth="1"/>
    <col min="4354" max="4354" width="5.75" bestFit="1" customWidth="1"/>
    <col min="4355" max="4370" width="8.125" customWidth="1"/>
    <col min="4609" max="4609" width="9.5" bestFit="1" customWidth="1"/>
    <col min="4610" max="4610" width="5.75" bestFit="1" customWidth="1"/>
    <col min="4611" max="4626" width="8.125" customWidth="1"/>
    <col min="4865" max="4865" width="9.5" bestFit="1" customWidth="1"/>
    <col min="4866" max="4866" width="5.75" bestFit="1" customWidth="1"/>
    <col min="4867" max="4882" width="8.125" customWidth="1"/>
    <col min="5121" max="5121" width="9.5" bestFit="1" customWidth="1"/>
    <col min="5122" max="5122" width="5.75" bestFit="1" customWidth="1"/>
    <col min="5123" max="5138" width="8.125" customWidth="1"/>
    <col min="5377" max="5377" width="9.5" bestFit="1" customWidth="1"/>
    <col min="5378" max="5378" width="5.75" bestFit="1" customWidth="1"/>
    <col min="5379" max="5394" width="8.125" customWidth="1"/>
    <col min="5633" max="5633" width="9.5" bestFit="1" customWidth="1"/>
    <col min="5634" max="5634" width="5.75" bestFit="1" customWidth="1"/>
    <col min="5635" max="5650" width="8.125" customWidth="1"/>
    <col min="5889" max="5889" width="9.5" bestFit="1" customWidth="1"/>
    <col min="5890" max="5890" width="5.75" bestFit="1" customWidth="1"/>
    <col min="5891" max="5906" width="8.125" customWidth="1"/>
    <col min="6145" max="6145" width="9.5" bestFit="1" customWidth="1"/>
    <col min="6146" max="6146" width="5.75" bestFit="1" customWidth="1"/>
    <col min="6147" max="6162" width="8.125" customWidth="1"/>
    <col min="6401" max="6401" width="9.5" bestFit="1" customWidth="1"/>
    <col min="6402" max="6402" width="5.75" bestFit="1" customWidth="1"/>
    <col min="6403" max="6418" width="8.125" customWidth="1"/>
    <col min="6657" max="6657" width="9.5" bestFit="1" customWidth="1"/>
    <col min="6658" max="6658" width="5.75" bestFit="1" customWidth="1"/>
    <col min="6659" max="6674" width="8.125" customWidth="1"/>
    <col min="6913" max="6913" width="9.5" bestFit="1" customWidth="1"/>
    <col min="6914" max="6914" width="5.75" bestFit="1" customWidth="1"/>
    <col min="6915" max="6930" width="8.125" customWidth="1"/>
    <col min="7169" max="7169" width="9.5" bestFit="1" customWidth="1"/>
    <col min="7170" max="7170" width="5.75" bestFit="1" customWidth="1"/>
    <col min="7171" max="7186" width="8.125" customWidth="1"/>
    <col min="7425" max="7425" width="9.5" bestFit="1" customWidth="1"/>
    <col min="7426" max="7426" width="5.75" bestFit="1" customWidth="1"/>
    <col min="7427" max="7442" width="8.125" customWidth="1"/>
    <col min="7681" max="7681" width="9.5" bestFit="1" customWidth="1"/>
    <col min="7682" max="7682" width="5.75" bestFit="1" customWidth="1"/>
    <col min="7683" max="7698" width="8.125" customWidth="1"/>
    <col min="7937" max="7937" width="9.5" bestFit="1" customWidth="1"/>
    <col min="7938" max="7938" width="5.75" bestFit="1" customWidth="1"/>
    <col min="7939" max="7954" width="8.125" customWidth="1"/>
    <col min="8193" max="8193" width="9.5" bestFit="1" customWidth="1"/>
    <col min="8194" max="8194" width="5.75" bestFit="1" customWidth="1"/>
    <col min="8195" max="8210" width="8.125" customWidth="1"/>
    <col min="8449" max="8449" width="9.5" bestFit="1" customWidth="1"/>
    <col min="8450" max="8450" width="5.75" bestFit="1" customWidth="1"/>
    <col min="8451" max="8466" width="8.125" customWidth="1"/>
    <col min="8705" max="8705" width="9.5" bestFit="1" customWidth="1"/>
    <col min="8706" max="8706" width="5.75" bestFit="1" customWidth="1"/>
    <col min="8707" max="8722" width="8.125" customWidth="1"/>
    <col min="8961" max="8961" width="9.5" bestFit="1" customWidth="1"/>
    <col min="8962" max="8962" width="5.75" bestFit="1" customWidth="1"/>
    <col min="8963" max="8978" width="8.125" customWidth="1"/>
    <col min="9217" max="9217" width="9.5" bestFit="1" customWidth="1"/>
    <col min="9218" max="9218" width="5.75" bestFit="1" customWidth="1"/>
    <col min="9219" max="9234" width="8.125" customWidth="1"/>
    <col min="9473" max="9473" width="9.5" bestFit="1" customWidth="1"/>
    <col min="9474" max="9474" width="5.75" bestFit="1" customWidth="1"/>
    <col min="9475" max="9490" width="8.125" customWidth="1"/>
    <col min="9729" max="9729" width="9.5" bestFit="1" customWidth="1"/>
    <col min="9730" max="9730" width="5.75" bestFit="1" customWidth="1"/>
    <col min="9731" max="9746" width="8.125" customWidth="1"/>
    <col min="9985" max="9985" width="9.5" bestFit="1" customWidth="1"/>
    <col min="9986" max="9986" width="5.75" bestFit="1" customWidth="1"/>
    <col min="9987" max="10002" width="8.125" customWidth="1"/>
    <col min="10241" max="10241" width="9.5" bestFit="1" customWidth="1"/>
    <col min="10242" max="10242" width="5.75" bestFit="1" customWidth="1"/>
    <col min="10243" max="10258" width="8.125" customWidth="1"/>
    <col min="10497" max="10497" width="9.5" bestFit="1" customWidth="1"/>
    <col min="10498" max="10498" width="5.75" bestFit="1" customWidth="1"/>
    <col min="10499" max="10514" width="8.125" customWidth="1"/>
    <col min="10753" max="10753" width="9.5" bestFit="1" customWidth="1"/>
    <col min="10754" max="10754" width="5.75" bestFit="1" customWidth="1"/>
    <col min="10755" max="10770" width="8.125" customWidth="1"/>
    <col min="11009" max="11009" width="9.5" bestFit="1" customWidth="1"/>
    <col min="11010" max="11010" width="5.75" bestFit="1" customWidth="1"/>
    <col min="11011" max="11026" width="8.125" customWidth="1"/>
    <col min="11265" max="11265" width="9.5" bestFit="1" customWidth="1"/>
    <col min="11266" max="11266" width="5.75" bestFit="1" customWidth="1"/>
    <col min="11267" max="11282" width="8.125" customWidth="1"/>
    <col min="11521" max="11521" width="9.5" bestFit="1" customWidth="1"/>
    <col min="11522" max="11522" width="5.75" bestFit="1" customWidth="1"/>
    <col min="11523" max="11538" width="8.125" customWidth="1"/>
    <col min="11777" max="11777" width="9.5" bestFit="1" customWidth="1"/>
    <col min="11778" max="11778" width="5.75" bestFit="1" customWidth="1"/>
    <col min="11779" max="11794" width="8.125" customWidth="1"/>
    <col min="12033" max="12033" width="9.5" bestFit="1" customWidth="1"/>
    <col min="12034" max="12034" width="5.75" bestFit="1" customWidth="1"/>
    <col min="12035" max="12050" width="8.125" customWidth="1"/>
    <col min="12289" max="12289" width="9.5" bestFit="1" customWidth="1"/>
    <col min="12290" max="12290" width="5.75" bestFit="1" customWidth="1"/>
    <col min="12291" max="12306" width="8.125" customWidth="1"/>
    <col min="12545" max="12545" width="9.5" bestFit="1" customWidth="1"/>
    <col min="12546" max="12546" width="5.75" bestFit="1" customWidth="1"/>
    <col min="12547" max="12562" width="8.125" customWidth="1"/>
    <col min="12801" max="12801" width="9.5" bestFit="1" customWidth="1"/>
    <col min="12802" max="12802" width="5.75" bestFit="1" customWidth="1"/>
    <col min="12803" max="12818" width="8.125" customWidth="1"/>
    <col min="13057" max="13057" width="9.5" bestFit="1" customWidth="1"/>
    <col min="13058" max="13058" width="5.75" bestFit="1" customWidth="1"/>
    <col min="13059" max="13074" width="8.125" customWidth="1"/>
    <col min="13313" max="13313" width="9.5" bestFit="1" customWidth="1"/>
    <col min="13314" max="13314" width="5.75" bestFit="1" customWidth="1"/>
    <col min="13315" max="13330" width="8.125" customWidth="1"/>
    <col min="13569" max="13569" width="9.5" bestFit="1" customWidth="1"/>
    <col min="13570" max="13570" width="5.75" bestFit="1" customWidth="1"/>
    <col min="13571" max="13586" width="8.125" customWidth="1"/>
    <col min="13825" max="13825" width="9.5" bestFit="1" customWidth="1"/>
    <col min="13826" max="13826" width="5.75" bestFit="1" customWidth="1"/>
    <col min="13827" max="13842" width="8.125" customWidth="1"/>
    <col min="14081" max="14081" width="9.5" bestFit="1" customWidth="1"/>
    <col min="14082" max="14082" width="5.75" bestFit="1" customWidth="1"/>
    <col min="14083" max="14098" width="8.125" customWidth="1"/>
    <col min="14337" max="14337" width="9.5" bestFit="1" customWidth="1"/>
    <col min="14338" max="14338" width="5.75" bestFit="1" customWidth="1"/>
    <col min="14339" max="14354" width="8.125" customWidth="1"/>
    <col min="14593" max="14593" width="9.5" bestFit="1" customWidth="1"/>
    <col min="14594" max="14594" width="5.75" bestFit="1" customWidth="1"/>
    <col min="14595" max="14610" width="8.125" customWidth="1"/>
    <col min="14849" max="14849" width="9.5" bestFit="1" customWidth="1"/>
    <col min="14850" max="14850" width="5.75" bestFit="1" customWidth="1"/>
    <col min="14851" max="14866" width="8.125" customWidth="1"/>
    <col min="15105" max="15105" width="9.5" bestFit="1" customWidth="1"/>
    <col min="15106" max="15106" width="5.75" bestFit="1" customWidth="1"/>
    <col min="15107" max="15122" width="8.125" customWidth="1"/>
    <col min="15361" max="15361" width="9.5" bestFit="1" customWidth="1"/>
    <col min="15362" max="15362" width="5.75" bestFit="1" customWidth="1"/>
    <col min="15363" max="15378" width="8.125" customWidth="1"/>
    <col min="15617" max="15617" width="9.5" bestFit="1" customWidth="1"/>
    <col min="15618" max="15618" width="5.75" bestFit="1" customWidth="1"/>
    <col min="15619" max="15634" width="8.125" customWidth="1"/>
    <col min="15873" max="15873" width="9.5" bestFit="1" customWidth="1"/>
    <col min="15874" max="15874" width="5.75" bestFit="1" customWidth="1"/>
    <col min="15875" max="15890" width="8.125" customWidth="1"/>
    <col min="16129" max="16129" width="9.5" bestFit="1" customWidth="1"/>
    <col min="16130" max="16130" width="5.75" bestFit="1" customWidth="1"/>
    <col min="16131" max="16146" width="8.125" customWidth="1"/>
  </cols>
  <sheetData>
    <row r="1" spans="1:43" x14ac:dyDescent="0.15">
      <c r="A1" s="11" t="s">
        <v>83</v>
      </c>
    </row>
    <row r="2" spans="1:43" s="11" customFormat="1" x14ac:dyDescent="0.15">
      <c r="A2" s="13" t="s">
        <v>65</v>
      </c>
      <c r="B2" s="11" t="s">
        <v>61</v>
      </c>
      <c r="C2" s="11" t="s">
        <v>62</v>
      </c>
      <c r="D2" s="11" t="s">
        <v>63</v>
      </c>
      <c r="E2" s="11" t="s">
        <v>64</v>
      </c>
      <c r="F2" s="14" t="s">
        <v>78</v>
      </c>
      <c r="G2" s="14" t="s">
        <v>60</v>
      </c>
      <c r="H2" s="14" t="s">
        <v>79</v>
      </c>
      <c r="I2" s="11" t="s">
        <v>84</v>
      </c>
      <c r="J2" s="14" t="s">
        <v>85</v>
      </c>
      <c r="L2" s="13" t="s">
        <v>65</v>
      </c>
      <c r="M2" s="11" t="s">
        <v>66</v>
      </c>
      <c r="N2" s="11" t="s">
        <v>67</v>
      </c>
      <c r="O2" s="11" t="s">
        <v>68</v>
      </c>
      <c r="P2" s="11" t="s">
        <v>69</v>
      </c>
      <c r="Q2" s="14" t="s">
        <v>78</v>
      </c>
      <c r="R2" s="14" t="s">
        <v>60</v>
      </c>
      <c r="S2" s="14" t="s">
        <v>79</v>
      </c>
      <c r="T2" s="11" t="s">
        <v>84</v>
      </c>
      <c r="U2" s="14" t="s">
        <v>85</v>
      </c>
      <c r="W2" s="13" t="s">
        <v>65</v>
      </c>
      <c r="X2" s="11" t="s">
        <v>70</v>
      </c>
      <c r="Y2" s="11" t="s">
        <v>71</v>
      </c>
      <c r="Z2" s="11" t="s">
        <v>72</v>
      </c>
      <c r="AA2" s="11" t="s">
        <v>73</v>
      </c>
      <c r="AB2" s="14" t="s">
        <v>78</v>
      </c>
      <c r="AC2" s="14" t="s">
        <v>60</v>
      </c>
      <c r="AD2" s="14" t="s">
        <v>79</v>
      </c>
      <c r="AE2" s="11" t="s">
        <v>84</v>
      </c>
      <c r="AF2" s="14" t="s">
        <v>85</v>
      </c>
      <c r="AH2" s="13" t="s">
        <v>65</v>
      </c>
      <c r="AI2" s="11" t="s">
        <v>74</v>
      </c>
      <c r="AJ2" s="11" t="s">
        <v>75</v>
      </c>
      <c r="AK2" s="11" t="s">
        <v>76</v>
      </c>
      <c r="AL2" s="11" t="s">
        <v>77</v>
      </c>
      <c r="AM2" s="14" t="s">
        <v>78</v>
      </c>
      <c r="AN2" s="14" t="s">
        <v>60</v>
      </c>
      <c r="AO2" s="14" t="s">
        <v>79</v>
      </c>
      <c r="AP2" s="11" t="s">
        <v>84</v>
      </c>
      <c r="AQ2" s="14" t="s">
        <v>85</v>
      </c>
    </row>
    <row r="3" spans="1:43" s="11" customFormat="1" x14ac:dyDescent="0.15">
      <c r="A3" s="11">
        <v>1</v>
      </c>
      <c r="B3" s="12">
        <v>0</v>
      </c>
      <c r="C3" s="12">
        <v>0</v>
      </c>
      <c r="D3" s="12">
        <v>0</v>
      </c>
      <c r="E3" s="12">
        <v>0</v>
      </c>
      <c r="F3" s="12">
        <f>(B3+C3)*60/2</f>
        <v>0</v>
      </c>
      <c r="G3" s="12">
        <f>(C3+D3)*60/2</f>
        <v>0</v>
      </c>
      <c r="H3" s="12">
        <f>(E3+D3)*600/2</f>
        <v>0</v>
      </c>
      <c r="I3" s="12">
        <f>SUM(F3:G3)</f>
        <v>0</v>
      </c>
      <c r="J3" s="12">
        <f>SUM(F3:H3)</f>
        <v>0</v>
      </c>
      <c r="L3" s="11">
        <v>1</v>
      </c>
      <c r="M3" s="12">
        <v>0</v>
      </c>
      <c r="N3" s="12">
        <v>0.8</v>
      </c>
      <c r="O3" s="12">
        <v>0.8</v>
      </c>
      <c r="P3" s="12">
        <v>0</v>
      </c>
      <c r="Q3" s="12">
        <f>(M3+N3)*60/2</f>
        <v>24</v>
      </c>
      <c r="R3" s="12">
        <f>(N3+O3)*60/2</f>
        <v>48</v>
      </c>
      <c r="S3" s="12">
        <f>(P3+O3)*600/2</f>
        <v>240</v>
      </c>
      <c r="T3" s="12">
        <f>SUM(Q3:R3)</f>
        <v>72</v>
      </c>
      <c r="U3" s="12">
        <f>SUM(Q3:S3)</f>
        <v>312</v>
      </c>
      <c r="W3" s="11">
        <v>1</v>
      </c>
      <c r="X3" s="12">
        <v>0</v>
      </c>
      <c r="Y3" s="11">
        <v>0.7</v>
      </c>
      <c r="Z3" s="11">
        <v>0.6</v>
      </c>
      <c r="AA3" s="12">
        <v>0</v>
      </c>
      <c r="AB3" s="12">
        <f>(X3+Y3)*60/2</f>
        <v>21</v>
      </c>
      <c r="AC3" s="12">
        <f>(Y3+Z3)*60/2</f>
        <v>38.999999999999993</v>
      </c>
      <c r="AD3" s="12">
        <f>(AA3+Z3)*600/2</f>
        <v>180</v>
      </c>
      <c r="AE3" s="12">
        <f>SUM(AB3:AC3)</f>
        <v>59.999999999999993</v>
      </c>
      <c r="AF3" s="12">
        <f>SUM(AB3:AD3)</f>
        <v>240</v>
      </c>
      <c r="AH3" s="11">
        <v>1</v>
      </c>
      <c r="AI3" s="11">
        <v>0</v>
      </c>
      <c r="AJ3" s="11">
        <v>0.7</v>
      </c>
      <c r="AK3" s="11">
        <v>0.6</v>
      </c>
      <c r="AL3" s="12">
        <v>0</v>
      </c>
      <c r="AM3" s="12">
        <f>(AI3+AJ3)*60/2</f>
        <v>21</v>
      </c>
      <c r="AN3" s="12">
        <f>(AJ3+AK3)*60/2</f>
        <v>38.999999999999993</v>
      </c>
      <c r="AO3" s="12">
        <f>(AL3+AK3)*600/2</f>
        <v>180</v>
      </c>
      <c r="AP3" s="12">
        <f>SUM(AM3:AN3)</f>
        <v>59.999999999999993</v>
      </c>
      <c r="AQ3" s="12">
        <f>SUM(AM3:AO3)</f>
        <v>240</v>
      </c>
    </row>
    <row r="4" spans="1:43" s="11" customFormat="1" x14ac:dyDescent="0.15">
      <c r="A4" s="11">
        <v>2</v>
      </c>
      <c r="B4" s="12">
        <v>0</v>
      </c>
      <c r="C4" s="12">
        <v>0</v>
      </c>
      <c r="D4" s="12">
        <v>0</v>
      </c>
      <c r="E4" s="12">
        <v>0</v>
      </c>
      <c r="F4" s="12">
        <f t="shared" ref="F4:G7" si="0">(B4+C4)*60/2</f>
        <v>0</v>
      </c>
      <c r="G4" s="12">
        <f t="shared" si="0"/>
        <v>0</v>
      </c>
      <c r="H4" s="12">
        <f t="shared" ref="H4:H7" si="1">(E4+D4)*600/2</f>
        <v>0</v>
      </c>
      <c r="I4" s="12">
        <f>SUM(F4:G4)</f>
        <v>0</v>
      </c>
      <c r="J4" s="12">
        <f>SUM(F4:H4)</f>
        <v>0</v>
      </c>
      <c r="L4" s="11">
        <v>2</v>
      </c>
      <c r="M4" s="12">
        <v>0</v>
      </c>
      <c r="N4" s="12">
        <v>0.9</v>
      </c>
      <c r="O4" s="12">
        <v>0.5</v>
      </c>
      <c r="P4" s="12">
        <v>0</v>
      </c>
      <c r="Q4" s="12">
        <f t="shared" ref="Q4:R7" si="2">(M4+N4)*60/2</f>
        <v>27</v>
      </c>
      <c r="R4" s="12">
        <f t="shared" si="2"/>
        <v>42</v>
      </c>
      <c r="S4" s="12">
        <f t="shared" ref="S4:S7" si="3">(P4+O4)*600/2</f>
        <v>150</v>
      </c>
      <c r="T4" s="12">
        <f>SUM(Q4:R4)</f>
        <v>69</v>
      </c>
      <c r="U4" s="12">
        <f>SUM(Q4:S4)</f>
        <v>219</v>
      </c>
      <c r="W4" s="11">
        <v>2</v>
      </c>
      <c r="X4" s="12">
        <v>0</v>
      </c>
      <c r="Y4" s="11">
        <v>0.2</v>
      </c>
      <c r="Z4" s="11">
        <v>0.3</v>
      </c>
      <c r="AA4" s="12">
        <v>0.1</v>
      </c>
      <c r="AB4" s="12">
        <f t="shared" ref="AB4:AC7" si="4">(X4+Y4)*60/2</f>
        <v>6</v>
      </c>
      <c r="AC4" s="12">
        <f t="shared" si="4"/>
        <v>15</v>
      </c>
      <c r="AD4" s="12">
        <f t="shared" ref="AD4:AD7" si="5">(AA4+Z4)*600/2</f>
        <v>120</v>
      </c>
      <c r="AE4" s="12">
        <f>SUM(AB4:AC4)</f>
        <v>21</v>
      </c>
      <c r="AF4" s="12">
        <f>SUM(AB4:AD4)</f>
        <v>141</v>
      </c>
      <c r="AH4" s="11">
        <v>2</v>
      </c>
      <c r="AI4" s="11">
        <v>0.1</v>
      </c>
      <c r="AJ4" s="11">
        <v>0.5</v>
      </c>
      <c r="AK4" s="11">
        <v>0.3</v>
      </c>
      <c r="AL4" s="12">
        <v>0</v>
      </c>
      <c r="AM4" s="12">
        <f t="shared" ref="AM4:AN7" si="6">(AI4+AJ4)*60/2</f>
        <v>18</v>
      </c>
      <c r="AN4" s="12">
        <f t="shared" si="6"/>
        <v>24</v>
      </c>
      <c r="AO4" s="12">
        <f t="shared" ref="AO4:AO7" si="7">(AL4+AK4)*600/2</f>
        <v>90</v>
      </c>
      <c r="AP4" s="12">
        <f>SUM(AM4:AN4)</f>
        <v>42</v>
      </c>
      <c r="AQ4" s="12">
        <f>SUM(AM4:AO4)</f>
        <v>132</v>
      </c>
    </row>
    <row r="5" spans="1:43" s="11" customFormat="1" x14ac:dyDescent="0.15">
      <c r="A5" s="11">
        <v>3</v>
      </c>
      <c r="B5" s="12">
        <v>0</v>
      </c>
      <c r="C5" s="12">
        <v>0</v>
      </c>
      <c r="D5" s="12">
        <v>0</v>
      </c>
      <c r="E5" s="12">
        <v>0</v>
      </c>
      <c r="F5" s="12">
        <f t="shared" si="0"/>
        <v>0</v>
      </c>
      <c r="G5" s="12">
        <f t="shared" si="0"/>
        <v>0</v>
      </c>
      <c r="H5" s="12">
        <f t="shared" si="1"/>
        <v>0</v>
      </c>
      <c r="I5" s="12">
        <f>SUM(F5:G5)</f>
        <v>0</v>
      </c>
      <c r="J5" s="12">
        <f>SUM(F5:H5)</f>
        <v>0</v>
      </c>
      <c r="L5" s="11">
        <v>3</v>
      </c>
      <c r="M5" s="12">
        <v>0</v>
      </c>
      <c r="N5" s="12">
        <v>0.8</v>
      </c>
      <c r="O5" s="12">
        <v>0.5</v>
      </c>
      <c r="P5" s="12">
        <v>0</v>
      </c>
      <c r="Q5" s="12">
        <f t="shared" si="2"/>
        <v>24</v>
      </c>
      <c r="R5" s="12">
        <f t="shared" si="2"/>
        <v>39</v>
      </c>
      <c r="S5" s="12">
        <f t="shared" si="3"/>
        <v>150</v>
      </c>
      <c r="T5" s="12">
        <f>SUM(Q5:R5)</f>
        <v>63</v>
      </c>
      <c r="U5" s="12">
        <f>SUM(Q5:S5)</f>
        <v>213</v>
      </c>
      <c r="W5" s="11">
        <v>3</v>
      </c>
      <c r="X5" s="12">
        <v>0</v>
      </c>
      <c r="Y5" s="11">
        <v>0.4</v>
      </c>
      <c r="Z5" s="11">
        <v>0.6</v>
      </c>
      <c r="AA5" s="12">
        <v>0</v>
      </c>
      <c r="AB5" s="12">
        <f t="shared" si="4"/>
        <v>12</v>
      </c>
      <c r="AC5" s="12">
        <f t="shared" si="4"/>
        <v>30</v>
      </c>
      <c r="AD5" s="12">
        <f t="shared" si="5"/>
        <v>180</v>
      </c>
      <c r="AE5" s="12">
        <f>SUM(AB5:AC5)</f>
        <v>42</v>
      </c>
      <c r="AF5" s="12">
        <f>SUM(AB5:AD5)</f>
        <v>222</v>
      </c>
      <c r="AH5" s="11">
        <v>3</v>
      </c>
      <c r="AI5" s="11">
        <v>0</v>
      </c>
      <c r="AJ5" s="11">
        <v>0.4</v>
      </c>
      <c r="AK5" s="11">
        <v>0.3</v>
      </c>
      <c r="AL5" s="12">
        <v>0</v>
      </c>
      <c r="AM5" s="12">
        <f t="shared" si="6"/>
        <v>12</v>
      </c>
      <c r="AN5" s="12">
        <f t="shared" si="6"/>
        <v>21</v>
      </c>
      <c r="AO5" s="12">
        <f t="shared" si="7"/>
        <v>90</v>
      </c>
      <c r="AP5" s="12">
        <f>SUM(AM5:AN5)</f>
        <v>33</v>
      </c>
      <c r="AQ5" s="12">
        <f>SUM(AM5:AO5)</f>
        <v>123</v>
      </c>
    </row>
    <row r="6" spans="1:43" s="11" customFormat="1" x14ac:dyDescent="0.15">
      <c r="A6" s="11">
        <v>4</v>
      </c>
      <c r="B6" s="12">
        <v>0</v>
      </c>
      <c r="C6" s="12">
        <v>0</v>
      </c>
      <c r="D6" s="12">
        <v>0</v>
      </c>
      <c r="E6" s="12">
        <v>0</v>
      </c>
      <c r="F6" s="12">
        <f t="shared" si="0"/>
        <v>0</v>
      </c>
      <c r="G6" s="12">
        <f t="shared" si="0"/>
        <v>0</v>
      </c>
      <c r="H6" s="12">
        <f t="shared" si="1"/>
        <v>0</v>
      </c>
      <c r="I6" s="12">
        <f>SUM(F6:G6)</f>
        <v>0</v>
      </c>
      <c r="J6" s="12">
        <f>SUM(F6:H6)</f>
        <v>0</v>
      </c>
      <c r="L6" s="11">
        <v>4</v>
      </c>
      <c r="M6" s="12">
        <v>0</v>
      </c>
      <c r="N6" s="12">
        <v>0.5</v>
      </c>
      <c r="O6" s="12">
        <v>0.3</v>
      </c>
      <c r="P6" s="12">
        <v>0</v>
      </c>
      <c r="Q6" s="12">
        <f t="shared" si="2"/>
        <v>15</v>
      </c>
      <c r="R6" s="12">
        <f t="shared" si="2"/>
        <v>24</v>
      </c>
      <c r="S6" s="12">
        <f t="shared" si="3"/>
        <v>90</v>
      </c>
      <c r="T6" s="12">
        <f>SUM(Q6:R6)</f>
        <v>39</v>
      </c>
      <c r="U6" s="12">
        <f>SUM(Q6:S6)</f>
        <v>129</v>
      </c>
      <c r="W6" s="11">
        <v>4</v>
      </c>
      <c r="X6" s="12">
        <v>0</v>
      </c>
      <c r="Y6" s="11">
        <v>0.5</v>
      </c>
      <c r="Z6" s="11">
        <v>0.4</v>
      </c>
      <c r="AA6" s="12">
        <v>0</v>
      </c>
      <c r="AB6" s="12">
        <f t="shared" si="4"/>
        <v>15</v>
      </c>
      <c r="AC6" s="12">
        <f t="shared" si="4"/>
        <v>27</v>
      </c>
      <c r="AD6" s="12">
        <f t="shared" si="5"/>
        <v>120</v>
      </c>
      <c r="AE6" s="12">
        <f>SUM(AB6:AC6)</f>
        <v>42</v>
      </c>
      <c r="AF6" s="12">
        <f>SUM(AB6:AD6)</f>
        <v>162</v>
      </c>
      <c r="AH6" s="11">
        <v>4</v>
      </c>
      <c r="AI6" s="11">
        <v>0</v>
      </c>
      <c r="AJ6" s="11">
        <v>0.3</v>
      </c>
      <c r="AK6" s="11">
        <v>0.4</v>
      </c>
      <c r="AL6" s="12">
        <v>0</v>
      </c>
      <c r="AM6" s="12">
        <f t="shared" si="6"/>
        <v>9</v>
      </c>
      <c r="AN6" s="12">
        <f t="shared" si="6"/>
        <v>21</v>
      </c>
      <c r="AO6" s="12">
        <f t="shared" si="7"/>
        <v>120</v>
      </c>
      <c r="AP6" s="12">
        <f>SUM(AM6:AN6)</f>
        <v>30</v>
      </c>
      <c r="AQ6" s="12">
        <f>SUM(AM6:AO6)</f>
        <v>150</v>
      </c>
    </row>
    <row r="7" spans="1:43" s="11" customFormat="1" x14ac:dyDescent="0.15">
      <c r="A7" s="11">
        <v>5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  <c r="G7" s="12">
        <f t="shared" si="0"/>
        <v>0</v>
      </c>
      <c r="H7" s="12">
        <f t="shared" si="1"/>
        <v>0</v>
      </c>
      <c r="I7" s="12">
        <f>SUM(F7:G7)</f>
        <v>0</v>
      </c>
      <c r="J7" s="12">
        <f>SUM(F7:H7)</f>
        <v>0</v>
      </c>
      <c r="L7" s="11">
        <v>5</v>
      </c>
      <c r="M7" s="12">
        <v>0</v>
      </c>
      <c r="N7" s="12">
        <v>0.9</v>
      </c>
      <c r="O7" s="12">
        <v>0.6</v>
      </c>
      <c r="P7" s="12">
        <v>0</v>
      </c>
      <c r="Q7" s="12">
        <f t="shared" si="2"/>
        <v>27</v>
      </c>
      <c r="R7" s="12">
        <f t="shared" si="2"/>
        <v>45</v>
      </c>
      <c r="S7" s="12">
        <f t="shared" si="3"/>
        <v>180</v>
      </c>
      <c r="T7" s="12">
        <f>SUM(Q7:R7)</f>
        <v>72</v>
      </c>
      <c r="U7" s="12">
        <f>SUM(Q7:S7)</f>
        <v>252</v>
      </c>
      <c r="W7" s="11">
        <v>5</v>
      </c>
      <c r="X7" s="12">
        <v>0</v>
      </c>
      <c r="Y7" s="11">
        <v>0.8</v>
      </c>
      <c r="Z7" s="11">
        <v>0.7</v>
      </c>
      <c r="AA7" s="12">
        <v>0</v>
      </c>
      <c r="AB7" s="12">
        <f t="shared" si="4"/>
        <v>24</v>
      </c>
      <c r="AC7" s="12">
        <f t="shared" si="4"/>
        <v>45</v>
      </c>
      <c r="AD7" s="12">
        <f t="shared" si="5"/>
        <v>210</v>
      </c>
      <c r="AE7" s="12">
        <f>SUM(AB7:AC7)</f>
        <v>69</v>
      </c>
      <c r="AF7" s="12">
        <f>SUM(AB7:AD7)</f>
        <v>279</v>
      </c>
      <c r="AH7" s="11">
        <v>5</v>
      </c>
      <c r="AI7" s="11">
        <v>0</v>
      </c>
      <c r="AJ7" s="11">
        <v>0.9</v>
      </c>
      <c r="AK7" s="11">
        <v>0.7</v>
      </c>
      <c r="AL7" s="12">
        <v>0</v>
      </c>
      <c r="AM7" s="12">
        <f t="shared" si="6"/>
        <v>27</v>
      </c>
      <c r="AN7" s="12">
        <f t="shared" si="6"/>
        <v>48</v>
      </c>
      <c r="AO7" s="12">
        <f t="shared" si="7"/>
        <v>210</v>
      </c>
      <c r="AP7" s="12">
        <f>SUM(AM7:AN7)</f>
        <v>75</v>
      </c>
      <c r="AQ7" s="12">
        <f>SUM(AM7:AO7)</f>
        <v>285</v>
      </c>
    </row>
    <row r="8" spans="1:43" s="11" customFormat="1" x14ac:dyDescent="0.15">
      <c r="A8" s="13" t="s">
        <v>52</v>
      </c>
      <c r="B8" s="12">
        <f>AVERAGE(B3:B7)</f>
        <v>0</v>
      </c>
      <c r="C8" s="12">
        <f t="shared" ref="C8:H8" si="8">AVERAGE(C3:C7)</f>
        <v>0</v>
      </c>
      <c r="D8" s="12">
        <f t="shared" si="8"/>
        <v>0</v>
      </c>
      <c r="E8" s="12">
        <f t="shared" si="8"/>
        <v>0</v>
      </c>
      <c r="F8" s="12">
        <f t="shared" si="8"/>
        <v>0</v>
      </c>
      <c r="G8" s="12">
        <f t="shared" si="8"/>
        <v>0</v>
      </c>
      <c r="H8" s="12">
        <f t="shared" si="8"/>
        <v>0</v>
      </c>
      <c r="I8" s="12">
        <f>AVERAGE(I3:I7)</f>
        <v>0</v>
      </c>
      <c r="J8" s="12">
        <f>AVERAGE(J3:J7)</f>
        <v>0</v>
      </c>
      <c r="L8" s="13" t="s">
        <v>0</v>
      </c>
      <c r="M8" s="18">
        <f t="shared" ref="M8:U8" si="9">AVERAGE(M3:M7)</f>
        <v>0</v>
      </c>
      <c r="N8" s="18">
        <f t="shared" si="9"/>
        <v>0.78</v>
      </c>
      <c r="O8" s="18">
        <f t="shared" si="9"/>
        <v>0.54</v>
      </c>
      <c r="P8" s="18">
        <f t="shared" si="9"/>
        <v>0</v>
      </c>
      <c r="Q8" s="12">
        <f t="shared" si="9"/>
        <v>23.4</v>
      </c>
      <c r="R8" s="12">
        <f t="shared" si="9"/>
        <v>39.6</v>
      </c>
      <c r="S8" s="12">
        <f t="shared" si="9"/>
        <v>162</v>
      </c>
      <c r="T8" s="12">
        <f t="shared" si="9"/>
        <v>63</v>
      </c>
      <c r="U8" s="12">
        <f t="shared" si="9"/>
        <v>225</v>
      </c>
      <c r="W8" s="13" t="s">
        <v>0</v>
      </c>
      <c r="X8" s="12">
        <f t="shared" ref="X8:AF8" si="10">AVERAGE(X3:X7)</f>
        <v>0</v>
      </c>
      <c r="Y8" s="18">
        <f t="shared" si="10"/>
        <v>0.51999999999999991</v>
      </c>
      <c r="Z8" s="18">
        <f t="shared" si="10"/>
        <v>0.51999999999999991</v>
      </c>
      <c r="AA8" s="18">
        <f t="shared" si="10"/>
        <v>0.02</v>
      </c>
      <c r="AB8" s="12">
        <f t="shared" si="10"/>
        <v>15.6</v>
      </c>
      <c r="AC8" s="12">
        <f t="shared" si="10"/>
        <v>31.2</v>
      </c>
      <c r="AD8" s="12">
        <f t="shared" si="10"/>
        <v>162</v>
      </c>
      <c r="AE8" s="12">
        <f t="shared" si="10"/>
        <v>46.8</v>
      </c>
      <c r="AF8" s="12">
        <f t="shared" si="10"/>
        <v>208.8</v>
      </c>
      <c r="AH8" s="13" t="s">
        <v>0</v>
      </c>
      <c r="AI8" s="11">
        <f t="shared" ref="AI8:AQ8" si="11">AVERAGE(AI3:AI7)</f>
        <v>0.02</v>
      </c>
      <c r="AJ8" s="11">
        <f t="shared" si="11"/>
        <v>0.56000000000000005</v>
      </c>
      <c r="AK8" s="11">
        <f t="shared" si="11"/>
        <v>0.45999999999999996</v>
      </c>
      <c r="AL8" s="12">
        <f t="shared" si="11"/>
        <v>0</v>
      </c>
      <c r="AM8" s="12">
        <f t="shared" si="11"/>
        <v>17.399999999999999</v>
      </c>
      <c r="AN8" s="12">
        <f t="shared" si="11"/>
        <v>30.6</v>
      </c>
      <c r="AO8" s="12">
        <f t="shared" si="11"/>
        <v>138</v>
      </c>
      <c r="AP8" s="12">
        <f t="shared" si="11"/>
        <v>48</v>
      </c>
      <c r="AQ8" s="12">
        <f t="shared" si="11"/>
        <v>186</v>
      </c>
    </row>
    <row r="9" spans="1:43" s="11" customFormat="1" x14ac:dyDescent="0.15">
      <c r="A9" s="13" t="s">
        <v>9</v>
      </c>
      <c r="B9" s="12">
        <f>STDEV(B3:B7)</f>
        <v>0</v>
      </c>
      <c r="C9" s="12">
        <f t="shared" ref="C9:H9" si="12">STDEV(C3:C7)</f>
        <v>0</v>
      </c>
      <c r="D9" s="12">
        <f t="shared" si="12"/>
        <v>0</v>
      </c>
      <c r="E9" s="12">
        <f t="shared" si="12"/>
        <v>0</v>
      </c>
      <c r="F9" s="12">
        <f t="shared" si="12"/>
        <v>0</v>
      </c>
      <c r="G9" s="12">
        <f t="shared" si="12"/>
        <v>0</v>
      </c>
      <c r="H9" s="12">
        <f t="shared" si="12"/>
        <v>0</v>
      </c>
      <c r="I9" s="12">
        <f>STDEV(I3:I7)</f>
        <v>0</v>
      </c>
      <c r="J9" s="12">
        <f>STDEV(J3:J7)</f>
        <v>0</v>
      </c>
      <c r="L9" s="13" t="s">
        <v>1</v>
      </c>
      <c r="M9" s="18">
        <f t="shared" ref="M9:U9" si="13">STDEV(M3:M7)</f>
        <v>0</v>
      </c>
      <c r="N9" s="18">
        <f t="shared" si="13"/>
        <v>0.16431676725155026</v>
      </c>
      <c r="O9" s="18">
        <f t="shared" si="13"/>
        <v>0.18165902124584957</v>
      </c>
      <c r="P9" s="18">
        <f t="shared" si="13"/>
        <v>0</v>
      </c>
      <c r="Q9" s="12">
        <f t="shared" si="13"/>
        <v>4.92950301754649</v>
      </c>
      <c r="R9" s="12">
        <f t="shared" si="13"/>
        <v>9.34344690143846</v>
      </c>
      <c r="S9" s="12">
        <f t="shared" si="13"/>
        <v>54.497706373754852</v>
      </c>
      <c r="T9" s="12">
        <f t="shared" si="13"/>
        <v>13.910427743243556</v>
      </c>
      <c r="U9" s="12">
        <f t="shared" si="13"/>
        <v>66.509397832186096</v>
      </c>
      <c r="W9" s="13" t="s">
        <v>1</v>
      </c>
      <c r="X9" s="12">
        <f t="shared" ref="X9:AF9" si="14">STDEV(X3:X7)</f>
        <v>0</v>
      </c>
      <c r="Y9" s="18">
        <f t="shared" si="14"/>
        <v>0.23874672772626665</v>
      </c>
      <c r="Z9" s="18">
        <f t="shared" si="14"/>
        <v>0.16431676725155009</v>
      </c>
      <c r="AA9" s="18">
        <f t="shared" si="14"/>
        <v>4.4721359549995801E-2</v>
      </c>
      <c r="AB9" s="12">
        <f t="shared" si="14"/>
        <v>7.1624018317879941</v>
      </c>
      <c r="AC9" s="12">
        <f t="shared" si="14"/>
        <v>11.54123043700281</v>
      </c>
      <c r="AD9" s="12">
        <f t="shared" si="14"/>
        <v>40.249223594996216</v>
      </c>
      <c r="AE9" s="12">
        <f t="shared" si="14"/>
        <v>18.566098136118956</v>
      </c>
      <c r="AF9" s="12">
        <f t="shared" si="14"/>
        <v>56.707142407284088</v>
      </c>
      <c r="AH9" s="13" t="s">
        <v>1</v>
      </c>
      <c r="AI9" s="18">
        <f t="shared" ref="AI9:AQ9" si="15">STDEV(AI3:AI7)</f>
        <v>4.4721359549995801E-2</v>
      </c>
      <c r="AJ9" s="18">
        <f t="shared" si="15"/>
        <v>0.24083189157584578</v>
      </c>
      <c r="AK9" s="18">
        <f t="shared" si="15"/>
        <v>0.18165902124584957</v>
      </c>
      <c r="AL9" s="12">
        <f t="shared" si="15"/>
        <v>0</v>
      </c>
      <c r="AM9" s="12">
        <f t="shared" si="15"/>
        <v>7.1624018317879941</v>
      </c>
      <c r="AN9" s="12">
        <f t="shared" si="15"/>
        <v>12.259690045021529</v>
      </c>
      <c r="AO9" s="12">
        <f t="shared" si="15"/>
        <v>54.497706373754852</v>
      </c>
      <c r="AP9" s="12">
        <f t="shared" si="15"/>
        <v>19.091883092036785</v>
      </c>
      <c r="AQ9" s="12">
        <f t="shared" si="15"/>
        <v>72.280702818940554</v>
      </c>
    </row>
    <row r="10" spans="1:43" s="11" customFormat="1" x14ac:dyDescent="0.15">
      <c r="A10" s="13" t="s">
        <v>53</v>
      </c>
      <c r="B10" s="12">
        <f>B9/SQRT(5)</f>
        <v>0</v>
      </c>
      <c r="C10" s="12">
        <f t="shared" ref="C10:H10" si="16">C9/SQRT(5)</f>
        <v>0</v>
      </c>
      <c r="D10" s="12">
        <f t="shared" si="16"/>
        <v>0</v>
      </c>
      <c r="E10" s="12">
        <f t="shared" si="16"/>
        <v>0</v>
      </c>
      <c r="F10" s="12">
        <f t="shared" si="16"/>
        <v>0</v>
      </c>
      <c r="G10" s="12">
        <f t="shared" si="16"/>
        <v>0</v>
      </c>
      <c r="H10" s="12">
        <f t="shared" si="16"/>
        <v>0</v>
      </c>
      <c r="I10" s="12">
        <f>I9/SQRT(5)</f>
        <v>0</v>
      </c>
      <c r="J10" s="12">
        <f>J9/SQRT(5)</f>
        <v>0</v>
      </c>
      <c r="L10" s="13" t="s">
        <v>2</v>
      </c>
      <c r="M10" s="18">
        <f t="shared" ref="M10:U10" si="17">M9/SQRT(5)</f>
        <v>0</v>
      </c>
      <c r="N10" s="18">
        <f t="shared" si="17"/>
        <v>7.3484692283495523E-2</v>
      </c>
      <c r="O10" s="18">
        <f t="shared" si="17"/>
        <v>8.1240384046359623E-2</v>
      </c>
      <c r="P10" s="18">
        <f t="shared" si="17"/>
        <v>0</v>
      </c>
      <c r="Q10" s="12">
        <f t="shared" si="17"/>
        <v>2.2045407685048581</v>
      </c>
      <c r="R10" s="12">
        <f t="shared" si="17"/>
        <v>4.1785164831552351</v>
      </c>
      <c r="S10" s="12">
        <f t="shared" si="17"/>
        <v>24.372115213907882</v>
      </c>
      <c r="T10" s="12">
        <f t="shared" si="17"/>
        <v>6.2209324059983162</v>
      </c>
      <c r="U10" s="12">
        <f t="shared" si="17"/>
        <v>29.743906939069049</v>
      </c>
      <c r="W10" s="13" t="s">
        <v>2</v>
      </c>
      <c r="X10" s="12">
        <f t="shared" ref="X10:AF10" si="18">X9/SQRT(5)</f>
        <v>0</v>
      </c>
      <c r="Y10" s="18">
        <f t="shared" si="18"/>
        <v>0.1067707825203132</v>
      </c>
      <c r="Z10" s="18">
        <f t="shared" si="18"/>
        <v>7.3484692283495454E-2</v>
      </c>
      <c r="AA10" s="18">
        <f t="shared" si="18"/>
        <v>2.0000000000000004E-2</v>
      </c>
      <c r="AB10" s="12">
        <f t="shared" si="18"/>
        <v>3.2031234756093938</v>
      </c>
      <c r="AC10" s="12">
        <f t="shared" si="18"/>
        <v>5.1613951602255774</v>
      </c>
      <c r="AD10" s="12">
        <f t="shared" si="18"/>
        <v>18</v>
      </c>
      <c r="AE10" s="12">
        <f t="shared" si="18"/>
        <v>8.3030115018588262</v>
      </c>
      <c r="AF10" s="12">
        <f t="shared" si="18"/>
        <v>25.360205046489657</v>
      </c>
      <c r="AH10" s="13" t="s">
        <v>2</v>
      </c>
      <c r="AI10" s="11">
        <f t="shared" ref="AI10:AQ10" si="19">AI9/SQRT(5)</f>
        <v>2.0000000000000004E-2</v>
      </c>
      <c r="AJ10" s="11">
        <f t="shared" si="19"/>
        <v>0.10770329614269002</v>
      </c>
      <c r="AK10" s="11">
        <f t="shared" si="19"/>
        <v>8.1240384046359623E-2</v>
      </c>
      <c r="AL10" s="12">
        <f t="shared" si="19"/>
        <v>0</v>
      </c>
      <c r="AM10" s="12">
        <f t="shared" si="19"/>
        <v>3.2031234756093938</v>
      </c>
      <c r="AN10" s="12">
        <f t="shared" si="19"/>
        <v>5.4827000647491184</v>
      </c>
      <c r="AO10" s="12">
        <f t="shared" si="19"/>
        <v>24.372115213907882</v>
      </c>
      <c r="AP10" s="2">
        <f t="shared" si="19"/>
        <v>8.538149682454625</v>
      </c>
      <c r="AQ10" s="12">
        <f t="shared" si="19"/>
        <v>32.32491299292235</v>
      </c>
    </row>
    <row r="11" spans="1:43" x14ac:dyDescent="0.15">
      <c r="H11" s="1"/>
      <c r="I11" s="1"/>
      <c r="J11" s="1"/>
      <c r="P11"/>
      <c r="Q11" s="11"/>
      <c r="R11" s="1"/>
      <c r="S11" s="1"/>
      <c r="T11" s="1"/>
      <c r="U11" s="1"/>
      <c r="AC11" s="1"/>
      <c r="AD11" s="1"/>
      <c r="AE11" s="1"/>
      <c r="AF11" s="1"/>
      <c r="AM11" s="1"/>
      <c r="AN11" s="1"/>
      <c r="AO11" s="1"/>
      <c r="AP11" s="1"/>
    </row>
    <row r="12" spans="1:43" x14ac:dyDescent="0.15">
      <c r="F12" s="6"/>
    </row>
    <row r="13" spans="1:43" x14ac:dyDescent="0.15">
      <c r="A13" t="s">
        <v>86</v>
      </c>
      <c r="F13" s="6"/>
      <c r="P13"/>
    </row>
    <row r="14" spans="1:43" x14ac:dyDescent="0.15">
      <c r="A14" s="3"/>
      <c r="B14" s="3">
        <v>0</v>
      </c>
      <c r="C14" s="3">
        <v>1</v>
      </c>
      <c r="D14" s="3">
        <v>2</v>
      </c>
      <c r="E14" s="3">
        <v>12</v>
      </c>
      <c r="F14" s="1"/>
      <c r="G14" s="13" t="s">
        <v>26</v>
      </c>
      <c r="H14" s="29" t="s">
        <v>11</v>
      </c>
      <c r="I14" s="29" t="s">
        <v>12</v>
      </c>
      <c r="J14" s="29" t="s">
        <v>57</v>
      </c>
      <c r="K14" s="29" t="s">
        <v>58</v>
      </c>
      <c r="L14" s="11"/>
      <c r="M14" s="11"/>
      <c r="N14" s="13" t="s">
        <v>59</v>
      </c>
      <c r="O14" s="29" t="s">
        <v>11</v>
      </c>
      <c r="P14" s="29" t="s">
        <v>12</v>
      </c>
      <c r="Q14" s="29" t="s">
        <v>57</v>
      </c>
      <c r="R14" s="29" t="s">
        <v>58</v>
      </c>
    </row>
    <row r="15" spans="1:43" x14ac:dyDescent="0.15">
      <c r="A15" s="3" t="s">
        <v>54</v>
      </c>
      <c r="B15" s="4">
        <f>B8</f>
        <v>0</v>
      </c>
      <c r="C15" s="4">
        <f>C8</f>
        <v>0</v>
      </c>
      <c r="D15" s="4">
        <f>D8</f>
        <v>0</v>
      </c>
      <c r="E15" s="4">
        <f>E8</f>
        <v>0</v>
      </c>
      <c r="F15" s="1"/>
      <c r="H15" s="17">
        <f>I8</f>
        <v>0</v>
      </c>
      <c r="I15" s="17">
        <f>T8</f>
        <v>63</v>
      </c>
      <c r="J15" s="17">
        <f>AE8</f>
        <v>46.8</v>
      </c>
      <c r="K15" s="17">
        <f>AP8</f>
        <v>48</v>
      </c>
      <c r="O15" s="17">
        <f>J8</f>
        <v>0</v>
      </c>
      <c r="P15" s="17">
        <f>U8</f>
        <v>225</v>
      </c>
      <c r="Q15" s="17">
        <f>AF8</f>
        <v>208.8</v>
      </c>
      <c r="R15" s="17">
        <f>AQ8</f>
        <v>186</v>
      </c>
    </row>
    <row r="16" spans="1:43" x14ac:dyDescent="0.15">
      <c r="A16" s="3" t="s">
        <v>14</v>
      </c>
      <c r="B16" s="4">
        <f>M8</f>
        <v>0</v>
      </c>
      <c r="C16" s="4">
        <f>N8</f>
        <v>0.78</v>
      </c>
      <c r="D16" s="4">
        <f>O8</f>
        <v>0.54</v>
      </c>
      <c r="E16" s="4">
        <f>P8</f>
        <v>0</v>
      </c>
      <c r="F16" s="1"/>
      <c r="H16" s="17">
        <f>I10</f>
        <v>0</v>
      </c>
      <c r="I16" s="17">
        <f>T10</f>
        <v>6.2209324059983162</v>
      </c>
      <c r="J16" s="17">
        <f>AE10</f>
        <v>8.3030115018588262</v>
      </c>
      <c r="K16" s="17">
        <f>AP10</f>
        <v>8.538149682454625</v>
      </c>
      <c r="O16" s="17">
        <f>J10</f>
        <v>0</v>
      </c>
      <c r="P16" s="17">
        <f>U10</f>
        <v>29.743906939069049</v>
      </c>
      <c r="Q16" s="17">
        <f>AF10</f>
        <v>25.360205046489657</v>
      </c>
      <c r="R16" s="17">
        <f>AQ10</f>
        <v>32.32491299292235</v>
      </c>
    </row>
    <row r="17" spans="1:16" x14ac:dyDescent="0.15">
      <c r="A17" s="3" t="s">
        <v>24</v>
      </c>
      <c r="B17" s="4">
        <f>X8</f>
        <v>0</v>
      </c>
      <c r="C17" s="4">
        <f>Y8</f>
        <v>0.51999999999999991</v>
      </c>
      <c r="D17" s="4">
        <f>Z8</f>
        <v>0.51999999999999991</v>
      </c>
      <c r="E17" s="4">
        <f>AA8</f>
        <v>0.02</v>
      </c>
      <c r="F17" s="1"/>
      <c r="P17"/>
    </row>
    <row r="18" spans="1:16" x14ac:dyDescent="0.15">
      <c r="A18" s="3" t="s">
        <v>55</v>
      </c>
      <c r="B18" s="4">
        <f>AI8</f>
        <v>0.02</v>
      </c>
      <c r="C18" s="4">
        <f>AJ8</f>
        <v>0.56000000000000005</v>
      </c>
      <c r="D18" s="4">
        <f>AK8</f>
        <v>0.45999999999999996</v>
      </c>
      <c r="E18" s="4">
        <f>AL8</f>
        <v>0</v>
      </c>
      <c r="F18" s="1"/>
      <c r="P18"/>
    </row>
    <row r="19" spans="1:16" x14ac:dyDescent="0.15">
      <c r="A19" s="6"/>
      <c r="B19" s="6"/>
      <c r="C19" s="6"/>
      <c r="D19" s="6"/>
      <c r="E19" s="6"/>
      <c r="F19" s="1"/>
      <c r="P19"/>
    </row>
    <row r="20" spans="1:16" x14ac:dyDescent="0.15">
      <c r="A20" s="7" t="s">
        <v>34</v>
      </c>
      <c r="B20" s="3">
        <v>0</v>
      </c>
      <c r="C20" s="3">
        <v>1</v>
      </c>
      <c r="D20" s="3">
        <v>2</v>
      </c>
      <c r="E20" s="3">
        <v>12</v>
      </c>
      <c r="F20" s="1"/>
    </row>
    <row r="21" spans="1:16" x14ac:dyDescent="0.15">
      <c r="A21" s="3" t="s">
        <v>56</v>
      </c>
      <c r="B21" s="4">
        <f>B10</f>
        <v>0</v>
      </c>
      <c r="C21" s="4">
        <f>C10</f>
        <v>0</v>
      </c>
      <c r="D21" s="4">
        <f>D10</f>
        <v>0</v>
      </c>
      <c r="E21" s="4">
        <f>E10</f>
        <v>0</v>
      </c>
      <c r="F21" s="1"/>
    </row>
    <row r="22" spans="1:16" x14ac:dyDescent="0.15">
      <c r="A22" s="3" t="s">
        <v>45</v>
      </c>
      <c r="B22" s="4">
        <f>M10</f>
        <v>0</v>
      </c>
      <c r="C22" s="4">
        <f>N10</f>
        <v>7.3484692283495523E-2</v>
      </c>
      <c r="D22" s="4">
        <f>O10</f>
        <v>8.1240384046359623E-2</v>
      </c>
      <c r="E22" s="4">
        <f>P10</f>
        <v>0</v>
      </c>
      <c r="F22" s="1"/>
    </row>
    <row r="23" spans="1:16" x14ac:dyDescent="0.15">
      <c r="A23" s="3" t="s">
        <v>24</v>
      </c>
      <c r="B23" s="4">
        <f>X10</f>
        <v>0</v>
      </c>
      <c r="C23" s="4">
        <f>Y10</f>
        <v>0.1067707825203132</v>
      </c>
      <c r="D23" s="4">
        <f>Z10</f>
        <v>7.3484692283495454E-2</v>
      </c>
      <c r="E23" s="4">
        <f>AA10</f>
        <v>2.0000000000000004E-2</v>
      </c>
      <c r="F23" s="1"/>
    </row>
    <row r="24" spans="1:16" x14ac:dyDescent="0.15">
      <c r="A24" s="3" t="s">
        <v>55</v>
      </c>
      <c r="B24" s="4">
        <f>AI10</f>
        <v>2.0000000000000004E-2</v>
      </c>
      <c r="C24" s="4">
        <f>AJ10</f>
        <v>0.10770329614269002</v>
      </c>
      <c r="D24" s="4">
        <f>AK10</f>
        <v>8.1240384046359623E-2</v>
      </c>
      <c r="E24" s="4">
        <f>AL10</f>
        <v>0</v>
      </c>
      <c r="F24" s="1"/>
    </row>
    <row r="25" spans="1:16" x14ac:dyDescent="0.15">
      <c r="A25" s="1"/>
      <c r="B25" s="1"/>
      <c r="C25" s="1"/>
      <c r="D25" s="1"/>
      <c r="E25" s="1"/>
      <c r="F25" s="9"/>
    </row>
    <row r="26" spans="1:16" x14ac:dyDescent="0.15">
      <c r="A26" s="1"/>
      <c r="B26" s="1"/>
      <c r="C26" s="1"/>
      <c r="D26" s="1"/>
      <c r="E26" s="1"/>
      <c r="F26" s="9"/>
    </row>
    <row r="27" spans="1:16" x14ac:dyDescent="0.15">
      <c r="A27" s="1"/>
      <c r="B27" s="1"/>
      <c r="C27" s="1"/>
      <c r="D27" s="1"/>
      <c r="E27" s="1"/>
      <c r="F27" s="9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zoomScale="85" zoomScaleNormal="85" workbookViewId="0">
      <selection activeCell="A5" sqref="A5"/>
    </sheetView>
  </sheetViews>
  <sheetFormatPr defaultRowHeight="13.5" x14ac:dyDescent="0.15"/>
  <cols>
    <col min="1" max="1" width="14.75" style="11" customWidth="1"/>
    <col min="2" max="2" width="7.125" style="11" customWidth="1"/>
    <col min="3" max="9" width="6.875" style="11" customWidth="1"/>
    <col min="10" max="10" width="6.375" style="11" customWidth="1"/>
    <col min="11" max="11" width="7.625" style="11" customWidth="1"/>
    <col min="12" max="19" width="7.125" style="11" customWidth="1"/>
    <col min="20" max="20" width="6.125" style="11" customWidth="1"/>
    <col min="21" max="21" width="6.25" style="11" customWidth="1"/>
    <col min="22" max="24" width="7" style="11" customWidth="1"/>
    <col min="25" max="25" width="8" style="11" customWidth="1"/>
    <col min="26" max="26" width="7" style="11" customWidth="1"/>
    <col min="27" max="27" width="7.875" style="11" customWidth="1"/>
    <col min="28" max="29" width="7" style="11" customWidth="1"/>
    <col min="30" max="31" width="7.625" style="11" customWidth="1"/>
    <col min="32" max="39" width="7.125" style="11" customWidth="1"/>
    <col min="40" max="41" width="9" style="11"/>
    <col min="42" max="43" width="7.875" style="11" customWidth="1"/>
    <col min="44" max="273" width="9" style="11"/>
    <col min="274" max="275" width="9" style="11" customWidth="1"/>
    <col min="276" max="276" width="13.5" style="11" customWidth="1"/>
    <col min="277" max="277" width="16" style="11" customWidth="1"/>
    <col min="278" max="278" width="15.625" style="11" customWidth="1"/>
    <col min="279" max="279" width="11.375" style="11" customWidth="1"/>
    <col min="280" max="280" width="9" style="11" customWidth="1"/>
    <col min="281" max="281" width="16.125" style="11" customWidth="1"/>
    <col min="282" max="282" width="16.5" style="11" customWidth="1"/>
    <col min="283" max="283" width="15.75" style="11" customWidth="1"/>
    <col min="284" max="284" width="11.25" style="11" bestFit="1" customWidth="1"/>
    <col min="285" max="529" width="9" style="11"/>
    <col min="530" max="531" width="9" style="11" customWidth="1"/>
    <col min="532" max="532" width="13.5" style="11" customWidth="1"/>
    <col min="533" max="533" width="16" style="11" customWidth="1"/>
    <col min="534" max="534" width="15.625" style="11" customWidth="1"/>
    <col min="535" max="535" width="11.375" style="11" customWidth="1"/>
    <col min="536" max="536" width="9" style="11" customWidth="1"/>
    <col min="537" max="537" width="16.125" style="11" customWidth="1"/>
    <col min="538" max="538" width="16.5" style="11" customWidth="1"/>
    <col min="539" max="539" width="15.75" style="11" customWidth="1"/>
    <col min="540" max="540" width="11.25" style="11" bestFit="1" customWidth="1"/>
    <col min="541" max="785" width="9" style="11"/>
    <col min="786" max="787" width="9" style="11" customWidth="1"/>
    <col min="788" max="788" width="13.5" style="11" customWidth="1"/>
    <col min="789" max="789" width="16" style="11" customWidth="1"/>
    <col min="790" max="790" width="15.625" style="11" customWidth="1"/>
    <col min="791" max="791" width="11.375" style="11" customWidth="1"/>
    <col min="792" max="792" width="9" style="11" customWidth="1"/>
    <col min="793" max="793" width="16.125" style="11" customWidth="1"/>
    <col min="794" max="794" width="16.5" style="11" customWidth="1"/>
    <col min="795" max="795" width="15.75" style="11" customWidth="1"/>
    <col min="796" max="796" width="11.25" style="11" bestFit="1" customWidth="1"/>
    <col min="797" max="1041" width="9" style="11"/>
    <col min="1042" max="1043" width="9" style="11" customWidth="1"/>
    <col min="1044" max="1044" width="13.5" style="11" customWidth="1"/>
    <col min="1045" max="1045" width="16" style="11" customWidth="1"/>
    <col min="1046" max="1046" width="15.625" style="11" customWidth="1"/>
    <col min="1047" max="1047" width="11.375" style="11" customWidth="1"/>
    <col min="1048" max="1048" width="9" style="11" customWidth="1"/>
    <col min="1049" max="1049" width="16.125" style="11" customWidth="1"/>
    <col min="1050" max="1050" width="16.5" style="11" customWidth="1"/>
    <col min="1051" max="1051" width="15.75" style="11" customWidth="1"/>
    <col min="1052" max="1052" width="11.25" style="11" bestFit="1" customWidth="1"/>
    <col min="1053" max="1297" width="9" style="11"/>
    <col min="1298" max="1299" width="9" style="11" customWidth="1"/>
    <col min="1300" max="1300" width="13.5" style="11" customWidth="1"/>
    <col min="1301" max="1301" width="16" style="11" customWidth="1"/>
    <col min="1302" max="1302" width="15.625" style="11" customWidth="1"/>
    <col min="1303" max="1303" width="11.375" style="11" customWidth="1"/>
    <col min="1304" max="1304" width="9" style="11" customWidth="1"/>
    <col min="1305" max="1305" width="16.125" style="11" customWidth="1"/>
    <col min="1306" max="1306" width="16.5" style="11" customWidth="1"/>
    <col min="1307" max="1307" width="15.75" style="11" customWidth="1"/>
    <col min="1308" max="1308" width="11.25" style="11" bestFit="1" customWidth="1"/>
    <col min="1309" max="1553" width="9" style="11"/>
    <col min="1554" max="1555" width="9" style="11" customWidth="1"/>
    <col min="1556" max="1556" width="13.5" style="11" customWidth="1"/>
    <col min="1557" max="1557" width="16" style="11" customWidth="1"/>
    <col min="1558" max="1558" width="15.625" style="11" customWidth="1"/>
    <col min="1559" max="1559" width="11.375" style="11" customWidth="1"/>
    <col min="1560" max="1560" width="9" style="11" customWidth="1"/>
    <col min="1561" max="1561" width="16.125" style="11" customWidth="1"/>
    <col min="1562" max="1562" width="16.5" style="11" customWidth="1"/>
    <col min="1563" max="1563" width="15.75" style="11" customWidth="1"/>
    <col min="1564" max="1564" width="11.25" style="11" bestFit="1" customWidth="1"/>
    <col min="1565" max="1809" width="9" style="11"/>
    <col min="1810" max="1811" width="9" style="11" customWidth="1"/>
    <col min="1812" max="1812" width="13.5" style="11" customWidth="1"/>
    <col min="1813" max="1813" width="16" style="11" customWidth="1"/>
    <col min="1814" max="1814" width="15.625" style="11" customWidth="1"/>
    <col min="1815" max="1815" width="11.375" style="11" customWidth="1"/>
    <col min="1816" max="1816" width="9" style="11" customWidth="1"/>
    <col min="1817" max="1817" width="16.125" style="11" customWidth="1"/>
    <col min="1818" max="1818" width="16.5" style="11" customWidth="1"/>
    <col min="1819" max="1819" width="15.75" style="11" customWidth="1"/>
    <col min="1820" max="1820" width="11.25" style="11" bestFit="1" customWidth="1"/>
    <col min="1821" max="2065" width="9" style="11"/>
    <col min="2066" max="2067" width="9" style="11" customWidth="1"/>
    <col min="2068" max="2068" width="13.5" style="11" customWidth="1"/>
    <col min="2069" max="2069" width="16" style="11" customWidth="1"/>
    <col min="2070" max="2070" width="15.625" style="11" customWidth="1"/>
    <col min="2071" max="2071" width="11.375" style="11" customWidth="1"/>
    <col min="2072" max="2072" width="9" style="11" customWidth="1"/>
    <col min="2073" max="2073" width="16.125" style="11" customWidth="1"/>
    <col min="2074" max="2074" width="16.5" style="11" customWidth="1"/>
    <col min="2075" max="2075" width="15.75" style="11" customWidth="1"/>
    <col min="2076" max="2076" width="11.25" style="11" bestFit="1" customWidth="1"/>
    <col min="2077" max="2321" width="9" style="11"/>
    <col min="2322" max="2323" width="9" style="11" customWidth="1"/>
    <col min="2324" max="2324" width="13.5" style="11" customWidth="1"/>
    <col min="2325" max="2325" width="16" style="11" customWidth="1"/>
    <col min="2326" max="2326" width="15.625" style="11" customWidth="1"/>
    <col min="2327" max="2327" width="11.375" style="11" customWidth="1"/>
    <col min="2328" max="2328" width="9" style="11" customWidth="1"/>
    <col min="2329" max="2329" width="16.125" style="11" customWidth="1"/>
    <col min="2330" max="2330" width="16.5" style="11" customWidth="1"/>
    <col min="2331" max="2331" width="15.75" style="11" customWidth="1"/>
    <col min="2332" max="2332" width="11.25" style="11" bestFit="1" customWidth="1"/>
    <col min="2333" max="2577" width="9" style="11"/>
    <col min="2578" max="2579" width="9" style="11" customWidth="1"/>
    <col min="2580" max="2580" width="13.5" style="11" customWidth="1"/>
    <col min="2581" max="2581" width="16" style="11" customWidth="1"/>
    <col min="2582" max="2582" width="15.625" style="11" customWidth="1"/>
    <col min="2583" max="2583" width="11.375" style="11" customWidth="1"/>
    <col min="2584" max="2584" width="9" style="11" customWidth="1"/>
    <col min="2585" max="2585" width="16.125" style="11" customWidth="1"/>
    <col min="2586" max="2586" width="16.5" style="11" customWidth="1"/>
    <col min="2587" max="2587" width="15.75" style="11" customWidth="1"/>
    <col min="2588" max="2588" width="11.25" style="11" bestFit="1" customWidth="1"/>
    <col min="2589" max="2833" width="9" style="11"/>
    <col min="2834" max="2835" width="9" style="11" customWidth="1"/>
    <col min="2836" max="2836" width="13.5" style="11" customWidth="1"/>
    <col min="2837" max="2837" width="16" style="11" customWidth="1"/>
    <col min="2838" max="2838" width="15.625" style="11" customWidth="1"/>
    <col min="2839" max="2839" width="11.375" style="11" customWidth="1"/>
    <col min="2840" max="2840" width="9" style="11" customWidth="1"/>
    <col min="2841" max="2841" width="16.125" style="11" customWidth="1"/>
    <col min="2842" max="2842" width="16.5" style="11" customWidth="1"/>
    <col min="2843" max="2843" width="15.75" style="11" customWidth="1"/>
    <col min="2844" max="2844" width="11.25" style="11" bestFit="1" customWidth="1"/>
    <col min="2845" max="3089" width="9" style="11"/>
    <col min="3090" max="3091" width="9" style="11" customWidth="1"/>
    <col min="3092" max="3092" width="13.5" style="11" customWidth="1"/>
    <col min="3093" max="3093" width="16" style="11" customWidth="1"/>
    <col min="3094" max="3094" width="15.625" style="11" customWidth="1"/>
    <col min="3095" max="3095" width="11.375" style="11" customWidth="1"/>
    <col min="3096" max="3096" width="9" style="11" customWidth="1"/>
    <col min="3097" max="3097" width="16.125" style="11" customWidth="1"/>
    <col min="3098" max="3098" width="16.5" style="11" customWidth="1"/>
    <col min="3099" max="3099" width="15.75" style="11" customWidth="1"/>
    <col min="3100" max="3100" width="11.25" style="11" bestFit="1" customWidth="1"/>
    <col min="3101" max="3345" width="9" style="11"/>
    <col min="3346" max="3347" width="9" style="11" customWidth="1"/>
    <col min="3348" max="3348" width="13.5" style="11" customWidth="1"/>
    <col min="3349" max="3349" width="16" style="11" customWidth="1"/>
    <col min="3350" max="3350" width="15.625" style="11" customWidth="1"/>
    <col min="3351" max="3351" width="11.375" style="11" customWidth="1"/>
    <col min="3352" max="3352" width="9" style="11" customWidth="1"/>
    <col min="3353" max="3353" width="16.125" style="11" customWidth="1"/>
    <col min="3354" max="3354" width="16.5" style="11" customWidth="1"/>
    <col min="3355" max="3355" width="15.75" style="11" customWidth="1"/>
    <col min="3356" max="3356" width="11.25" style="11" bestFit="1" customWidth="1"/>
    <col min="3357" max="3601" width="9" style="11"/>
    <col min="3602" max="3603" width="9" style="11" customWidth="1"/>
    <col min="3604" max="3604" width="13.5" style="11" customWidth="1"/>
    <col min="3605" max="3605" width="16" style="11" customWidth="1"/>
    <col min="3606" max="3606" width="15.625" style="11" customWidth="1"/>
    <col min="3607" max="3607" width="11.375" style="11" customWidth="1"/>
    <col min="3608" max="3608" width="9" style="11" customWidth="1"/>
    <col min="3609" max="3609" width="16.125" style="11" customWidth="1"/>
    <col min="3610" max="3610" width="16.5" style="11" customWidth="1"/>
    <col min="3611" max="3611" width="15.75" style="11" customWidth="1"/>
    <col min="3612" max="3612" width="11.25" style="11" bestFit="1" customWidth="1"/>
    <col min="3613" max="3857" width="9" style="11"/>
    <col min="3858" max="3859" width="9" style="11" customWidth="1"/>
    <col min="3860" max="3860" width="13.5" style="11" customWidth="1"/>
    <col min="3861" max="3861" width="16" style="11" customWidth="1"/>
    <col min="3862" max="3862" width="15.625" style="11" customWidth="1"/>
    <col min="3863" max="3863" width="11.375" style="11" customWidth="1"/>
    <col min="3864" max="3864" width="9" style="11" customWidth="1"/>
    <col min="3865" max="3865" width="16.125" style="11" customWidth="1"/>
    <col min="3866" max="3866" width="16.5" style="11" customWidth="1"/>
    <col min="3867" max="3867" width="15.75" style="11" customWidth="1"/>
    <col min="3868" max="3868" width="11.25" style="11" bestFit="1" customWidth="1"/>
    <col min="3869" max="4113" width="9" style="11"/>
    <col min="4114" max="4115" width="9" style="11" customWidth="1"/>
    <col min="4116" max="4116" width="13.5" style="11" customWidth="1"/>
    <col min="4117" max="4117" width="16" style="11" customWidth="1"/>
    <col min="4118" max="4118" width="15.625" style="11" customWidth="1"/>
    <col min="4119" max="4119" width="11.375" style="11" customWidth="1"/>
    <col min="4120" max="4120" width="9" style="11" customWidth="1"/>
    <col min="4121" max="4121" width="16.125" style="11" customWidth="1"/>
    <col min="4122" max="4122" width="16.5" style="11" customWidth="1"/>
    <col min="4123" max="4123" width="15.75" style="11" customWidth="1"/>
    <col min="4124" max="4124" width="11.25" style="11" bestFit="1" customWidth="1"/>
    <col min="4125" max="4369" width="9" style="11"/>
    <col min="4370" max="4371" width="9" style="11" customWidth="1"/>
    <col min="4372" max="4372" width="13.5" style="11" customWidth="1"/>
    <col min="4373" max="4373" width="16" style="11" customWidth="1"/>
    <col min="4374" max="4374" width="15.625" style="11" customWidth="1"/>
    <col min="4375" max="4375" width="11.375" style="11" customWidth="1"/>
    <col min="4376" max="4376" width="9" style="11" customWidth="1"/>
    <col min="4377" max="4377" width="16.125" style="11" customWidth="1"/>
    <col min="4378" max="4378" width="16.5" style="11" customWidth="1"/>
    <col min="4379" max="4379" width="15.75" style="11" customWidth="1"/>
    <col min="4380" max="4380" width="11.25" style="11" bestFit="1" customWidth="1"/>
    <col min="4381" max="4625" width="9" style="11"/>
    <col min="4626" max="4627" width="9" style="11" customWidth="1"/>
    <col min="4628" max="4628" width="13.5" style="11" customWidth="1"/>
    <col min="4629" max="4629" width="16" style="11" customWidth="1"/>
    <col min="4630" max="4630" width="15.625" style="11" customWidth="1"/>
    <col min="4631" max="4631" width="11.375" style="11" customWidth="1"/>
    <col min="4632" max="4632" width="9" style="11" customWidth="1"/>
    <col min="4633" max="4633" width="16.125" style="11" customWidth="1"/>
    <col min="4634" max="4634" width="16.5" style="11" customWidth="1"/>
    <col min="4635" max="4635" width="15.75" style="11" customWidth="1"/>
    <col min="4636" max="4636" width="11.25" style="11" bestFit="1" customWidth="1"/>
    <col min="4637" max="4881" width="9" style="11"/>
    <col min="4882" max="4883" width="9" style="11" customWidth="1"/>
    <col min="4884" max="4884" width="13.5" style="11" customWidth="1"/>
    <col min="4885" max="4885" width="16" style="11" customWidth="1"/>
    <col min="4886" max="4886" width="15.625" style="11" customWidth="1"/>
    <col min="4887" max="4887" width="11.375" style="11" customWidth="1"/>
    <col min="4888" max="4888" width="9" style="11" customWidth="1"/>
    <col min="4889" max="4889" width="16.125" style="11" customWidth="1"/>
    <col min="4890" max="4890" width="16.5" style="11" customWidth="1"/>
    <col min="4891" max="4891" width="15.75" style="11" customWidth="1"/>
    <col min="4892" max="4892" width="11.25" style="11" bestFit="1" customWidth="1"/>
    <col min="4893" max="5137" width="9" style="11"/>
    <col min="5138" max="5139" width="9" style="11" customWidth="1"/>
    <col min="5140" max="5140" width="13.5" style="11" customWidth="1"/>
    <col min="5141" max="5141" width="16" style="11" customWidth="1"/>
    <col min="5142" max="5142" width="15.625" style="11" customWidth="1"/>
    <col min="5143" max="5143" width="11.375" style="11" customWidth="1"/>
    <col min="5144" max="5144" width="9" style="11" customWidth="1"/>
    <col min="5145" max="5145" width="16.125" style="11" customWidth="1"/>
    <col min="5146" max="5146" width="16.5" style="11" customWidth="1"/>
    <col min="5147" max="5147" width="15.75" style="11" customWidth="1"/>
    <col min="5148" max="5148" width="11.25" style="11" bestFit="1" customWidth="1"/>
    <col min="5149" max="5393" width="9" style="11"/>
    <col min="5394" max="5395" width="9" style="11" customWidth="1"/>
    <col min="5396" max="5396" width="13.5" style="11" customWidth="1"/>
    <col min="5397" max="5397" width="16" style="11" customWidth="1"/>
    <col min="5398" max="5398" width="15.625" style="11" customWidth="1"/>
    <col min="5399" max="5399" width="11.375" style="11" customWidth="1"/>
    <col min="5400" max="5400" width="9" style="11" customWidth="1"/>
    <col min="5401" max="5401" width="16.125" style="11" customWidth="1"/>
    <col min="5402" max="5402" width="16.5" style="11" customWidth="1"/>
    <col min="5403" max="5403" width="15.75" style="11" customWidth="1"/>
    <col min="5404" max="5404" width="11.25" style="11" bestFit="1" customWidth="1"/>
    <col min="5405" max="5649" width="9" style="11"/>
    <col min="5650" max="5651" width="9" style="11" customWidth="1"/>
    <col min="5652" max="5652" width="13.5" style="11" customWidth="1"/>
    <col min="5653" max="5653" width="16" style="11" customWidth="1"/>
    <col min="5654" max="5654" width="15.625" style="11" customWidth="1"/>
    <col min="5655" max="5655" width="11.375" style="11" customWidth="1"/>
    <col min="5656" max="5656" width="9" style="11" customWidth="1"/>
    <col min="5657" max="5657" width="16.125" style="11" customWidth="1"/>
    <col min="5658" max="5658" width="16.5" style="11" customWidth="1"/>
    <col min="5659" max="5659" width="15.75" style="11" customWidth="1"/>
    <col min="5660" max="5660" width="11.25" style="11" bestFit="1" customWidth="1"/>
    <col min="5661" max="5905" width="9" style="11"/>
    <col min="5906" max="5907" width="9" style="11" customWidth="1"/>
    <col min="5908" max="5908" width="13.5" style="11" customWidth="1"/>
    <col min="5909" max="5909" width="16" style="11" customWidth="1"/>
    <col min="5910" max="5910" width="15.625" style="11" customWidth="1"/>
    <col min="5911" max="5911" width="11.375" style="11" customWidth="1"/>
    <col min="5912" max="5912" width="9" style="11" customWidth="1"/>
    <col min="5913" max="5913" width="16.125" style="11" customWidth="1"/>
    <col min="5914" max="5914" width="16.5" style="11" customWidth="1"/>
    <col min="5915" max="5915" width="15.75" style="11" customWidth="1"/>
    <col min="5916" max="5916" width="11.25" style="11" bestFit="1" customWidth="1"/>
    <col min="5917" max="6161" width="9" style="11"/>
    <col min="6162" max="6163" width="9" style="11" customWidth="1"/>
    <col min="6164" max="6164" width="13.5" style="11" customWidth="1"/>
    <col min="6165" max="6165" width="16" style="11" customWidth="1"/>
    <col min="6166" max="6166" width="15.625" style="11" customWidth="1"/>
    <col min="6167" max="6167" width="11.375" style="11" customWidth="1"/>
    <col min="6168" max="6168" width="9" style="11" customWidth="1"/>
    <col min="6169" max="6169" width="16.125" style="11" customWidth="1"/>
    <col min="6170" max="6170" width="16.5" style="11" customWidth="1"/>
    <col min="6171" max="6171" width="15.75" style="11" customWidth="1"/>
    <col min="6172" max="6172" width="11.25" style="11" bestFit="1" customWidth="1"/>
    <col min="6173" max="6417" width="9" style="11"/>
    <col min="6418" max="6419" width="9" style="11" customWidth="1"/>
    <col min="6420" max="6420" width="13.5" style="11" customWidth="1"/>
    <col min="6421" max="6421" width="16" style="11" customWidth="1"/>
    <col min="6422" max="6422" width="15.625" style="11" customWidth="1"/>
    <col min="6423" max="6423" width="11.375" style="11" customWidth="1"/>
    <col min="6424" max="6424" width="9" style="11" customWidth="1"/>
    <col min="6425" max="6425" width="16.125" style="11" customWidth="1"/>
    <col min="6426" max="6426" width="16.5" style="11" customWidth="1"/>
    <col min="6427" max="6427" width="15.75" style="11" customWidth="1"/>
    <col min="6428" max="6428" width="11.25" style="11" bestFit="1" customWidth="1"/>
    <col min="6429" max="6673" width="9" style="11"/>
    <col min="6674" max="6675" width="9" style="11" customWidth="1"/>
    <col min="6676" max="6676" width="13.5" style="11" customWidth="1"/>
    <col min="6677" max="6677" width="16" style="11" customWidth="1"/>
    <col min="6678" max="6678" width="15.625" style="11" customWidth="1"/>
    <col min="6679" max="6679" width="11.375" style="11" customWidth="1"/>
    <col min="6680" max="6680" width="9" style="11" customWidth="1"/>
    <col min="6681" max="6681" width="16.125" style="11" customWidth="1"/>
    <col min="6682" max="6682" width="16.5" style="11" customWidth="1"/>
    <col min="6683" max="6683" width="15.75" style="11" customWidth="1"/>
    <col min="6684" max="6684" width="11.25" style="11" bestFit="1" customWidth="1"/>
    <col min="6685" max="6929" width="9" style="11"/>
    <col min="6930" max="6931" width="9" style="11" customWidth="1"/>
    <col min="6932" max="6932" width="13.5" style="11" customWidth="1"/>
    <col min="6933" max="6933" width="16" style="11" customWidth="1"/>
    <col min="6934" max="6934" width="15.625" style="11" customWidth="1"/>
    <col min="6935" max="6935" width="11.375" style="11" customWidth="1"/>
    <col min="6936" max="6936" width="9" style="11" customWidth="1"/>
    <col min="6937" max="6937" width="16.125" style="11" customWidth="1"/>
    <col min="6938" max="6938" width="16.5" style="11" customWidth="1"/>
    <col min="6939" max="6939" width="15.75" style="11" customWidth="1"/>
    <col min="6940" max="6940" width="11.25" style="11" bestFit="1" customWidth="1"/>
    <col min="6941" max="7185" width="9" style="11"/>
    <col min="7186" max="7187" width="9" style="11" customWidth="1"/>
    <col min="7188" max="7188" width="13.5" style="11" customWidth="1"/>
    <col min="7189" max="7189" width="16" style="11" customWidth="1"/>
    <col min="7190" max="7190" width="15.625" style="11" customWidth="1"/>
    <col min="7191" max="7191" width="11.375" style="11" customWidth="1"/>
    <col min="7192" max="7192" width="9" style="11" customWidth="1"/>
    <col min="7193" max="7193" width="16.125" style="11" customWidth="1"/>
    <col min="7194" max="7194" width="16.5" style="11" customWidth="1"/>
    <col min="7195" max="7195" width="15.75" style="11" customWidth="1"/>
    <col min="7196" max="7196" width="11.25" style="11" bestFit="1" customWidth="1"/>
    <col min="7197" max="7441" width="9" style="11"/>
    <col min="7442" max="7443" width="9" style="11" customWidth="1"/>
    <col min="7444" max="7444" width="13.5" style="11" customWidth="1"/>
    <col min="7445" max="7445" width="16" style="11" customWidth="1"/>
    <col min="7446" max="7446" width="15.625" style="11" customWidth="1"/>
    <col min="7447" max="7447" width="11.375" style="11" customWidth="1"/>
    <col min="7448" max="7448" width="9" style="11" customWidth="1"/>
    <col min="7449" max="7449" width="16.125" style="11" customWidth="1"/>
    <col min="7450" max="7450" width="16.5" style="11" customWidth="1"/>
    <col min="7451" max="7451" width="15.75" style="11" customWidth="1"/>
    <col min="7452" max="7452" width="11.25" style="11" bestFit="1" customWidth="1"/>
    <col min="7453" max="7697" width="9" style="11"/>
    <col min="7698" max="7699" width="9" style="11" customWidth="1"/>
    <col min="7700" max="7700" width="13.5" style="11" customWidth="1"/>
    <col min="7701" max="7701" width="16" style="11" customWidth="1"/>
    <col min="7702" max="7702" width="15.625" style="11" customWidth="1"/>
    <col min="7703" max="7703" width="11.375" style="11" customWidth="1"/>
    <col min="7704" max="7704" width="9" style="11" customWidth="1"/>
    <col min="7705" max="7705" width="16.125" style="11" customWidth="1"/>
    <col min="7706" max="7706" width="16.5" style="11" customWidth="1"/>
    <col min="7707" max="7707" width="15.75" style="11" customWidth="1"/>
    <col min="7708" max="7708" width="11.25" style="11" bestFit="1" customWidth="1"/>
    <col min="7709" max="7953" width="9" style="11"/>
    <col min="7954" max="7955" width="9" style="11" customWidth="1"/>
    <col min="7956" max="7956" width="13.5" style="11" customWidth="1"/>
    <col min="7957" max="7957" width="16" style="11" customWidth="1"/>
    <col min="7958" max="7958" width="15.625" style="11" customWidth="1"/>
    <col min="7959" max="7959" width="11.375" style="11" customWidth="1"/>
    <col min="7960" max="7960" width="9" style="11" customWidth="1"/>
    <col min="7961" max="7961" width="16.125" style="11" customWidth="1"/>
    <col min="7962" max="7962" width="16.5" style="11" customWidth="1"/>
    <col min="7963" max="7963" width="15.75" style="11" customWidth="1"/>
    <col min="7964" max="7964" width="11.25" style="11" bestFit="1" customWidth="1"/>
    <col min="7965" max="8209" width="9" style="11"/>
    <col min="8210" max="8211" width="9" style="11" customWidth="1"/>
    <col min="8212" max="8212" width="13.5" style="11" customWidth="1"/>
    <col min="8213" max="8213" width="16" style="11" customWidth="1"/>
    <col min="8214" max="8214" width="15.625" style="11" customWidth="1"/>
    <col min="8215" max="8215" width="11.375" style="11" customWidth="1"/>
    <col min="8216" max="8216" width="9" style="11" customWidth="1"/>
    <col min="8217" max="8217" width="16.125" style="11" customWidth="1"/>
    <col min="8218" max="8218" width="16.5" style="11" customWidth="1"/>
    <col min="8219" max="8219" width="15.75" style="11" customWidth="1"/>
    <col min="8220" max="8220" width="11.25" style="11" bestFit="1" customWidth="1"/>
    <col min="8221" max="8465" width="9" style="11"/>
    <col min="8466" max="8467" width="9" style="11" customWidth="1"/>
    <col min="8468" max="8468" width="13.5" style="11" customWidth="1"/>
    <col min="8469" max="8469" width="16" style="11" customWidth="1"/>
    <col min="8470" max="8470" width="15.625" style="11" customWidth="1"/>
    <col min="8471" max="8471" width="11.375" style="11" customWidth="1"/>
    <col min="8472" max="8472" width="9" style="11" customWidth="1"/>
    <col min="8473" max="8473" width="16.125" style="11" customWidth="1"/>
    <col min="8474" max="8474" width="16.5" style="11" customWidth="1"/>
    <col min="8475" max="8475" width="15.75" style="11" customWidth="1"/>
    <col min="8476" max="8476" width="11.25" style="11" bestFit="1" customWidth="1"/>
    <col min="8477" max="8721" width="9" style="11"/>
    <col min="8722" max="8723" width="9" style="11" customWidth="1"/>
    <col min="8724" max="8724" width="13.5" style="11" customWidth="1"/>
    <col min="8725" max="8725" width="16" style="11" customWidth="1"/>
    <col min="8726" max="8726" width="15.625" style="11" customWidth="1"/>
    <col min="8727" max="8727" width="11.375" style="11" customWidth="1"/>
    <col min="8728" max="8728" width="9" style="11" customWidth="1"/>
    <col min="8729" max="8729" width="16.125" style="11" customWidth="1"/>
    <col min="8730" max="8730" width="16.5" style="11" customWidth="1"/>
    <col min="8731" max="8731" width="15.75" style="11" customWidth="1"/>
    <col min="8732" max="8732" width="11.25" style="11" bestFit="1" customWidth="1"/>
    <col min="8733" max="8977" width="9" style="11"/>
    <col min="8978" max="8979" width="9" style="11" customWidth="1"/>
    <col min="8980" max="8980" width="13.5" style="11" customWidth="1"/>
    <col min="8981" max="8981" width="16" style="11" customWidth="1"/>
    <col min="8982" max="8982" width="15.625" style="11" customWidth="1"/>
    <col min="8983" max="8983" width="11.375" style="11" customWidth="1"/>
    <col min="8984" max="8984" width="9" style="11" customWidth="1"/>
    <col min="8985" max="8985" width="16.125" style="11" customWidth="1"/>
    <col min="8986" max="8986" width="16.5" style="11" customWidth="1"/>
    <col min="8987" max="8987" width="15.75" style="11" customWidth="1"/>
    <col min="8988" max="8988" width="11.25" style="11" bestFit="1" customWidth="1"/>
    <col min="8989" max="9233" width="9" style="11"/>
    <col min="9234" max="9235" width="9" style="11" customWidth="1"/>
    <col min="9236" max="9236" width="13.5" style="11" customWidth="1"/>
    <col min="9237" max="9237" width="16" style="11" customWidth="1"/>
    <col min="9238" max="9238" width="15.625" style="11" customWidth="1"/>
    <col min="9239" max="9239" width="11.375" style="11" customWidth="1"/>
    <col min="9240" max="9240" width="9" style="11" customWidth="1"/>
    <col min="9241" max="9241" width="16.125" style="11" customWidth="1"/>
    <col min="9242" max="9242" width="16.5" style="11" customWidth="1"/>
    <col min="9243" max="9243" width="15.75" style="11" customWidth="1"/>
    <col min="9244" max="9244" width="11.25" style="11" bestFit="1" customWidth="1"/>
    <col min="9245" max="9489" width="9" style="11"/>
    <col min="9490" max="9491" width="9" style="11" customWidth="1"/>
    <col min="9492" max="9492" width="13.5" style="11" customWidth="1"/>
    <col min="9493" max="9493" width="16" style="11" customWidth="1"/>
    <col min="9494" max="9494" width="15.625" style="11" customWidth="1"/>
    <col min="9495" max="9495" width="11.375" style="11" customWidth="1"/>
    <col min="9496" max="9496" width="9" style="11" customWidth="1"/>
    <col min="9497" max="9497" width="16.125" style="11" customWidth="1"/>
    <col min="9498" max="9498" width="16.5" style="11" customWidth="1"/>
    <col min="9499" max="9499" width="15.75" style="11" customWidth="1"/>
    <col min="9500" max="9500" width="11.25" style="11" bestFit="1" customWidth="1"/>
    <col min="9501" max="9745" width="9" style="11"/>
    <col min="9746" max="9747" width="9" style="11" customWidth="1"/>
    <col min="9748" max="9748" width="13.5" style="11" customWidth="1"/>
    <col min="9749" max="9749" width="16" style="11" customWidth="1"/>
    <col min="9750" max="9750" width="15.625" style="11" customWidth="1"/>
    <col min="9751" max="9751" width="11.375" style="11" customWidth="1"/>
    <col min="9752" max="9752" width="9" style="11" customWidth="1"/>
    <col min="9753" max="9753" width="16.125" style="11" customWidth="1"/>
    <col min="9754" max="9754" width="16.5" style="11" customWidth="1"/>
    <col min="9755" max="9755" width="15.75" style="11" customWidth="1"/>
    <col min="9756" max="9756" width="11.25" style="11" bestFit="1" customWidth="1"/>
    <col min="9757" max="10001" width="9" style="11"/>
    <col min="10002" max="10003" width="9" style="11" customWidth="1"/>
    <col min="10004" max="10004" width="13.5" style="11" customWidth="1"/>
    <col min="10005" max="10005" width="16" style="11" customWidth="1"/>
    <col min="10006" max="10006" width="15.625" style="11" customWidth="1"/>
    <col min="10007" max="10007" width="11.375" style="11" customWidth="1"/>
    <col min="10008" max="10008" width="9" style="11" customWidth="1"/>
    <col min="10009" max="10009" width="16.125" style="11" customWidth="1"/>
    <col min="10010" max="10010" width="16.5" style="11" customWidth="1"/>
    <col min="10011" max="10011" width="15.75" style="11" customWidth="1"/>
    <col min="10012" max="10012" width="11.25" style="11" bestFit="1" customWidth="1"/>
    <col min="10013" max="10257" width="9" style="11"/>
    <col min="10258" max="10259" width="9" style="11" customWidth="1"/>
    <col min="10260" max="10260" width="13.5" style="11" customWidth="1"/>
    <col min="10261" max="10261" width="16" style="11" customWidth="1"/>
    <col min="10262" max="10262" width="15.625" style="11" customWidth="1"/>
    <col min="10263" max="10263" width="11.375" style="11" customWidth="1"/>
    <col min="10264" max="10264" width="9" style="11" customWidth="1"/>
    <col min="10265" max="10265" width="16.125" style="11" customWidth="1"/>
    <col min="10266" max="10266" width="16.5" style="11" customWidth="1"/>
    <col min="10267" max="10267" width="15.75" style="11" customWidth="1"/>
    <col min="10268" max="10268" width="11.25" style="11" bestFit="1" customWidth="1"/>
    <col min="10269" max="10513" width="9" style="11"/>
    <col min="10514" max="10515" width="9" style="11" customWidth="1"/>
    <col min="10516" max="10516" width="13.5" style="11" customWidth="1"/>
    <col min="10517" max="10517" width="16" style="11" customWidth="1"/>
    <col min="10518" max="10518" width="15.625" style="11" customWidth="1"/>
    <col min="10519" max="10519" width="11.375" style="11" customWidth="1"/>
    <col min="10520" max="10520" width="9" style="11" customWidth="1"/>
    <col min="10521" max="10521" width="16.125" style="11" customWidth="1"/>
    <col min="10522" max="10522" width="16.5" style="11" customWidth="1"/>
    <col min="10523" max="10523" width="15.75" style="11" customWidth="1"/>
    <col min="10524" max="10524" width="11.25" style="11" bestFit="1" customWidth="1"/>
    <col min="10525" max="10769" width="9" style="11"/>
    <col min="10770" max="10771" width="9" style="11" customWidth="1"/>
    <col min="10772" max="10772" width="13.5" style="11" customWidth="1"/>
    <col min="10773" max="10773" width="16" style="11" customWidth="1"/>
    <col min="10774" max="10774" width="15.625" style="11" customWidth="1"/>
    <col min="10775" max="10775" width="11.375" style="11" customWidth="1"/>
    <col min="10776" max="10776" width="9" style="11" customWidth="1"/>
    <col min="10777" max="10777" width="16.125" style="11" customWidth="1"/>
    <col min="10778" max="10778" width="16.5" style="11" customWidth="1"/>
    <col min="10779" max="10779" width="15.75" style="11" customWidth="1"/>
    <col min="10780" max="10780" width="11.25" style="11" bestFit="1" customWidth="1"/>
    <col min="10781" max="11025" width="9" style="11"/>
    <col min="11026" max="11027" width="9" style="11" customWidth="1"/>
    <col min="11028" max="11028" width="13.5" style="11" customWidth="1"/>
    <col min="11029" max="11029" width="16" style="11" customWidth="1"/>
    <col min="11030" max="11030" width="15.625" style="11" customWidth="1"/>
    <col min="11031" max="11031" width="11.375" style="11" customWidth="1"/>
    <col min="11032" max="11032" width="9" style="11" customWidth="1"/>
    <col min="11033" max="11033" width="16.125" style="11" customWidth="1"/>
    <col min="11034" max="11034" width="16.5" style="11" customWidth="1"/>
    <col min="11035" max="11035" width="15.75" style="11" customWidth="1"/>
    <col min="11036" max="11036" width="11.25" style="11" bestFit="1" customWidth="1"/>
    <col min="11037" max="11281" width="9" style="11"/>
    <col min="11282" max="11283" width="9" style="11" customWidth="1"/>
    <col min="11284" max="11284" width="13.5" style="11" customWidth="1"/>
    <col min="11285" max="11285" width="16" style="11" customWidth="1"/>
    <col min="11286" max="11286" width="15.625" style="11" customWidth="1"/>
    <col min="11287" max="11287" width="11.375" style="11" customWidth="1"/>
    <col min="11288" max="11288" width="9" style="11" customWidth="1"/>
    <col min="11289" max="11289" width="16.125" style="11" customWidth="1"/>
    <col min="11290" max="11290" width="16.5" style="11" customWidth="1"/>
    <col min="11291" max="11291" width="15.75" style="11" customWidth="1"/>
    <col min="11292" max="11292" width="11.25" style="11" bestFit="1" customWidth="1"/>
    <col min="11293" max="11537" width="9" style="11"/>
    <col min="11538" max="11539" width="9" style="11" customWidth="1"/>
    <col min="11540" max="11540" width="13.5" style="11" customWidth="1"/>
    <col min="11541" max="11541" width="16" style="11" customWidth="1"/>
    <col min="11542" max="11542" width="15.625" style="11" customWidth="1"/>
    <col min="11543" max="11543" width="11.375" style="11" customWidth="1"/>
    <col min="11544" max="11544" width="9" style="11" customWidth="1"/>
    <col min="11545" max="11545" width="16.125" style="11" customWidth="1"/>
    <col min="11546" max="11546" width="16.5" style="11" customWidth="1"/>
    <col min="11547" max="11547" width="15.75" style="11" customWidth="1"/>
    <col min="11548" max="11548" width="11.25" style="11" bestFit="1" customWidth="1"/>
    <col min="11549" max="11793" width="9" style="11"/>
    <col min="11794" max="11795" width="9" style="11" customWidth="1"/>
    <col min="11796" max="11796" width="13.5" style="11" customWidth="1"/>
    <col min="11797" max="11797" width="16" style="11" customWidth="1"/>
    <col min="11798" max="11798" width="15.625" style="11" customWidth="1"/>
    <col min="11799" max="11799" width="11.375" style="11" customWidth="1"/>
    <col min="11800" max="11800" width="9" style="11" customWidth="1"/>
    <col min="11801" max="11801" width="16.125" style="11" customWidth="1"/>
    <col min="11802" max="11802" width="16.5" style="11" customWidth="1"/>
    <col min="11803" max="11803" width="15.75" style="11" customWidth="1"/>
    <col min="11804" max="11804" width="11.25" style="11" bestFit="1" customWidth="1"/>
    <col min="11805" max="12049" width="9" style="11"/>
    <col min="12050" max="12051" width="9" style="11" customWidth="1"/>
    <col min="12052" max="12052" width="13.5" style="11" customWidth="1"/>
    <col min="12053" max="12053" width="16" style="11" customWidth="1"/>
    <col min="12054" max="12054" width="15.625" style="11" customWidth="1"/>
    <col min="12055" max="12055" width="11.375" style="11" customWidth="1"/>
    <col min="12056" max="12056" width="9" style="11" customWidth="1"/>
    <col min="12057" max="12057" width="16.125" style="11" customWidth="1"/>
    <col min="12058" max="12058" width="16.5" style="11" customWidth="1"/>
    <col min="12059" max="12059" width="15.75" style="11" customWidth="1"/>
    <col min="12060" max="12060" width="11.25" style="11" bestFit="1" customWidth="1"/>
    <col min="12061" max="12305" width="9" style="11"/>
    <col min="12306" max="12307" width="9" style="11" customWidth="1"/>
    <col min="12308" max="12308" width="13.5" style="11" customWidth="1"/>
    <col min="12309" max="12309" width="16" style="11" customWidth="1"/>
    <col min="12310" max="12310" width="15.625" style="11" customWidth="1"/>
    <col min="12311" max="12311" width="11.375" style="11" customWidth="1"/>
    <col min="12312" max="12312" width="9" style="11" customWidth="1"/>
    <col min="12313" max="12313" width="16.125" style="11" customWidth="1"/>
    <col min="12314" max="12314" width="16.5" style="11" customWidth="1"/>
    <col min="12315" max="12315" width="15.75" style="11" customWidth="1"/>
    <col min="12316" max="12316" width="11.25" style="11" bestFit="1" customWidth="1"/>
    <col min="12317" max="12561" width="9" style="11"/>
    <col min="12562" max="12563" width="9" style="11" customWidth="1"/>
    <col min="12564" max="12564" width="13.5" style="11" customWidth="1"/>
    <col min="12565" max="12565" width="16" style="11" customWidth="1"/>
    <col min="12566" max="12566" width="15.625" style="11" customWidth="1"/>
    <col min="12567" max="12567" width="11.375" style="11" customWidth="1"/>
    <col min="12568" max="12568" width="9" style="11" customWidth="1"/>
    <col min="12569" max="12569" width="16.125" style="11" customWidth="1"/>
    <col min="12570" max="12570" width="16.5" style="11" customWidth="1"/>
    <col min="12571" max="12571" width="15.75" style="11" customWidth="1"/>
    <col min="12572" max="12572" width="11.25" style="11" bestFit="1" customWidth="1"/>
    <col min="12573" max="12817" width="9" style="11"/>
    <col min="12818" max="12819" width="9" style="11" customWidth="1"/>
    <col min="12820" max="12820" width="13.5" style="11" customWidth="1"/>
    <col min="12821" max="12821" width="16" style="11" customWidth="1"/>
    <col min="12822" max="12822" width="15.625" style="11" customWidth="1"/>
    <col min="12823" max="12823" width="11.375" style="11" customWidth="1"/>
    <col min="12824" max="12824" width="9" style="11" customWidth="1"/>
    <col min="12825" max="12825" width="16.125" style="11" customWidth="1"/>
    <col min="12826" max="12826" width="16.5" style="11" customWidth="1"/>
    <col min="12827" max="12827" width="15.75" style="11" customWidth="1"/>
    <col min="12828" max="12828" width="11.25" style="11" bestFit="1" customWidth="1"/>
    <col min="12829" max="13073" width="9" style="11"/>
    <col min="13074" max="13075" width="9" style="11" customWidth="1"/>
    <col min="13076" max="13076" width="13.5" style="11" customWidth="1"/>
    <col min="13077" max="13077" width="16" style="11" customWidth="1"/>
    <col min="13078" max="13078" width="15.625" style="11" customWidth="1"/>
    <col min="13079" max="13079" width="11.375" style="11" customWidth="1"/>
    <col min="13080" max="13080" width="9" style="11" customWidth="1"/>
    <col min="13081" max="13081" width="16.125" style="11" customWidth="1"/>
    <col min="13082" max="13082" width="16.5" style="11" customWidth="1"/>
    <col min="13083" max="13083" width="15.75" style="11" customWidth="1"/>
    <col min="13084" max="13084" width="11.25" style="11" bestFit="1" customWidth="1"/>
    <col min="13085" max="13329" width="9" style="11"/>
    <col min="13330" max="13331" width="9" style="11" customWidth="1"/>
    <col min="13332" max="13332" width="13.5" style="11" customWidth="1"/>
    <col min="13333" max="13333" width="16" style="11" customWidth="1"/>
    <col min="13334" max="13334" width="15.625" style="11" customWidth="1"/>
    <col min="13335" max="13335" width="11.375" style="11" customWidth="1"/>
    <col min="13336" max="13336" width="9" style="11" customWidth="1"/>
    <col min="13337" max="13337" width="16.125" style="11" customWidth="1"/>
    <col min="13338" max="13338" width="16.5" style="11" customWidth="1"/>
    <col min="13339" max="13339" width="15.75" style="11" customWidth="1"/>
    <col min="13340" max="13340" width="11.25" style="11" bestFit="1" customWidth="1"/>
    <col min="13341" max="13585" width="9" style="11"/>
    <col min="13586" max="13587" width="9" style="11" customWidth="1"/>
    <col min="13588" max="13588" width="13.5" style="11" customWidth="1"/>
    <col min="13589" max="13589" width="16" style="11" customWidth="1"/>
    <col min="13590" max="13590" width="15.625" style="11" customWidth="1"/>
    <col min="13591" max="13591" width="11.375" style="11" customWidth="1"/>
    <col min="13592" max="13592" width="9" style="11" customWidth="1"/>
    <col min="13593" max="13593" width="16.125" style="11" customWidth="1"/>
    <col min="13594" max="13594" width="16.5" style="11" customWidth="1"/>
    <col min="13595" max="13595" width="15.75" style="11" customWidth="1"/>
    <col min="13596" max="13596" width="11.25" style="11" bestFit="1" customWidth="1"/>
    <col min="13597" max="13841" width="9" style="11"/>
    <col min="13842" max="13843" width="9" style="11" customWidth="1"/>
    <col min="13844" max="13844" width="13.5" style="11" customWidth="1"/>
    <col min="13845" max="13845" width="16" style="11" customWidth="1"/>
    <col min="13846" max="13846" width="15.625" style="11" customWidth="1"/>
    <col min="13847" max="13847" width="11.375" style="11" customWidth="1"/>
    <col min="13848" max="13848" width="9" style="11" customWidth="1"/>
    <col min="13849" max="13849" width="16.125" style="11" customWidth="1"/>
    <col min="13850" max="13850" width="16.5" style="11" customWidth="1"/>
    <col min="13851" max="13851" width="15.75" style="11" customWidth="1"/>
    <col min="13852" max="13852" width="11.25" style="11" bestFit="1" customWidth="1"/>
    <col min="13853" max="14097" width="9" style="11"/>
    <col min="14098" max="14099" width="9" style="11" customWidth="1"/>
    <col min="14100" max="14100" width="13.5" style="11" customWidth="1"/>
    <col min="14101" max="14101" width="16" style="11" customWidth="1"/>
    <col min="14102" max="14102" width="15.625" style="11" customWidth="1"/>
    <col min="14103" max="14103" width="11.375" style="11" customWidth="1"/>
    <col min="14104" max="14104" width="9" style="11" customWidth="1"/>
    <col min="14105" max="14105" width="16.125" style="11" customWidth="1"/>
    <col min="14106" max="14106" width="16.5" style="11" customWidth="1"/>
    <col min="14107" max="14107" width="15.75" style="11" customWidth="1"/>
    <col min="14108" max="14108" width="11.25" style="11" bestFit="1" customWidth="1"/>
    <col min="14109" max="14353" width="9" style="11"/>
    <col min="14354" max="14355" width="9" style="11" customWidth="1"/>
    <col min="14356" max="14356" width="13.5" style="11" customWidth="1"/>
    <col min="14357" max="14357" width="16" style="11" customWidth="1"/>
    <col min="14358" max="14358" width="15.625" style="11" customWidth="1"/>
    <col min="14359" max="14359" width="11.375" style="11" customWidth="1"/>
    <col min="14360" max="14360" width="9" style="11" customWidth="1"/>
    <col min="14361" max="14361" width="16.125" style="11" customWidth="1"/>
    <col min="14362" max="14362" width="16.5" style="11" customWidth="1"/>
    <col min="14363" max="14363" width="15.75" style="11" customWidth="1"/>
    <col min="14364" max="14364" width="11.25" style="11" bestFit="1" customWidth="1"/>
    <col min="14365" max="14609" width="9" style="11"/>
    <col min="14610" max="14611" width="9" style="11" customWidth="1"/>
    <col min="14612" max="14612" width="13.5" style="11" customWidth="1"/>
    <col min="14613" max="14613" width="16" style="11" customWidth="1"/>
    <col min="14614" max="14614" width="15.625" style="11" customWidth="1"/>
    <col min="14615" max="14615" width="11.375" style="11" customWidth="1"/>
    <col min="14616" max="14616" width="9" style="11" customWidth="1"/>
    <col min="14617" max="14617" width="16.125" style="11" customWidth="1"/>
    <col min="14618" max="14618" width="16.5" style="11" customWidth="1"/>
    <col min="14619" max="14619" width="15.75" style="11" customWidth="1"/>
    <col min="14620" max="14620" width="11.25" style="11" bestFit="1" customWidth="1"/>
    <col min="14621" max="14865" width="9" style="11"/>
    <col min="14866" max="14867" width="9" style="11" customWidth="1"/>
    <col min="14868" max="14868" width="13.5" style="11" customWidth="1"/>
    <col min="14869" max="14869" width="16" style="11" customWidth="1"/>
    <col min="14870" max="14870" width="15.625" style="11" customWidth="1"/>
    <col min="14871" max="14871" width="11.375" style="11" customWidth="1"/>
    <col min="14872" max="14872" width="9" style="11" customWidth="1"/>
    <col min="14873" max="14873" width="16.125" style="11" customWidth="1"/>
    <col min="14874" max="14874" width="16.5" style="11" customWidth="1"/>
    <col min="14875" max="14875" width="15.75" style="11" customWidth="1"/>
    <col min="14876" max="14876" width="11.25" style="11" bestFit="1" customWidth="1"/>
    <col min="14877" max="15121" width="9" style="11"/>
    <col min="15122" max="15123" width="9" style="11" customWidth="1"/>
    <col min="15124" max="15124" width="13.5" style="11" customWidth="1"/>
    <col min="15125" max="15125" width="16" style="11" customWidth="1"/>
    <col min="15126" max="15126" width="15.625" style="11" customWidth="1"/>
    <col min="15127" max="15127" width="11.375" style="11" customWidth="1"/>
    <col min="15128" max="15128" width="9" style="11" customWidth="1"/>
    <col min="15129" max="15129" width="16.125" style="11" customWidth="1"/>
    <col min="15130" max="15130" width="16.5" style="11" customWidth="1"/>
    <col min="15131" max="15131" width="15.75" style="11" customWidth="1"/>
    <col min="15132" max="15132" width="11.25" style="11" bestFit="1" customWidth="1"/>
    <col min="15133" max="15377" width="9" style="11"/>
    <col min="15378" max="15379" width="9" style="11" customWidth="1"/>
    <col min="15380" max="15380" width="13.5" style="11" customWidth="1"/>
    <col min="15381" max="15381" width="16" style="11" customWidth="1"/>
    <col min="15382" max="15382" width="15.625" style="11" customWidth="1"/>
    <col min="15383" max="15383" width="11.375" style="11" customWidth="1"/>
    <col min="15384" max="15384" width="9" style="11" customWidth="1"/>
    <col min="15385" max="15385" width="16.125" style="11" customWidth="1"/>
    <col min="15386" max="15386" width="16.5" style="11" customWidth="1"/>
    <col min="15387" max="15387" width="15.75" style="11" customWidth="1"/>
    <col min="15388" max="15388" width="11.25" style="11" bestFit="1" customWidth="1"/>
    <col min="15389" max="15633" width="9" style="11"/>
    <col min="15634" max="15635" width="9" style="11" customWidth="1"/>
    <col min="15636" max="15636" width="13.5" style="11" customWidth="1"/>
    <col min="15637" max="15637" width="16" style="11" customWidth="1"/>
    <col min="15638" max="15638" width="15.625" style="11" customWidth="1"/>
    <col min="15639" max="15639" width="11.375" style="11" customWidth="1"/>
    <col min="15640" max="15640" width="9" style="11" customWidth="1"/>
    <col min="15641" max="15641" width="16.125" style="11" customWidth="1"/>
    <col min="15642" max="15642" width="16.5" style="11" customWidth="1"/>
    <col min="15643" max="15643" width="15.75" style="11" customWidth="1"/>
    <col min="15644" max="15644" width="11.25" style="11" bestFit="1" customWidth="1"/>
    <col min="15645" max="15889" width="9" style="11"/>
    <col min="15890" max="15891" width="9" style="11" customWidth="1"/>
    <col min="15892" max="15892" width="13.5" style="11" customWidth="1"/>
    <col min="15893" max="15893" width="16" style="11" customWidth="1"/>
    <col min="15894" max="15894" width="15.625" style="11" customWidth="1"/>
    <col min="15895" max="15895" width="11.375" style="11" customWidth="1"/>
    <col min="15896" max="15896" width="9" style="11" customWidth="1"/>
    <col min="15897" max="15897" width="16.125" style="11" customWidth="1"/>
    <col min="15898" max="15898" width="16.5" style="11" customWidth="1"/>
    <col min="15899" max="15899" width="15.75" style="11" customWidth="1"/>
    <col min="15900" max="15900" width="11.25" style="11" bestFit="1" customWidth="1"/>
    <col min="15901" max="16145" width="9" style="11"/>
    <col min="16146" max="16147" width="9" style="11" customWidth="1"/>
    <col min="16148" max="16148" width="13.5" style="11" customWidth="1"/>
    <col min="16149" max="16149" width="16" style="11" customWidth="1"/>
    <col min="16150" max="16150" width="15.625" style="11" customWidth="1"/>
    <col min="16151" max="16151" width="11.375" style="11" customWidth="1"/>
    <col min="16152" max="16152" width="9" style="11" customWidth="1"/>
    <col min="16153" max="16153" width="16.125" style="11" customWidth="1"/>
    <col min="16154" max="16154" width="16.5" style="11" customWidth="1"/>
    <col min="16155" max="16155" width="15.75" style="11" customWidth="1"/>
    <col min="16156" max="16156" width="11.25" style="11" bestFit="1" customWidth="1"/>
    <col min="16157" max="16384" width="9" style="11"/>
  </cols>
  <sheetData>
    <row r="1" spans="1:43" x14ac:dyDescent="0.15">
      <c r="A1" s="11" t="s">
        <v>80</v>
      </c>
    </row>
    <row r="2" spans="1:43" x14ac:dyDescent="0.15">
      <c r="A2" s="13" t="s">
        <v>65</v>
      </c>
      <c r="B2" s="11" t="s">
        <v>61</v>
      </c>
      <c r="C2" s="11" t="s">
        <v>62</v>
      </c>
      <c r="D2" s="11" t="s">
        <v>63</v>
      </c>
      <c r="E2" s="11" t="s">
        <v>64</v>
      </c>
      <c r="F2" s="14" t="s">
        <v>78</v>
      </c>
      <c r="G2" s="14" t="s">
        <v>60</v>
      </c>
      <c r="H2" s="14" t="s">
        <v>79</v>
      </c>
      <c r="I2" s="11" t="s">
        <v>84</v>
      </c>
      <c r="J2" s="14" t="s">
        <v>85</v>
      </c>
      <c r="L2" s="13" t="s">
        <v>65</v>
      </c>
      <c r="M2" s="11" t="s">
        <v>66</v>
      </c>
      <c r="N2" s="11" t="s">
        <v>67</v>
      </c>
      <c r="O2" s="11" t="s">
        <v>68</v>
      </c>
      <c r="P2" s="11" t="s">
        <v>69</v>
      </c>
      <c r="Q2" s="14" t="s">
        <v>78</v>
      </c>
      <c r="R2" s="14" t="s">
        <v>60</v>
      </c>
      <c r="S2" s="14" t="s">
        <v>79</v>
      </c>
      <c r="T2" s="11" t="s">
        <v>84</v>
      </c>
      <c r="U2" s="14" t="s">
        <v>85</v>
      </c>
      <c r="V2" s="14"/>
      <c r="W2" s="13" t="s">
        <v>65</v>
      </c>
      <c r="X2" s="11" t="s">
        <v>70</v>
      </c>
      <c r="Y2" s="11" t="s">
        <v>71</v>
      </c>
      <c r="Z2" s="11" t="s">
        <v>72</v>
      </c>
      <c r="AA2" s="11" t="s">
        <v>73</v>
      </c>
      <c r="AB2" s="14" t="s">
        <v>78</v>
      </c>
      <c r="AC2" s="14" t="s">
        <v>60</v>
      </c>
      <c r="AD2" s="14" t="s">
        <v>79</v>
      </c>
      <c r="AE2" s="11" t="s">
        <v>84</v>
      </c>
      <c r="AF2" s="14" t="s">
        <v>85</v>
      </c>
      <c r="AG2" s="14"/>
      <c r="AH2" s="13" t="s">
        <v>65</v>
      </c>
      <c r="AI2" s="11" t="s">
        <v>74</v>
      </c>
      <c r="AJ2" s="11" t="s">
        <v>75</v>
      </c>
      <c r="AK2" s="11" t="s">
        <v>76</v>
      </c>
      <c r="AL2" s="11" t="s">
        <v>77</v>
      </c>
      <c r="AM2" s="14" t="s">
        <v>78</v>
      </c>
      <c r="AN2" s="14" t="s">
        <v>60</v>
      </c>
      <c r="AO2" s="14" t="s">
        <v>79</v>
      </c>
      <c r="AP2" s="11" t="s">
        <v>84</v>
      </c>
      <c r="AQ2" s="14" t="s">
        <v>85</v>
      </c>
    </row>
    <row r="3" spans="1:43" x14ac:dyDescent="0.15">
      <c r="A3" s="11">
        <v>1</v>
      </c>
      <c r="B3" s="11">
        <v>74</v>
      </c>
      <c r="C3" s="11">
        <v>140</v>
      </c>
      <c r="D3" s="11">
        <v>138</v>
      </c>
      <c r="E3" s="11">
        <v>83</v>
      </c>
      <c r="F3" s="11">
        <f>(C3-B3)*60/2</f>
        <v>1980</v>
      </c>
      <c r="G3" s="11">
        <f>((C3-B3)+(D3-B3))*60/2</f>
        <v>3900</v>
      </c>
      <c r="H3" s="11">
        <f>(E3-B3)*600/2</f>
        <v>2700</v>
      </c>
      <c r="I3" s="11">
        <f>SUM(F3:G3)</f>
        <v>5880</v>
      </c>
      <c r="J3" s="11">
        <f>SUM(F3:H3)</f>
        <v>8580</v>
      </c>
      <c r="L3" s="11">
        <v>1</v>
      </c>
      <c r="M3" s="11">
        <v>82</v>
      </c>
      <c r="N3" s="11">
        <v>192</v>
      </c>
      <c r="O3" s="11">
        <v>128</v>
      </c>
      <c r="P3" s="11">
        <v>80</v>
      </c>
      <c r="Q3" s="11">
        <f>(N3-M3)*60/2</f>
        <v>3300</v>
      </c>
      <c r="R3" s="11">
        <f>((N3-M3)+(O3-M3))*60/2</f>
        <v>4680</v>
      </c>
      <c r="S3" s="11">
        <f>(P3-M3)*600/2</f>
        <v>-600</v>
      </c>
      <c r="T3" s="11">
        <f>SUM(Q3:R3)</f>
        <v>7980</v>
      </c>
      <c r="U3" s="11">
        <f>SUM(Q3:R3)</f>
        <v>7980</v>
      </c>
      <c r="W3" s="11">
        <v>1</v>
      </c>
      <c r="X3" s="11">
        <v>74</v>
      </c>
      <c r="Y3" s="11">
        <v>91</v>
      </c>
      <c r="Z3" s="11">
        <v>84</v>
      </c>
      <c r="AA3" s="11">
        <v>82</v>
      </c>
      <c r="AB3" s="11">
        <f>(Y3-X3)*60/2</f>
        <v>510</v>
      </c>
      <c r="AC3" s="11">
        <f>((Y3-X3)+(Z3-X3))*60/2</f>
        <v>810</v>
      </c>
      <c r="AD3" s="11">
        <f>(AA3-X3)*600/2</f>
        <v>2400</v>
      </c>
      <c r="AE3" s="11">
        <f>SUM(AB3:AC3)</f>
        <v>1320</v>
      </c>
      <c r="AF3" s="11">
        <f>SUM(AB3:AD3)</f>
        <v>3720</v>
      </c>
      <c r="AH3" s="11">
        <v>1</v>
      </c>
      <c r="AI3" s="11">
        <v>90</v>
      </c>
      <c r="AJ3" s="11">
        <v>86</v>
      </c>
      <c r="AK3" s="11">
        <v>93</v>
      </c>
      <c r="AL3" s="11">
        <v>86</v>
      </c>
      <c r="AM3" s="11">
        <f>(AJ3-AI3)*60/2</f>
        <v>-120</v>
      </c>
      <c r="AN3" s="11">
        <f>((AJ3-AI3)+(AK3-AI3))*60/2</f>
        <v>-30</v>
      </c>
      <c r="AO3" s="11">
        <f>(AL3-AI3)*600/2</f>
        <v>-1200</v>
      </c>
      <c r="AP3" s="11">
        <v>0</v>
      </c>
      <c r="AQ3" s="11">
        <v>0</v>
      </c>
    </row>
    <row r="4" spans="1:43" x14ac:dyDescent="0.15">
      <c r="A4" s="11">
        <v>2</v>
      </c>
      <c r="B4" s="11">
        <v>77</v>
      </c>
      <c r="C4" s="11">
        <v>146</v>
      </c>
      <c r="D4" s="11">
        <v>155</v>
      </c>
      <c r="E4" s="11">
        <v>92</v>
      </c>
      <c r="F4" s="11">
        <f t="shared" ref="F4:F7" si="0">(C4-B4)*60/2</f>
        <v>2070</v>
      </c>
      <c r="G4" s="11">
        <f t="shared" ref="G4:G7" si="1">((C4-B4)+(D4-B4))*60/2</f>
        <v>4410</v>
      </c>
      <c r="H4" s="11">
        <f t="shared" ref="H4:H7" si="2">(E4-B4)*600/2</f>
        <v>4500</v>
      </c>
      <c r="I4" s="11">
        <f t="shared" ref="I4:I5" si="3">SUM(F4:G4)</f>
        <v>6480</v>
      </c>
      <c r="J4" s="11">
        <f>SUM(F4:H4)</f>
        <v>10980</v>
      </c>
      <c r="L4" s="11">
        <v>2</v>
      </c>
      <c r="M4" s="11">
        <v>84</v>
      </c>
      <c r="N4" s="11">
        <v>157</v>
      </c>
      <c r="O4" s="11">
        <v>174</v>
      </c>
      <c r="P4" s="11">
        <v>84</v>
      </c>
      <c r="Q4" s="11">
        <f>(N4-M4)*60/2</f>
        <v>2190</v>
      </c>
      <c r="R4" s="11">
        <f>((N4-M4)+(O4-M4))*60/2</f>
        <v>4890</v>
      </c>
      <c r="S4" s="11">
        <f t="shared" ref="S4:S7" si="4">(P4-M4)*600/2</f>
        <v>0</v>
      </c>
      <c r="T4" s="11">
        <f>SUM(Q4:R4)</f>
        <v>7080</v>
      </c>
      <c r="U4" s="11">
        <f>SUM(Q4:S4)</f>
        <v>7080</v>
      </c>
      <c r="W4" s="11">
        <v>2</v>
      </c>
      <c r="X4" s="11">
        <v>93</v>
      </c>
      <c r="Y4" s="11">
        <v>85</v>
      </c>
      <c r="Z4" s="11">
        <v>108</v>
      </c>
      <c r="AA4" s="11">
        <v>93</v>
      </c>
      <c r="AB4" s="11">
        <f>(Y4-X4)*60/2</f>
        <v>-240</v>
      </c>
      <c r="AC4" s="11">
        <f>((Y4-X4)+(Z4-X4))*60/2</f>
        <v>210</v>
      </c>
      <c r="AD4" s="11">
        <f t="shared" ref="AD4:AD7" si="5">(AA4-X4)*600/2</f>
        <v>0</v>
      </c>
      <c r="AE4" s="11">
        <f>AC4</f>
        <v>210</v>
      </c>
      <c r="AF4" s="11">
        <f>SUM(AC4:AD4)</f>
        <v>210</v>
      </c>
      <c r="AH4" s="11">
        <v>2</v>
      </c>
      <c r="AI4" s="11">
        <v>83</v>
      </c>
      <c r="AJ4" s="11">
        <v>131</v>
      </c>
      <c r="AK4" s="11">
        <v>90</v>
      </c>
      <c r="AL4" s="11">
        <v>87</v>
      </c>
      <c r="AM4" s="11">
        <f>(AJ4-AI4)*60/2</f>
        <v>1440</v>
      </c>
      <c r="AN4" s="11">
        <f>((AJ4-AI4)+(AK4-AI4))*60/2</f>
        <v>1650</v>
      </c>
      <c r="AO4" s="11">
        <f t="shared" ref="AO4:AO7" si="6">(AL4-AI4)*600/2</f>
        <v>1200</v>
      </c>
      <c r="AP4" s="11">
        <f>AN4</f>
        <v>1650</v>
      </c>
      <c r="AQ4" s="11">
        <f>SUM(AM4:AO4)</f>
        <v>4290</v>
      </c>
    </row>
    <row r="5" spans="1:43" x14ac:dyDescent="0.15">
      <c r="A5" s="11">
        <v>3</v>
      </c>
      <c r="B5" s="11">
        <v>102</v>
      </c>
      <c r="C5" s="11">
        <v>129</v>
      </c>
      <c r="D5" s="11">
        <v>87</v>
      </c>
      <c r="E5" s="11">
        <v>93</v>
      </c>
      <c r="F5" s="11">
        <f t="shared" si="0"/>
        <v>810</v>
      </c>
      <c r="G5" s="11">
        <f t="shared" si="1"/>
        <v>360</v>
      </c>
      <c r="H5" s="11">
        <f t="shared" si="2"/>
        <v>-2700</v>
      </c>
      <c r="I5" s="11">
        <f t="shared" si="3"/>
        <v>1170</v>
      </c>
      <c r="J5" s="11">
        <f>SUM(F5:G5)</f>
        <v>1170</v>
      </c>
      <c r="L5" s="11">
        <v>3</v>
      </c>
      <c r="M5" s="11">
        <v>86</v>
      </c>
      <c r="N5" s="11">
        <v>168</v>
      </c>
      <c r="O5" s="11">
        <v>124</v>
      </c>
      <c r="P5" s="11">
        <v>79</v>
      </c>
      <c r="Q5" s="11">
        <f t="shared" ref="Q5:Q7" si="7">(N5-M5)*60/2</f>
        <v>2460</v>
      </c>
      <c r="R5" s="11">
        <f t="shared" ref="R5:R7" si="8">((N5-M5)+(O5-M5))*60/2</f>
        <v>3600</v>
      </c>
      <c r="S5" s="11">
        <f t="shared" si="4"/>
        <v>-2100</v>
      </c>
      <c r="T5" s="11">
        <f>SUM(Q5:R5)</f>
        <v>6060</v>
      </c>
      <c r="U5" s="11">
        <f>SUM(Q5:R5)</f>
        <v>6060</v>
      </c>
      <c r="W5" s="11">
        <v>3</v>
      </c>
      <c r="X5" s="11">
        <v>101</v>
      </c>
      <c r="Y5" s="11">
        <v>100</v>
      </c>
      <c r="Z5" s="11">
        <v>92</v>
      </c>
      <c r="AA5" s="11">
        <v>87</v>
      </c>
      <c r="AB5" s="11">
        <f t="shared" ref="AB5:AB7" si="9">(Y5-X5)*60/2</f>
        <v>-30</v>
      </c>
      <c r="AC5" s="11">
        <f t="shared" ref="AC5:AC7" si="10">((Y5-X5)+(Z5-X5))*60/2</f>
        <v>-300</v>
      </c>
      <c r="AD5" s="11">
        <f t="shared" si="5"/>
        <v>-4200</v>
      </c>
      <c r="AE5" s="11">
        <v>0</v>
      </c>
      <c r="AF5" s="11">
        <v>0</v>
      </c>
      <c r="AH5" s="11">
        <v>3</v>
      </c>
      <c r="AI5" s="11">
        <v>97</v>
      </c>
      <c r="AJ5" s="11">
        <v>128</v>
      </c>
      <c r="AK5" s="11">
        <v>116</v>
      </c>
      <c r="AL5" s="11">
        <v>84</v>
      </c>
      <c r="AM5" s="11">
        <f t="shared" ref="AM5:AM7" si="11">(AJ5-AI5)*60/2</f>
        <v>930</v>
      </c>
      <c r="AN5" s="11">
        <f t="shared" ref="AN5:AN7" si="12">((AJ5-AI5)+(AK5-AI5))*60/2</f>
        <v>1500</v>
      </c>
      <c r="AO5" s="11">
        <f t="shared" si="6"/>
        <v>-3900</v>
      </c>
      <c r="AP5" s="11">
        <v>0</v>
      </c>
      <c r="AQ5" s="11">
        <f>SUM(AM5:AN5)</f>
        <v>2430</v>
      </c>
    </row>
    <row r="6" spans="1:43" x14ac:dyDescent="0.15">
      <c r="A6" s="11">
        <v>4</v>
      </c>
      <c r="B6" s="11">
        <v>89</v>
      </c>
      <c r="C6" s="11">
        <v>150</v>
      </c>
      <c r="D6" s="11">
        <v>118</v>
      </c>
      <c r="E6" s="11">
        <v>85</v>
      </c>
      <c r="F6" s="11">
        <f t="shared" si="0"/>
        <v>1830</v>
      </c>
      <c r="G6" s="11">
        <f t="shared" si="1"/>
        <v>2700</v>
      </c>
      <c r="H6" s="11">
        <f t="shared" si="2"/>
        <v>-1200</v>
      </c>
      <c r="I6" s="11">
        <f>SUM(F6:G6)</f>
        <v>4530</v>
      </c>
      <c r="J6" s="11">
        <f>SUM(F6:G6)</f>
        <v>4530</v>
      </c>
      <c r="L6" s="11">
        <v>4</v>
      </c>
      <c r="M6" s="11">
        <v>87</v>
      </c>
      <c r="N6" s="11">
        <v>176</v>
      </c>
      <c r="O6" s="11">
        <v>98</v>
      </c>
      <c r="P6" s="11">
        <v>89</v>
      </c>
      <c r="Q6" s="11">
        <f t="shared" si="7"/>
        <v>2670</v>
      </c>
      <c r="R6" s="11">
        <f t="shared" si="8"/>
        <v>3000</v>
      </c>
      <c r="S6" s="11">
        <f t="shared" si="4"/>
        <v>600</v>
      </c>
      <c r="T6" s="11">
        <f>SUM(Q6:R6)</f>
        <v>5670</v>
      </c>
      <c r="U6" s="11">
        <f>SUM(Q6:S6)</f>
        <v>6270</v>
      </c>
      <c r="W6" s="11">
        <v>4</v>
      </c>
      <c r="X6" s="11">
        <v>90</v>
      </c>
      <c r="Y6" s="11">
        <v>118</v>
      </c>
      <c r="Z6" s="11">
        <v>100</v>
      </c>
      <c r="AA6" s="11">
        <v>82</v>
      </c>
      <c r="AB6" s="11">
        <f t="shared" si="9"/>
        <v>840</v>
      </c>
      <c r="AC6" s="11">
        <f t="shared" si="10"/>
        <v>1140</v>
      </c>
      <c r="AD6" s="11">
        <f t="shared" si="5"/>
        <v>-2400</v>
      </c>
      <c r="AE6" s="11">
        <f>SUM(AB6:AC6)</f>
        <v>1980</v>
      </c>
      <c r="AF6" s="11">
        <f>SUM(AB6:AC6)</f>
        <v>1980</v>
      </c>
      <c r="AH6" s="11">
        <v>4</v>
      </c>
      <c r="AI6" s="11">
        <v>89</v>
      </c>
      <c r="AJ6" s="11">
        <v>136</v>
      </c>
      <c r="AK6" s="11">
        <v>93</v>
      </c>
      <c r="AL6" s="11">
        <v>92</v>
      </c>
      <c r="AM6" s="11">
        <f t="shared" si="11"/>
        <v>1410</v>
      </c>
      <c r="AN6" s="11">
        <f t="shared" si="12"/>
        <v>1530</v>
      </c>
      <c r="AO6" s="11">
        <f t="shared" si="6"/>
        <v>900</v>
      </c>
      <c r="AP6" s="11">
        <f>SUM(AM6:AN6)</f>
        <v>2940</v>
      </c>
      <c r="AQ6" s="11">
        <f>SUM(AM6:AO6)</f>
        <v>3840</v>
      </c>
    </row>
    <row r="7" spans="1:43" x14ac:dyDescent="0.15">
      <c r="A7" s="11">
        <v>5</v>
      </c>
      <c r="B7" s="11">
        <v>80</v>
      </c>
      <c r="C7" s="11">
        <v>128</v>
      </c>
      <c r="D7" s="11">
        <v>111</v>
      </c>
      <c r="E7" s="11">
        <v>89</v>
      </c>
      <c r="F7" s="11">
        <f t="shared" si="0"/>
        <v>1440</v>
      </c>
      <c r="G7" s="11">
        <f t="shared" si="1"/>
        <v>2370</v>
      </c>
      <c r="H7" s="11">
        <f t="shared" si="2"/>
        <v>2700</v>
      </c>
      <c r="I7" s="11">
        <f>SUM(F7:G7)</f>
        <v>3810</v>
      </c>
      <c r="J7" s="11">
        <f>SUM(F7:H7)</f>
        <v>6510</v>
      </c>
      <c r="L7" s="11">
        <v>5</v>
      </c>
      <c r="M7" s="11">
        <v>87</v>
      </c>
      <c r="N7" s="11">
        <v>193</v>
      </c>
      <c r="O7" s="11">
        <v>93</v>
      </c>
      <c r="P7" s="11">
        <v>83</v>
      </c>
      <c r="Q7" s="11">
        <f t="shared" si="7"/>
        <v>3180</v>
      </c>
      <c r="R7" s="11">
        <f t="shared" si="8"/>
        <v>3360</v>
      </c>
      <c r="S7" s="11">
        <f t="shared" si="4"/>
        <v>-1200</v>
      </c>
      <c r="T7" s="11">
        <f>SUM(Q7:R7)</f>
        <v>6540</v>
      </c>
      <c r="U7" s="11">
        <f>SUM(Q7:R7)</f>
        <v>6540</v>
      </c>
      <c r="W7" s="11">
        <v>5</v>
      </c>
      <c r="X7" s="11">
        <v>86</v>
      </c>
      <c r="Y7" s="11">
        <v>112</v>
      </c>
      <c r="Z7" s="11">
        <v>136</v>
      </c>
      <c r="AA7" s="11">
        <v>87</v>
      </c>
      <c r="AB7" s="11">
        <f t="shared" si="9"/>
        <v>780</v>
      </c>
      <c r="AC7" s="11">
        <f t="shared" si="10"/>
        <v>2280</v>
      </c>
      <c r="AD7" s="11">
        <f t="shared" si="5"/>
        <v>300</v>
      </c>
      <c r="AE7" s="11">
        <f>SUM(AB7:AC7)</f>
        <v>3060</v>
      </c>
      <c r="AF7" s="11">
        <f>SUM(AB7:AD7)</f>
        <v>3360</v>
      </c>
      <c r="AH7" s="11">
        <v>5</v>
      </c>
      <c r="AI7" s="11">
        <v>84</v>
      </c>
      <c r="AJ7" s="11">
        <v>164</v>
      </c>
      <c r="AK7" s="11">
        <v>99</v>
      </c>
      <c r="AL7" s="11">
        <v>89</v>
      </c>
      <c r="AM7" s="11">
        <f t="shared" si="11"/>
        <v>2400</v>
      </c>
      <c r="AN7" s="11">
        <f t="shared" si="12"/>
        <v>2850</v>
      </c>
      <c r="AO7" s="11">
        <f t="shared" si="6"/>
        <v>1500</v>
      </c>
      <c r="AP7" s="11">
        <f>SUM(AM7:AN7)</f>
        <v>5250</v>
      </c>
      <c r="AQ7" s="11">
        <f>SUM(AM7:AO7)</f>
        <v>6750</v>
      </c>
    </row>
    <row r="8" spans="1:43" x14ac:dyDescent="0.15">
      <c r="A8" s="13" t="s">
        <v>0</v>
      </c>
      <c r="B8" s="11">
        <f t="shared" ref="B8:H8" si="13">AVERAGE(B3:B7)</f>
        <v>84.4</v>
      </c>
      <c r="C8" s="11">
        <f t="shared" si="13"/>
        <v>138.6</v>
      </c>
      <c r="D8" s="11">
        <f t="shared" si="13"/>
        <v>121.8</v>
      </c>
      <c r="E8" s="11">
        <f t="shared" si="13"/>
        <v>88.4</v>
      </c>
      <c r="F8" s="11">
        <f t="shared" si="13"/>
        <v>1626</v>
      </c>
      <c r="G8" s="11">
        <f t="shared" si="13"/>
        <v>2748</v>
      </c>
      <c r="H8" s="11">
        <f t="shared" si="13"/>
        <v>1200</v>
      </c>
      <c r="I8" s="11">
        <f>AVERAGE(I3:I7)</f>
        <v>4374</v>
      </c>
      <c r="J8" s="11">
        <f>AVERAGE(J3:J7)</f>
        <v>6354</v>
      </c>
      <c r="L8" s="13" t="s">
        <v>0</v>
      </c>
      <c r="M8" s="11">
        <f t="shared" ref="M8:U8" si="14">AVERAGE(M3:M7)</f>
        <v>85.2</v>
      </c>
      <c r="N8" s="11">
        <f t="shared" si="14"/>
        <v>177.2</v>
      </c>
      <c r="O8" s="11">
        <f t="shared" si="14"/>
        <v>123.4</v>
      </c>
      <c r="P8" s="11">
        <f t="shared" si="14"/>
        <v>83</v>
      </c>
      <c r="Q8" s="11">
        <f t="shared" si="14"/>
        <v>2760</v>
      </c>
      <c r="R8" s="11">
        <f t="shared" si="14"/>
        <v>3906</v>
      </c>
      <c r="S8" s="11">
        <f t="shared" si="14"/>
        <v>-660</v>
      </c>
      <c r="T8" s="11">
        <f t="shared" si="14"/>
        <v>6666</v>
      </c>
      <c r="U8" s="15">
        <f t="shared" si="14"/>
        <v>6786</v>
      </c>
      <c r="W8" s="13" t="s">
        <v>0</v>
      </c>
      <c r="X8" s="12">
        <f t="shared" ref="X8:AF8" si="15">AVERAGE(X3:X7)</f>
        <v>88.8</v>
      </c>
      <c r="Y8" s="12">
        <f t="shared" si="15"/>
        <v>101.2</v>
      </c>
      <c r="Z8" s="12">
        <f t="shared" si="15"/>
        <v>104</v>
      </c>
      <c r="AA8" s="12">
        <f t="shared" si="15"/>
        <v>86.2</v>
      </c>
      <c r="AB8" s="12">
        <f t="shared" si="15"/>
        <v>372</v>
      </c>
      <c r="AC8" s="12">
        <f t="shared" si="15"/>
        <v>828</v>
      </c>
      <c r="AD8" s="12">
        <f t="shared" si="15"/>
        <v>-780</v>
      </c>
      <c r="AE8" s="12">
        <f t="shared" si="15"/>
        <v>1314</v>
      </c>
      <c r="AF8" s="12">
        <f t="shared" si="15"/>
        <v>1854</v>
      </c>
      <c r="AH8" s="13" t="s">
        <v>0</v>
      </c>
      <c r="AI8" s="12">
        <f t="shared" ref="AI8:AQ8" si="16">AVERAGE(AI3:AI7)</f>
        <v>88.6</v>
      </c>
      <c r="AJ8" s="12">
        <f t="shared" si="16"/>
        <v>129</v>
      </c>
      <c r="AK8" s="12">
        <f t="shared" si="16"/>
        <v>98.2</v>
      </c>
      <c r="AL8" s="12">
        <f t="shared" si="16"/>
        <v>87.6</v>
      </c>
      <c r="AM8" s="12">
        <f t="shared" si="16"/>
        <v>1212</v>
      </c>
      <c r="AN8" s="12">
        <f t="shared" si="16"/>
        <v>1500</v>
      </c>
      <c r="AO8" s="12">
        <f t="shared" si="16"/>
        <v>-300</v>
      </c>
      <c r="AP8" s="12">
        <f t="shared" si="16"/>
        <v>1968</v>
      </c>
      <c r="AQ8" s="12">
        <f t="shared" si="16"/>
        <v>3462</v>
      </c>
    </row>
    <row r="9" spans="1:43" x14ac:dyDescent="0.15">
      <c r="A9" s="13" t="s">
        <v>1</v>
      </c>
      <c r="B9" s="12">
        <f t="shared" ref="B9:H9" si="17">STDEV(B3:B7)</f>
        <v>11.326958991715264</v>
      </c>
      <c r="C9" s="12">
        <f t="shared" si="17"/>
        <v>9.8893882520608933</v>
      </c>
      <c r="D9" s="12">
        <f t="shared" si="17"/>
        <v>26.013458055398953</v>
      </c>
      <c r="E9" s="12">
        <f t="shared" si="17"/>
        <v>4.3358966777357599</v>
      </c>
      <c r="F9" s="12">
        <f t="shared" si="17"/>
        <v>515.87789252884249</v>
      </c>
      <c r="G9" s="12">
        <f t="shared" si="17"/>
        <v>1576.1567180962686</v>
      </c>
      <c r="H9" s="12">
        <f t="shared" si="17"/>
        <v>3014.9626863362669</v>
      </c>
      <c r="I9" s="12">
        <f>STDEV(I3:I7)</f>
        <v>2080.3437215998706</v>
      </c>
      <c r="J9" s="12">
        <f>STDEV(J3:J7)</f>
        <v>3760.9879021342254</v>
      </c>
      <c r="L9" s="13" t="s">
        <v>1</v>
      </c>
      <c r="M9" s="12">
        <f t="shared" ref="M9:U9" si="18">STDEV(M3:M7)</f>
        <v>2.16794833886788</v>
      </c>
      <c r="N9" s="12">
        <f t="shared" si="18"/>
        <v>15.514509338035799</v>
      </c>
      <c r="O9" s="12">
        <f t="shared" si="18"/>
        <v>32.214903383372103</v>
      </c>
      <c r="P9" s="12">
        <f t="shared" si="18"/>
        <v>3.9370039370059056</v>
      </c>
      <c r="Q9" s="12">
        <f t="shared" si="18"/>
        <v>471.96398167656821</v>
      </c>
      <c r="R9" s="12">
        <f t="shared" si="18"/>
        <v>833.6546047374776</v>
      </c>
      <c r="S9" s="12">
        <f t="shared" si="18"/>
        <v>1047.8549517943788</v>
      </c>
      <c r="T9" s="12">
        <f t="shared" si="18"/>
        <v>904.58830414725128</v>
      </c>
      <c r="U9" s="12">
        <f t="shared" si="18"/>
        <v>769.07736931988836</v>
      </c>
      <c r="W9" s="13" t="s">
        <v>1</v>
      </c>
      <c r="X9" s="12">
        <f t="shared" ref="X9:AF9" si="19">STDEV(X3:X7)</f>
        <v>9.9347873656158328</v>
      </c>
      <c r="Y9" s="12">
        <f t="shared" si="19"/>
        <v>13.845576911057218</v>
      </c>
      <c r="Z9" s="12">
        <f t="shared" si="19"/>
        <v>20</v>
      </c>
      <c r="AA9" s="12">
        <f t="shared" si="19"/>
        <v>4.5497252664309302</v>
      </c>
      <c r="AB9" s="12">
        <f t="shared" si="19"/>
        <v>484.94329565424448</v>
      </c>
      <c r="AC9" s="12">
        <f t="shared" si="19"/>
        <v>982.37976363522478</v>
      </c>
      <c r="AD9" s="12">
        <f t="shared" si="19"/>
        <v>2559.6874809241849</v>
      </c>
      <c r="AE9" s="12">
        <f t="shared" si="19"/>
        <v>1268.6134162935532</v>
      </c>
      <c r="AF9" s="12">
        <f t="shared" si="19"/>
        <v>1725.2478082872617</v>
      </c>
      <c r="AH9" s="13" t="s">
        <v>1</v>
      </c>
      <c r="AI9" s="12">
        <f t="shared" ref="AI9:AQ9" si="20">STDEV(AI3:AI7)</f>
        <v>5.5946402922797462</v>
      </c>
      <c r="AJ9" s="12">
        <f t="shared" si="20"/>
        <v>27.964262908219126</v>
      </c>
      <c r="AK9" s="12">
        <f t="shared" si="20"/>
        <v>10.47377677822093</v>
      </c>
      <c r="AL9" s="12">
        <f t="shared" si="20"/>
        <v>3.049590136395381</v>
      </c>
      <c r="AM9" s="12">
        <f t="shared" si="20"/>
        <v>916.00764188952053</v>
      </c>
      <c r="AN9" s="12">
        <f t="shared" si="20"/>
        <v>1023.083574298796</v>
      </c>
      <c r="AO9" s="12">
        <f t="shared" si="20"/>
        <v>2274.8626332154654</v>
      </c>
      <c r="AP9" s="12">
        <f t="shared" si="20"/>
        <v>2211.5311438006024</v>
      </c>
      <c r="AQ9" s="12">
        <f t="shared" si="20"/>
        <v>2484.4456122040588</v>
      </c>
    </row>
    <row r="10" spans="1:43" x14ac:dyDescent="0.15">
      <c r="A10" s="13" t="s">
        <v>2</v>
      </c>
      <c r="B10" s="12">
        <f>B9/SQRT(5)</f>
        <v>5.0655700567655613</v>
      </c>
      <c r="C10" s="12">
        <f t="shared" ref="C10:H10" si="21">C9/SQRT(5)</f>
        <v>4.4226688774991958</v>
      </c>
      <c r="D10" s="12">
        <f t="shared" si="21"/>
        <v>11.633572108342308</v>
      </c>
      <c r="E10" s="12">
        <f t="shared" si="21"/>
        <v>1.9390719429665315</v>
      </c>
      <c r="F10" s="12">
        <f t="shared" si="21"/>
        <v>230.70760715676454</v>
      </c>
      <c r="G10" s="12">
        <f t="shared" si="21"/>
        <v>704.87871297124582</v>
      </c>
      <c r="H10" s="12">
        <f t="shared" si="21"/>
        <v>1348.3323032546537</v>
      </c>
      <c r="I10" s="12">
        <f>I9/SQRT(5)</f>
        <v>930.35799561244164</v>
      </c>
      <c r="J10" s="12">
        <f>J9/SQRT(5)</f>
        <v>1681.9649223452907</v>
      </c>
      <c r="L10" s="13" t="s">
        <v>2</v>
      </c>
      <c r="M10" s="12">
        <f t="shared" ref="M10:S10" si="22">M9/SQRT(5)</f>
        <v>0.96953597148326576</v>
      </c>
      <c r="N10" s="12">
        <f t="shared" si="22"/>
        <v>6.9382995034806614</v>
      </c>
      <c r="O10" s="12">
        <f t="shared" si="22"/>
        <v>14.406942770761598</v>
      </c>
      <c r="P10" s="12">
        <f t="shared" si="22"/>
        <v>1.7606816861659009</v>
      </c>
      <c r="Q10" s="12">
        <f t="shared" si="22"/>
        <v>211.06870919205431</v>
      </c>
      <c r="R10" s="12">
        <f t="shared" si="22"/>
        <v>372.82167318974359</v>
      </c>
      <c r="S10" s="12">
        <f t="shared" si="22"/>
        <v>468.61498055439927</v>
      </c>
      <c r="T10" s="12">
        <f>T9/SQRT(5)</f>
        <v>404.54418794490175</v>
      </c>
      <c r="U10" s="12">
        <f>U9/SQRT(5)</f>
        <v>343.94185555119628</v>
      </c>
      <c r="W10" s="13" t="s">
        <v>2</v>
      </c>
      <c r="X10" s="12">
        <f t="shared" ref="X10:AF10" si="23">X9/SQRT(5)</f>
        <v>4.4429719783046115</v>
      </c>
      <c r="Y10" s="12">
        <f t="shared" si="23"/>
        <v>6.1919302321650997</v>
      </c>
      <c r="Z10" s="12">
        <f t="shared" si="23"/>
        <v>8.9442719099991592</v>
      </c>
      <c r="AA10" s="12">
        <f t="shared" si="23"/>
        <v>2.0346989949375804</v>
      </c>
      <c r="AB10" s="12">
        <f t="shared" si="23"/>
        <v>216.8732348631338</v>
      </c>
      <c r="AC10" s="12">
        <f t="shared" si="23"/>
        <v>439.33358624170768</v>
      </c>
      <c r="AD10" s="12">
        <f t="shared" si="23"/>
        <v>1144.7270417003347</v>
      </c>
      <c r="AE10" s="12">
        <f t="shared" si="23"/>
        <v>567.3411672001248</v>
      </c>
      <c r="AF10" s="12">
        <f t="shared" si="23"/>
        <v>771.55427547256841</v>
      </c>
      <c r="AH10" s="13" t="s">
        <v>2</v>
      </c>
      <c r="AI10" s="12">
        <f t="shared" ref="AI10:AQ10" si="24">AI9/SQRT(5)</f>
        <v>2.5019992006393608</v>
      </c>
      <c r="AJ10" s="12">
        <f t="shared" si="24"/>
        <v>12.505998560690784</v>
      </c>
      <c r="AK10" s="12">
        <f t="shared" si="24"/>
        <v>4.6840153714521477</v>
      </c>
      <c r="AL10" s="12">
        <f t="shared" si="24"/>
        <v>1.3638181696985854</v>
      </c>
      <c r="AM10" s="12">
        <f t="shared" si="24"/>
        <v>409.65107103485036</v>
      </c>
      <c r="AN10" s="12">
        <f t="shared" si="24"/>
        <v>457.53688375911287</v>
      </c>
      <c r="AO10" s="12">
        <f t="shared" si="24"/>
        <v>1017.3494974687902</v>
      </c>
      <c r="AP10" s="12">
        <f t="shared" si="24"/>
        <v>989.02679437920187</v>
      </c>
      <c r="AQ10" s="12">
        <f t="shared" si="24"/>
        <v>1111.0778550578711</v>
      </c>
    </row>
    <row r="11" spans="1:43" x14ac:dyDescent="0.15">
      <c r="A11" s="13"/>
      <c r="K11" s="13"/>
      <c r="S11" s="12"/>
      <c r="U11" s="13"/>
      <c r="AC11" s="12"/>
      <c r="AE11" s="13"/>
      <c r="AM11" s="12"/>
    </row>
    <row r="12" spans="1:43" x14ac:dyDescent="0.15">
      <c r="A12" s="13"/>
      <c r="J12" s="12"/>
      <c r="K12" s="13"/>
      <c r="S12" s="12"/>
      <c r="U12" s="13"/>
      <c r="AC12" s="12"/>
      <c r="AE12" s="13"/>
      <c r="AM12" s="12"/>
    </row>
    <row r="13" spans="1:43" x14ac:dyDescent="0.15">
      <c r="G13" s="19"/>
      <c r="H13" s="19"/>
      <c r="I13" s="19"/>
      <c r="J13" s="19"/>
      <c r="K13" s="19"/>
      <c r="L13" s="20"/>
    </row>
    <row r="14" spans="1:43" x14ac:dyDescent="0.15">
      <c r="A14" s="11" t="s">
        <v>87</v>
      </c>
      <c r="H14" s="11" t="s">
        <v>88</v>
      </c>
      <c r="O14" s="11" t="s">
        <v>46</v>
      </c>
    </row>
    <row r="15" spans="1:43" x14ac:dyDescent="0.15">
      <c r="A15" s="21"/>
      <c r="B15" s="21">
        <v>0</v>
      </c>
      <c r="C15" s="21">
        <v>1</v>
      </c>
      <c r="D15" s="21">
        <v>2</v>
      </c>
      <c r="E15" s="21">
        <v>12</v>
      </c>
      <c r="G15" s="22"/>
      <c r="H15" s="23"/>
      <c r="I15" s="33" t="s">
        <v>3</v>
      </c>
      <c r="J15" s="33" t="s">
        <v>4</v>
      </c>
      <c r="K15" s="33" t="s">
        <v>5</v>
      </c>
      <c r="L15" s="33" t="s">
        <v>6</v>
      </c>
      <c r="O15" s="21"/>
      <c r="P15" s="33" t="s">
        <v>3</v>
      </c>
      <c r="Q15" s="33" t="s">
        <v>4</v>
      </c>
      <c r="R15" s="33" t="s">
        <v>5</v>
      </c>
      <c r="S15" s="33" t="s">
        <v>6</v>
      </c>
    </row>
    <row r="16" spans="1:43" x14ac:dyDescent="0.15">
      <c r="A16" s="21" t="s">
        <v>21</v>
      </c>
      <c r="B16" s="21">
        <v>84.4</v>
      </c>
      <c r="C16" s="21">
        <v>138.6</v>
      </c>
      <c r="D16" s="21">
        <v>121.8</v>
      </c>
      <c r="E16" s="21">
        <v>88.4</v>
      </c>
      <c r="G16" s="22"/>
      <c r="H16" s="21"/>
      <c r="I16" s="24">
        <f>I8</f>
        <v>4374</v>
      </c>
      <c r="J16" s="24">
        <f>T8</f>
        <v>6666</v>
      </c>
      <c r="K16" s="24">
        <f>AE8</f>
        <v>1314</v>
      </c>
      <c r="L16" s="24">
        <f>AP8</f>
        <v>1968</v>
      </c>
      <c r="O16" s="21"/>
      <c r="P16" s="24">
        <v>6354</v>
      </c>
      <c r="Q16" s="24">
        <v>6786</v>
      </c>
      <c r="R16" s="24">
        <v>1854</v>
      </c>
      <c r="S16" s="24">
        <v>3462</v>
      </c>
    </row>
    <row r="17" spans="1:19" x14ac:dyDescent="0.15">
      <c r="A17" s="21" t="s">
        <v>14</v>
      </c>
      <c r="B17" s="21">
        <v>85.2</v>
      </c>
      <c r="C17" s="21">
        <v>177.2</v>
      </c>
      <c r="D17" s="21">
        <v>123.4</v>
      </c>
      <c r="E17" s="21">
        <v>83</v>
      </c>
      <c r="H17" s="21" t="s">
        <v>7</v>
      </c>
      <c r="I17" s="25">
        <f>I10</f>
        <v>930.35799561244164</v>
      </c>
      <c r="J17" s="25">
        <f>T10</f>
        <v>404.54418794490175</v>
      </c>
      <c r="K17" s="25">
        <f>AE10</f>
        <v>567.3411672001248</v>
      </c>
      <c r="L17" s="25">
        <f>AP10</f>
        <v>989.02679437920187</v>
      </c>
      <c r="O17" s="21" t="s">
        <v>7</v>
      </c>
      <c r="P17" s="25">
        <v>1681.9649223452907</v>
      </c>
      <c r="Q17" s="25">
        <v>343.94185555119628</v>
      </c>
      <c r="R17" s="25">
        <v>771.55427547256841</v>
      </c>
      <c r="S17" s="25">
        <v>1111.07785505787</v>
      </c>
    </row>
    <row r="18" spans="1:19" x14ac:dyDescent="0.15">
      <c r="A18" s="21" t="s">
        <v>22</v>
      </c>
      <c r="B18" s="21">
        <v>88.8</v>
      </c>
      <c r="C18" s="21">
        <v>101.2</v>
      </c>
      <c r="D18" s="21">
        <v>104</v>
      </c>
      <c r="E18" s="21">
        <v>86.2</v>
      </c>
    </row>
    <row r="19" spans="1:19" x14ac:dyDescent="0.15">
      <c r="A19" s="21" t="s">
        <v>32</v>
      </c>
      <c r="B19" s="21">
        <v>88.6</v>
      </c>
      <c r="C19" s="21">
        <v>129</v>
      </c>
      <c r="D19" s="21">
        <v>98.2</v>
      </c>
      <c r="E19" s="21">
        <v>87.6</v>
      </c>
    </row>
    <row r="22" spans="1:19" x14ac:dyDescent="0.15">
      <c r="A22" s="21" t="s">
        <v>93</v>
      </c>
      <c r="B22" s="21">
        <v>0</v>
      </c>
      <c r="C22" s="21">
        <v>1</v>
      </c>
      <c r="D22" s="21">
        <v>2</v>
      </c>
      <c r="E22" s="21">
        <v>12</v>
      </c>
    </row>
    <row r="23" spans="1:19" x14ac:dyDescent="0.15">
      <c r="A23" s="21" t="s">
        <v>21</v>
      </c>
      <c r="B23" s="25">
        <v>5.0655700567655613</v>
      </c>
      <c r="C23" s="25">
        <v>4.4226688774991958</v>
      </c>
      <c r="D23" s="25">
        <v>11.633572108342308</v>
      </c>
      <c r="E23" s="25">
        <v>1.93907194296653</v>
      </c>
    </row>
    <row r="24" spans="1:19" x14ac:dyDescent="0.15">
      <c r="A24" s="21" t="s">
        <v>14</v>
      </c>
      <c r="B24" s="25">
        <v>0.96953597148326576</v>
      </c>
      <c r="C24" s="25">
        <v>6.9382995034806614</v>
      </c>
      <c r="D24" s="25">
        <v>14.406942770761598</v>
      </c>
      <c r="E24" s="25">
        <v>1.7606816861659009</v>
      </c>
    </row>
    <row r="25" spans="1:19" x14ac:dyDescent="0.15">
      <c r="A25" s="21" t="s">
        <v>22</v>
      </c>
      <c r="B25" s="25">
        <v>4.4429719783046115</v>
      </c>
      <c r="C25" s="25">
        <v>6.1919302321650997</v>
      </c>
      <c r="D25" s="25">
        <v>8.9442719099991592</v>
      </c>
      <c r="E25" s="25">
        <v>2.0346989949375804</v>
      </c>
    </row>
    <row r="26" spans="1:19" x14ac:dyDescent="0.15">
      <c r="A26" s="21" t="s">
        <v>16</v>
      </c>
      <c r="B26" s="25">
        <v>2.5019992006393608</v>
      </c>
      <c r="C26" s="25">
        <v>12.505998560690784</v>
      </c>
      <c r="D26" s="25">
        <v>4.6840153714521477</v>
      </c>
      <c r="E26" s="25">
        <v>1.3638181696985854</v>
      </c>
    </row>
    <row r="27" spans="1:19" x14ac:dyDescent="0.15">
      <c r="B27" s="14"/>
      <c r="C27" s="14"/>
    </row>
    <row r="42" spans="28:28" x14ac:dyDescent="0.15">
      <c r="AB42" s="11" t="s">
        <v>18</v>
      </c>
    </row>
    <row r="43" spans="28:28" x14ac:dyDescent="0.15">
      <c r="AB43" s="11" t="s">
        <v>19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zoomScale="85" zoomScaleNormal="85" workbookViewId="0">
      <selection activeCell="B4" sqref="B4"/>
    </sheetView>
  </sheetViews>
  <sheetFormatPr defaultRowHeight="13.5" x14ac:dyDescent="0.15"/>
  <cols>
    <col min="1" max="1" width="14" style="11" bestFit="1" customWidth="1"/>
    <col min="2" max="5" width="6.75" style="11" customWidth="1"/>
    <col min="6" max="6" width="6" style="11" customWidth="1"/>
    <col min="7" max="8" width="5.875" style="11" customWidth="1"/>
    <col min="9" max="10" width="7.875" style="11" customWidth="1"/>
    <col min="11" max="11" width="6.75" style="11" customWidth="1"/>
    <col min="12" max="12" width="6.125" style="11" customWidth="1"/>
    <col min="13" max="16" width="6.875" style="11" customWidth="1"/>
    <col min="17" max="17" width="6" style="11" customWidth="1"/>
    <col min="18" max="18" width="6.5" style="11" customWidth="1"/>
    <col min="19" max="19" width="5.375" style="11" customWidth="1"/>
    <col min="20" max="21" width="7.25" style="11" customWidth="1"/>
    <col min="22" max="23" width="5.875" style="11" customWidth="1"/>
    <col min="24" max="27" width="7.125" style="11" customWidth="1"/>
    <col min="28" max="29" width="5.875" style="11" customWidth="1"/>
    <col min="30" max="30" width="6.75" style="11" customWidth="1"/>
    <col min="31" max="32" width="7.75" style="11" customWidth="1"/>
    <col min="33" max="34" width="5.875" style="11" customWidth="1"/>
    <col min="35" max="38" width="7.75" style="11" customWidth="1"/>
    <col min="39" max="41" width="6.5" style="11" customWidth="1"/>
    <col min="42" max="43" width="7.875" style="11" customWidth="1"/>
    <col min="44" max="272" width="9" style="11"/>
    <col min="273" max="273" width="10.875" style="11" bestFit="1" customWidth="1"/>
    <col min="274" max="279" width="9" style="11" customWidth="1"/>
    <col min="280" max="280" width="9.875" style="11" bestFit="1" customWidth="1"/>
    <col min="281" max="282" width="11" style="11" bestFit="1" customWidth="1"/>
    <col min="283" max="283" width="9.875" style="11" bestFit="1" customWidth="1"/>
    <col min="284" max="528" width="9" style="11"/>
    <col min="529" max="529" width="10.875" style="11" bestFit="1" customWidth="1"/>
    <col min="530" max="535" width="9" style="11" customWidth="1"/>
    <col min="536" max="536" width="9.875" style="11" bestFit="1" customWidth="1"/>
    <col min="537" max="538" width="11" style="11" bestFit="1" customWidth="1"/>
    <col min="539" max="539" width="9.875" style="11" bestFit="1" customWidth="1"/>
    <col min="540" max="784" width="9" style="11"/>
    <col min="785" max="785" width="10.875" style="11" bestFit="1" customWidth="1"/>
    <col min="786" max="791" width="9" style="11" customWidth="1"/>
    <col min="792" max="792" width="9.875" style="11" bestFit="1" customWidth="1"/>
    <col min="793" max="794" width="11" style="11" bestFit="1" customWidth="1"/>
    <col min="795" max="795" width="9.875" style="11" bestFit="1" customWidth="1"/>
    <col min="796" max="1040" width="9" style="11"/>
    <col min="1041" max="1041" width="10.875" style="11" bestFit="1" customWidth="1"/>
    <col min="1042" max="1047" width="9" style="11" customWidth="1"/>
    <col min="1048" max="1048" width="9.875" style="11" bestFit="1" customWidth="1"/>
    <col min="1049" max="1050" width="11" style="11" bestFit="1" customWidth="1"/>
    <col min="1051" max="1051" width="9.875" style="11" bestFit="1" customWidth="1"/>
    <col min="1052" max="1296" width="9" style="11"/>
    <col min="1297" max="1297" width="10.875" style="11" bestFit="1" customWidth="1"/>
    <col min="1298" max="1303" width="9" style="11" customWidth="1"/>
    <col min="1304" max="1304" width="9.875" style="11" bestFit="1" customWidth="1"/>
    <col min="1305" max="1306" width="11" style="11" bestFit="1" customWidth="1"/>
    <col min="1307" max="1307" width="9.875" style="11" bestFit="1" customWidth="1"/>
    <col min="1308" max="1552" width="9" style="11"/>
    <col min="1553" max="1553" width="10.875" style="11" bestFit="1" customWidth="1"/>
    <col min="1554" max="1559" width="9" style="11" customWidth="1"/>
    <col min="1560" max="1560" width="9.875" style="11" bestFit="1" customWidth="1"/>
    <col min="1561" max="1562" width="11" style="11" bestFit="1" customWidth="1"/>
    <col min="1563" max="1563" width="9.875" style="11" bestFit="1" customWidth="1"/>
    <col min="1564" max="1808" width="9" style="11"/>
    <col min="1809" max="1809" width="10.875" style="11" bestFit="1" customWidth="1"/>
    <col min="1810" max="1815" width="9" style="11" customWidth="1"/>
    <col min="1816" max="1816" width="9.875" style="11" bestFit="1" customWidth="1"/>
    <col min="1817" max="1818" width="11" style="11" bestFit="1" customWidth="1"/>
    <col min="1819" max="1819" width="9.875" style="11" bestFit="1" customWidth="1"/>
    <col min="1820" max="2064" width="9" style="11"/>
    <col min="2065" max="2065" width="10.875" style="11" bestFit="1" customWidth="1"/>
    <col min="2066" max="2071" width="9" style="11" customWidth="1"/>
    <col min="2072" max="2072" width="9.875" style="11" bestFit="1" customWidth="1"/>
    <col min="2073" max="2074" width="11" style="11" bestFit="1" customWidth="1"/>
    <col min="2075" max="2075" width="9.875" style="11" bestFit="1" customWidth="1"/>
    <col min="2076" max="2320" width="9" style="11"/>
    <col min="2321" max="2321" width="10.875" style="11" bestFit="1" customWidth="1"/>
    <col min="2322" max="2327" width="9" style="11" customWidth="1"/>
    <col min="2328" max="2328" width="9.875" style="11" bestFit="1" customWidth="1"/>
    <col min="2329" max="2330" width="11" style="11" bestFit="1" customWidth="1"/>
    <col min="2331" max="2331" width="9.875" style="11" bestFit="1" customWidth="1"/>
    <col min="2332" max="2576" width="9" style="11"/>
    <col min="2577" max="2577" width="10.875" style="11" bestFit="1" customWidth="1"/>
    <col min="2578" max="2583" width="9" style="11" customWidth="1"/>
    <col min="2584" max="2584" width="9.875" style="11" bestFit="1" customWidth="1"/>
    <col min="2585" max="2586" width="11" style="11" bestFit="1" customWidth="1"/>
    <col min="2587" max="2587" width="9.875" style="11" bestFit="1" customWidth="1"/>
    <col min="2588" max="2832" width="9" style="11"/>
    <col min="2833" max="2833" width="10.875" style="11" bestFit="1" customWidth="1"/>
    <col min="2834" max="2839" width="9" style="11" customWidth="1"/>
    <col min="2840" max="2840" width="9.875" style="11" bestFit="1" customWidth="1"/>
    <col min="2841" max="2842" width="11" style="11" bestFit="1" customWidth="1"/>
    <col min="2843" max="2843" width="9.875" style="11" bestFit="1" customWidth="1"/>
    <col min="2844" max="3088" width="9" style="11"/>
    <col min="3089" max="3089" width="10.875" style="11" bestFit="1" customWidth="1"/>
    <col min="3090" max="3095" width="9" style="11" customWidth="1"/>
    <col min="3096" max="3096" width="9.875" style="11" bestFit="1" customWidth="1"/>
    <col min="3097" max="3098" width="11" style="11" bestFit="1" customWidth="1"/>
    <col min="3099" max="3099" width="9.875" style="11" bestFit="1" customWidth="1"/>
    <col min="3100" max="3344" width="9" style="11"/>
    <col min="3345" max="3345" width="10.875" style="11" bestFit="1" customWidth="1"/>
    <col min="3346" max="3351" width="9" style="11" customWidth="1"/>
    <col min="3352" max="3352" width="9.875" style="11" bestFit="1" customWidth="1"/>
    <col min="3353" max="3354" width="11" style="11" bestFit="1" customWidth="1"/>
    <col min="3355" max="3355" width="9.875" style="11" bestFit="1" customWidth="1"/>
    <col min="3356" max="3600" width="9" style="11"/>
    <col min="3601" max="3601" width="10.875" style="11" bestFit="1" customWidth="1"/>
    <col min="3602" max="3607" width="9" style="11" customWidth="1"/>
    <col min="3608" max="3608" width="9.875" style="11" bestFit="1" customWidth="1"/>
    <col min="3609" max="3610" width="11" style="11" bestFit="1" customWidth="1"/>
    <col min="3611" max="3611" width="9.875" style="11" bestFit="1" customWidth="1"/>
    <col min="3612" max="3856" width="9" style="11"/>
    <col min="3857" max="3857" width="10.875" style="11" bestFit="1" customWidth="1"/>
    <col min="3858" max="3863" width="9" style="11" customWidth="1"/>
    <col min="3864" max="3864" width="9.875" style="11" bestFit="1" customWidth="1"/>
    <col min="3865" max="3866" width="11" style="11" bestFit="1" customWidth="1"/>
    <col min="3867" max="3867" width="9.875" style="11" bestFit="1" customWidth="1"/>
    <col min="3868" max="4112" width="9" style="11"/>
    <col min="4113" max="4113" width="10.875" style="11" bestFit="1" customWidth="1"/>
    <col min="4114" max="4119" width="9" style="11" customWidth="1"/>
    <col min="4120" max="4120" width="9.875" style="11" bestFit="1" customWidth="1"/>
    <col min="4121" max="4122" width="11" style="11" bestFit="1" customWidth="1"/>
    <col min="4123" max="4123" width="9.875" style="11" bestFit="1" customWidth="1"/>
    <col min="4124" max="4368" width="9" style="11"/>
    <col min="4369" max="4369" width="10.875" style="11" bestFit="1" customWidth="1"/>
    <col min="4370" max="4375" width="9" style="11" customWidth="1"/>
    <col min="4376" max="4376" width="9.875" style="11" bestFit="1" customWidth="1"/>
    <col min="4377" max="4378" width="11" style="11" bestFit="1" customWidth="1"/>
    <col min="4379" max="4379" width="9.875" style="11" bestFit="1" customWidth="1"/>
    <col min="4380" max="4624" width="9" style="11"/>
    <col min="4625" max="4625" width="10.875" style="11" bestFit="1" customWidth="1"/>
    <col min="4626" max="4631" width="9" style="11" customWidth="1"/>
    <col min="4632" max="4632" width="9.875" style="11" bestFit="1" customWidth="1"/>
    <col min="4633" max="4634" width="11" style="11" bestFit="1" customWidth="1"/>
    <col min="4635" max="4635" width="9.875" style="11" bestFit="1" customWidth="1"/>
    <col min="4636" max="4880" width="9" style="11"/>
    <col min="4881" max="4881" width="10.875" style="11" bestFit="1" customWidth="1"/>
    <col min="4882" max="4887" width="9" style="11" customWidth="1"/>
    <col min="4888" max="4888" width="9.875" style="11" bestFit="1" customWidth="1"/>
    <col min="4889" max="4890" width="11" style="11" bestFit="1" customWidth="1"/>
    <col min="4891" max="4891" width="9.875" style="11" bestFit="1" customWidth="1"/>
    <col min="4892" max="5136" width="9" style="11"/>
    <col min="5137" max="5137" width="10.875" style="11" bestFit="1" customWidth="1"/>
    <col min="5138" max="5143" width="9" style="11" customWidth="1"/>
    <col min="5144" max="5144" width="9.875" style="11" bestFit="1" customWidth="1"/>
    <col min="5145" max="5146" width="11" style="11" bestFit="1" customWidth="1"/>
    <col min="5147" max="5147" width="9.875" style="11" bestFit="1" customWidth="1"/>
    <col min="5148" max="5392" width="9" style="11"/>
    <col min="5393" max="5393" width="10.875" style="11" bestFit="1" customWidth="1"/>
    <col min="5394" max="5399" width="9" style="11" customWidth="1"/>
    <col min="5400" max="5400" width="9.875" style="11" bestFit="1" customWidth="1"/>
    <col min="5401" max="5402" width="11" style="11" bestFit="1" customWidth="1"/>
    <col min="5403" max="5403" width="9.875" style="11" bestFit="1" customWidth="1"/>
    <col min="5404" max="5648" width="9" style="11"/>
    <col min="5649" max="5649" width="10.875" style="11" bestFit="1" customWidth="1"/>
    <col min="5650" max="5655" width="9" style="11" customWidth="1"/>
    <col min="5656" max="5656" width="9.875" style="11" bestFit="1" customWidth="1"/>
    <col min="5657" max="5658" width="11" style="11" bestFit="1" customWidth="1"/>
    <col min="5659" max="5659" width="9.875" style="11" bestFit="1" customWidth="1"/>
    <col min="5660" max="5904" width="9" style="11"/>
    <col min="5905" max="5905" width="10.875" style="11" bestFit="1" customWidth="1"/>
    <col min="5906" max="5911" width="9" style="11" customWidth="1"/>
    <col min="5912" max="5912" width="9.875" style="11" bestFit="1" customWidth="1"/>
    <col min="5913" max="5914" width="11" style="11" bestFit="1" customWidth="1"/>
    <col min="5915" max="5915" width="9.875" style="11" bestFit="1" customWidth="1"/>
    <col min="5916" max="6160" width="9" style="11"/>
    <col min="6161" max="6161" width="10.875" style="11" bestFit="1" customWidth="1"/>
    <col min="6162" max="6167" width="9" style="11" customWidth="1"/>
    <col min="6168" max="6168" width="9.875" style="11" bestFit="1" customWidth="1"/>
    <col min="6169" max="6170" width="11" style="11" bestFit="1" customWidth="1"/>
    <col min="6171" max="6171" width="9.875" style="11" bestFit="1" customWidth="1"/>
    <col min="6172" max="6416" width="9" style="11"/>
    <col min="6417" max="6417" width="10.875" style="11" bestFit="1" customWidth="1"/>
    <col min="6418" max="6423" width="9" style="11" customWidth="1"/>
    <col min="6424" max="6424" width="9.875" style="11" bestFit="1" customWidth="1"/>
    <col min="6425" max="6426" width="11" style="11" bestFit="1" customWidth="1"/>
    <col min="6427" max="6427" width="9.875" style="11" bestFit="1" customWidth="1"/>
    <col min="6428" max="6672" width="9" style="11"/>
    <col min="6673" max="6673" width="10.875" style="11" bestFit="1" customWidth="1"/>
    <col min="6674" max="6679" width="9" style="11" customWidth="1"/>
    <col min="6680" max="6680" width="9.875" style="11" bestFit="1" customWidth="1"/>
    <col min="6681" max="6682" width="11" style="11" bestFit="1" customWidth="1"/>
    <col min="6683" max="6683" width="9.875" style="11" bestFit="1" customWidth="1"/>
    <col min="6684" max="6928" width="9" style="11"/>
    <col min="6929" max="6929" width="10.875" style="11" bestFit="1" customWidth="1"/>
    <col min="6930" max="6935" width="9" style="11" customWidth="1"/>
    <col min="6936" max="6936" width="9.875" style="11" bestFit="1" customWidth="1"/>
    <col min="6937" max="6938" width="11" style="11" bestFit="1" customWidth="1"/>
    <col min="6939" max="6939" width="9.875" style="11" bestFit="1" customWidth="1"/>
    <col min="6940" max="7184" width="9" style="11"/>
    <col min="7185" max="7185" width="10.875" style="11" bestFit="1" customWidth="1"/>
    <col min="7186" max="7191" width="9" style="11" customWidth="1"/>
    <col min="7192" max="7192" width="9.875" style="11" bestFit="1" customWidth="1"/>
    <col min="7193" max="7194" width="11" style="11" bestFit="1" customWidth="1"/>
    <col min="7195" max="7195" width="9.875" style="11" bestFit="1" customWidth="1"/>
    <col min="7196" max="7440" width="9" style="11"/>
    <col min="7441" max="7441" width="10.875" style="11" bestFit="1" customWidth="1"/>
    <col min="7442" max="7447" width="9" style="11" customWidth="1"/>
    <col min="7448" max="7448" width="9.875" style="11" bestFit="1" customWidth="1"/>
    <col min="7449" max="7450" width="11" style="11" bestFit="1" customWidth="1"/>
    <col min="7451" max="7451" width="9.875" style="11" bestFit="1" customWidth="1"/>
    <col min="7452" max="7696" width="9" style="11"/>
    <col min="7697" max="7697" width="10.875" style="11" bestFit="1" customWidth="1"/>
    <col min="7698" max="7703" width="9" style="11" customWidth="1"/>
    <col min="7704" max="7704" width="9.875" style="11" bestFit="1" customWidth="1"/>
    <col min="7705" max="7706" width="11" style="11" bestFit="1" customWidth="1"/>
    <col min="7707" max="7707" width="9.875" style="11" bestFit="1" customWidth="1"/>
    <col min="7708" max="7952" width="9" style="11"/>
    <col min="7953" max="7953" width="10.875" style="11" bestFit="1" customWidth="1"/>
    <col min="7954" max="7959" width="9" style="11" customWidth="1"/>
    <col min="7960" max="7960" width="9.875" style="11" bestFit="1" customWidth="1"/>
    <col min="7961" max="7962" width="11" style="11" bestFit="1" customWidth="1"/>
    <col min="7963" max="7963" width="9.875" style="11" bestFit="1" customWidth="1"/>
    <col min="7964" max="8208" width="9" style="11"/>
    <col min="8209" max="8209" width="10.875" style="11" bestFit="1" customWidth="1"/>
    <col min="8210" max="8215" width="9" style="11" customWidth="1"/>
    <col min="8216" max="8216" width="9.875" style="11" bestFit="1" customWidth="1"/>
    <col min="8217" max="8218" width="11" style="11" bestFit="1" customWidth="1"/>
    <col min="8219" max="8219" width="9.875" style="11" bestFit="1" customWidth="1"/>
    <col min="8220" max="8464" width="9" style="11"/>
    <col min="8465" max="8465" width="10.875" style="11" bestFit="1" customWidth="1"/>
    <col min="8466" max="8471" width="9" style="11" customWidth="1"/>
    <col min="8472" max="8472" width="9.875" style="11" bestFit="1" customWidth="1"/>
    <col min="8473" max="8474" width="11" style="11" bestFit="1" customWidth="1"/>
    <col min="8475" max="8475" width="9.875" style="11" bestFit="1" customWidth="1"/>
    <col min="8476" max="8720" width="9" style="11"/>
    <col min="8721" max="8721" width="10.875" style="11" bestFit="1" customWidth="1"/>
    <col min="8722" max="8727" width="9" style="11" customWidth="1"/>
    <col min="8728" max="8728" width="9.875" style="11" bestFit="1" customWidth="1"/>
    <col min="8729" max="8730" width="11" style="11" bestFit="1" customWidth="1"/>
    <col min="8731" max="8731" width="9.875" style="11" bestFit="1" customWidth="1"/>
    <col min="8732" max="8976" width="9" style="11"/>
    <col min="8977" max="8977" width="10.875" style="11" bestFit="1" customWidth="1"/>
    <col min="8978" max="8983" width="9" style="11" customWidth="1"/>
    <col min="8984" max="8984" width="9.875" style="11" bestFit="1" customWidth="1"/>
    <col min="8985" max="8986" width="11" style="11" bestFit="1" customWidth="1"/>
    <col min="8987" max="8987" width="9.875" style="11" bestFit="1" customWidth="1"/>
    <col min="8988" max="9232" width="9" style="11"/>
    <col min="9233" max="9233" width="10.875" style="11" bestFit="1" customWidth="1"/>
    <col min="9234" max="9239" width="9" style="11" customWidth="1"/>
    <col min="9240" max="9240" width="9.875" style="11" bestFit="1" customWidth="1"/>
    <col min="9241" max="9242" width="11" style="11" bestFit="1" customWidth="1"/>
    <col min="9243" max="9243" width="9.875" style="11" bestFit="1" customWidth="1"/>
    <col min="9244" max="9488" width="9" style="11"/>
    <col min="9489" max="9489" width="10.875" style="11" bestFit="1" customWidth="1"/>
    <col min="9490" max="9495" width="9" style="11" customWidth="1"/>
    <col min="9496" max="9496" width="9.875" style="11" bestFit="1" customWidth="1"/>
    <col min="9497" max="9498" width="11" style="11" bestFit="1" customWidth="1"/>
    <col min="9499" max="9499" width="9.875" style="11" bestFit="1" customWidth="1"/>
    <col min="9500" max="9744" width="9" style="11"/>
    <col min="9745" max="9745" width="10.875" style="11" bestFit="1" customWidth="1"/>
    <col min="9746" max="9751" width="9" style="11" customWidth="1"/>
    <col min="9752" max="9752" width="9.875" style="11" bestFit="1" customWidth="1"/>
    <col min="9753" max="9754" width="11" style="11" bestFit="1" customWidth="1"/>
    <col min="9755" max="9755" width="9.875" style="11" bestFit="1" customWidth="1"/>
    <col min="9756" max="10000" width="9" style="11"/>
    <col min="10001" max="10001" width="10.875" style="11" bestFit="1" customWidth="1"/>
    <col min="10002" max="10007" width="9" style="11" customWidth="1"/>
    <col min="10008" max="10008" width="9.875" style="11" bestFit="1" customWidth="1"/>
    <col min="10009" max="10010" width="11" style="11" bestFit="1" customWidth="1"/>
    <col min="10011" max="10011" width="9.875" style="11" bestFit="1" customWidth="1"/>
    <col min="10012" max="10256" width="9" style="11"/>
    <col min="10257" max="10257" width="10.875" style="11" bestFit="1" customWidth="1"/>
    <col min="10258" max="10263" width="9" style="11" customWidth="1"/>
    <col min="10264" max="10264" width="9.875" style="11" bestFit="1" customWidth="1"/>
    <col min="10265" max="10266" width="11" style="11" bestFit="1" customWidth="1"/>
    <col min="10267" max="10267" width="9.875" style="11" bestFit="1" customWidth="1"/>
    <col min="10268" max="10512" width="9" style="11"/>
    <col min="10513" max="10513" width="10.875" style="11" bestFit="1" customWidth="1"/>
    <col min="10514" max="10519" width="9" style="11" customWidth="1"/>
    <col min="10520" max="10520" width="9.875" style="11" bestFit="1" customWidth="1"/>
    <col min="10521" max="10522" width="11" style="11" bestFit="1" customWidth="1"/>
    <col min="10523" max="10523" width="9.875" style="11" bestFit="1" customWidth="1"/>
    <col min="10524" max="10768" width="9" style="11"/>
    <col min="10769" max="10769" width="10.875" style="11" bestFit="1" customWidth="1"/>
    <col min="10770" max="10775" width="9" style="11" customWidth="1"/>
    <col min="10776" max="10776" width="9.875" style="11" bestFit="1" customWidth="1"/>
    <col min="10777" max="10778" width="11" style="11" bestFit="1" customWidth="1"/>
    <col min="10779" max="10779" width="9.875" style="11" bestFit="1" customWidth="1"/>
    <col min="10780" max="11024" width="9" style="11"/>
    <col min="11025" max="11025" width="10.875" style="11" bestFit="1" customWidth="1"/>
    <col min="11026" max="11031" width="9" style="11" customWidth="1"/>
    <col min="11032" max="11032" width="9.875" style="11" bestFit="1" customWidth="1"/>
    <col min="11033" max="11034" width="11" style="11" bestFit="1" customWidth="1"/>
    <col min="11035" max="11035" width="9.875" style="11" bestFit="1" customWidth="1"/>
    <col min="11036" max="11280" width="9" style="11"/>
    <col min="11281" max="11281" width="10.875" style="11" bestFit="1" customWidth="1"/>
    <col min="11282" max="11287" width="9" style="11" customWidth="1"/>
    <col min="11288" max="11288" width="9.875" style="11" bestFit="1" customWidth="1"/>
    <col min="11289" max="11290" width="11" style="11" bestFit="1" customWidth="1"/>
    <col min="11291" max="11291" width="9.875" style="11" bestFit="1" customWidth="1"/>
    <col min="11292" max="11536" width="9" style="11"/>
    <col min="11537" max="11537" width="10.875" style="11" bestFit="1" customWidth="1"/>
    <col min="11538" max="11543" width="9" style="11" customWidth="1"/>
    <col min="11544" max="11544" width="9.875" style="11" bestFit="1" customWidth="1"/>
    <col min="11545" max="11546" width="11" style="11" bestFit="1" customWidth="1"/>
    <col min="11547" max="11547" width="9.875" style="11" bestFit="1" customWidth="1"/>
    <col min="11548" max="11792" width="9" style="11"/>
    <col min="11793" max="11793" width="10.875" style="11" bestFit="1" customWidth="1"/>
    <col min="11794" max="11799" width="9" style="11" customWidth="1"/>
    <col min="11800" max="11800" width="9.875" style="11" bestFit="1" customWidth="1"/>
    <col min="11801" max="11802" width="11" style="11" bestFit="1" customWidth="1"/>
    <col min="11803" max="11803" width="9.875" style="11" bestFit="1" customWidth="1"/>
    <col min="11804" max="12048" width="9" style="11"/>
    <col min="12049" max="12049" width="10.875" style="11" bestFit="1" customWidth="1"/>
    <col min="12050" max="12055" width="9" style="11" customWidth="1"/>
    <col min="12056" max="12056" width="9.875" style="11" bestFit="1" customWidth="1"/>
    <col min="12057" max="12058" width="11" style="11" bestFit="1" customWidth="1"/>
    <col min="12059" max="12059" width="9.875" style="11" bestFit="1" customWidth="1"/>
    <col min="12060" max="12304" width="9" style="11"/>
    <col min="12305" max="12305" width="10.875" style="11" bestFit="1" customWidth="1"/>
    <col min="12306" max="12311" width="9" style="11" customWidth="1"/>
    <col min="12312" max="12312" width="9.875" style="11" bestFit="1" customWidth="1"/>
    <col min="12313" max="12314" width="11" style="11" bestFit="1" customWidth="1"/>
    <col min="12315" max="12315" width="9.875" style="11" bestFit="1" customWidth="1"/>
    <col min="12316" max="12560" width="9" style="11"/>
    <col min="12561" max="12561" width="10.875" style="11" bestFit="1" customWidth="1"/>
    <col min="12562" max="12567" width="9" style="11" customWidth="1"/>
    <col min="12568" max="12568" width="9.875" style="11" bestFit="1" customWidth="1"/>
    <col min="12569" max="12570" width="11" style="11" bestFit="1" customWidth="1"/>
    <col min="12571" max="12571" width="9.875" style="11" bestFit="1" customWidth="1"/>
    <col min="12572" max="12816" width="9" style="11"/>
    <col min="12817" max="12817" width="10.875" style="11" bestFit="1" customWidth="1"/>
    <col min="12818" max="12823" width="9" style="11" customWidth="1"/>
    <col min="12824" max="12824" width="9.875" style="11" bestFit="1" customWidth="1"/>
    <col min="12825" max="12826" width="11" style="11" bestFit="1" customWidth="1"/>
    <col min="12827" max="12827" width="9.875" style="11" bestFit="1" customWidth="1"/>
    <col min="12828" max="13072" width="9" style="11"/>
    <col min="13073" max="13073" width="10.875" style="11" bestFit="1" customWidth="1"/>
    <col min="13074" max="13079" width="9" style="11" customWidth="1"/>
    <col min="13080" max="13080" width="9.875" style="11" bestFit="1" customWidth="1"/>
    <col min="13081" max="13082" width="11" style="11" bestFit="1" customWidth="1"/>
    <col min="13083" max="13083" width="9.875" style="11" bestFit="1" customWidth="1"/>
    <col min="13084" max="13328" width="9" style="11"/>
    <col min="13329" max="13329" width="10.875" style="11" bestFit="1" customWidth="1"/>
    <col min="13330" max="13335" width="9" style="11" customWidth="1"/>
    <col min="13336" max="13336" width="9.875" style="11" bestFit="1" customWidth="1"/>
    <col min="13337" max="13338" width="11" style="11" bestFit="1" customWidth="1"/>
    <col min="13339" max="13339" width="9.875" style="11" bestFit="1" customWidth="1"/>
    <col min="13340" max="13584" width="9" style="11"/>
    <col min="13585" max="13585" width="10.875" style="11" bestFit="1" customWidth="1"/>
    <col min="13586" max="13591" width="9" style="11" customWidth="1"/>
    <col min="13592" max="13592" width="9.875" style="11" bestFit="1" customWidth="1"/>
    <col min="13593" max="13594" width="11" style="11" bestFit="1" customWidth="1"/>
    <col min="13595" max="13595" width="9.875" style="11" bestFit="1" customWidth="1"/>
    <col min="13596" max="13840" width="9" style="11"/>
    <col min="13841" max="13841" width="10.875" style="11" bestFit="1" customWidth="1"/>
    <col min="13842" max="13847" width="9" style="11" customWidth="1"/>
    <col min="13848" max="13848" width="9.875" style="11" bestFit="1" customWidth="1"/>
    <col min="13849" max="13850" width="11" style="11" bestFit="1" customWidth="1"/>
    <col min="13851" max="13851" width="9.875" style="11" bestFit="1" customWidth="1"/>
    <col min="13852" max="14096" width="9" style="11"/>
    <col min="14097" max="14097" width="10.875" style="11" bestFit="1" customWidth="1"/>
    <col min="14098" max="14103" width="9" style="11" customWidth="1"/>
    <col min="14104" max="14104" width="9.875" style="11" bestFit="1" customWidth="1"/>
    <col min="14105" max="14106" width="11" style="11" bestFit="1" customWidth="1"/>
    <col min="14107" max="14107" width="9.875" style="11" bestFit="1" customWidth="1"/>
    <col min="14108" max="14352" width="9" style="11"/>
    <col min="14353" max="14353" width="10.875" style="11" bestFit="1" customWidth="1"/>
    <col min="14354" max="14359" width="9" style="11" customWidth="1"/>
    <col min="14360" max="14360" width="9.875" style="11" bestFit="1" customWidth="1"/>
    <col min="14361" max="14362" width="11" style="11" bestFit="1" customWidth="1"/>
    <col min="14363" max="14363" width="9.875" style="11" bestFit="1" customWidth="1"/>
    <col min="14364" max="14608" width="9" style="11"/>
    <col min="14609" max="14609" width="10.875" style="11" bestFit="1" customWidth="1"/>
    <col min="14610" max="14615" width="9" style="11" customWidth="1"/>
    <col min="14616" max="14616" width="9.875" style="11" bestFit="1" customWidth="1"/>
    <col min="14617" max="14618" width="11" style="11" bestFit="1" customWidth="1"/>
    <col min="14619" max="14619" width="9.875" style="11" bestFit="1" customWidth="1"/>
    <col min="14620" max="14864" width="9" style="11"/>
    <col min="14865" max="14865" width="10.875" style="11" bestFit="1" customWidth="1"/>
    <col min="14866" max="14871" width="9" style="11" customWidth="1"/>
    <col min="14872" max="14872" width="9.875" style="11" bestFit="1" customWidth="1"/>
    <col min="14873" max="14874" width="11" style="11" bestFit="1" customWidth="1"/>
    <col min="14875" max="14875" width="9.875" style="11" bestFit="1" customWidth="1"/>
    <col min="14876" max="15120" width="9" style="11"/>
    <col min="15121" max="15121" width="10.875" style="11" bestFit="1" customWidth="1"/>
    <col min="15122" max="15127" width="9" style="11" customWidth="1"/>
    <col min="15128" max="15128" width="9.875" style="11" bestFit="1" customWidth="1"/>
    <col min="15129" max="15130" width="11" style="11" bestFit="1" customWidth="1"/>
    <col min="15131" max="15131" width="9.875" style="11" bestFit="1" customWidth="1"/>
    <col min="15132" max="15376" width="9" style="11"/>
    <col min="15377" max="15377" width="10.875" style="11" bestFit="1" customWidth="1"/>
    <col min="15378" max="15383" width="9" style="11" customWidth="1"/>
    <col min="15384" max="15384" width="9.875" style="11" bestFit="1" customWidth="1"/>
    <col min="15385" max="15386" width="11" style="11" bestFit="1" customWidth="1"/>
    <col min="15387" max="15387" width="9.875" style="11" bestFit="1" customWidth="1"/>
    <col min="15388" max="15632" width="9" style="11"/>
    <col min="15633" max="15633" width="10.875" style="11" bestFit="1" customWidth="1"/>
    <col min="15634" max="15639" width="9" style="11" customWidth="1"/>
    <col min="15640" max="15640" width="9.875" style="11" bestFit="1" customWidth="1"/>
    <col min="15641" max="15642" width="11" style="11" bestFit="1" customWidth="1"/>
    <col min="15643" max="15643" width="9.875" style="11" bestFit="1" customWidth="1"/>
    <col min="15644" max="15888" width="9" style="11"/>
    <col min="15889" max="15889" width="10.875" style="11" bestFit="1" customWidth="1"/>
    <col min="15890" max="15895" width="9" style="11" customWidth="1"/>
    <col min="15896" max="15896" width="9.875" style="11" bestFit="1" customWidth="1"/>
    <col min="15897" max="15898" width="11" style="11" bestFit="1" customWidth="1"/>
    <col min="15899" max="15899" width="9.875" style="11" bestFit="1" customWidth="1"/>
    <col min="15900" max="16144" width="9" style="11"/>
    <col min="16145" max="16145" width="10.875" style="11" bestFit="1" customWidth="1"/>
    <col min="16146" max="16151" width="9" style="11" customWidth="1"/>
    <col min="16152" max="16152" width="9.875" style="11" bestFit="1" customWidth="1"/>
    <col min="16153" max="16154" width="11" style="11" bestFit="1" customWidth="1"/>
    <col min="16155" max="16155" width="9.875" style="11" bestFit="1" customWidth="1"/>
    <col min="16156" max="16384" width="9" style="11"/>
  </cols>
  <sheetData>
    <row r="1" spans="1:43" x14ac:dyDescent="0.15">
      <c r="A1" s="11" t="s">
        <v>92</v>
      </c>
    </row>
    <row r="2" spans="1:43" x14ac:dyDescent="0.15">
      <c r="A2" s="13" t="s">
        <v>65</v>
      </c>
      <c r="B2" s="11" t="s">
        <v>61</v>
      </c>
      <c r="C2" s="11" t="s">
        <v>62</v>
      </c>
      <c r="D2" s="11" t="s">
        <v>63</v>
      </c>
      <c r="E2" s="11" t="s">
        <v>64</v>
      </c>
      <c r="F2" s="14" t="s">
        <v>78</v>
      </c>
      <c r="G2" s="14" t="s">
        <v>60</v>
      </c>
      <c r="H2" s="14" t="s">
        <v>79</v>
      </c>
      <c r="I2" s="11" t="s">
        <v>84</v>
      </c>
      <c r="J2" s="14" t="s">
        <v>85</v>
      </c>
      <c r="K2" s="13"/>
      <c r="L2" s="13" t="s">
        <v>65</v>
      </c>
      <c r="M2" s="11" t="s">
        <v>66</v>
      </c>
      <c r="N2" s="11" t="s">
        <v>67</v>
      </c>
      <c r="O2" s="11" t="s">
        <v>68</v>
      </c>
      <c r="P2" s="11" t="s">
        <v>69</v>
      </c>
      <c r="Q2" s="14" t="s">
        <v>78</v>
      </c>
      <c r="R2" s="14" t="s">
        <v>60</v>
      </c>
      <c r="S2" s="14" t="s">
        <v>79</v>
      </c>
      <c r="T2" s="11" t="s">
        <v>84</v>
      </c>
      <c r="U2" s="14" t="s">
        <v>85</v>
      </c>
      <c r="W2" s="13" t="s">
        <v>65</v>
      </c>
      <c r="X2" s="11" t="s">
        <v>91</v>
      </c>
      <c r="Y2" s="11" t="s">
        <v>71</v>
      </c>
      <c r="Z2" s="11" t="s">
        <v>72</v>
      </c>
      <c r="AA2" s="11" t="s">
        <v>73</v>
      </c>
      <c r="AB2" s="14" t="s">
        <v>78</v>
      </c>
      <c r="AC2" s="14" t="s">
        <v>60</v>
      </c>
      <c r="AD2" s="14" t="s">
        <v>79</v>
      </c>
      <c r="AE2" s="11" t="s">
        <v>84</v>
      </c>
      <c r="AF2" s="14" t="s">
        <v>85</v>
      </c>
      <c r="AH2" s="13" t="s">
        <v>65</v>
      </c>
      <c r="AI2" s="11" t="s">
        <v>74</v>
      </c>
      <c r="AJ2" s="11" t="s">
        <v>75</v>
      </c>
      <c r="AK2" s="11" t="s">
        <v>76</v>
      </c>
      <c r="AL2" s="11" t="s">
        <v>77</v>
      </c>
      <c r="AM2" s="14" t="s">
        <v>78</v>
      </c>
      <c r="AN2" s="14" t="s">
        <v>60</v>
      </c>
      <c r="AO2" s="14" t="s">
        <v>79</v>
      </c>
      <c r="AP2" s="11" t="s">
        <v>84</v>
      </c>
      <c r="AQ2" s="14" t="s">
        <v>85</v>
      </c>
    </row>
    <row r="3" spans="1:43" x14ac:dyDescent="0.15">
      <c r="A3" s="11">
        <v>1</v>
      </c>
      <c r="B3" s="12">
        <v>2.1</v>
      </c>
      <c r="C3" s="12">
        <v>30</v>
      </c>
      <c r="D3" s="12">
        <v>13.6</v>
      </c>
      <c r="E3" s="12">
        <v>3.2</v>
      </c>
      <c r="F3" s="11">
        <f>(C3-B3)*60/2</f>
        <v>837</v>
      </c>
      <c r="G3" s="11">
        <f>((C3-B3)+(D3-B3))*60/2</f>
        <v>1182</v>
      </c>
      <c r="H3" s="11">
        <f>(E3-B3)*600/2</f>
        <v>330</v>
      </c>
      <c r="I3" s="11">
        <f>SUM(F3:G3)</f>
        <v>2019</v>
      </c>
      <c r="J3" s="11">
        <f>SUM(F3:H3)</f>
        <v>2349</v>
      </c>
      <c r="L3" s="11">
        <v>1</v>
      </c>
      <c r="M3" s="12">
        <v>2.2999999999999998</v>
      </c>
      <c r="N3" s="12">
        <v>53.4</v>
      </c>
      <c r="O3" s="12">
        <v>33.9</v>
      </c>
      <c r="P3" s="12">
        <v>3.2</v>
      </c>
      <c r="Q3" s="11">
        <f>(N3-M3)*60/2</f>
        <v>1533</v>
      </c>
      <c r="R3" s="11">
        <f>((N3-M3)+(O3-M3))*60/2</f>
        <v>2481</v>
      </c>
      <c r="S3" s="11">
        <f>(P3-M3)*600/2</f>
        <v>270.00000000000011</v>
      </c>
      <c r="T3" s="11">
        <f>SUM(Q3:S3)</f>
        <v>4284</v>
      </c>
      <c r="U3" s="11">
        <f>SUM(R3:S3)</f>
        <v>2751</v>
      </c>
      <c r="W3" s="11">
        <v>1</v>
      </c>
      <c r="X3" s="28">
        <v>2.5</v>
      </c>
      <c r="Y3" s="28">
        <v>26.3</v>
      </c>
      <c r="Z3" s="28">
        <v>14.9</v>
      </c>
      <c r="AA3" s="28">
        <v>2.8</v>
      </c>
      <c r="AB3" s="11">
        <f>(Y3-X3)*60/2</f>
        <v>714</v>
      </c>
      <c r="AC3" s="11">
        <f>((Y3-X3)+(Z3-X3))*60/2</f>
        <v>1086</v>
      </c>
      <c r="AD3" s="11">
        <f>(AA3-X3)*600/2</f>
        <v>89.999999999999943</v>
      </c>
      <c r="AE3" s="11">
        <f>SUM(AB3:AC3)</f>
        <v>1800</v>
      </c>
      <c r="AF3" s="11">
        <f>SUM(AB3:AD3)</f>
        <v>1890</v>
      </c>
      <c r="AH3" s="11">
        <v>1</v>
      </c>
      <c r="AI3" s="12">
        <v>3.9</v>
      </c>
      <c r="AJ3" s="12">
        <v>23.8</v>
      </c>
      <c r="AK3" s="12">
        <v>20.3</v>
      </c>
      <c r="AL3" s="12">
        <v>3.2</v>
      </c>
      <c r="AM3" s="11">
        <f>(AJ3-AI3)*60/2</f>
        <v>597.00000000000011</v>
      </c>
      <c r="AN3" s="11">
        <f>((AJ3-AI3)+(AK3-AI3))*60/2</f>
        <v>1089.0000000000002</v>
      </c>
      <c r="AO3" s="11">
        <f>(AL3-AI3)*600/2</f>
        <v>-209.99999999999991</v>
      </c>
      <c r="AP3" s="11">
        <f>SUM(AM3:AN3)</f>
        <v>1686.0000000000005</v>
      </c>
      <c r="AQ3" s="11">
        <f>SUM(AM3:AN3)</f>
        <v>1686.0000000000005</v>
      </c>
    </row>
    <row r="4" spans="1:43" x14ac:dyDescent="0.15">
      <c r="A4" s="11">
        <v>2</v>
      </c>
      <c r="B4" s="12">
        <v>2.2999999999999998</v>
      </c>
      <c r="C4" s="12">
        <v>46.8</v>
      </c>
      <c r="D4" s="12">
        <v>76</v>
      </c>
      <c r="E4" s="12">
        <v>7.5</v>
      </c>
      <c r="F4" s="11">
        <f t="shared" ref="F4:F7" si="0">(C4-B4)*60/2</f>
        <v>1335</v>
      </c>
      <c r="G4" s="11">
        <f t="shared" ref="G4:G7" si="1">((C4-B4)+(D4-B4))*60/2</f>
        <v>3546</v>
      </c>
      <c r="H4" s="11">
        <f t="shared" ref="H4:H7" si="2">(E4-B4)*600/2</f>
        <v>1560</v>
      </c>
      <c r="I4" s="11">
        <f t="shared" ref="I4:I7" si="3">SUM(F4:G4)</f>
        <v>4881</v>
      </c>
      <c r="J4" s="11">
        <f>SUM(F4:H4)</f>
        <v>6441</v>
      </c>
      <c r="L4" s="11">
        <v>2</v>
      </c>
      <c r="M4" s="12">
        <v>3.6</v>
      </c>
      <c r="N4" s="12">
        <v>39.9</v>
      </c>
      <c r="O4" s="12">
        <v>164.2</v>
      </c>
      <c r="P4" s="12">
        <v>3.6</v>
      </c>
      <c r="Q4" s="11">
        <f t="shared" ref="Q4:Q7" si="4">(N4-M4)*60/2</f>
        <v>1089</v>
      </c>
      <c r="R4" s="11">
        <f t="shared" ref="R4:R7" si="5">((N4-M4)+(O4-M4))*60/2</f>
        <v>5906.9999999999991</v>
      </c>
      <c r="S4" s="11">
        <f t="shared" ref="S4:S7" si="6">(P4-M4)*600/2</f>
        <v>0</v>
      </c>
      <c r="T4" s="11">
        <f>SUM(Q4:S4)</f>
        <v>6995.9999999999991</v>
      </c>
      <c r="U4" s="11">
        <f t="shared" ref="U4:U7" si="7">SUM(R4:S4)</f>
        <v>5906.9999999999991</v>
      </c>
      <c r="W4" s="11">
        <v>2</v>
      </c>
      <c r="X4" s="28">
        <v>18.5</v>
      </c>
      <c r="Y4" s="28">
        <v>52.3</v>
      </c>
      <c r="Z4" s="28">
        <v>62.5</v>
      </c>
      <c r="AA4" s="28">
        <v>7.4</v>
      </c>
      <c r="AB4" s="11">
        <f t="shared" ref="AB4:AB7" si="8">(Y4-X4)*60/2</f>
        <v>1013.9999999999999</v>
      </c>
      <c r="AC4" s="11">
        <f t="shared" ref="AC4:AC7" si="9">((Y4-X4)+(Z4-X4))*60/2</f>
        <v>2334</v>
      </c>
      <c r="AD4" s="11">
        <f t="shared" ref="AD4:AD7" si="10">(AA4-X4)*600/2</f>
        <v>-3330</v>
      </c>
      <c r="AE4" s="11">
        <f>SUM(AB4:AC4)</f>
        <v>3348</v>
      </c>
      <c r="AF4" s="11">
        <f>SUM(AB4:AC4)</f>
        <v>3348</v>
      </c>
      <c r="AH4" s="11">
        <v>2</v>
      </c>
      <c r="AI4" s="12">
        <v>2.8</v>
      </c>
      <c r="AJ4" s="12">
        <v>37.1</v>
      </c>
      <c r="AK4" s="12">
        <v>33.700000000000003</v>
      </c>
      <c r="AL4" s="12">
        <v>5.4</v>
      </c>
      <c r="AM4" s="11">
        <f t="shared" ref="AM4:AM7" si="11">(AJ4-AI4)*60/2</f>
        <v>1029.0000000000002</v>
      </c>
      <c r="AN4" s="11">
        <f t="shared" ref="AN4:AN7" si="12">((AJ4-AI4)+(AK4-AI4))*60/2</f>
        <v>1956</v>
      </c>
      <c r="AO4" s="11">
        <f t="shared" ref="AO4:AO7" si="13">(AL4-AI4)*600/2</f>
        <v>780.00000000000011</v>
      </c>
      <c r="AP4" s="11">
        <f t="shared" ref="AP4:AP7" si="14">SUM(AM4:AN4)</f>
        <v>2985</v>
      </c>
      <c r="AQ4" s="11">
        <f>SUM(AM4:AO4)</f>
        <v>3765</v>
      </c>
    </row>
    <row r="5" spans="1:43" x14ac:dyDescent="0.15">
      <c r="A5" s="11">
        <v>3</v>
      </c>
      <c r="B5" s="12">
        <v>16.899999999999999</v>
      </c>
      <c r="C5" s="12">
        <v>64</v>
      </c>
      <c r="D5" s="12">
        <v>46.7</v>
      </c>
      <c r="E5" s="12">
        <v>10.199999999999999</v>
      </c>
      <c r="F5" s="11">
        <f t="shared" si="0"/>
        <v>1413</v>
      </c>
      <c r="G5" s="11">
        <f t="shared" si="1"/>
        <v>2307</v>
      </c>
      <c r="H5" s="11">
        <f t="shared" si="2"/>
        <v>-2009.9999999999998</v>
      </c>
      <c r="I5" s="11">
        <f t="shared" si="3"/>
        <v>3720</v>
      </c>
      <c r="J5" s="11">
        <f>SUM(F5:G5)</f>
        <v>3720</v>
      </c>
      <c r="L5" s="11">
        <v>3</v>
      </c>
      <c r="M5" s="12">
        <v>6.7</v>
      </c>
      <c r="N5" s="12">
        <v>148.9</v>
      </c>
      <c r="O5" s="12">
        <v>116.3</v>
      </c>
      <c r="P5" s="12">
        <v>4.8</v>
      </c>
      <c r="Q5" s="11">
        <f t="shared" si="4"/>
        <v>4266.0000000000009</v>
      </c>
      <c r="R5" s="11">
        <f t="shared" si="5"/>
        <v>7554</v>
      </c>
      <c r="S5" s="11">
        <f t="shared" si="6"/>
        <v>-570.00000000000011</v>
      </c>
      <c r="T5" s="11">
        <f>SUM(Q5:R5)</f>
        <v>11820</v>
      </c>
      <c r="U5" s="11">
        <f t="shared" si="7"/>
        <v>6984</v>
      </c>
      <c r="W5" s="11">
        <v>3</v>
      </c>
      <c r="X5" s="28">
        <v>21.2</v>
      </c>
      <c r="Y5" s="28">
        <v>54.1</v>
      </c>
      <c r="Z5" s="28">
        <v>31</v>
      </c>
      <c r="AA5" s="28">
        <v>4.4000000000000004</v>
      </c>
      <c r="AB5" s="11">
        <f t="shared" si="8"/>
        <v>987.00000000000023</v>
      </c>
      <c r="AC5" s="11">
        <f t="shared" si="9"/>
        <v>1281</v>
      </c>
      <c r="AD5" s="11">
        <f t="shared" si="10"/>
        <v>-5039.9999999999991</v>
      </c>
      <c r="AE5" s="11">
        <f>SUM(AB5:AC5)</f>
        <v>2268</v>
      </c>
      <c r="AF5" s="11">
        <f>SUM(AB5:AC5)</f>
        <v>2268</v>
      </c>
      <c r="AH5" s="11">
        <v>3</v>
      </c>
      <c r="AI5" s="12">
        <v>11.3</v>
      </c>
      <c r="AJ5" s="12">
        <v>114</v>
      </c>
      <c r="AK5" s="12">
        <v>96</v>
      </c>
      <c r="AL5" s="12">
        <v>5.3</v>
      </c>
      <c r="AM5" s="11">
        <f t="shared" si="11"/>
        <v>3081</v>
      </c>
      <c r="AN5" s="11">
        <f t="shared" si="12"/>
        <v>5622</v>
      </c>
      <c r="AO5" s="11">
        <f t="shared" si="13"/>
        <v>-1800.0000000000002</v>
      </c>
      <c r="AP5" s="11">
        <f t="shared" si="14"/>
        <v>8703</v>
      </c>
      <c r="AQ5" s="11">
        <f>SUM(AM5:AN5)</f>
        <v>8703</v>
      </c>
    </row>
    <row r="6" spans="1:43" x14ac:dyDescent="0.15">
      <c r="A6" s="11">
        <v>4</v>
      </c>
      <c r="B6" s="12">
        <v>3.2</v>
      </c>
      <c r="C6" s="12">
        <v>51.5</v>
      </c>
      <c r="D6" s="12">
        <v>39.1</v>
      </c>
      <c r="E6" s="12">
        <v>4.8</v>
      </c>
      <c r="F6" s="11">
        <f t="shared" si="0"/>
        <v>1449</v>
      </c>
      <c r="G6" s="11">
        <f t="shared" si="1"/>
        <v>2525.9999999999995</v>
      </c>
      <c r="H6" s="11">
        <f t="shared" si="2"/>
        <v>479.99999999999989</v>
      </c>
      <c r="I6" s="11">
        <f t="shared" si="3"/>
        <v>3974.9999999999995</v>
      </c>
      <c r="J6" s="11">
        <f>SUM(F6:H6)</f>
        <v>4454.9999999999991</v>
      </c>
      <c r="L6" s="11">
        <v>4</v>
      </c>
      <c r="M6" s="12">
        <v>2.9</v>
      </c>
      <c r="N6" s="12">
        <v>77.8</v>
      </c>
      <c r="O6" s="12">
        <v>61.3</v>
      </c>
      <c r="P6" s="12">
        <v>5.5</v>
      </c>
      <c r="Q6" s="11">
        <f t="shared" si="4"/>
        <v>2246.9999999999995</v>
      </c>
      <c r="R6" s="11">
        <f t="shared" si="5"/>
        <v>3998.9999999999995</v>
      </c>
      <c r="S6" s="11">
        <f t="shared" si="6"/>
        <v>780</v>
      </c>
      <c r="T6" s="11">
        <f>SUM(Q6:S6)</f>
        <v>7025.9999999999991</v>
      </c>
      <c r="U6" s="11">
        <f t="shared" si="7"/>
        <v>4779</v>
      </c>
      <c r="W6" s="11">
        <v>4</v>
      </c>
      <c r="X6" s="28">
        <v>1.7</v>
      </c>
      <c r="Y6" s="28">
        <v>32.1</v>
      </c>
      <c r="Z6" s="28">
        <v>35</v>
      </c>
      <c r="AA6" s="28">
        <v>2.9</v>
      </c>
      <c r="AB6" s="11">
        <f t="shared" si="8"/>
        <v>912.00000000000011</v>
      </c>
      <c r="AC6" s="11">
        <f t="shared" si="9"/>
        <v>1911</v>
      </c>
      <c r="AD6" s="11">
        <f t="shared" si="10"/>
        <v>360</v>
      </c>
      <c r="AE6" s="11">
        <f>SUM(AB6:AC6)</f>
        <v>2823</v>
      </c>
      <c r="AF6" s="11">
        <f>SUM(AB6:AD6)</f>
        <v>3183</v>
      </c>
      <c r="AH6" s="11">
        <v>4</v>
      </c>
      <c r="AI6" s="12">
        <v>2.1</v>
      </c>
      <c r="AJ6" s="12">
        <v>42.8</v>
      </c>
      <c r="AK6" s="12">
        <v>49.2</v>
      </c>
      <c r="AL6" s="12">
        <v>2.9</v>
      </c>
      <c r="AM6" s="11">
        <f t="shared" si="11"/>
        <v>1220.9999999999998</v>
      </c>
      <c r="AN6" s="11">
        <f t="shared" si="12"/>
        <v>2634</v>
      </c>
      <c r="AO6" s="11">
        <f t="shared" si="13"/>
        <v>239.99999999999994</v>
      </c>
      <c r="AP6" s="11">
        <f t="shared" si="14"/>
        <v>3855</v>
      </c>
      <c r="AQ6" s="11">
        <f>SUM(AM6:AO6)</f>
        <v>4095</v>
      </c>
    </row>
    <row r="7" spans="1:43" x14ac:dyDescent="0.15">
      <c r="A7" s="11">
        <v>5</v>
      </c>
      <c r="B7" s="12">
        <v>2.9</v>
      </c>
      <c r="C7" s="12">
        <v>19.399999999999999</v>
      </c>
      <c r="D7" s="12">
        <v>10.4</v>
      </c>
      <c r="E7" s="12">
        <v>2.9</v>
      </c>
      <c r="F7" s="11">
        <f t="shared" si="0"/>
        <v>495</v>
      </c>
      <c r="G7" s="11">
        <f t="shared" si="1"/>
        <v>720</v>
      </c>
      <c r="H7" s="11">
        <f t="shared" si="2"/>
        <v>0</v>
      </c>
      <c r="I7" s="11">
        <f t="shared" si="3"/>
        <v>1215</v>
      </c>
      <c r="J7" s="11">
        <f>SUM(F7:H7)</f>
        <v>1215</v>
      </c>
      <c r="L7" s="11">
        <v>5</v>
      </c>
      <c r="M7" s="12">
        <v>1.8</v>
      </c>
      <c r="N7" s="12">
        <v>34</v>
      </c>
      <c r="O7" s="12">
        <v>18.100000000000001</v>
      </c>
      <c r="P7" s="12">
        <v>2.5</v>
      </c>
      <c r="Q7" s="11">
        <f t="shared" si="4"/>
        <v>966.00000000000011</v>
      </c>
      <c r="R7" s="11">
        <f t="shared" si="5"/>
        <v>1455</v>
      </c>
      <c r="S7" s="11">
        <f t="shared" si="6"/>
        <v>210</v>
      </c>
      <c r="T7" s="11">
        <f>SUM(Q7:S7)</f>
        <v>2631</v>
      </c>
      <c r="U7" s="11">
        <f t="shared" si="7"/>
        <v>1665</v>
      </c>
      <c r="W7" s="11">
        <v>5</v>
      </c>
      <c r="X7" s="28">
        <v>2.1</v>
      </c>
      <c r="Y7" s="28">
        <v>11.3</v>
      </c>
      <c r="Z7" s="28">
        <v>24.9</v>
      </c>
      <c r="AA7" s="28">
        <v>2.5</v>
      </c>
      <c r="AB7" s="11">
        <f t="shared" si="8"/>
        <v>276.00000000000006</v>
      </c>
      <c r="AC7" s="11">
        <f t="shared" si="9"/>
        <v>960</v>
      </c>
      <c r="AD7" s="11">
        <f t="shared" si="10"/>
        <v>119.99999999999997</v>
      </c>
      <c r="AE7" s="11">
        <f t="shared" ref="AE7" si="15">SUM(AB7:AC7)</f>
        <v>1236</v>
      </c>
      <c r="AF7" s="11">
        <f>SUM(AB7:AD7)</f>
        <v>1356</v>
      </c>
      <c r="AH7" s="11">
        <v>5</v>
      </c>
      <c r="AI7" s="12">
        <v>1.3</v>
      </c>
      <c r="AJ7" s="12">
        <v>36.299999999999997</v>
      </c>
      <c r="AK7" s="12">
        <v>17.600000000000001</v>
      </c>
      <c r="AL7" s="12">
        <v>2.8</v>
      </c>
      <c r="AM7" s="11">
        <f t="shared" si="11"/>
        <v>1050</v>
      </c>
      <c r="AN7" s="11">
        <f t="shared" si="12"/>
        <v>1539</v>
      </c>
      <c r="AO7" s="11">
        <f t="shared" si="13"/>
        <v>449.99999999999994</v>
      </c>
      <c r="AP7" s="11">
        <f t="shared" si="14"/>
        <v>2589</v>
      </c>
      <c r="AQ7" s="11">
        <f>SUM(AM7:AO7)</f>
        <v>3039</v>
      </c>
    </row>
    <row r="8" spans="1:43" x14ac:dyDescent="0.15">
      <c r="A8" s="13" t="s">
        <v>8</v>
      </c>
      <c r="B8" s="12">
        <f t="shared" ref="B8:J8" si="16">AVERAGE(B3:B7)</f>
        <v>5.4799999999999986</v>
      </c>
      <c r="C8" s="12">
        <f t="shared" si="16"/>
        <v>42.34</v>
      </c>
      <c r="D8" s="12">
        <f t="shared" si="16"/>
        <v>37.160000000000004</v>
      </c>
      <c r="E8" s="12">
        <f t="shared" si="16"/>
        <v>5.72</v>
      </c>
      <c r="F8" s="12">
        <f t="shared" si="16"/>
        <v>1105.8</v>
      </c>
      <c r="G8" s="12">
        <f t="shared" si="16"/>
        <v>2056.1999999999998</v>
      </c>
      <c r="H8" s="12">
        <f t="shared" si="16"/>
        <v>72.000000000000028</v>
      </c>
      <c r="I8" s="12">
        <f t="shared" si="16"/>
        <v>3162</v>
      </c>
      <c r="J8" s="12">
        <f t="shared" si="16"/>
        <v>3636</v>
      </c>
      <c r="L8" s="13" t="s">
        <v>0</v>
      </c>
      <c r="M8" s="12">
        <f t="shared" ref="M8:S8" si="17">AVERAGE(M3:M7)</f>
        <v>3.46</v>
      </c>
      <c r="N8" s="12">
        <f t="shared" si="17"/>
        <v>70.8</v>
      </c>
      <c r="O8" s="12">
        <f t="shared" si="17"/>
        <v>78.760000000000005</v>
      </c>
      <c r="P8" s="12">
        <f t="shared" si="17"/>
        <v>3.9200000000000004</v>
      </c>
      <c r="Q8" s="12">
        <f t="shared" si="17"/>
        <v>2020.2</v>
      </c>
      <c r="R8" s="12">
        <f t="shared" si="17"/>
        <v>4279.2</v>
      </c>
      <c r="S8" s="12">
        <f t="shared" si="17"/>
        <v>138</v>
      </c>
      <c r="T8" s="12">
        <f>AVERAGE(T3:T7)</f>
        <v>6551.4</v>
      </c>
      <c r="U8" s="12">
        <f>AVERAGE(U3:U7)</f>
        <v>4417.2</v>
      </c>
      <c r="W8" s="13" t="s">
        <v>0</v>
      </c>
      <c r="X8" s="28">
        <f>AVERAGE(X3:X7)</f>
        <v>9.2000000000000011</v>
      </c>
      <c r="Y8" s="28">
        <f>AVERAGE(Y3:Y7)</f>
        <v>35.22</v>
      </c>
      <c r="Z8" s="28">
        <f>AVERAGE(Z3:Z7)</f>
        <v>33.660000000000004</v>
      </c>
      <c r="AA8" s="28">
        <f>AVERAGE(AA3:AA7)</f>
        <v>4</v>
      </c>
      <c r="AB8" s="12">
        <f>AVERAGE(AB3:AB7)</f>
        <v>780.6</v>
      </c>
      <c r="AC8" s="12">
        <f t="shared" ref="AC8:AD8" si="18">AVERAGE(AC3:AC7)</f>
        <v>1514.4</v>
      </c>
      <c r="AD8" s="12">
        <f t="shared" si="18"/>
        <v>-1560</v>
      </c>
      <c r="AE8" s="12">
        <f>AVERAGE(AE3:AE7)</f>
        <v>2295</v>
      </c>
      <c r="AF8" s="12">
        <f>AVERAGE(AF3:AF7)</f>
        <v>2409</v>
      </c>
      <c r="AH8" s="13" t="s">
        <v>0</v>
      </c>
      <c r="AI8" s="12">
        <f>AVERAGE(AI3:AI7)</f>
        <v>4.28</v>
      </c>
      <c r="AJ8" s="12">
        <f>AVERAGE(AJ3:AJ7)</f>
        <v>50.8</v>
      </c>
      <c r="AK8" s="12">
        <f>AVERAGE(AK3:AK7)</f>
        <v>43.36</v>
      </c>
      <c r="AL8" s="12">
        <f>AVERAGE(AL3:AL7)</f>
        <v>3.9200000000000004</v>
      </c>
      <c r="AM8" s="12">
        <f>AVERAGE(AM3:AM7)</f>
        <v>1395.6</v>
      </c>
      <c r="AN8" s="12">
        <f t="shared" ref="AN8:AO8" si="19">AVERAGE(AN3:AN7)</f>
        <v>2568</v>
      </c>
      <c r="AO8" s="12">
        <f t="shared" si="19"/>
        <v>-108</v>
      </c>
      <c r="AP8" s="12">
        <f>AVERAGE(AP3:AP7)</f>
        <v>3963.6</v>
      </c>
      <c r="AQ8" s="12">
        <f>AVERAGE(AQ3:AQ7)</f>
        <v>4257.6000000000004</v>
      </c>
    </row>
    <row r="9" spans="1:43" x14ac:dyDescent="0.15">
      <c r="A9" s="13" t="s">
        <v>9</v>
      </c>
      <c r="B9" s="12">
        <f t="shared" ref="B9:J9" si="20">STDEV(B3:B7)</f>
        <v>6.3993749694794415</v>
      </c>
      <c r="C9" s="12">
        <f t="shared" si="20"/>
        <v>17.688075078990362</v>
      </c>
      <c r="D9" s="12">
        <f t="shared" si="20"/>
        <v>26.807144570058178</v>
      </c>
      <c r="E9" s="12">
        <f t="shared" si="20"/>
        <v>3.0979025162196439</v>
      </c>
      <c r="F9" s="12">
        <f t="shared" si="20"/>
        <v>421.31365987824313</v>
      </c>
      <c r="G9" s="12">
        <f t="shared" si="20"/>
        <v>1123.918680332345</v>
      </c>
      <c r="H9" s="12">
        <f t="shared" si="20"/>
        <v>1302.6012436659194</v>
      </c>
      <c r="I9" s="12">
        <f t="shared" si="20"/>
        <v>1502.0446065280485</v>
      </c>
      <c r="J9" s="12">
        <f t="shared" si="20"/>
        <v>2003.9618259837187</v>
      </c>
      <c r="L9" s="13" t="s">
        <v>1</v>
      </c>
      <c r="M9" s="12">
        <f t="shared" ref="M9:T9" si="21">STDEV(M3:M7)</f>
        <v>1.9320973060381812</v>
      </c>
      <c r="N9" s="12">
        <f t="shared" si="21"/>
        <v>46.798557670082104</v>
      </c>
      <c r="O9" s="12">
        <f t="shared" si="21"/>
        <v>60.63446214818763</v>
      </c>
      <c r="P9" s="12">
        <f t="shared" si="21"/>
        <v>1.2153188881935459</v>
      </c>
      <c r="Q9" s="12">
        <f t="shared" si="21"/>
        <v>1351.9329495207971</v>
      </c>
      <c r="R9" s="12">
        <f t="shared" si="21"/>
        <v>2483.0519930118257</v>
      </c>
      <c r="S9" s="12">
        <f t="shared" si="21"/>
        <v>488.64097249412072</v>
      </c>
      <c r="T9" s="12">
        <f t="shared" si="21"/>
        <v>3488.9718829477542</v>
      </c>
      <c r="U9" s="12">
        <f>STDEV(U3:U7)</f>
        <v>2196.0016393436504</v>
      </c>
      <c r="W9" s="13" t="s">
        <v>1</v>
      </c>
      <c r="X9" s="28">
        <f t="shared" ref="X9:AF9" si="22">STDEV(X3:X7)</f>
        <v>9.7729217739629934</v>
      </c>
      <c r="Y9" s="28">
        <f t="shared" si="22"/>
        <v>18.094529560063162</v>
      </c>
      <c r="Z9" s="28">
        <f t="shared" si="22"/>
        <v>17.813562249028124</v>
      </c>
      <c r="AA9" s="28">
        <f t="shared" si="22"/>
        <v>2.0383817110639511</v>
      </c>
      <c r="AB9" s="12">
        <f t="shared" si="22"/>
        <v>305.53199505125491</v>
      </c>
      <c r="AC9" s="12">
        <f t="shared" si="22"/>
        <v>586.17343849751489</v>
      </c>
      <c r="AD9" s="12">
        <f t="shared" si="22"/>
        <v>2473.5905077437533</v>
      </c>
      <c r="AE9" s="12">
        <f t="shared" si="22"/>
        <v>829.88372679550719</v>
      </c>
      <c r="AF9" s="12">
        <f t="shared" si="22"/>
        <v>848.3584148224146</v>
      </c>
      <c r="AH9" s="13" t="s">
        <v>1</v>
      </c>
      <c r="AI9" s="12">
        <f t="shared" ref="AI9:AQ9" si="23">STDEV(AI3:AI7)</f>
        <v>4.0388117064304936</v>
      </c>
      <c r="AJ9" s="12">
        <f t="shared" si="23"/>
        <v>36.004096989092773</v>
      </c>
      <c r="AK9" s="12">
        <f t="shared" si="23"/>
        <v>31.991139398277156</v>
      </c>
      <c r="AL9" s="12">
        <f t="shared" si="23"/>
        <v>1.3141537200799596</v>
      </c>
      <c r="AM9" s="12">
        <f t="shared" si="23"/>
        <v>969.87823978064375</v>
      </c>
      <c r="AN9" s="12">
        <f t="shared" si="23"/>
        <v>1799.4511663282224</v>
      </c>
      <c r="AO9" s="12">
        <f t="shared" si="23"/>
        <v>1011.7163634141737</v>
      </c>
      <c r="AP9" s="12">
        <f t="shared" si="23"/>
        <v>2761.7182694836924</v>
      </c>
      <c r="AQ9" s="12">
        <f t="shared" si="23"/>
        <v>2651.8289537600272</v>
      </c>
    </row>
    <row r="10" spans="1:43" x14ac:dyDescent="0.15">
      <c r="A10" s="13" t="s">
        <v>10</v>
      </c>
      <c r="B10" s="12">
        <f t="shared" ref="B10:J10" si="24">B9/SQRT(5)</f>
        <v>2.8618874890533346</v>
      </c>
      <c r="C10" s="12">
        <f t="shared" si="24"/>
        <v>7.9103476535484818</v>
      </c>
      <c r="D10" s="12">
        <f t="shared" si="24"/>
        <v>11.988519508262891</v>
      </c>
      <c r="E10" s="12">
        <f t="shared" si="24"/>
        <v>1.3854241227869537</v>
      </c>
      <c r="F10" s="12">
        <f t="shared" si="24"/>
        <v>188.41719666739547</v>
      </c>
      <c r="G10" s="12">
        <f t="shared" si="24"/>
        <v>502.63171408099589</v>
      </c>
      <c r="H10" s="12">
        <f t="shared" si="24"/>
        <v>582.54098568255256</v>
      </c>
      <c r="I10" s="12">
        <f t="shared" si="24"/>
        <v>671.73476908672808</v>
      </c>
      <c r="J10" s="12">
        <f t="shared" si="24"/>
        <v>896.19897344283982</v>
      </c>
      <c r="L10" s="13" t="s">
        <v>2</v>
      </c>
      <c r="M10" s="12">
        <f t="shared" ref="M10:T10" si="25">M9/SQRT(5)</f>
        <v>0.86406018308911758</v>
      </c>
      <c r="N10" s="12">
        <f t="shared" si="25"/>
        <v>20.92895123984955</v>
      </c>
      <c r="O10" s="12">
        <f t="shared" si="25"/>
        <v>27.116555828497091</v>
      </c>
      <c r="P10" s="12">
        <f t="shared" si="25"/>
        <v>0.54350712966804704</v>
      </c>
      <c r="Q10" s="12">
        <f t="shared" si="25"/>
        <v>604.60279523005875</v>
      </c>
      <c r="R10" s="12">
        <f t="shared" si="25"/>
        <v>1110.4546096081549</v>
      </c>
      <c r="S10" s="12">
        <f t="shared" si="25"/>
        <v>218.52688621769175</v>
      </c>
      <c r="T10" s="12">
        <f t="shared" si="25"/>
        <v>1560.3156603713235</v>
      </c>
      <c r="U10" s="12">
        <f>U9/SQRT(5)</f>
        <v>982.08178885467578</v>
      </c>
      <c r="W10" s="13" t="s">
        <v>2</v>
      </c>
      <c r="X10" s="28">
        <f t="shared" ref="X10:AF10" si="26">X9/SQRT(5)</f>
        <v>4.3705834850738174</v>
      </c>
      <c r="Y10" s="28">
        <f t="shared" si="26"/>
        <v>8.092119623436119</v>
      </c>
      <c r="Z10" s="28">
        <f t="shared" si="26"/>
        <v>7.9664672220501842</v>
      </c>
      <c r="AA10" s="28">
        <f t="shared" si="26"/>
        <v>0.91159201400626588</v>
      </c>
      <c r="AB10" s="12">
        <f t="shared" si="26"/>
        <v>136.63806204714706</v>
      </c>
      <c r="AC10" s="12">
        <f t="shared" si="26"/>
        <v>262.14473101704709</v>
      </c>
      <c r="AD10" s="12">
        <f t="shared" si="26"/>
        <v>1106.2233047626505</v>
      </c>
      <c r="AE10" s="12">
        <f t="shared" si="26"/>
        <v>371.13528530712352</v>
      </c>
      <c r="AF10" s="12">
        <f t="shared" si="26"/>
        <v>379.39741696537681</v>
      </c>
      <c r="AH10" s="13" t="s">
        <v>2</v>
      </c>
      <c r="AI10" s="12">
        <f t="shared" ref="AI10:AQ10" si="27">AI9/SQRT(5)</f>
        <v>1.8062115047801015</v>
      </c>
      <c r="AJ10" s="12">
        <f t="shared" si="27"/>
        <v>16.101521667221387</v>
      </c>
      <c r="AK10" s="12">
        <f t="shared" si="27"/>
        <v>14.306872474443887</v>
      </c>
      <c r="AL10" s="12">
        <f t="shared" si="27"/>
        <v>0.587707410196604</v>
      </c>
      <c r="AM10" s="12">
        <f t="shared" si="27"/>
        <v>433.74273480947198</v>
      </c>
      <c r="AN10" s="12">
        <f t="shared" si="27"/>
        <v>804.73902602023713</v>
      </c>
      <c r="AO10" s="12">
        <f t="shared" si="27"/>
        <v>452.45331250859471</v>
      </c>
      <c r="AP10" s="12">
        <f t="shared" si="27"/>
        <v>1235.0779570537238</v>
      </c>
      <c r="AQ10" s="12">
        <f t="shared" si="27"/>
        <v>1185.9339610619134</v>
      </c>
    </row>
    <row r="13" spans="1:43" x14ac:dyDescent="0.15">
      <c r="A13" s="11" t="s">
        <v>89</v>
      </c>
      <c r="I13" s="11" t="s">
        <v>90</v>
      </c>
      <c r="O13" s="11" t="s">
        <v>48</v>
      </c>
    </row>
    <row r="14" spans="1:43" x14ac:dyDescent="0.15">
      <c r="A14" s="21"/>
      <c r="B14" s="21">
        <v>0</v>
      </c>
      <c r="C14" s="21">
        <v>1</v>
      </c>
      <c r="D14" s="21">
        <v>2</v>
      </c>
      <c r="E14" s="21">
        <v>12</v>
      </c>
      <c r="I14" s="21"/>
      <c r="J14" s="30" t="s">
        <v>3</v>
      </c>
      <c r="K14" s="30" t="s">
        <v>4</v>
      </c>
      <c r="L14" s="30" t="s">
        <v>5</v>
      </c>
      <c r="M14" s="30" t="s">
        <v>6</v>
      </c>
      <c r="N14" s="31"/>
      <c r="O14" s="32"/>
      <c r="P14" s="30" t="s">
        <v>11</v>
      </c>
      <c r="Q14" s="30" t="s">
        <v>12</v>
      </c>
      <c r="R14" s="30" t="s">
        <v>13</v>
      </c>
      <c r="S14" s="30" t="s">
        <v>6</v>
      </c>
    </row>
    <row r="15" spans="1:43" x14ac:dyDescent="0.15">
      <c r="A15" s="21" t="s">
        <v>51</v>
      </c>
      <c r="B15" s="25">
        <f>B8</f>
        <v>5.4799999999999986</v>
      </c>
      <c r="C15" s="25">
        <f>C8</f>
        <v>42.34</v>
      </c>
      <c r="D15" s="25">
        <f>D8</f>
        <v>37.160000000000004</v>
      </c>
      <c r="E15" s="25">
        <f>E8</f>
        <v>5.72</v>
      </c>
      <c r="I15" s="21"/>
      <c r="J15" s="25">
        <f>I8</f>
        <v>3162</v>
      </c>
      <c r="K15" s="25">
        <f>T8</f>
        <v>6551.4</v>
      </c>
      <c r="L15" s="25">
        <f>AE8</f>
        <v>2295</v>
      </c>
      <c r="M15" s="25">
        <f>AP8</f>
        <v>3963.6</v>
      </c>
      <c r="O15" s="21"/>
      <c r="P15" s="25">
        <f>J8</f>
        <v>3636</v>
      </c>
      <c r="Q15" s="25">
        <f>U8</f>
        <v>4417.2</v>
      </c>
      <c r="R15" s="25">
        <f>AF8</f>
        <v>2409</v>
      </c>
      <c r="S15" s="25">
        <f>AQ8</f>
        <v>4257.6000000000004</v>
      </c>
    </row>
    <row r="16" spans="1:43" x14ac:dyDescent="0.15">
      <c r="A16" s="21" t="s">
        <v>50</v>
      </c>
      <c r="B16" s="25">
        <f>M8</f>
        <v>3.46</v>
      </c>
      <c r="C16" s="25">
        <f>N8</f>
        <v>70.8</v>
      </c>
      <c r="D16" s="25">
        <f t="shared" ref="D16:E16" si="28">O8</f>
        <v>78.760000000000005</v>
      </c>
      <c r="E16" s="25">
        <f t="shared" si="28"/>
        <v>3.9200000000000004</v>
      </c>
      <c r="I16" s="21" t="s">
        <v>20</v>
      </c>
      <c r="J16" s="25">
        <f>I10</f>
        <v>671.73476908672808</v>
      </c>
      <c r="K16" s="25">
        <f>T10</f>
        <v>1560.3156603713235</v>
      </c>
      <c r="L16" s="25">
        <f>AE10</f>
        <v>371.13528530712352</v>
      </c>
      <c r="M16" s="25">
        <f>AP10</f>
        <v>1235.0779570537238</v>
      </c>
      <c r="O16" s="21" t="s">
        <v>20</v>
      </c>
      <c r="P16" s="25">
        <f>J10</f>
        <v>896.19897344283982</v>
      </c>
      <c r="Q16" s="25">
        <f>U10</f>
        <v>982.08178885467578</v>
      </c>
      <c r="R16" s="25">
        <f>AF10</f>
        <v>379.39741696537681</v>
      </c>
      <c r="S16" s="25">
        <f>AQ10</f>
        <v>1185.9339610619134</v>
      </c>
    </row>
    <row r="17" spans="1:5" x14ac:dyDescent="0.15">
      <c r="A17" s="21" t="s">
        <v>49</v>
      </c>
      <c r="B17" s="25">
        <f>X8</f>
        <v>9.2000000000000011</v>
      </c>
      <c r="C17" s="25">
        <f>Y8</f>
        <v>35.22</v>
      </c>
      <c r="D17" s="25">
        <f>Z8</f>
        <v>33.660000000000004</v>
      </c>
      <c r="E17" s="25">
        <f>AA8</f>
        <v>4</v>
      </c>
    </row>
    <row r="18" spans="1:5" x14ac:dyDescent="0.15">
      <c r="A18" s="21" t="s">
        <v>32</v>
      </c>
      <c r="B18" s="25">
        <v>4.28</v>
      </c>
      <c r="C18" s="25">
        <v>50.8</v>
      </c>
      <c r="D18" s="25">
        <v>43.36</v>
      </c>
      <c r="E18" s="25">
        <v>3.9200000000000004</v>
      </c>
    </row>
    <row r="20" spans="1:5" x14ac:dyDescent="0.15">
      <c r="A20" s="21" t="s">
        <v>93</v>
      </c>
      <c r="B20" s="21">
        <v>0</v>
      </c>
      <c r="C20" s="21">
        <v>1</v>
      </c>
      <c r="D20" s="21">
        <v>2</v>
      </c>
      <c r="E20" s="21">
        <v>12</v>
      </c>
    </row>
    <row r="21" spans="1:5" ht="13.5" customHeight="1" x14ac:dyDescent="0.15">
      <c r="A21" s="21" t="s">
        <v>21</v>
      </c>
      <c r="B21" s="25">
        <f>B10</f>
        <v>2.8618874890533346</v>
      </c>
      <c r="C21" s="25">
        <f>C10</f>
        <v>7.9103476535484818</v>
      </c>
      <c r="D21" s="25">
        <f>D10</f>
        <v>11.988519508262891</v>
      </c>
      <c r="E21" s="25">
        <f>E10</f>
        <v>1.3854241227869537</v>
      </c>
    </row>
    <row r="22" spans="1:5" x14ac:dyDescent="0.15">
      <c r="A22" s="21" t="s">
        <v>14</v>
      </c>
      <c r="B22" s="25">
        <f>M10</f>
        <v>0.86406018308911758</v>
      </c>
      <c r="C22" s="25">
        <f t="shared" ref="C22:E22" si="29">N10</f>
        <v>20.92895123984955</v>
      </c>
      <c r="D22" s="25">
        <f t="shared" si="29"/>
        <v>27.116555828497091</v>
      </c>
      <c r="E22" s="25">
        <f t="shared" si="29"/>
        <v>0.54350712966804704</v>
      </c>
    </row>
    <row r="23" spans="1:5" ht="13.5" customHeight="1" x14ac:dyDescent="0.15">
      <c r="A23" s="21" t="s">
        <v>22</v>
      </c>
      <c r="B23" s="25">
        <f>X10</f>
        <v>4.3705834850738174</v>
      </c>
      <c r="C23" s="25">
        <f>Y10</f>
        <v>8.092119623436119</v>
      </c>
      <c r="D23" s="25">
        <f>Z10</f>
        <v>7.9664672220501842</v>
      </c>
      <c r="E23" s="25">
        <f>AA10</f>
        <v>0.91159201400626588</v>
      </c>
    </row>
    <row r="24" spans="1:5" ht="13.5" customHeight="1" x14ac:dyDescent="0.15">
      <c r="A24" s="21" t="s">
        <v>32</v>
      </c>
      <c r="B24" s="25">
        <f>AI10</f>
        <v>1.8062115047801015</v>
      </c>
      <c r="C24" s="25">
        <f>AJ10</f>
        <v>16.101521667221387</v>
      </c>
      <c r="D24" s="25">
        <f>AK10</f>
        <v>14.306872474443887</v>
      </c>
      <c r="E24" s="25">
        <f>AL10</f>
        <v>0.587707410196604</v>
      </c>
    </row>
    <row r="25" spans="1:5" ht="13.5" customHeight="1" x14ac:dyDescent="0.15"/>
    <row r="26" spans="1:5" ht="13.5" customHeight="1" x14ac:dyDescent="0.15"/>
    <row r="27" spans="1:5" ht="13.5" customHeight="1" x14ac:dyDescent="0.15"/>
    <row r="28" spans="1:5" ht="13.5" customHeight="1" x14ac:dyDescent="0.15"/>
    <row r="29" spans="1:5" ht="13.5" customHeight="1" x14ac:dyDescent="0.15"/>
    <row r="30" spans="1:5" ht="13.5" customHeight="1" x14ac:dyDescent="0.15"/>
    <row r="31" spans="1:5" ht="13.5" customHeight="1" x14ac:dyDescent="0.15"/>
    <row r="32" spans="1:5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zoomScale="85" zoomScaleNormal="85" workbookViewId="0">
      <selection activeCell="A2" sqref="A2"/>
    </sheetView>
  </sheetViews>
  <sheetFormatPr defaultRowHeight="13.5" x14ac:dyDescent="0.15"/>
  <cols>
    <col min="1" max="1" width="14.75" style="1" customWidth="1"/>
    <col min="2" max="2" width="8.875" style="1" customWidth="1"/>
    <col min="3" max="10" width="6.875" style="1" customWidth="1"/>
    <col min="11" max="11" width="8" style="1" customWidth="1"/>
    <col min="12" max="12" width="6.875" style="1" customWidth="1"/>
    <col min="13" max="15" width="7.5" style="1" customWidth="1"/>
    <col min="16" max="23" width="7.125" style="1" customWidth="1"/>
    <col min="24" max="27" width="7.75" style="1" customWidth="1"/>
    <col min="28" max="33" width="7" style="1" customWidth="1"/>
    <col min="34" max="34" width="4.75" style="1" customWidth="1"/>
    <col min="35" max="38" width="8.625" style="1" customWidth="1"/>
    <col min="39" max="43" width="7.125" style="1" customWidth="1"/>
    <col min="44" max="277" width="9" style="1"/>
    <col min="278" max="279" width="9" style="1" customWidth="1"/>
    <col min="280" max="280" width="13.5" style="1" customWidth="1"/>
    <col min="281" max="281" width="16" style="1" customWidth="1"/>
    <col min="282" max="282" width="15.625" style="1" customWidth="1"/>
    <col min="283" max="283" width="11.375" style="1" customWidth="1"/>
    <col min="284" max="284" width="9" style="1" customWidth="1"/>
    <col min="285" max="285" width="16.125" style="1" customWidth="1"/>
    <col min="286" max="286" width="16.5" style="1" customWidth="1"/>
    <col min="287" max="287" width="15.75" style="1" customWidth="1"/>
    <col min="288" max="288" width="11.25" style="1" bestFit="1" customWidth="1"/>
    <col min="289" max="533" width="9" style="1"/>
    <col min="534" max="535" width="9" style="1" customWidth="1"/>
    <col min="536" max="536" width="13.5" style="1" customWidth="1"/>
    <col min="537" max="537" width="16" style="1" customWidth="1"/>
    <col min="538" max="538" width="15.625" style="1" customWidth="1"/>
    <col min="539" max="539" width="11.375" style="1" customWidth="1"/>
    <col min="540" max="540" width="9" style="1" customWidth="1"/>
    <col min="541" max="541" width="16.125" style="1" customWidth="1"/>
    <col min="542" max="542" width="16.5" style="1" customWidth="1"/>
    <col min="543" max="543" width="15.75" style="1" customWidth="1"/>
    <col min="544" max="544" width="11.25" style="1" bestFit="1" customWidth="1"/>
    <col min="545" max="789" width="9" style="1"/>
    <col min="790" max="791" width="9" style="1" customWidth="1"/>
    <col min="792" max="792" width="13.5" style="1" customWidth="1"/>
    <col min="793" max="793" width="16" style="1" customWidth="1"/>
    <col min="794" max="794" width="15.625" style="1" customWidth="1"/>
    <col min="795" max="795" width="11.375" style="1" customWidth="1"/>
    <col min="796" max="796" width="9" style="1" customWidth="1"/>
    <col min="797" max="797" width="16.125" style="1" customWidth="1"/>
    <col min="798" max="798" width="16.5" style="1" customWidth="1"/>
    <col min="799" max="799" width="15.75" style="1" customWidth="1"/>
    <col min="800" max="800" width="11.25" style="1" bestFit="1" customWidth="1"/>
    <col min="801" max="1045" width="9" style="1"/>
    <col min="1046" max="1047" width="9" style="1" customWidth="1"/>
    <col min="1048" max="1048" width="13.5" style="1" customWidth="1"/>
    <col min="1049" max="1049" width="16" style="1" customWidth="1"/>
    <col min="1050" max="1050" width="15.625" style="1" customWidth="1"/>
    <col min="1051" max="1051" width="11.375" style="1" customWidth="1"/>
    <col min="1052" max="1052" width="9" style="1" customWidth="1"/>
    <col min="1053" max="1053" width="16.125" style="1" customWidth="1"/>
    <col min="1054" max="1054" width="16.5" style="1" customWidth="1"/>
    <col min="1055" max="1055" width="15.75" style="1" customWidth="1"/>
    <col min="1056" max="1056" width="11.25" style="1" bestFit="1" customWidth="1"/>
    <col min="1057" max="1301" width="9" style="1"/>
    <col min="1302" max="1303" width="9" style="1" customWidth="1"/>
    <col min="1304" max="1304" width="13.5" style="1" customWidth="1"/>
    <col min="1305" max="1305" width="16" style="1" customWidth="1"/>
    <col min="1306" max="1306" width="15.625" style="1" customWidth="1"/>
    <col min="1307" max="1307" width="11.375" style="1" customWidth="1"/>
    <col min="1308" max="1308" width="9" style="1" customWidth="1"/>
    <col min="1309" max="1309" width="16.125" style="1" customWidth="1"/>
    <col min="1310" max="1310" width="16.5" style="1" customWidth="1"/>
    <col min="1311" max="1311" width="15.75" style="1" customWidth="1"/>
    <col min="1312" max="1312" width="11.25" style="1" bestFit="1" customWidth="1"/>
    <col min="1313" max="1557" width="9" style="1"/>
    <col min="1558" max="1559" width="9" style="1" customWidth="1"/>
    <col min="1560" max="1560" width="13.5" style="1" customWidth="1"/>
    <col min="1561" max="1561" width="16" style="1" customWidth="1"/>
    <col min="1562" max="1562" width="15.625" style="1" customWidth="1"/>
    <col min="1563" max="1563" width="11.375" style="1" customWidth="1"/>
    <col min="1564" max="1564" width="9" style="1" customWidth="1"/>
    <col min="1565" max="1565" width="16.125" style="1" customWidth="1"/>
    <col min="1566" max="1566" width="16.5" style="1" customWidth="1"/>
    <col min="1567" max="1567" width="15.75" style="1" customWidth="1"/>
    <col min="1568" max="1568" width="11.25" style="1" bestFit="1" customWidth="1"/>
    <col min="1569" max="1813" width="9" style="1"/>
    <col min="1814" max="1815" width="9" style="1" customWidth="1"/>
    <col min="1816" max="1816" width="13.5" style="1" customWidth="1"/>
    <col min="1817" max="1817" width="16" style="1" customWidth="1"/>
    <col min="1818" max="1818" width="15.625" style="1" customWidth="1"/>
    <col min="1819" max="1819" width="11.375" style="1" customWidth="1"/>
    <col min="1820" max="1820" width="9" style="1" customWidth="1"/>
    <col min="1821" max="1821" width="16.125" style="1" customWidth="1"/>
    <col min="1822" max="1822" width="16.5" style="1" customWidth="1"/>
    <col min="1823" max="1823" width="15.75" style="1" customWidth="1"/>
    <col min="1824" max="1824" width="11.25" style="1" bestFit="1" customWidth="1"/>
    <col min="1825" max="2069" width="9" style="1"/>
    <col min="2070" max="2071" width="9" style="1" customWidth="1"/>
    <col min="2072" max="2072" width="13.5" style="1" customWidth="1"/>
    <col min="2073" max="2073" width="16" style="1" customWidth="1"/>
    <col min="2074" max="2074" width="15.625" style="1" customWidth="1"/>
    <col min="2075" max="2075" width="11.375" style="1" customWidth="1"/>
    <col min="2076" max="2076" width="9" style="1" customWidth="1"/>
    <col min="2077" max="2077" width="16.125" style="1" customWidth="1"/>
    <col min="2078" max="2078" width="16.5" style="1" customWidth="1"/>
    <col min="2079" max="2079" width="15.75" style="1" customWidth="1"/>
    <col min="2080" max="2080" width="11.25" style="1" bestFit="1" customWidth="1"/>
    <col min="2081" max="2325" width="9" style="1"/>
    <col min="2326" max="2327" width="9" style="1" customWidth="1"/>
    <col min="2328" max="2328" width="13.5" style="1" customWidth="1"/>
    <col min="2329" max="2329" width="16" style="1" customWidth="1"/>
    <col min="2330" max="2330" width="15.625" style="1" customWidth="1"/>
    <col min="2331" max="2331" width="11.375" style="1" customWidth="1"/>
    <col min="2332" max="2332" width="9" style="1" customWidth="1"/>
    <col min="2333" max="2333" width="16.125" style="1" customWidth="1"/>
    <col min="2334" max="2334" width="16.5" style="1" customWidth="1"/>
    <col min="2335" max="2335" width="15.75" style="1" customWidth="1"/>
    <col min="2336" max="2336" width="11.25" style="1" bestFit="1" customWidth="1"/>
    <col min="2337" max="2581" width="9" style="1"/>
    <col min="2582" max="2583" width="9" style="1" customWidth="1"/>
    <col min="2584" max="2584" width="13.5" style="1" customWidth="1"/>
    <col min="2585" max="2585" width="16" style="1" customWidth="1"/>
    <col min="2586" max="2586" width="15.625" style="1" customWidth="1"/>
    <col min="2587" max="2587" width="11.375" style="1" customWidth="1"/>
    <col min="2588" max="2588" width="9" style="1" customWidth="1"/>
    <col min="2589" max="2589" width="16.125" style="1" customWidth="1"/>
    <col min="2590" max="2590" width="16.5" style="1" customWidth="1"/>
    <col min="2591" max="2591" width="15.75" style="1" customWidth="1"/>
    <col min="2592" max="2592" width="11.25" style="1" bestFit="1" customWidth="1"/>
    <col min="2593" max="2837" width="9" style="1"/>
    <col min="2838" max="2839" width="9" style="1" customWidth="1"/>
    <col min="2840" max="2840" width="13.5" style="1" customWidth="1"/>
    <col min="2841" max="2841" width="16" style="1" customWidth="1"/>
    <col min="2842" max="2842" width="15.625" style="1" customWidth="1"/>
    <col min="2843" max="2843" width="11.375" style="1" customWidth="1"/>
    <col min="2844" max="2844" width="9" style="1" customWidth="1"/>
    <col min="2845" max="2845" width="16.125" style="1" customWidth="1"/>
    <col min="2846" max="2846" width="16.5" style="1" customWidth="1"/>
    <col min="2847" max="2847" width="15.75" style="1" customWidth="1"/>
    <col min="2848" max="2848" width="11.25" style="1" bestFit="1" customWidth="1"/>
    <col min="2849" max="3093" width="9" style="1"/>
    <col min="3094" max="3095" width="9" style="1" customWidth="1"/>
    <col min="3096" max="3096" width="13.5" style="1" customWidth="1"/>
    <col min="3097" max="3097" width="16" style="1" customWidth="1"/>
    <col min="3098" max="3098" width="15.625" style="1" customWidth="1"/>
    <col min="3099" max="3099" width="11.375" style="1" customWidth="1"/>
    <col min="3100" max="3100" width="9" style="1" customWidth="1"/>
    <col min="3101" max="3101" width="16.125" style="1" customWidth="1"/>
    <col min="3102" max="3102" width="16.5" style="1" customWidth="1"/>
    <col min="3103" max="3103" width="15.75" style="1" customWidth="1"/>
    <col min="3104" max="3104" width="11.25" style="1" bestFit="1" customWidth="1"/>
    <col min="3105" max="3349" width="9" style="1"/>
    <col min="3350" max="3351" width="9" style="1" customWidth="1"/>
    <col min="3352" max="3352" width="13.5" style="1" customWidth="1"/>
    <col min="3353" max="3353" width="16" style="1" customWidth="1"/>
    <col min="3354" max="3354" width="15.625" style="1" customWidth="1"/>
    <col min="3355" max="3355" width="11.375" style="1" customWidth="1"/>
    <col min="3356" max="3356" width="9" style="1" customWidth="1"/>
    <col min="3357" max="3357" width="16.125" style="1" customWidth="1"/>
    <col min="3358" max="3358" width="16.5" style="1" customWidth="1"/>
    <col min="3359" max="3359" width="15.75" style="1" customWidth="1"/>
    <col min="3360" max="3360" width="11.25" style="1" bestFit="1" customWidth="1"/>
    <col min="3361" max="3605" width="9" style="1"/>
    <col min="3606" max="3607" width="9" style="1" customWidth="1"/>
    <col min="3608" max="3608" width="13.5" style="1" customWidth="1"/>
    <col min="3609" max="3609" width="16" style="1" customWidth="1"/>
    <col min="3610" max="3610" width="15.625" style="1" customWidth="1"/>
    <col min="3611" max="3611" width="11.375" style="1" customWidth="1"/>
    <col min="3612" max="3612" width="9" style="1" customWidth="1"/>
    <col min="3613" max="3613" width="16.125" style="1" customWidth="1"/>
    <col min="3614" max="3614" width="16.5" style="1" customWidth="1"/>
    <col min="3615" max="3615" width="15.75" style="1" customWidth="1"/>
    <col min="3616" max="3616" width="11.25" style="1" bestFit="1" customWidth="1"/>
    <col min="3617" max="3861" width="9" style="1"/>
    <col min="3862" max="3863" width="9" style="1" customWidth="1"/>
    <col min="3864" max="3864" width="13.5" style="1" customWidth="1"/>
    <col min="3865" max="3865" width="16" style="1" customWidth="1"/>
    <col min="3866" max="3866" width="15.625" style="1" customWidth="1"/>
    <col min="3867" max="3867" width="11.375" style="1" customWidth="1"/>
    <col min="3868" max="3868" width="9" style="1" customWidth="1"/>
    <col min="3869" max="3869" width="16.125" style="1" customWidth="1"/>
    <col min="3870" max="3870" width="16.5" style="1" customWidth="1"/>
    <col min="3871" max="3871" width="15.75" style="1" customWidth="1"/>
    <col min="3872" max="3872" width="11.25" style="1" bestFit="1" customWidth="1"/>
    <col min="3873" max="4117" width="9" style="1"/>
    <col min="4118" max="4119" width="9" style="1" customWidth="1"/>
    <col min="4120" max="4120" width="13.5" style="1" customWidth="1"/>
    <col min="4121" max="4121" width="16" style="1" customWidth="1"/>
    <col min="4122" max="4122" width="15.625" style="1" customWidth="1"/>
    <col min="4123" max="4123" width="11.375" style="1" customWidth="1"/>
    <col min="4124" max="4124" width="9" style="1" customWidth="1"/>
    <col min="4125" max="4125" width="16.125" style="1" customWidth="1"/>
    <col min="4126" max="4126" width="16.5" style="1" customWidth="1"/>
    <col min="4127" max="4127" width="15.75" style="1" customWidth="1"/>
    <col min="4128" max="4128" width="11.25" style="1" bestFit="1" customWidth="1"/>
    <col min="4129" max="4373" width="9" style="1"/>
    <col min="4374" max="4375" width="9" style="1" customWidth="1"/>
    <col min="4376" max="4376" width="13.5" style="1" customWidth="1"/>
    <col min="4377" max="4377" width="16" style="1" customWidth="1"/>
    <col min="4378" max="4378" width="15.625" style="1" customWidth="1"/>
    <col min="4379" max="4379" width="11.375" style="1" customWidth="1"/>
    <col min="4380" max="4380" width="9" style="1" customWidth="1"/>
    <col min="4381" max="4381" width="16.125" style="1" customWidth="1"/>
    <col min="4382" max="4382" width="16.5" style="1" customWidth="1"/>
    <col min="4383" max="4383" width="15.75" style="1" customWidth="1"/>
    <col min="4384" max="4384" width="11.25" style="1" bestFit="1" customWidth="1"/>
    <col min="4385" max="4629" width="9" style="1"/>
    <col min="4630" max="4631" width="9" style="1" customWidth="1"/>
    <col min="4632" max="4632" width="13.5" style="1" customWidth="1"/>
    <col min="4633" max="4633" width="16" style="1" customWidth="1"/>
    <col min="4634" max="4634" width="15.625" style="1" customWidth="1"/>
    <col min="4635" max="4635" width="11.375" style="1" customWidth="1"/>
    <col min="4636" max="4636" width="9" style="1" customWidth="1"/>
    <col min="4637" max="4637" width="16.125" style="1" customWidth="1"/>
    <col min="4638" max="4638" width="16.5" style="1" customWidth="1"/>
    <col min="4639" max="4639" width="15.75" style="1" customWidth="1"/>
    <col min="4640" max="4640" width="11.25" style="1" bestFit="1" customWidth="1"/>
    <col min="4641" max="4885" width="9" style="1"/>
    <col min="4886" max="4887" width="9" style="1" customWidth="1"/>
    <col min="4888" max="4888" width="13.5" style="1" customWidth="1"/>
    <col min="4889" max="4889" width="16" style="1" customWidth="1"/>
    <col min="4890" max="4890" width="15.625" style="1" customWidth="1"/>
    <col min="4891" max="4891" width="11.375" style="1" customWidth="1"/>
    <col min="4892" max="4892" width="9" style="1" customWidth="1"/>
    <col min="4893" max="4893" width="16.125" style="1" customWidth="1"/>
    <col min="4894" max="4894" width="16.5" style="1" customWidth="1"/>
    <col min="4895" max="4895" width="15.75" style="1" customWidth="1"/>
    <col min="4896" max="4896" width="11.25" style="1" bestFit="1" customWidth="1"/>
    <col min="4897" max="5141" width="9" style="1"/>
    <col min="5142" max="5143" width="9" style="1" customWidth="1"/>
    <col min="5144" max="5144" width="13.5" style="1" customWidth="1"/>
    <col min="5145" max="5145" width="16" style="1" customWidth="1"/>
    <col min="5146" max="5146" width="15.625" style="1" customWidth="1"/>
    <col min="5147" max="5147" width="11.375" style="1" customWidth="1"/>
    <col min="5148" max="5148" width="9" style="1" customWidth="1"/>
    <col min="5149" max="5149" width="16.125" style="1" customWidth="1"/>
    <col min="5150" max="5150" width="16.5" style="1" customWidth="1"/>
    <col min="5151" max="5151" width="15.75" style="1" customWidth="1"/>
    <col min="5152" max="5152" width="11.25" style="1" bestFit="1" customWidth="1"/>
    <col min="5153" max="5397" width="9" style="1"/>
    <col min="5398" max="5399" width="9" style="1" customWidth="1"/>
    <col min="5400" max="5400" width="13.5" style="1" customWidth="1"/>
    <col min="5401" max="5401" width="16" style="1" customWidth="1"/>
    <col min="5402" max="5402" width="15.625" style="1" customWidth="1"/>
    <col min="5403" max="5403" width="11.375" style="1" customWidth="1"/>
    <col min="5404" max="5404" width="9" style="1" customWidth="1"/>
    <col min="5405" max="5405" width="16.125" style="1" customWidth="1"/>
    <col min="5406" max="5406" width="16.5" style="1" customWidth="1"/>
    <col min="5407" max="5407" width="15.75" style="1" customWidth="1"/>
    <col min="5408" max="5408" width="11.25" style="1" bestFit="1" customWidth="1"/>
    <col min="5409" max="5653" width="9" style="1"/>
    <col min="5654" max="5655" width="9" style="1" customWidth="1"/>
    <col min="5656" max="5656" width="13.5" style="1" customWidth="1"/>
    <col min="5657" max="5657" width="16" style="1" customWidth="1"/>
    <col min="5658" max="5658" width="15.625" style="1" customWidth="1"/>
    <col min="5659" max="5659" width="11.375" style="1" customWidth="1"/>
    <col min="5660" max="5660" width="9" style="1" customWidth="1"/>
    <col min="5661" max="5661" width="16.125" style="1" customWidth="1"/>
    <col min="5662" max="5662" width="16.5" style="1" customWidth="1"/>
    <col min="5663" max="5663" width="15.75" style="1" customWidth="1"/>
    <col min="5664" max="5664" width="11.25" style="1" bestFit="1" customWidth="1"/>
    <col min="5665" max="5909" width="9" style="1"/>
    <col min="5910" max="5911" width="9" style="1" customWidth="1"/>
    <col min="5912" max="5912" width="13.5" style="1" customWidth="1"/>
    <col min="5913" max="5913" width="16" style="1" customWidth="1"/>
    <col min="5914" max="5914" width="15.625" style="1" customWidth="1"/>
    <col min="5915" max="5915" width="11.375" style="1" customWidth="1"/>
    <col min="5916" max="5916" width="9" style="1" customWidth="1"/>
    <col min="5917" max="5917" width="16.125" style="1" customWidth="1"/>
    <col min="5918" max="5918" width="16.5" style="1" customWidth="1"/>
    <col min="5919" max="5919" width="15.75" style="1" customWidth="1"/>
    <col min="5920" max="5920" width="11.25" style="1" bestFit="1" customWidth="1"/>
    <col min="5921" max="6165" width="9" style="1"/>
    <col min="6166" max="6167" width="9" style="1" customWidth="1"/>
    <col min="6168" max="6168" width="13.5" style="1" customWidth="1"/>
    <col min="6169" max="6169" width="16" style="1" customWidth="1"/>
    <col min="6170" max="6170" width="15.625" style="1" customWidth="1"/>
    <col min="6171" max="6171" width="11.375" style="1" customWidth="1"/>
    <col min="6172" max="6172" width="9" style="1" customWidth="1"/>
    <col min="6173" max="6173" width="16.125" style="1" customWidth="1"/>
    <col min="6174" max="6174" width="16.5" style="1" customWidth="1"/>
    <col min="6175" max="6175" width="15.75" style="1" customWidth="1"/>
    <col min="6176" max="6176" width="11.25" style="1" bestFit="1" customWidth="1"/>
    <col min="6177" max="6421" width="9" style="1"/>
    <col min="6422" max="6423" width="9" style="1" customWidth="1"/>
    <col min="6424" max="6424" width="13.5" style="1" customWidth="1"/>
    <col min="6425" max="6425" width="16" style="1" customWidth="1"/>
    <col min="6426" max="6426" width="15.625" style="1" customWidth="1"/>
    <col min="6427" max="6427" width="11.375" style="1" customWidth="1"/>
    <col min="6428" max="6428" width="9" style="1" customWidth="1"/>
    <col min="6429" max="6429" width="16.125" style="1" customWidth="1"/>
    <col min="6430" max="6430" width="16.5" style="1" customWidth="1"/>
    <col min="6431" max="6431" width="15.75" style="1" customWidth="1"/>
    <col min="6432" max="6432" width="11.25" style="1" bestFit="1" customWidth="1"/>
    <col min="6433" max="6677" width="9" style="1"/>
    <col min="6678" max="6679" width="9" style="1" customWidth="1"/>
    <col min="6680" max="6680" width="13.5" style="1" customWidth="1"/>
    <col min="6681" max="6681" width="16" style="1" customWidth="1"/>
    <col min="6682" max="6682" width="15.625" style="1" customWidth="1"/>
    <col min="6683" max="6683" width="11.375" style="1" customWidth="1"/>
    <col min="6684" max="6684" width="9" style="1" customWidth="1"/>
    <col min="6685" max="6685" width="16.125" style="1" customWidth="1"/>
    <col min="6686" max="6686" width="16.5" style="1" customWidth="1"/>
    <col min="6687" max="6687" width="15.75" style="1" customWidth="1"/>
    <col min="6688" max="6688" width="11.25" style="1" bestFit="1" customWidth="1"/>
    <col min="6689" max="6933" width="9" style="1"/>
    <col min="6934" max="6935" width="9" style="1" customWidth="1"/>
    <col min="6936" max="6936" width="13.5" style="1" customWidth="1"/>
    <col min="6937" max="6937" width="16" style="1" customWidth="1"/>
    <col min="6938" max="6938" width="15.625" style="1" customWidth="1"/>
    <col min="6939" max="6939" width="11.375" style="1" customWidth="1"/>
    <col min="6940" max="6940" width="9" style="1" customWidth="1"/>
    <col min="6941" max="6941" width="16.125" style="1" customWidth="1"/>
    <col min="6942" max="6942" width="16.5" style="1" customWidth="1"/>
    <col min="6943" max="6943" width="15.75" style="1" customWidth="1"/>
    <col min="6944" max="6944" width="11.25" style="1" bestFit="1" customWidth="1"/>
    <col min="6945" max="7189" width="9" style="1"/>
    <col min="7190" max="7191" width="9" style="1" customWidth="1"/>
    <col min="7192" max="7192" width="13.5" style="1" customWidth="1"/>
    <col min="7193" max="7193" width="16" style="1" customWidth="1"/>
    <col min="7194" max="7194" width="15.625" style="1" customWidth="1"/>
    <col min="7195" max="7195" width="11.375" style="1" customWidth="1"/>
    <col min="7196" max="7196" width="9" style="1" customWidth="1"/>
    <col min="7197" max="7197" width="16.125" style="1" customWidth="1"/>
    <col min="7198" max="7198" width="16.5" style="1" customWidth="1"/>
    <col min="7199" max="7199" width="15.75" style="1" customWidth="1"/>
    <col min="7200" max="7200" width="11.25" style="1" bestFit="1" customWidth="1"/>
    <col min="7201" max="7445" width="9" style="1"/>
    <col min="7446" max="7447" width="9" style="1" customWidth="1"/>
    <col min="7448" max="7448" width="13.5" style="1" customWidth="1"/>
    <col min="7449" max="7449" width="16" style="1" customWidth="1"/>
    <col min="7450" max="7450" width="15.625" style="1" customWidth="1"/>
    <col min="7451" max="7451" width="11.375" style="1" customWidth="1"/>
    <col min="7452" max="7452" width="9" style="1" customWidth="1"/>
    <col min="7453" max="7453" width="16.125" style="1" customWidth="1"/>
    <col min="7454" max="7454" width="16.5" style="1" customWidth="1"/>
    <col min="7455" max="7455" width="15.75" style="1" customWidth="1"/>
    <col min="7456" max="7456" width="11.25" style="1" bestFit="1" customWidth="1"/>
    <col min="7457" max="7701" width="9" style="1"/>
    <col min="7702" max="7703" width="9" style="1" customWidth="1"/>
    <col min="7704" max="7704" width="13.5" style="1" customWidth="1"/>
    <col min="7705" max="7705" width="16" style="1" customWidth="1"/>
    <col min="7706" max="7706" width="15.625" style="1" customWidth="1"/>
    <col min="7707" max="7707" width="11.375" style="1" customWidth="1"/>
    <col min="7708" max="7708" width="9" style="1" customWidth="1"/>
    <col min="7709" max="7709" width="16.125" style="1" customWidth="1"/>
    <col min="7710" max="7710" width="16.5" style="1" customWidth="1"/>
    <col min="7711" max="7711" width="15.75" style="1" customWidth="1"/>
    <col min="7712" max="7712" width="11.25" style="1" bestFit="1" customWidth="1"/>
    <col min="7713" max="7957" width="9" style="1"/>
    <col min="7958" max="7959" width="9" style="1" customWidth="1"/>
    <col min="7960" max="7960" width="13.5" style="1" customWidth="1"/>
    <col min="7961" max="7961" width="16" style="1" customWidth="1"/>
    <col min="7962" max="7962" width="15.625" style="1" customWidth="1"/>
    <col min="7963" max="7963" width="11.375" style="1" customWidth="1"/>
    <col min="7964" max="7964" width="9" style="1" customWidth="1"/>
    <col min="7965" max="7965" width="16.125" style="1" customWidth="1"/>
    <col min="7966" max="7966" width="16.5" style="1" customWidth="1"/>
    <col min="7967" max="7967" width="15.75" style="1" customWidth="1"/>
    <col min="7968" max="7968" width="11.25" style="1" bestFit="1" customWidth="1"/>
    <col min="7969" max="8213" width="9" style="1"/>
    <col min="8214" max="8215" width="9" style="1" customWidth="1"/>
    <col min="8216" max="8216" width="13.5" style="1" customWidth="1"/>
    <col min="8217" max="8217" width="16" style="1" customWidth="1"/>
    <col min="8218" max="8218" width="15.625" style="1" customWidth="1"/>
    <col min="8219" max="8219" width="11.375" style="1" customWidth="1"/>
    <col min="8220" max="8220" width="9" style="1" customWidth="1"/>
    <col min="8221" max="8221" width="16.125" style="1" customWidth="1"/>
    <col min="8222" max="8222" width="16.5" style="1" customWidth="1"/>
    <col min="8223" max="8223" width="15.75" style="1" customWidth="1"/>
    <col min="8224" max="8224" width="11.25" style="1" bestFit="1" customWidth="1"/>
    <col min="8225" max="8469" width="9" style="1"/>
    <col min="8470" max="8471" width="9" style="1" customWidth="1"/>
    <col min="8472" max="8472" width="13.5" style="1" customWidth="1"/>
    <col min="8473" max="8473" width="16" style="1" customWidth="1"/>
    <col min="8474" max="8474" width="15.625" style="1" customWidth="1"/>
    <col min="8475" max="8475" width="11.375" style="1" customWidth="1"/>
    <col min="8476" max="8476" width="9" style="1" customWidth="1"/>
    <col min="8477" max="8477" width="16.125" style="1" customWidth="1"/>
    <col min="8478" max="8478" width="16.5" style="1" customWidth="1"/>
    <col min="8479" max="8479" width="15.75" style="1" customWidth="1"/>
    <col min="8480" max="8480" width="11.25" style="1" bestFit="1" customWidth="1"/>
    <col min="8481" max="8725" width="9" style="1"/>
    <col min="8726" max="8727" width="9" style="1" customWidth="1"/>
    <col min="8728" max="8728" width="13.5" style="1" customWidth="1"/>
    <col min="8729" max="8729" width="16" style="1" customWidth="1"/>
    <col min="8730" max="8730" width="15.625" style="1" customWidth="1"/>
    <col min="8731" max="8731" width="11.375" style="1" customWidth="1"/>
    <col min="8732" max="8732" width="9" style="1" customWidth="1"/>
    <col min="8733" max="8733" width="16.125" style="1" customWidth="1"/>
    <col min="8734" max="8734" width="16.5" style="1" customWidth="1"/>
    <col min="8735" max="8735" width="15.75" style="1" customWidth="1"/>
    <col min="8736" max="8736" width="11.25" style="1" bestFit="1" customWidth="1"/>
    <col min="8737" max="8981" width="9" style="1"/>
    <col min="8982" max="8983" width="9" style="1" customWidth="1"/>
    <col min="8984" max="8984" width="13.5" style="1" customWidth="1"/>
    <col min="8985" max="8985" width="16" style="1" customWidth="1"/>
    <col min="8986" max="8986" width="15.625" style="1" customWidth="1"/>
    <col min="8987" max="8987" width="11.375" style="1" customWidth="1"/>
    <col min="8988" max="8988" width="9" style="1" customWidth="1"/>
    <col min="8989" max="8989" width="16.125" style="1" customWidth="1"/>
    <col min="8990" max="8990" width="16.5" style="1" customWidth="1"/>
    <col min="8991" max="8991" width="15.75" style="1" customWidth="1"/>
    <col min="8992" max="8992" width="11.25" style="1" bestFit="1" customWidth="1"/>
    <col min="8993" max="9237" width="9" style="1"/>
    <col min="9238" max="9239" width="9" style="1" customWidth="1"/>
    <col min="9240" max="9240" width="13.5" style="1" customWidth="1"/>
    <col min="9241" max="9241" width="16" style="1" customWidth="1"/>
    <col min="9242" max="9242" width="15.625" style="1" customWidth="1"/>
    <col min="9243" max="9243" width="11.375" style="1" customWidth="1"/>
    <col min="9244" max="9244" width="9" style="1" customWidth="1"/>
    <col min="9245" max="9245" width="16.125" style="1" customWidth="1"/>
    <col min="9246" max="9246" width="16.5" style="1" customWidth="1"/>
    <col min="9247" max="9247" width="15.75" style="1" customWidth="1"/>
    <col min="9248" max="9248" width="11.25" style="1" bestFit="1" customWidth="1"/>
    <col min="9249" max="9493" width="9" style="1"/>
    <col min="9494" max="9495" width="9" style="1" customWidth="1"/>
    <col min="9496" max="9496" width="13.5" style="1" customWidth="1"/>
    <col min="9497" max="9497" width="16" style="1" customWidth="1"/>
    <col min="9498" max="9498" width="15.625" style="1" customWidth="1"/>
    <col min="9499" max="9499" width="11.375" style="1" customWidth="1"/>
    <col min="9500" max="9500" width="9" style="1" customWidth="1"/>
    <col min="9501" max="9501" width="16.125" style="1" customWidth="1"/>
    <col min="9502" max="9502" width="16.5" style="1" customWidth="1"/>
    <col min="9503" max="9503" width="15.75" style="1" customWidth="1"/>
    <col min="9504" max="9504" width="11.25" style="1" bestFit="1" customWidth="1"/>
    <col min="9505" max="9749" width="9" style="1"/>
    <col min="9750" max="9751" width="9" style="1" customWidth="1"/>
    <col min="9752" max="9752" width="13.5" style="1" customWidth="1"/>
    <col min="9753" max="9753" width="16" style="1" customWidth="1"/>
    <col min="9754" max="9754" width="15.625" style="1" customWidth="1"/>
    <col min="9755" max="9755" width="11.375" style="1" customWidth="1"/>
    <col min="9756" max="9756" width="9" style="1" customWidth="1"/>
    <col min="9757" max="9757" width="16.125" style="1" customWidth="1"/>
    <col min="9758" max="9758" width="16.5" style="1" customWidth="1"/>
    <col min="9759" max="9759" width="15.75" style="1" customWidth="1"/>
    <col min="9760" max="9760" width="11.25" style="1" bestFit="1" customWidth="1"/>
    <col min="9761" max="10005" width="9" style="1"/>
    <col min="10006" max="10007" width="9" style="1" customWidth="1"/>
    <col min="10008" max="10008" width="13.5" style="1" customWidth="1"/>
    <col min="10009" max="10009" width="16" style="1" customWidth="1"/>
    <col min="10010" max="10010" width="15.625" style="1" customWidth="1"/>
    <col min="10011" max="10011" width="11.375" style="1" customWidth="1"/>
    <col min="10012" max="10012" width="9" style="1" customWidth="1"/>
    <col min="10013" max="10013" width="16.125" style="1" customWidth="1"/>
    <col min="10014" max="10014" width="16.5" style="1" customWidth="1"/>
    <col min="10015" max="10015" width="15.75" style="1" customWidth="1"/>
    <col min="10016" max="10016" width="11.25" style="1" bestFit="1" customWidth="1"/>
    <col min="10017" max="10261" width="9" style="1"/>
    <col min="10262" max="10263" width="9" style="1" customWidth="1"/>
    <col min="10264" max="10264" width="13.5" style="1" customWidth="1"/>
    <col min="10265" max="10265" width="16" style="1" customWidth="1"/>
    <col min="10266" max="10266" width="15.625" style="1" customWidth="1"/>
    <col min="10267" max="10267" width="11.375" style="1" customWidth="1"/>
    <col min="10268" max="10268" width="9" style="1" customWidth="1"/>
    <col min="10269" max="10269" width="16.125" style="1" customWidth="1"/>
    <col min="10270" max="10270" width="16.5" style="1" customWidth="1"/>
    <col min="10271" max="10271" width="15.75" style="1" customWidth="1"/>
    <col min="10272" max="10272" width="11.25" style="1" bestFit="1" customWidth="1"/>
    <col min="10273" max="10517" width="9" style="1"/>
    <col min="10518" max="10519" width="9" style="1" customWidth="1"/>
    <col min="10520" max="10520" width="13.5" style="1" customWidth="1"/>
    <col min="10521" max="10521" width="16" style="1" customWidth="1"/>
    <col min="10522" max="10522" width="15.625" style="1" customWidth="1"/>
    <col min="10523" max="10523" width="11.375" style="1" customWidth="1"/>
    <col min="10524" max="10524" width="9" style="1" customWidth="1"/>
    <col min="10525" max="10525" width="16.125" style="1" customWidth="1"/>
    <col min="10526" max="10526" width="16.5" style="1" customWidth="1"/>
    <col min="10527" max="10527" width="15.75" style="1" customWidth="1"/>
    <col min="10528" max="10528" width="11.25" style="1" bestFit="1" customWidth="1"/>
    <col min="10529" max="10773" width="9" style="1"/>
    <col min="10774" max="10775" width="9" style="1" customWidth="1"/>
    <col min="10776" max="10776" width="13.5" style="1" customWidth="1"/>
    <col min="10777" max="10777" width="16" style="1" customWidth="1"/>
    <col min="10778" max="10778" width="15.625" style="1" customWidth="1"/>
    <col min="10779" max="10779" width="11.375" style="1" customWidth="1"/>
    <col min="10780" max="10780" width="9" style="1" customWidth="1"/>
    <col min="10781" max="10781" width="16.125" style="1" customWidth="1"/>
    <col min="10782" max="10782" width="16.5" style="1" customWidth="1"/>
    <col min="10783" max="10783" width="15.75" style="1" customWidth="1"/>
    <col min="10784" max="10784" width="11.25" style="1" bestFit="1" customWidth="1"/>
    <col min="10785" max="11029" width="9" style="1"/>
    <col min="11030" max="11031" width="9" style="1" customWidth="1"/>
    <col min="11032" max="11032" width="13.5" style="1" customWidth="1"/>
    <col min="11033" max="11033" width="16" style="1" customWidth="1"/>
    <col min="11034" max="11034" width="15.625" style="1" customWidth="1"/>
    <col min="11035" max="11035" width="11.375" style="1" customWidth="1"/>
    <col min="11036" max="11036" width="9" style="1" customWidth="1"/>
    <col min="11037" max="11037" width="16.125" style="1" customWidth="1"/>
    <col min="11038" max="11038" width="16.5" style="1" customWidth="1"/>
    <col min="11039" max="11039" width="15.75" style="1" customWidth="1"/>
    <col min="11040" max="11040" width="11.25" style="1" bestFit="1" customWidth="1"/>
    <col min="11041" max="11285" width="9" style="1"/>
    <col min="11286" max="11287" width="9" style="1" customWidth="1"/>
    <col min="11288" max="11288" width="13.5" style="1" customWidth="1"/>
    <col min="11289" max="11289" width="16" style="1" customWidth="1"/>
    <col min="11290" max="11290" width="15.625" style="1" customWidth="1"/>
    <col min="11291" max="11291" width="11.375" style="1" customWidth="1"/>
    <col min="11292" max="11292" width="9" style="1" customWidth="1"/>
    <col min="11293" max="11293" width="16.125" style="1" customWidth="1"/>
    <col min="11294" max="11294" width="16.5" style="1" customWidth="1"/>
    <col min="11295" max="11295" width="15.75" style="1" customWidth="1"/>
    <col min="11296" max="11296" width="11.25" style="1" bestFit="1" customWidth="1"/>
    <col min="11297" max="11541" width="9" style="1"/>
    <col min="11542" max="11543" width="9" style="1" customWidth="1"/>
    <col min="11544" max="11544" width="13.5" style="1" customWidth="1"/>
    <col min="11545" max="11545" width="16" style="1" customWidth="1"/>
    <col min="11546" max="11546" width="15.625" style="1" customWidth="1"/>
    <col min="11547" max="11547" width="11.375" style="1" customWidth="1"/>
    <col min="11548" max="11548" width="9" style="1" customWidth="1"/>
    <col min="11549" max="11549" width="16.125" style="1" customWidth="1"/>
    <col min="11550" max="11550" width="16.5" style="1" customWidth="1"/>
    <col min="11551" max="11551" width="15.75" style="1" customWidth="1"/>
    <col min="11552" max="11552" width="11.25" style="1" bestFit="1" customWidth="1"/>
    <col min="11553" max="11797" width="9" style="1"/>
    <col min="11798" max="11799" width="9" style="1" customWidth="1"/>
    <col min="11800" max="11800" width="13.5" style="1" customWidth="1"/>
    <col min="11801" max="11801" width="16" style="1" customWidth="1"/>
    <col min="11802" max="11802" width="15.625" style="1" customWidth="1"/>
    <col min="11803" max="11803" width="11.375" style="1" customWidth="1"/>
    <col min="11804" max="11804" width="9" style="1" customWidth="1"/>
    <col min="11805" max="11805" width="16.125" style="1" customWidth="1"/>
    <col min="11806" max="11806" width="16.5" style="1" customWidth="1"/>
    <col min="11807" max="11807" width="15.75" style="1" customWidth="1"/>
    <col min="11808" max="11808" width="11.25" style="1" bestFit="1" customWidth="1"/>
    <col min="11809" max="12053" width="9" style="1"/>
    <col min="12054" max="12055" width="9" style="1" customWidth="1"/>
    <col min="12056" max="12056" width="13.5" style="1" customWidth="1"/>
    <col min="12057" max="12057" width="16" style="1" customWidth="1"/>
    <col min="12058" max="12058" width="15.625" style="1" customWidth="1"/>
    <col min="12059" max="12059" width="11.375" style="1" customWidth="1"/>
    <col min="12060" max="12060" width="9" style="1" customWidth="1"/>
    <col min="12061" max="12061" width="16.125" style="1" customWidth="1"/>
    <col min="12062" max="12062" width="16.5" style="1" customWidth="1"/>
    <col min="12063" max="12063" width="15.75" style="1" customWidth="1"/>
    <col min="12064" max="12064" width="11.25" style="1" bestFit="1" customWidth="1"/>
    <col min="12065" max="12309" width="9" style="1"/>
    <col min="12310" max="12311" width="9" style="1" customWidth="1"/>
    <col min="12312" max="12312" width="13.5" style="1" customWidth="1"/>
    <col min="12313" max="12313" width="16" style="1" customWidth="1"/>
    <col min="12314" max="12314" width="15.625" style="1" customWidth="1"/>
    <col min="12315" max="12315" width="11.375" style="1" customWidth="1"/>
    <col min="12316" max="12316" width="9" style="1" customWidth="1"/>
    <col min="12317" max="12317" width="16.125" style="1" customWidth="1"/>
    <col min="12318" max="12318" width="16.5" style="1" customWidth="1"/>
    <col min="12319" max="12319" width="15.75" style="1" customWidth="1"/>
    <col min="12320" max="12320" width="11.25" style="1" bestFit="1" customWidth="1"/>
    <col min="12321" max="12565" width="9" style="1"/>
    <col min="12566" max="12567" width="9" style="1" customWidth="1"/>
    <col min="12568" max="12568" width="13.5" style="1" customWidth="1"/>
    <col min="12569" max="12569" width="16" style="1" customWidth="1"/>
    <col min="12570" max="12570" width="15.625" style="1" customWidth="1"/>
    <col min="12571" max="12571" width="11.375" style="1" customWidth="1"/>
    <col min="12572" max="12572" width="9" style="1" customWidth="1"/>
    <col min="12573" max="12573" width="16.125" style="1" customWidth="1"/>
    <col min="12574" max="12574" width="16.5" style="1" customWidth="1"/>
    <col min="12575" max="12575" width="15.75" style="1" customWidth="1"/>
    <col min="12576" max="12576" width="11.25" style="1" bestFit="1" customWidth="1"/>
    <col min="12577" max="12821" width="9" style="1"/>
    <col min="12822" max="12823" width="9" style="1" customWidth="1"/>
    <col min="12824" max="12824" width="13.5" style="1" customWidth="1"/>
    <col min="12825" max="12825" width="16" style="1" customWidth="1"/>
    <col min="12826" max="12826" width="15.625" style="1" customWidth="1"/>
    <col min="12827" max="12827" width="11.375" style="1" customWidth="1"/>
    <col min="12828" max="12828" width="9" style="1" customWidth="1"/>
    <col min="12829" max="12829" width="16.125" style="1" customWidth="1"/>
    <col min="12830" max="12830" width="16.5" style="1" customWidth="1"/>
    <col min="12831" max="12831" width="15.75" style="1" customWidth="1"/>
    <col min="12832" max="12832" width="11.25" style="1" bestFit="1" customWidth="1"/>
    <col min="12833" max="13077" width="9" style="1"/>
    <col min="13078" max="13079" width="9" style="1" customWidth="1"/>
    <col min="13080" max="13080" width="13.5" style="1" customWidth="1"/>
    <col min="13081" max="13081" width="16" style="1" customWidth="1"/>
    <col min="13082" max="13082" width="15.625" style="1" customWidth="1"/>
    <col min="13083" max="13083" width="11.375" style="1" customWidth="1"/>
    <col min="13084" max="13084" width="9" style="1" customWidth="1"/>
    <col min="13085" max="13085" width="16.125" style="1" customWidth="1"/>
    <col min="13086" max="13086" width="16.5" style="1" customWidth="1"/>
    <col min="13087" max="13087" width="15.75" style="1" customWidth="1"/>
    <col min="13088" max="13088" width="11.25" style="1" bestFit="1" customWidth="1"/>
    <col min="13089" max="13333" width="9" style="1"/>
    <col min="13334" max="13335" width="9" style="1" customWidth="1"/>
    <col min="13336" max="13336" width="13.5" style="1" customWidth="1"/>
    <col min="13337" max="13337" width="16" style="1" customWidth="1"/>
    <col min="13338" max="13338" width="15.625" style="1" customWidth="1"/>
    <col min="13339" max="13339" width="11.375" style="1" customWidth="1"/>
    <col min="13340" max="13340" width="9" style="1" customWidth="1"/>
    <col min="13341" max="13341" width="16.125" style="1" customWidth="1"/>
    <col min="13342" max="13342" width="16.5" style="1" customWidth="1"/>
    <col min="13343" max="13343" width="15.75" style="1" customWidth="1"/>
    <col min="13344" max="13344" width="11.25" style="1" bestFit="1" customWidth="1"/>
    <col min="13345" max="13589" width="9" style="1"/>
    <col min="13590" max="13591" width="9" style="1" customWidth="1"/>
    <col min="13592" max="13592" width="13.5" style="1" customWidth="1"/>
    <col min="13593" max="13593" width="16" style="1" customWidth="1"/>
    <col min="13594" max="13594" width="15.625" style="1" customWidth="1"/>
    <col min="13595" max="13595" width="11.375" style="1" customWidth="1"/>
    <col min="13596" max="13596" width="9" style="1" customWidth="1"/>
    <col min="13597" max="13597" width="16.125" style="1" customWidth="1"/>
    <col min="13598" max="13598" width="16.5" style="1" customWidth="1"/>
    <col min="13599" max="13599" width="15.75" style="1" customWidth="1"/>
    <col min="13600" max="13600" width="11.25" style="1" bestFit="1" customWidth="1"/>
    <col min="13601" max="13845" width="9" style="1"/>
    <col min="13846" max="13847" width="9" style="1" customWidth="1"/>
    <col min="13848" max="13848" width="13.5" style="1" customWidth="1"/>
    <col min="13849" max="13849" width="16" style="1" customWidth="1"/>
    <col min="13850" max="13850" width="15.625" style="1" customWidth="1"/>
    <col min="13851" max="13851" width="11.375" style="1" customWidth="1"/>
    <col min="13852" max="13852" width="9" style="1" customWidth="1"/>
    <col min="13853" max="13853" width="16.125" style="1" customWidth="1"/>
    <col min="13854" max="13854" width="16.5" style="1" customWidth="1"/>
    <col min="13855" max="13855" width="15.75" style="1" customWidth="1"/>
    <col min="13856" max="13856" width="11.25" style="1" bestFit="1" customWidth="1"/>
    <col min="13857" max="14101" width="9" style="1"/>
    <col min="14102" max="14103" width="9" style="1" customWidth="1"/>
    <col min="14104" max="14104" width="13.5" style="1" customWidth="1"/>
    <col min="14105" max="14105" width="16" style="1" customWidth="1"/>
    <col min="14106" max="14106" width="15.625" style="1" customWidth="1"/>
    <col min="14107" max="14107" width="11.375" style="1" customWidth="1"/>
    <col min="14108" max="14108" width="9" style="1" customWidth="1"/>
    <col min="14109" max="14109" width="16.125" style="1" customWidth="1"/>
    <col min="14110" max="14110" width="16.5" style="1" customWidth="1"/>
    <col min="14111" max="14111" width="15.75" style="1" customWidth="1"/>
    <col min="14112" max="14112" width="11.25" style="1" bestFit="1" customWidth="1"/>
    <col min="14113" max="14357" width="9" style="1"/>
    <col min="14358" max="14359" width="9" style="1" customWidth="1"/>
    <col min="14360" max="14360" width="13.5" style="1" customWidth="1"/>
    <col min="14361" max="14361" width="16" style="1" customWidth="1"/>
    <col min="14362" max="14362" width="15.625" style="1" customWidth="1"/>
    <col min="14363" max="14363" width="11.375" style="1" customWidth="1"/>
    <col min="14364" max="14364" width="9" style="1" customWidth="1"/>
    <col min="14365" max="14365" width="16.125" style="1" customWidth="1"/>
    <col min="14366" max="14366" width="16.5" style="1" customWidth="1"/>
    <col min="14367" max="14367" width="15.75" style="1" customWidth="1"/>
    <col min="14368" max="14368" width="11.25" style="1" bestFit="1" customWidth="1"/>
    <col min="14369" max="14613" width="9" style="1"/>
    <col min="14614" max="14615" width="9" style="1" customWidth="1"/>
    <col min="14616" max="14616" width="13.5" style="1" customWidth="1"/>
    <col min="14617" max="14617" width="16" style="1" customWidth="1"/>
    <col min="14618" max="14618" width="15.625" style="1" customWidth="1"/>
    <col min="14619" max="14619" width="11.375" style="1" customWidth="1"/>
    <col min="14620" max="14620" width="9" style="1" customWidth="1"/>
    <col min="14621" max="14621" width="16.125" style="1" customWidth="1"/>
    <col min="14622" max="14622" width="16.5" style="1" customWidth="1"/>
    <col min="14623" max="14623" width="15.75" style="1" customWidth="1"/>
    <col min="14624" max="14624" width="11.25" style="1" bestFit="1" customWidth="1"/>
    <col min="14625" max="14869" width="9" style="1"/>
    <col min="14870" max="14871" width="9" style="1" customWidth="1"/>
    <col min="14872" max="14872" width="13.5" style="1" customWidth="1"/>
    <col min="14873" max="14873" width="16" style="1" customWidth="1"/>
    <col min="14874" max="14874" width="15.625" style="1" customWidth="1"/>
    <col min="14875" max="14875" width="11.375" style="1" customWidth="1"/>
    <col min="14876" max="14876" width="9" style="1" customWidth="1"/>
    <col min="14877" max="14877" width="16.125" style="1" customWidth="1"/>
    <col min="14878" max="14878" width="16.5" style="1" customWidth="1"/>
    <col min="14879" max="14879" width="15.75" style="1" customWidth="1"/>
    <col min="14880" max="14880" width="11.25" style="1" bestFit="1" customWidth="1"/>
    <col min="14881" max="15125" width="9" style="1"/>
    <col min="15126" max="15127" width="9" style="1" customWidth="1"/>
    <col min="15128" max="15128" width="13.5" style="1" customWidth="1"/>
    <col min="15129" max="15129" width="16" style="1" customWidth="1"/>
    <col min="15130" max="15130" width="15.625" style="1" customWidth="1"/>
    <col min="15131" max="15131" width="11.375" style="1" customWidth="1"/>
    <col min="15132" max="15132" width="9" style="1" customWidth="1"/>
    <col min="15133" max="15133" width="16.125" style="1" customWidth="1"/>
    <col min="15134" max="15134" width="16.5" style="1" customWidth="1"/>
    <col min="15135" max="15135" width="15.75" style="1" customWidth="1"/>
    <col min="15136" max="15136" width="11.25" style="1" bestFit="1" customWidth="1"/>
    <col min="15137" max="15381" width="9" style="1"/>
    <col min="15382" max="15383" width="9" style="1" customWidth="1"/>
    <col min="15384" max="15384" width="13.5" style="1" customWidth="1"/>
    <col min="15385" max="15385" width="16" style="1" customWidth="1"/>
    <col min="15386" max="15386" width="15.625" style="1" customWidth="1"/>
    <col min="15387" max="15387" width="11.375" style="1" customWidth="1"/>
    <col min="15388" max="15388" width="9" style="1" customWidth="1"/>
    <col min="15389" max="15389" width="16.125" style="1" customWidth="1"/>
    <col min="15390" max="15390" width="16.5" style="1" customWidth="1"/>
    <col min="15391" max="15391" width="15.75" style="1" customWidth="1"/>
    <col min="15392" max="15392" width="11.25" style="1" bestFit="1" customWidth="1"/>
    <col min="15393" max="15637" width="9" style="1"/>
    <col min="15638" max="15639" width="9" style="1" customWidth="1"/>
    <col min="15640" max="15640" width="13.5" style="1" customWidth="1"/>
    <col min="15641" max="15641" width="16" style="1" customWidth="1"/>
    <col min="15642" max="15642" width="15.625" style="1" customWidth="1"/>
    <col min="15643" max="15643" width="11.375" style="1" customWidth="1"/>
    <col min="15644" max="15644" width="9" style="1" customWidth="1"/>
    <col min="15645" max="15645" width="16.125" style="1" customWidth="1"/>
    <col min="15646" max="15646" width="16.5" style="1" customWidth="1"/>
    <col min="15647" max="15647" width="15.75" style="1" customWidth="1"/>
    <col min="15648" max="15648" width="11.25" style="1" bestFit="1" customWidth="1"/>
    <col min="15649" max="15893" width="9" style="1"/>
    <col min="15894" max="15895" width="9" style="1" customWidth="1"/>
    <col min="15896" max="15896" width="13.5" style="1" customWidth="1"/>
    <col min="15897" max="15897" width="16" style="1" customWidth="1"/>
    <col min="15898" max="15898" width="15.625" style="1" customWidth="1"/>
    <col min="15899" max="15899" width="11.375" style="1" customWidth="1"/>
    <col min="15900" max="15900" width="9" style="1" customWidth="1"/>
    <col min="15901" max="15901" width="16.125" style="1" customWidth="1"/>
    <col min="15902" max="15902" width="16.5" style="1" customWidth="1"/>
    <col min="15903" max="15903" width="15.75" style="1" customWidth="1"/>
    <col min="15904" max="15904" width="11.25" style="1" bestFit="1" customWidth="1"/>
    <col min="15905" max="16149" width="9" style="1"/>
    <col min="16150" max="16151" width="9" style="1" customWidth="1"/>
    <col min="16152" max="16152" width="13.5" style="1" customWidth="1"/>
    <col min="16153" max="16153" width="16" style="1" customWidth="1"/>
    <col min="16154" max="16154" width="15.625" style="1" customWidth="1"/>
    <col min="16155" max="16155" width="11.375" style="1" customWidth="1"/>
    <col min="16156" max="16156" width="9" style="1" customWidth="1"/>
    <col min="16157" max="16157" width="16.125" style="1" customWidth="1"/>
    <col min="16158" max="16158" width="16.5" style="1" customWidth="1"/>
    <col min="16159" max="16159" width="15.75" style="1" customWidth="1"/>
    <col min="16160" max="16160" width="11.25" style="1" bestFit="1" customWidth="1"/>
    <col min="16161" max="16384" width="9" style="1"/>
  </cols>
  <sheetData>
    <row r="1" spans="1:43" x14ac:dyDescent="0.15">
      <c r="A1" s="11" t="s">
        <v>94</v>
      </c>
    </row>
    <row r="2" spans="1:43" x14ac:dyDescent="0.15">
      <c r="A2" s="13" t="s">
        <v>80</v>
      </c>
    </row>
    <row r="3" spans="1:43" s="11" customFormat="1" x14ac:dyDescent="0.15">
      <c r="A3" s="13" t="s">
        <v>65</v>
      </c>
      <c r="B3" s="11" t="s">
        <v>61</v>
      </c>
      <c r="C3" s="11" t="s">
        <v>62</v>
      </c>
      <c r="D3" s="11" t="s">
        <v>63</v>
      </c>
      <c r="E3" s="11" t="s">
        <v>64</v>
      </c>
      <c r="F3" s="14" t="s">
        <v>78</v>
      </c>
      <c r="G3" s="14" t="s">
        <v>60</v>
      </c>
      <c r="H3" s="14" t="s">
        <v>79</v>
      </c>
      <c r="I3" s="11" t="s">
        <v>84</v>
      </c>
      <c r="J3" s="14" t="s">
        <v>85</v>
      </c>
      <c r="K3" s="14"/>
      <c r="L3" s="13" t="s">
        <v>65</v>
      </c>
      <c r="M3" s="11" t="s">
        <v>66</v>
      </c>
      <c r="N3" s="11" t="s">
        <v>67</v>
      </c>
      <c r="O3" s="11" t="s">
        <v>68</v>
      </c>
      <c r="P3" s="11" t="s">
        <v>69</v>
      </c>
      <c r="Q3" s="14" t="s">
        <v>78</v>
      </c>
      <c r="R3" s="14" t="s">
        <v>60</v>
      </c>
      <c r="S3" s="14" t="s">
        <v>79</v>
      </c>
      <c r="T3" s="11" t="s">
        <v>84</v>
      </c>
      <c r="U3" s="14" t="s">
        <v>85</v>
      </c>
      <c r="V3" s="14"/>
      <c r="W3" s="13" t="s">
        <v>65</v>
      </c>
      <c r="X3" s="11" t="s">
        <v>70</v>
      </c>
      <c r="Y3" s="11" t="s">
        <v>71</v>
      </c>
      <c r="Z3" s="11" t="s">
        <v>72</v>
      </c>
      <c r="AA3" s="11" t="s">
        <v>73</v>
      </c>
      <c r="AB3" s="14" t="s">
        <v>78</v>
      </c>
      <c r="AC3" s="14" t="s">
        <v>60</v>
      </c>
      <c r="AD3" s="14" t="s">
        <v>79</v>
      </c>
      <c r="AE3" s="11" t="s">
        <v>84</v>
      </c>
      <c r="AF3" s="14" t="s">
        <v>85</v>
      </c>
      <c r="AG3" s="14"/>
      <c r="AH3" s="13" t="s">
        <v>65</v>
      </c>
      <c r="AI3" s="11" t="s">
        <v>74</v>
      </c>
      <c r="AJ3" s="11" t="s">
        <v>75</v>
      </c>
      <c r="AK3" s="11" t="s">
        <v>76</v>
      </c>
      <c r="AL3" s="11" t="s">
        <v>77</v>
      </c>
      <c r="AM3" s="14" t="s">
        <v>78</v>
      </c>
      <c r="AN3" s="14" t="s">
        <v>60</v>
      </c>
      <c r="AO3" s="14" t="s">
        <v>79</v>
      </c>
      <c r="AP3" s="11" t="s">
        <v>84</v>
      </c>
      <c r="AQ3" s="14" t="s">
        <v>85</v>
      </c>
    </row>
    <row r="4" spans="1:43" s="11" customFormat="1" x14ac:dyDescent="0.15">
      <c r="A4" s="11">
        <v>1</v>
      </c>
      <c r="B4" s="11">
        <v>74</v>
      </c>
      <c r="C4" s="11">
        <v>140</v>
      </c>
      <c r="D4" s="11">
        <v>138</v>
      </c>
      <c r="E4" s="11">
        <v>83</v>
      </c>
      <c r="F4" s="11">
        <f>(C4-B4)*60/2</f>
        <v>1980</v>
      </c>
      <c r="G4" s="11">
        <f>((C4-B4)+(D4-B4))*60/2</f>
        <v>3900</v>
      </c>
      <c r="H4" s="11">
        <f>(E4-B4)*600/2</f>
        <v>2700</v>
      </c>
      <c r="I4" s="11">
        <f>SUM(F4:G4)</f>
        <v>5880</v>
      </c>
      <c r="J4" s="11">
        <f>SUM(F4:H4)</f>
        <v>8580</v>
      </c>
      <c r="L4" s="11">
        <v>1</v>
      </c>
      <c r="M4" s="11">
        <v>82</v>
      </c>
      <c r="N4" s="11">
        <v>192</v>
      </c>
      <c r="O4" s="11">
        <v>128</v>
      </c>
      <c r="P4" s="11">
        <v>80</v>
      </c>
      <c r="Q4" s="11">
        <f>(N4-M4)*60/2</f>
        <v>3300</v>
      </c>
      <c r="R4" s="11">
        <f>((N4-M4)+(O4-M4))*60/2</f>
        <v>4680</v>
      </c>
      <c r="S4" s="11">
        <f>(P4-M4)*600/2</f>
        <v>-600</v>
      </c>
      <c r="T4" s="11">
        <f>SUM(Q4:R4)</f>
        <v>7980</v>
      </c>
      <c r="U4" s="11">
        <f>SUM(Q4:R4)</f>
        <v>7980</v>
      </c>
      <c r="W4" s="11">
        <v>1</v>
      </c>
      <c r="X4" s="11">
        <v>74</v>
      </c>
      <c r="Y4" s="11">
        <v>91</v>
      </c>
      <c r="Z4" s="11">
        <v>84</v>
      </c>
      <c r="AA4" s="11">
        <v>82</v>
      </c>
      <c r="AB4" s="11">
        <f>(Y4-X4)*60/2</f>
        <v>510</v>
      </c>
      <c r="AC4" s="11">
        <f>((Y4-X4)+(Z4-X4))*60/2</f>
        <v>810</v>
      </c>
      <c r="AD4" s="11">
        <f>(AA4-X4)*600/2</f>
        <v>2400</v>
      </c>
      <c r="AE4" s="11">
        <f>SUM(AB4:AC4)</f>
        <v>1320</v>
      </c>
      <c r="AF4" s="11">
        <f>SUM(AB4:AD4)</f>
        <v>3720</v>
      </c>
      <c r="AH4" s="11">
        <v>1</v>
      </c>
      <c r="AI4" s="11">
        <v>90</v>
      </c>
      <c r="AJ4" s="11">
        <v>86</v>
      </c>
      <c r="AK4" s="11">
        <v>93</v>
      </c>
      <c r="AL4" s="11">
        <v>86</v>
      </c>
      <c r="AM4" s="11">
        <f>(AJ4-AI4)*60/2</f>
        <v>-120</v>
      </c>
      <c r="AN4" s="11">
        <f>((AJ4-AI4)+(AK4-AI4))*60/2</f>
        <v>-30</v>
      </c>
      <c r="AO4" s="11">
        <f>(AL4-AI4)*600/2</f>
        <v>-1200</v>
      </c>
      <c r="AP4" s="11">
        <v>0</v>
      </c>
      <c r="AQ4" s="11">
        <v>0</v>
      </c>
    </row>
    <row r="5" spans="1:43" s="11" customFormat="1" x14ac:dyDescent="0.15">
      <c r="A5" s="11">
        <v>2</v>
      </c>
      <c r="B5" s="11">
        <v>77</v>
      </c>
      <c r="C5" s="11">
        <v>146</v>
      </c>
      <c r="D5" s="11">
        <v>155</v>
      </c>
      <c r="E5" s="11">
        <v>92</v>
      </c>
      <c r="F5" s="11">
        <f t="shared" ref="F5:F8" si="0">(C5-B5)*60/2</f>
        <v>2070</v>
      </c>
      <c r="G5" s="11">
        <f t="shared" ref="G5:G8" si="1">((C5-B5)+(D5-B5))*60/2</f>
        <v>4410</v>
      </c>
      <c r="H5" s="11">
        <f t="shared" ref="H5:H8" si="2">(E5-B5)*600/2</f>
        <v>4500</v>
      </c>
      <c r="I5" s="11">
        <f t="shared" ref="I5:I8" si="3">SUM(F5:G5)</f>
        <v>6480</v>
      </c>
      <c r="J5" s="11">
        <f>SUM(F5:H5)</f>
        <v>10980</v>
      </c>
      <c r="L5" s="11">
        <v>2</v>
      </c>
      <c r="M5" s="11">
        <v>84</v>
      </c>
      <c r="N5" s="11">
        <v>157</v>
      </c>
      <c r="O5" s="11">
        <v>174</v>
      </c>
      <c r="P5" s="11">
        <v>84</v>
      </c>
      <c r="Q5" s="11">
        <f>(N5-M5)*60/2</f>
        <v>2190</v>
      </c>
      <c r="R5" s="11">
        <f>((N5-M5)+(O5-M5))*60/2</f>
        <v>4890</v>
      </c>
      <c r="S5" s="11">
        <f t="shared" ref="S5:S8" si="4">(P5-M5)*600/2</f>
        <v>0</v>
      </c>
      <c r="T5" s="11">
        <f t="shared" ref="T5:T8" si="5">SUM(Q5:R5)</f>
        <v>7080</v>
      </c>
      <c r="U5" s="11">
        <f>SUM(Q5:S5)</f>
        <v>7080</v>
      </c>
      <c r="W5" s="11">
        <v>2</v>
      </c>
      <c r="X5" s="11">
        <v>93</v>
      </c>
      <c r="Y5" s="11">
        <v>85</v>
      </c>
      <c r="Z5" s="11">
        <v>108</v>
      </c>
      <c r="AA5" s="11">
        <v>93</v>
      </c>
      <c r="AB5" s="11">
        <f>(Y5-X5)*60/2</f>
        <v>-240</v>
      </c>
      <c r="AC5" s="11">
        <f>((Y5-X5)+(Z5-X5))*60/2</f>
        <v>210</v>
      </c>
      <c r="AD5" s="11">
        <f t="shared" ref="AD5:AD8" si="6">(AA5-X5)*600/2</f>
        <v>0</v>
      </c>
      <c r="AE5" s="11">
        <f>SUM(AC5)</f>
        <v>210</v>
      </c>
      <c r="AF5" s="11">
        <f>SUM(AC5:AD5)</f>
        <v>210</v>
      </c>
      <c r="AH5" s="11">
        <v>2</v>
      </c>
      <c r="AI5" s="11">
        <v>83</v>
      </c>
      <c r="AJ5" s="11">
        <v>131</v>
      </c>
      <c r="AK5" s="11">
        <v>90</v>
      </c>
      <c r="AL5" s="11">
        <v>87</v>
      </c>
      <c r="AM5" s="11">
        <f>(AJ5-AI5)*60/2</f>
        <v>1440</v>
      </c>
      <c r="AN5" s="11">
        <f>((AJ5-AI5)+(AK5-AI5))*60/2</f>
        <v>1650</v>
      </c>
      <c r="AO5" s="11">
        <f t="shared" ref="AO5:AO8" si="7">(AL5-AI5)*600/2</f>
        <v>1200</v>
      </c>
      <c r="AP5" s="11">
        <f>SUM(AN5)</f>
        <v>1650</v>
      </c>
      <c r="AQ5" s="11">
        <f>SUM(AM5:AO5)</f>
        <v>4290</v>
      </c>
    </row>
    <row r="6" spans="1:43" s="11" customFormat="1" x14ac:dyDescent="0.15">
      <c r="A6" s="11">
        <v>3</v>
      </c>
      <c r="B6" s="11">
        <v>102</v>
      </c>
      <c r="C6" s="11">
        <v>129</v>
      </c>
      <c r="D6" s="11">
        <v>87</v>
      </c>
      <c r="E6" s="11">
        <v>93</v>
      </c>
      <c r="F6" s="11">
        <f t="shared" si="0"/>
        <v>810</v>
      </c>
      <c r="G6" s="11">
        <f t="shared" si="1"/>
        <v>360</v>
      </c>
      <c r="H6" s="11">
        <f t="shared" si="2"/>
        <v>-2700</v>
      </c>
      <c r="I6" s="11">
        <f t="shared" si="3"/>
        <v>1170</v>
      </c>
      <c r="J6" s="11">
        <f>SUM(F6:G6)</f>
        <v>1170</v>
      </c>
      <c r="L6" s="11">
        <v>3</v>
      </c>
      <c r="M6" s="11">
        <v>86</v>
      </c>
      <c r="N6" s="11">
        <v>168</v>
      </c>
      <c r="O6" s="11">
        <v>124</v>
      </c>
      <c r="P6" s="11">
        <v>79</v>
      </c>
      <c r="Q6" s="11">
        <f t="shared" ref="Q6:Q8" si="8">(N6-M6)*60/2</f>
        <v>2460</v>
      </c>
      <c r="R6" s="11">
        <f t="shared" ref="R6:R8" si="9">((N6-M6)+(O6-M6))*60/2</f>
        <v>3600</v>
      </c>
      <c r="S6" s="11">
        <f t="shared" si="4"/>
        <v>-2100</v>
      </c>
      <c r="T6" s="11">
        <f t="shared" si="5"/>
        <v>6060</v>
      </c>
      <c r="U6" s="11">
        <f>SUM(Q6:R6)</f>
        <v>6060</v>
      </c>
      <c r="W6" s="11">
        <v>3</v>
      </c>
      <c r="X6" s="11">
        <v>101</v>
      </c>
      <c r="Y6" s="11">
        <v>100</v>
      </c>
      <c r="Z6" s="11">
        <v>92</v>
      </c>
      <c r="AA6" s="11">
        <v>87</v>
      </c>
      <c r="AB6" s="11">
        <f t="shared" ref="AB6:AB8" si="10">(Y6-X6)*60/2</f>
        <v>-30</v>
      </c>
      <c r="AC6" s="11">
        <f t="shared" ref="AC6:AC8" si="11">((Y6-X6)+(Z6-X6))*60/2</f>
        <v>-300</v>
      </c>
      <c r="AD6" s="11">
        <f t="shared" si="6"/>
        <v>-4200</v>
      </c>
      <c r="AE6" s="11">
        <v>0</v>
      </c>
      <c r="AF6" s="11">
        <v>0</v>
      </c>
      <c r="AH6" s="11">
        <v>3</v>
      </c>
      <c r="AI6" s="11">
        <v>97</v>
      </c>
      <c r="AJ6" s="11">
        <v>128</v>
      </c>
      <c r="AK6" s="11">
        <v>116</v>
      </c>
      <c r="AL6" s="11">
        <v>84</v>
      </c>
      <c r="AM6" s="11">
        <f t="shared" ref="AM6:AM8" si="12">(AJ6-AI6)*60/2</f>
        <v>930</v>
      </c>
      <c r="AN6" s="11">
        <f t="shared" ref="AN6:AN8" si="13">((AJ6-AI6)+(AK6-AI6))*60/2</f>
        <v>1500</v>
      </c>
      <c r="AO6" s="11">
        <f t="shared" si="7"/>
        <v>-3900</v>
      </c>
      <c r="AP6" s="11">
        <v>0</v>
      </c>
      <c r="AQ6" s="11">
        <f>SUM(AM6:AN6)</f>
        <v>2430</v>
      </c>
    </row>
    <row r="7" spans="1:43" s="11" customFormat="1" x14ac:dyDescent="0.15">
      <c r="A7" s="11">
        <v>4</v>
      </c>
      <c r="B7" s="11">
        <v>89</v>
      </c>
      <c r="C7" s="11">
        <v>150</v>
      </c>
      <c r="D7" s="11">
        <v>118</v>
      </c>
      <c r="E7" s="11">
        <v>85</v>
      </c>
      <c r="F7" s="11">
        <f t="shared" si="0"/>
        <v>1830</v>
      </c>
      <c r="G7" s="11">
        <f t="shared" si="1"/>
        <v>2700</v>
      </c>
      <c r="H7" s="11">
        <f t="shared" si="2"/>
        <v>-1200</v>
      </c>
      <c r="I7" s="11">
        <f t="shared" si="3"/>
        <v>4530</v>
      </c>
      <c r="J7" s="11">
        <f>SUM(F7:G7)</f>
        <v>4530</v>
      </c>
      <c r="L7" s="11">
        <v>4</v>
      </c>
      <c r="M7" s="11">
        <v>87</v>
      </c>
      <c r="N7" s="11">
        <v>176</v>
      </c>
      <c r="O7" s="11">
        <v>98</v>
      </c>
      <c r="P7" s="11">
        <v>89</v>
      </c>
      <c r="Q7" s="11">
        <f t="shared" si="8"/>
        <v>2670</v>
      </c>
      <c r="R7" s="11">
        <f t="shared" si="9"/>
        <v>3000</v>
      </c>
      <c r="S7" s="11">
        <f t="shared" si="4"/>
        <v>600</v>
      </c>
      <c r="T7" s="11">
        <f t="shared" si="5"/>
        <v>5670</v>
      </c>
      <c r="U7" s="11">
        <f>SUM(Q7:S7)</f>
        <v>6270</v>
      </c>
      <c r="W7" s="11">
        <v>4</v>
      </c>
      <c r="X7" s="11">
        <v>90</v>
      </c>
      <c r="Y7" s="11">
        <v>118</v>
      </c>
      <c r="Z7" s="11">
        <v>100</v>
      </c>
      <c r="AA7" s="11">
        <v>82</v>
      </c>
      <c r="AB7" s="11">
        <f t="shared" si="10"/>
        <v>840</v>
      </c>
      <c r="AC7" s="11">
        <f t="shared" si="11"/>
        <v>1140</v>
      </c>
      <c r="AD7" s="11">
        <f t="shared" si="6"/>
        <v>-2400</v>
      </c>
      <c r="AE7" s="11">
        <f t="shared" ref="AE7:AE8" si="14">SUM(AB7:AC7)</f>
        <v>1980</v>
      </c>
      <c r="AF7" s="11">
        <f>SUM(AB7:AC7)</f>
        <v>1980</v>
      </c>
      <c r="AH7" s="11">
        <v>4</v>
      </c>
      <c r="AI7" s="11">
        <v>89</v>
      </c>
      <c r="AJ7" s="11">
        <v>136</v>
      </c>
      <c r="AK7" s="11">
        <v>93</v>
      </c>
      <c r="AL7" s="11">
        <v>92</v>
      </c>
      <c r="AM7" s="11">
        <f t="shared" si="12"/>
        <v>1410</v>
      </c>
      <c r="AN7" s="11">
        <f t="shared" si="13"/>
        <v>1530</v>
      </c>
      <c r="AO7" s="11">
        <f t="shared" si="7"/>
        <v>900</v>
      </c>
      <c r="AP7" s="11">
        <f t="shared" ref="AP7:AP8" si="15">SUM(AM7:AN7)</f>
        <v>2940</v>
      </c>
      <c r="AQ7" s="11">
        <f>SUM(AM7:AO7)</f>
        <v>3840</v>
      </c>
    </row>
    <row r="8" spans="1:43" s="11" customFormat="1" x14ac:dyDescent="0.15">
      <c r="A8" s="11">
        <v>5</v>
      </c>
      <c r="B8" s="11">
        <v>80</v>
      </c>
      <c r="C8" s="11">
        <v>128</v>
      </c>
      <c r="D8" s="11">
        <v>111</v>
      </c>
      <c r="E8" s="11">
        <v>89</v>
      </c>
      <c r="F8" s="11">
        <f t="shared" si="0"/>
        <v>1440</v>
      </c>
      <c r="G8" s="11">
        <f t="shared" si="1"/>
        <v>2370</v>
      </c>
      <c r="H8" s="11">
        <f t="shared" si="2"/>
        <v>2700</v>
      </c>
      <c r="I8" s="11">
        <f t="shared" si="3"/>
        <v>3810</v>
      </c>
      <c r="J8" s="11">
        <f>SUM(F8:H8)</f>
        <v>6510</v>
      </c>
      <c r="L8" s="11">
        <v>5</v>
      </c>
      <c r="M8" s="11">
        <v>87</v>
      </c>
      <c r="N8" s="11">
        <v>193</v>
      </c>
      <c r="O8" s="11">
        <v>93</v>
      </c>
      <c r="P8" s="11">
        <v>83</v>
      </c>
      <c r="Q8" s="11">
        <f t="shared" si="8"/>
        <v>3180</v>
      </c>
      <c r="R8" s="11">
        <f t="shared" si="9"/>
        <v>3360</v>
      </c>
      <c r="S8" s="11">
        <f t="shared" si="4"/>
        <v>-1200</v>
      </c>
      <c r="T8" s="11">
        <f t="shared" si="5"/>
        <v>6540</v>
      </c>
      <c r="U8" s="11">
        <f>SUM(Q8:R8)</f>
        <v>6540</v>
      </c>
      <c r="W8" s="11">
        <v>5</v>
      </c>
      <c r="X8" s="11">
        <v>86</v>
      </c>
      <c r="Y8" s="11">
        <v>112</v>
      </c>
      <c r="Z8" s="11">
        <v>136</v>
      </c>
      <c r="AA8" s="11">
        <v>87</v>
      </c>
      <c r="AB8" s="11">
        <f t="shared" si="10"/>
        <v>780</v>
      </c>
      <c r="AC8" s="11">
        <f t="shared" si="11"/>
        <v>2280</v>
      </c>
      <c r="AD8" s="11">
        <f t="shared" si="6"/>
        <v>300</v>
      </c>
      <c r="AE8" s="11">
        <f t="shared" si="14"/>
        <v>3060</v>
      </c>
      <c r="AF8" s="11">
        <f>SUM(AB8:AD8)</f>
        <v>3360</v>
      </c>
      <c r="AH8" s="11">
        <v>5</v>
      </c>
      <c r="AI8" s="11">
        <v>84</v>
      </c>
      <c r="AJ8" s="11">
        <v>164</v>
      </c>
      <c r="AK8" s="11">
        <v>99</v>
      </c>
      <c r="AL8" s="11">
        <v>89</v>
      </c>
      <c r="AM8" s="11">
        <f t="shared" si="12"/>
        <v>2400</v>
      </c>
      <c r="AN8" s="11">
        <f t="shared" si="13"/>
        <v>2850</v>
      </c>
      <c r="AO8" s="11">
        <f t="shared" si="7"/>
        <v>1500</v>
      </c>
      <c r="AP8" s="11">
        <f t="shared" si="15"/>
        <v>5250</v>
      </c>
      <c r="AQ8" s="11">
        <f>SUM(AM8:AO8)</f>
        <v>6750</v>
      </c>
    </row>
    <row r="9" spans="1:43" s="11" customFormat="1" x14ac:dyDescent="0.15">
      <c r="A9" s="13" t="s">
        <v>0</v>
      </c>
      <c r="B9" s="11">
        <f t="shared" ref="B9:AO9" si="16">AVERAGE(B4:B8)</f>
        <v>84.4</v>
      </c>
      <c r="C9" s="11">
        <f t="shared" si="16"/>
        <v>138.6</v>
      </c>
      <c r="D9" s="11">
        <f t="shared" si="16"/>
        <v>121.8</v>
      </c>
      <c r="E9" s="11">
        <f t="shared" si="16"/>
        <v>88.4</v>
      </c>
      <c r="F9" s="11">
        <f t="shared" si="16"/>
        <v>1626</v>
      </c>
      <c r="G9" s="11">
        <f t="shared" si="16"/>
        <v>2748</v>
      </c>
      <c r="H9" s="11">
        <f t="shared" si="16"/>
        <v>1200</v>
      </c>
      <c r="I9" s="12">
        <f t="shared" si="16"/>
        <v>4374</v>
      </c>
      <c r="J9" s="11">
        <f>AVERAGE(J4:J8)</f>
        <v>6354</v>
      </c>
      <c r="L9" s="13" t="s">
        <v>0</v>
      </c>
      <c r="M9" s="12">
        <f t="shared" si="16"/>
        <v>85.2</v>
      </c>
      <c r="N9" s="12">
        <f t="shared" si="16"/>
        <v>177.2</v>
      </c>
      <c r="O9" s="12">
        <f t="shared" si="16"/>
        <v>123.4</v>
      </c>
      <c r="P9" s="12">
        <f t="shared" si="16"/>
        <v>83</v>
      </c>
      <c r="Q9" s="12">
        <f t="shared" si="16"/>
        <v>2760</v>
      </c>
      <c r="R9" s="12">
        <f t="shared" si="16"/>
        <v>3906</v>
      </c>
      <c r="S9" s="12">
        <f t="shared" si="16"/>
        <v>-660</v>
      </c>
      <c r="T9" s="12">
        <f t="shared" ref="T9" si="17">AVERAGE(T4:T8)</f>
        <v>6666</v>
      </c>
      <c r="U9" s="12">
        <f>AVERAGE(U4:U8)</f>
        <v>6786</v>
      </c>
      <c r="W9" s="13" t="s">
        <v>0</v>
      </c>
      <c r="X9" s="12">
        <f t="shared" si="16"/>
        <v>88.8</v>
      </c>
      <c r="Y9" s="12">
        <f t="shared" si="16"/>
        <v>101.2</v>
      </c>
      <c r="Z9" s="12">
        <f t="shared" si="16"/>
        <v>104</v>
      </c>
      <c r="AA9" s="12">
        <f t="shared" si="16"/>
        <v>86.2</v>
      </c>
      <c r="AB9" s="12">
        <f t="shared" si="16"/>
        <v>372</v>
      </c>
      <c r="AC9" s="12">
        <f t="shared" si="16"/>
        <v>828</v>
      </c>
      <c r="AD9" s="12">
        <f t="shared" si="16"/>
        <v>-780</v>
      </c>
      <c r="AE9" s="12">
        <f t="shared" si="16"/>
        <v>1314</v>
      </c>
      <c r="AF9" s="12">
        <f>AVERAGE(AF4:AF8)</f>
        <v>1854</v>
      </c>
      <c r="AH9" s="13" t="s">
        <v>0</v>
      </c>
      <c r="AI9" s="12">
        <f t="shared" si="16"/>
        <v>88.6</v>
      </c>
      <c r="AJ9" s="12">
        <f t="shared" si="16"/>
        <v>129</v>
      </c>
      <c r="AK9" s="12">
        <f t="shared" si="16"/>
        <v>98.2</v>
      </c>
      <c r="AL9" s="12">
        <f t="shared" si="16"/>
        <v>87.6</v>
      </c>
      <c r="AM9" s="12">
        <f t="shared" si="16"/>
        <v>1212</v>
      </c>
      <c r="AN9" s="12">
        <f t="shared" si="16"/>
        <v>1500</v>
      </c>
      <c r="AO9" s="12">
        <f t="shared" si="16"/>
        <v>-300</v>
      </c>
      <c r="AP9" s="12">
        <f t="shared" ref="AP9" si="18">AVERAGE(AP4:AP8)</f>
        <v>1968</v>
      </c>
      <c r="AQ9" s="12">
        <f>AVERAGE(AQ4:AQ8)</f>
        <v>3462</v>
      </c>
    </row>
    <row r="10" spans="1:43" s="11" customFormat="1" x14ac:dyDescent="0.15">
      <c r="A10" s="13" t="s">
        <v>1</v>
      </c>
      <c r="B10" s="12">
        <f t="shared" ref="B10:AO10" si="19">STDEV(B4:B8)</f>
        <v>11.326958991715264</v>
      </c>
      <c r="C10" s="12">
        <f t="shared" si="19"/>
        <v>9.8893882520608933</v>
      </c>
      <c r="D10" s="12">
        <f t="shared" si="19"/>
        <v>26.013458055398953</v>
      </c>
      <c r="E10" s="12">
        <f t="shared" si="19"/>
        <v>4.3358966777357599</v>
      </c>
      <c r="F10" s="12">
        <f t="shared" si="19"/>
        <v>515.87789252884249</v>
      </c>
      <c r="G10" s="12">
        <f t="shared" si="19"/>
        <v>1576.1567180962686</v>
      </c>
      <c r="H10" s="12">
        <f t="shared" si="19"/>
        <v>3014.9626863362669</v>
      </c>
      <c r="I10" s="12">
        <f t="shared" si="19"/>
        <v>2080.3437215998706</v>
      </c>
      <c r="J10" s="12">
        <f>STDEV(J4:J8)</f>
        <v>3760.9879021342254</v>
      </c>
      <c r="K10" s="12"/>
      <c r="L10" s="13" t="s">
        <v>1</v>
      </c>
      <c r="M10" s="12">
        <f t="shared" si="19"/>
        <v>2.16794833886788</v>
      </c>
      <c r="N10" s="12">
        <f t="shared" si="19"/>
        <v>15.514509338035799</v>
      </c>
      <c r="O10" s="12">
        <f t="shared" si="19"/>
        <v>32.214903383372103</v>
      </c>
      <c r="P10" s="12">
        <f t="shared" si="19"/>
        <v>3.9370039370059056</v>
      </c>
      <c r="Q10" s="12">
        <f t="shared" si="19"/>
        <v>471.96398167656821</v>
      </c>
      <c r="R10" s="12">
        <f t="shared" si="19"/>
        <v>833.6546047374776</v>
      </c>
      <c r="S10" s="12">
        <f t="shared" si="19"/>
        <v>1047.8549517943788</v>
      </c>
      <c r="T10" s="12">
        <f t="shared" ref="T10" si="20">STDEV(T4:T8)</f>
        <v>904.58830414725128</v>
      </c>
      <c r="U10" s="12">
        <f>STDEV(U4:U8)</f>
        <v>769.07736931988836</v>
      </c>
      <c r="W10" s="13" t="s">
        <v>1</v>
      </c>
      <c r="X10" s="12">
        <f t="shared" si="19"/>
        <v>9.9347873656158328</v>
      </c>
      <c r="Y10" s="12">
        <f t="shared" si="19"/>
        <v>13.845576911057218</v>
      </c>
      <c r="Z10" s="12">
        <f t="shared" si="19"/>
        <v>20</v>
      </c>
      <c r="AA10" s="12">
        <f t="shared" si="19"/>
        <v>4.5497252664309302</v>
      </c>
      <c r="AB10" s="12">
        <f t="shared" si="19"/>
        <v>484.94329565424448</v>
      </c>
      <c r="AC10" s="12">
        <f t="shared" si="19"/>
        <v>982.37976363522478</v>
      </c>
      <c r="AD10" s="12">
        <f t="shared" si="19"/>
        <v>2559.6874809241849</v>
      </c>
      <c r="AE10" s="12">
        <f t="shared" si="19"/>
        <v>1268.6134162935532</v>
      </c>
      <c r="AF10" s="12">
        <f>STDEV(AF4:AF8)</f>
        <v>1725.2478082872617</v>
      </c>
      <c r="AH10" s="13" t="s">
        <v>1</v>
      </c>
      <c r="AI10" s="12">
        <f t="shared" si="19"/>
        <v>5.5946402922797462</v>
      </c>
      <c r="AJ10" s="12">
        <f t="shared" si="19"/>
        <v>27.964262908219126</v>
      </c>
      <c r="AK10" s="12">
        <f t="shared" si="19"/>
        <v>10.47377677822093</v>
      </c>
      <c r="AL10" s="12">
        <f t="shared" si="19"/>
        <v>3.049590136395381</v>
      </c>
      <c r="AM10" s="12">
        <f t="shared" si="19"/>
        <v>916.00764188952053</v>
      </c>
      <c r="AN10" s="12">
        <f t="shared" si="19"/>
        <v>1023.083574298796</v>
      </c>
      <c r="AO10" s="12">
        <f t="shared" si="19"/>
        <v>2274.8626332154654</v>
      </c>
      <c r="AP10" s="12">
        <f t="shared" ref="AP10" si="21">STDEV(AP4:AP8)</f>
        <v>2211.5311438006024</v>
      </c>
      <c r="AQ10" s="12">
        <f>STDEV(AQ4:AQ8)</f>
        <v>2484.4456122040588</v>
      </c>
    </row>
    <row r="11" spans="1:43" s="11" customFormat="1" x14ac:dyDescent="0.15">
      <c r="A11" s="13" t="s">
        <v>2</v>
      </c>
      <c r="B11" s="12">
        <f>B10/SQRT(5)</f>
        <v>5.0655700567655613</v>
      </c>
      <c r="C11" s="12">
        <f t="shared" ref="C11:I11" si="22">C10/SQRT(5)</f>
        <v>4.4226688774991958</v>
      </c>
      <c r="D11" s="12">
        <f t="shared" si="22"/>
        <v>11.633572108342308</v>
      </c>
      <c r="E11" s="12">
        <f t="shared" si="22"/>
        <v>1.9390719429665315</v>
      </c>
      <c r="F11" s="12">
        <f t="shared" si="22"/>
        <v>230.70760715676454</v>
      </c>
      <c r="G11" s="12">
        <f t="shared" si="22"/>
        <v>704.87871297124582</v>
      </c>
      <c r="H11" s="12">
        <f t="shared" si="22"/>
        <v>1348.3323032546537</v>
      </c>
      <c r="I11" s="12">
        <f t="shared" si="22"/>
        <v>930.35799561244164</v>
      </c>
      <c r="J11" s="12">
        <f>J10/SQRT(5)</f>
        <v>1681.9649223452907</v>
      </c>
      <c r="K11" s="12"/>
      <c r="L11" s="13" t="s">
        <v>2</v>
      </c>
      <c r="M11" s="12">
        <f t="shared" ref="M11:AO11" si="23">M10/SQRT(5)</f>
        <v>0.96953597148326576</v>
      </c>
      <c r="N11" s="12">
        <f t="shared" si="23"/>
        <v>6.9382995034806614</v>
      </c>
      <c r="O11" s="12">
        <f t="shared" si="23"/>
        <v>14.406942770761598</v>
      </c>
      <c r="P11" s="12">
        <f t="shared" si="23"/>
        <v>1.7606816861659009</v>
      </c>
      <c r="Q11" s="12">
        <f t="shared" si="23"/>
        <v>211.06870919205431</v>
      </c>
      <c r="R11" s="12">
        <f t="shared" si="23"/>
        <v>372.82167318974359</v>
      </c>
      <c r="S11" s="12">
        <f t="shared" si="23"/>
        <v>468.61498055439927</v>
      </c>
      <c r="T11" s="12">
        <f t="shared" ref="T11" si="24">T10/SQRT(5)</f>
        <v>404.54418794490175</v>
      </c>
      <c r="U11" s="12">
        <f>U10/SQRT(5)</f>
        <v>343.94185555119628</v>
      </c>
      <c r="W11" s="13" t="s">
        <v>2</v>
      </c>
      <c r="X11" s="12">
        <f t="shared" si="23"/>
        <v>4.4429719783046115</v>
      </c>
      <c r="Y11" s="12">
        <f t="shared" si="23"/>
        <v>6.1919302321650997</v>
      </c>
      <c r="Z11" s="12">
        <f t="shared" si="23"/>
        <v>8.9442719099991592</v>
      </c>
      <c r="AA11" s="12">
        <f t="shared" si="23"/>
        <v>2.0346989949375804</v>
      </c>
      <c r="AB11" s="12">
        <f t="shared" si="23"/>
        <v>216.8732348631338</v>
      </c>
      <c r="AC11" s="12">
        <f t="shared" si="23"/>
        <v>439.33358624170768</v>
      </c>
      <c r="AD11" s="12">
        <f t="shared" si="23"/>
        <v>1144.7270417003347</v>
      </c>
      <c r="AE11" s="12">
        <f t="shared" si="23"/>
        <v>567.3411672001248</v>
      </c>
      <c r="AF11" s="12">
        <f>AF10/SQRT(5)</f>
        <v>771.55427547256841</v>
      </c>
      <c r="AH11" s="13" t="s">
        <v>2</v>
      </c>
      <c r="AI11" s="12">
        <f t="shared" si="23"/>
        <v>2.5019992006393608</v>
      </c>
      <c r="AJ11" s="12">
        <f t="shared" si="23"/>
        <v>12.505998560690784</v>
      </c>
      <c r="AK11" s="12">
        <f t="shared" si="23"/>
        <v>4.6840153714521477</v>
      </c>
      <c r="AL11" s="12">
        <f t="shared" si="23"/>
        <v>1.3638181696985854</v>
      </c>
      <c r="AM11" s="12">
        <f t="shared" si="23"/>
        <v>409.65107103485036</v>
      </c>
      <c r="AN11" s="12">
        <f t="shared" si="23"/>
        <v>457.53688375911287</v>
      </c>
      <c r="AO11" s="12">
        <f t="shared" si="23"/>
        <v>1017.3494974687902</v>
      </c>
      <c r="AP11" s="12">
        <f t="shared" ref="AP11" si="25">AP10/SQRT(5)</f>
        <v>989.02679437920187</v>
      </c>
      <c r="AQ11" s="12">
        <f>AQ10/SQRT(5)</f>
        <v>1111.0778550578711</v>
      </c>
    </row>
    <row r="12" spans="1:43" x14ac:dyDescent="0.15">
      <c r="A12" s="11"/>
      <c r="K12" s="2"/>
      <c r="U12" s="2"/>
      <c r="AF12" s="2"/>
      <c r="AQ12" s="2"/>
    </row>
    <row r="13" spans="1:43" x14ac:dyDescent="0.15">
      <c r="A13" s="13" t="s">
        <v>81</v>
      </c>
      <c r="K13" s="2"/>
      <c r="U13" s="2"/>
      <c r="AF13" s="2"/>
      <c r="AQ13" s="2"/>
    </row>
    <row r="14" spans="1:43" s="11" customFormat="1" x14ac:dyDescent="0.15">
      <c r="A14" s="13" t="s">
        <v>65</v>
      </c>
      <c r="B14" s="11" t="s">
        <v>61</v>
      </c>
      <c r="C14" s="11" t="s">
        <v>62</v>
      </c>
      <c r="D14" s="11" t="s">
        <v>63</v>
      </c>
      <c r="E14" s="11" t="s">
        <v>64</v>
      </c>
      <c r="F14" s="14" t="s">
        <v>78</v>
      </c>
      <c r="G14" s="14" t="s">
        <v>60</v>
      </c>
      <c r="H14" s="14" t="s">
        <v>79</v>
      </c>
      <c r="I14" s="11" t="s">
        <v>84</v>
      </c>
      <c r="J14" s="14" t="s">
        <v>85</v>
      </c>
      <c r="K14" s="14"/>
      <c r="L14" s="13" t="s">
        <v>65</v>
      </c>
      <c r="M14" s="11" t="s">
        <v>66</v>
      </c>
      <c r="N14" s="11" t="s">
        <v>67</v>
      </c>
      <c r="O14" s="11" t="s">
        <v>68</v>
      </c>
      <c r="P14" s="11" t="s">
        <v>69</v>
      </c>
      <c r="Q14" s="14" t="s">
        <v>78</v>
      </c>
      <c r="R14" s="14" t="s">
        <v>60</v>
      </c>
      <c r="S14" s="14" t="s">
        <v>79</v>
      </c>
      <c r="T14" s="11" t="s">
        <v>84</v>
      </c>
      <c r="U14" s="14" t="s">
        <v>85</v>
      </c>
      <c r="V14" s="14"/>
      <c r="W14" s="13" t="s">
        <v>65</v>
      </c>
      <c r="X14" s="11" t="s">
        <v>70</v>
      </c>
      <c r="Y14" s="11" t="s">
        <v>71</v>
      </c>
      <c r="Z14" s="11" t="s">
        <v>72</v>
      </c>
      <c r="AA14" s="11" t="s">
        <v>73</v>
      </c>
      <c r="AB14" s="14" t="s">
        <v>78</v>
      </c>
      <c r="AC14" s="14" t="s">
        <v>60</v>
      </c>
      <c r="AD14" s="14" t="s">
        <v>79</v>
      </c>
      <c r="AE14" s="11" t="s">
        <v>84</v>
      </c>
      <c r="AF14" s="14" t="s">
        <v>85</v>
      </c>
      <c r="AG14" s="14"/>
      <c r="AH14" s="13" t="s">
        <v>65</v>
      </c>
      <c r="AI14" s="11" t="s">
        <v>74</v>
      </c>
      <c r="AJ14" s="11" t="s">
        <v>75</v>
      </c>
      <c r="AK14" s="11" t="s">
        <v>76</v>
      </c>
      <c r="AL14" s="11" t="s">
        <v>77</v>
      </c>
      <c r="AM14" s="14" t="s">
        <v>78</v>
      </c>
      <c r="AN14" s="14" t="s">
        <v>60</v>
      </c>
      <c r="AO14" s="14" t="s">
        <v>79</v>
      </c>
      <c r="AP14" s="11" t="s">
        <v>84</v>
      </c>
      <c r="AQ14" s="14" t="s">
        <v>85</v>
      </c>
    </row>
    <row r="15" spans="1:43" s="11" customFormat="1" x14ac:dyDescent="0.15">
      <c r="A15" s="11">
        <v>1</v>
      </c>
      <c r="B15" s="11">
        <v>2.1</v>
      </c>
      <c r="C15" s="11">
        <v>30</v>
      </c>
      <c r="D15" s="11">
        <v>13.6</v>
      </c>
      <c r="E15" s="11">
        <v>3.2</v>
      </c>
      <c r="F15" s="11">
        <f>(C15-B15)*60/2</f>
        <v>837</v>
      </c>
      <c r="G15" s="11">
        <f>((C15-B15)+(D15-B15))*60/2</f>
        <v>1182</v>
      </c>
      <c r="H15" s="11">
        <f>(E15-B15)*600/2</f>
        <v>330</v>
      </c>
      <c r="I15" s="11">
        <f>SUM(F15:G15)</f>
        <v>2019</v>
      </c>
      <c r="J15" s="11">
        <f>SUM(F15:H15)</f>
        <v>2349</v>
      </c>
      <c r="L15" s="11">
        <v>1</v>
      </c>
      <c r="M15" s="11">
        <v>2.2999999999999998</v>
      </c>
      <c r="N15" s="11">
        <v>53.4</v>
      </c>
      <c r="O15" s="11">
        <v>33.9</v>
      </c>
      <c r="P15" s="11">
        <v>3.2</v>
      </c>
      <c r="Q15" s="11">
        <f>(N15-M15)*60/2</f>
        <v>1533</v>
      </c>
      <c r="R15" s="11">
        <f>((N15-M15)+(O15-M15))*60/2</f>
        <v>2481</v>
      </c>
      <c r="S15" s="11">
        <f>(P15-M15)*600/2</f>
        <v>270.00000000000011</v>
      </c>
      <c r="T15" s="11">
        <f>SUM(Q15:R15)</f>
        <v>4014</v>
      </c>
      <c r="U15" s="11">
        <f>SUM(Q15:S15)</f>
        <v>4284</v>
      </c>
      <c r="W15" s="11">
        <v>1</v>
      </c>
      <c r="X15" s="11">
        <v>2.5</v>
      </c>
      <c r="Y15" s="11">
        <v>26.3</v>
      </c>
      <c r="Z15" s="11">
        <v>14.9</v>
      </c>
      <c r="AA15" s="11">
        <v>2.8</v>
      </c>
      <c r="AB15" s="11">
        <f>(Y15-X15)*60/2</f>
        <v>714</v>
      </c>
      <c r="AC15" s="11">
        <f>((Y15-X15)+(Z15-X15))*60/2</f>
        <v>1086</v>
      </c>
      <c r="AD15" s="11">
        <f>(AA15-X15)*600/2</f>
        <v>89.999999999999943</v>
      </c>
      <c r="AE15" s="11">
        <f>SUM(AB15:AC15)</f>
        <v>1800</v>
      </c>
      <c r="AF15" s="11">
        <f>SUM(AB15:AD15)</f>
        <v>1890</v>
      </c>
      <c r="AH15" s="11">
        <v>1</v>
      </c>
      <c r="AI15" s="12">
        <v>3.9</v>
      </c>
      <c r="AJ15" s="12">
        <v>23.8</v>
      </c>
      <c r="AK15" s="12">
        <v>20.3</v>
      </c>
      <c r="AL15" s="12">
        <v>3.2</v>
      </c>
      <c r="AM15" s="11">
        <f>(AJ15-AI15)*60/2</f>
        <v>597.00000000000011</v>
      </c>
      <c r="AN15" s="11">
        <f>((AJ15-AI15)+(AK15-AI15))*60/2</f>
        <v>1089.0000000000002</v>
      </c>
      <c r="AO15" s="11">
        <f>(AL15-AI15)*600/2</f>
        <v>-209.99999999999991</v>
      </c>
      <c r="AP15" s="11">
        <f>SUM(AM15:AN15)</f>
        <v>1686.0000000000005</v>
      </c>
      <c r="AQ15" s="11">
        <f>SUM(AM15:AN15)</f>
        <v>1686.0000000000005</v>
      </c>
    </row>
    <row r="16" spans="1:43" s="11" customFormat="1" x14ac:dyDescent="0.15">
      <c r="A16" s="11">
        <v>2</v>
      </c>
      <c r="B16" s="11">
        <v>2.2999999999999998</v>
      </c>
      <c r="C16" s="11">
        <v>46.8</v>
      </c>
      <c r="D16" s="11">
        <v>76</v>
      </c>
      <c r="E16" s="11">
        <v>7.5</v>
      </c>
      <c r="F16" s="11">
        <f t="shared" ref="F16:F19" si="26">(C16-B16)*60/2</f>
        <v>1335</v>
      </c>
      <c r="G16" s="11">
        <f t="shared" ref="G16:G19" si="27">((C16-B16)+(D16-B16))*60/2</f>
        <v>3546</v>
      </c>
      <c r="H16" s="11">
        <f t="shared" ref="H16:H19" si="28">(E16-B16)*600/2</f>
        <v>1560</v>
      </c>
      <c r="I16" s="11">
        <f t="shared" ref="I16:I19" si="29">SUM(F16:G16)</f>
        <v>4881</v>
      </c>
      <c r="J16" s="11">
        <f>SUM(F16:H16)</f>
        <v>6441</v>
      </c>
      <c r="L16" s="11">
        <v>2</v>
      </c>
      <c r="M16" s="11">
        <v>3.6</v>
      </c>
      <c r="N16" s="11">
        <v>39.9</v>
      </c>
      <c r="O16" s="11">
        <v>164.2</v>
      </c>
      <c r="P16" s="11">
        <v>3.6</v>
      </c>
      <c r="Q16" s="11">
        <f t="shared" ref="Q16:Q19" si="30">(N16-M16)*60/2</f>
        <v>1089</v>
      </c>
      <c r="R16" s="11">
        <f t="shared" ref="R16:R19" si="31">((N16-M16)+(O16-M16))*60/2</f>
        <v>5906.9999999999991</v>
      </c>
      <c r="S16" s="11">
        <f t="shared" ref="S16:S19" si="32">(P16-M16)*600/2</f>
        <v>0</v>
      </c>
      <c r="T16" s="11">
        <f t="shared" ref="T16:T19" si="33">SUM(Q16:R16)</f>
        <v>6995.9999999999991</v>
      </c>
      <c r="U16" s="11">
        <f>SUM(Q16:S16)</f>
        <v>6995.9999999999991</v>
      </c>
      <c r="W16" s="11">
        <v>2</v>
      </c>
      <c r="X16" s="11">
        <v>18.5</v>
      </c>
      <c r="Y16" s="11">
        <v>52.3</v>
      </c>
      <c r="Z16" s="11">
        <v>62.5</v>
      </c>
      <c r="AA16" s="11">
        <v>7.4</v>
      </c>
      <c r="AB16" s="11">
        <f t="shared" ref="AB16:AB19" si="34">(Y16-X16)*60/2</f>
        <v>1013.9999999999999</v>
      </c>
      <c r="AC16" s="11">
        <f t="shared" ref="AC16:AC19" si="35">((Y16-X16)+(Z16-X16))*60/2</f>
        <v>2334</v>
      </c>
      <c r="AD16" s="11">
        <f t="shared" ref="AD16:AD19" si="36">(AA16-X16)*600/2</f>
        <v>-3330</v>
      </c>
      <c r="AE16" s="11">
        <f t="shared" ref="AE16:AE19" si="37">SUM(AB16:AC16)</f>
        <v>3348</v>
      </c>
      <c r="AF16" s="11">
        <f>SUM(AB16:AC16)</f>
        <v>3348</v>
      </c>
      <c r="AH16" s="11">
        <v>2</v>
      </c>
      <c r="AI16" s="12">
        <v>2.8</v>
      </c>
      <c r="AJ16" s="12">
        <v>37.1</v>
      </c>
      <c r="AK16" s="12">
        <v>33.700000000000003</v>
      </c>
      <c r="AL16" s="12">
        <v>5.4</v>
      </c>
      <c r="AM16" s="11">
        <f t="shared" ref="AM16:AM19" si="38">(AJ16-AI16)*60/2</f>
        <v>1029.0000000000002</v>
      </c>
      <c r="AN16" s="11">
        <f t="shared" ref="AN16:AN19" si="39">((AJ16-AI16)+(AK16-AI16))*60/2</f>
        <v>1956</v>
      </c>
      <c r="AO16" s="11">
        <f t="shared" ref="AO16:AO19" si="40">(AL16-AI16)*600/2</f>
        <v>780.00000000000011</v>
      </c>
      <c r="AP16" s="11">
        <f>SUM(AN16)</f>
        <v>1956</v>
      </c>
      <c r="AQ16" s="11">
        <f>SUM(AM16:AO16)</f>
        <v>3765</v>
      </c>
    </row>
    <row r="17" spans="1:43" s="11" customFormat="1" x14ac:dyDescent="0.15">
      <c r="A17" s="11">
        <v>3</v>
      </c>
      <c r="B17" s="11">
        <v>16.899999999999999</v>
      </c>
      <c r="C17" s="11">
        <v>64</v>
      </c>
      <c r="D17" s="11">
        <v>46.7</v>
      </c>
      <c r="E17" s="11">
        <v>10.199999999999999</v>
      </c>
      <c r="F17" s="11">
        <f t="shared" si="26"/>
        <v>1413</v>
      </c>
      <c r="G17" s="11">
        <f t="shared" si="27"/>
        <v>2307</v>
      </c>
      <c r="H17" s="11">
        <f t="shared" si="28"/>
        <v>-2009.9999999999998</v>
      </c>
      <c r="I17" s="11">
        <f t="shared" si="29"/>
        <v>3720</v>
      </c>
      <c r="J17" s="11">
        <f>SUM(F17:G17)</f>
        <v>3720</v>
      </c>
      <c r="L17" s="11">
        <v>3</v>
      </c>
      <c r="M17" s="11">
        <v>6.7</v>
      </c>
      <c r="N17" s="11">
        <v>148.9</v>
      </c>
      <c r="O17" s="11">
        <v>116.3</v>
      </c>
      <c r="P17" s="11">
        <v>4.8</v>
      </c>
      <c r="Q17" s="11">
        <f t="shared" si="30"/>
        <v>4266.0000000000009</v>
      </c>
      <c r="R17" s="11">
        <f t="shared" si="31"/>
        <v>7554</v>
      </c>
      <c r="S17" s="11">
        <f t="shared" si="32"/>
        <v>-570.00000000000011</v>
      </c>
      <c r="T17" s="11">
        <f t="shared" si="33"/>
        <v>11820</v>
      </c>
      <c r="U17" s="11">
        <f>SUM(Q17:R17)</f>
        <v>11820</v>
      </c>
      <c r="W17" s="11">
        <v>3</v>
      </c>
      <c r="X17" s="11">
        <v>21.2</v>
      </c>
      <c r="Y17" s="11">
        <v>54.1</v>
      </c>
      <c r="Z17" s="11">
        <v>31</v>
      </c>
      <c r="AA17" s="11">
        <v>4.4000000000000004</v>
      </c>
      <c r="AB17" s="11">
        <f t="shared" si="34"/>
        <v>987.00000000000023</v>
      </c>
      <c r="AC17" s="11">
        <f t="shared" si="35"/>
        <v>1281</v>
      </c>
      <c r="AD17" s="11">
        <f t="shared" si="36"/>
        <v>-5039.9999999999991</v>
      </c>
      <c r="AE17" s="11">
        <f t="shared" si="37"/>
        <v>2268</v>
      </c>
      <c r="AF17" s="11">
        <f>SUM(AB17:AC17)</f>
        <v>2268</v>
      </c>
      <c r="AH17" s="11">
        <v>3</v>
      </c>
      <c r="AI17" s="12">
        <v>11.3</v>
      </c>
      <c r="AJ17" s="12">
        <v>114</v>
      </c>
      <c r="AK17" s="12">
        <v>96</v>
      </c>
      <c r="AL17" s="12">
        <v>5.3</v>
      </c>
      <c r="AM17" s="11">
        <f t="shared" si="38"/>
        <v>3081</v>
      </c>
      <c r="AN17" s="11">
        <f t="shared" si="39"/>
        <v>5622</v>
      </c>
      <c r="AO17" s="11">
        <f t="shared" si="40"/>
        <v>-1800.0000000000002</v>
      </c>
      <c r="AP17" s="11">
        <v>0</v>
      </c>
      <c r="AQ17" s="11">
        <f>SUM(AM17:AN17)</f>
        <v>8703</v>
      </c>
    </row>
    <row r="18" spans="1:43" s="11" customFormat="1" x14ac:dyDescent="0.15">
      <c r="A18" s="11">
        <v>4</v>
      </c>
      <c r="B18" s="11">
        <v>3.2</v>
      </c>
      <c r="C18" s="11">
        <v>51.5</v>
      </c>
      <c r="D18" s="11">
        <v>39.1</v>
      </c>
      <c r="E18" s="11">
        <v>4.8</v>
      </c>
      <c r="F18" s="11">
        <f t="shared" si="26"/>
        <v>1449</v>
      </c>
      <c r="G18" s="11">
        <f t="shared" si="27"/>
        <v>2525.9999999999995</v>
      </c>
      <c r="H18" s="11">
        <f t="shared" si="28"/>
        <v>479.99999999999989</v>
      </c>
      <c r="I18" s="11">
        <f t="shared" si="29"/>
        <v>3974.9999999999995</v>
      </c>
      <c r="J18" s="11">
        <f>SUM(F18:H18)</f>
        <v>4454.9999999999991</v>
      </c>
      <c r="L18" s="11">
        <v>4</v>
      </c>
      <c r="M18" s="11">
        <v>2.9</v>
      </c>
      <c r="N18" s="11">
        <v>77.8</v>
      </c>
      <c r="O18" s="11">
        <v>61.3</v>
      </c>
      <c r="P18" s="11">
        <v>5.5</v>
      </c>
      <c r="Q18" s="11">
        <f t="shared" si="30"/>
        <v>2246.9999999999995</v>
      </c>
      <c r="R18" s="11">
        <f t="shared" si="31"/>
        <v>3998.9999999999995</v>
      </c>
      <c r="S18" s="11">
        <f t="shared" si="32"/>
        <v>780</v>
      </c>
      <c r="T18" s="11">
        <f t="shared" si="33"/>
        <v>6245.9999999999991</v>
      </c>
      <c r="U18" s="11">
        <f>SUM(Q18:S18)</f>
        <v>7025.9999999999991</v>
      </c>
      <c r="W18" s="11">
        <v>4</v>
      </c>
      <c r="X18" s="11">
        <v>1.7</v>
      </c>
      <c r="Y18" s="11">
        <v>32.1</v>
      </c>
      <c r="Z18" s="11">
        <v>35</v>
      </c>
      <c r="AA18" s="11">
        <v>2.9</v>
      </c>
      <c r="AB18" s="11">
        <f t="shared" si="34"/>
        <v>912.00000000000011</v>
      </c>
      <c r="AC18" s="11">
        <f t="shared" si="35"/>
        <v>1911</v>
      </c>
      <c r="AD18" s="11">
        <f t="shared" si="36"/>
        <v>360</v>
      </c>
      <c r="AE18" s="11">
        <f t="shared" si="37"/>
        <v>2823</v>
      </c>
      <c r="AF18" s="11">
        <f>SUM(AB18:AD18)</f>
        <v>3183</v>
      </c>
      <c r="AH18" s="11">
        <v>4</v>
      </c>
      <c r="AI18" s="12">
        <v>2.1</v>
      </c>
      <c r="AJ18" s="12">
        <v>42.8</v>
      </c>
      <c r="AK18" s="12">
        <v>49.2</v>
      </c>
      <c r="AL18" s="12">
        <v>2.9</v>
      </c>
      <c r="AM18" s="11">
        <f t="shared" si="38"/>
        <v>1220.9999999999998</v>
      </c>
      <c r="AN18" s="11">
        <f t="shared" si="39"/>
        <v>2634</v>
      </c>
      <c r="AO18" s="11">
        <f t="shared" si="40"/>
        <v>239.99999999999994</v>
      </c>
      <c r="AP18" s="11">
        <f t="shared" ref="AP18:AP19" si="41">SUM(AM18:AN18)</f>
        <v>3855</v>
      </c>
      <c r="AQ18" s="11">
        <f>SUM(AM18:AO18)</f>
        <v>4095</v>
      </c>
    </row>
    <row r="19" spans="1:43" s="11" customFormat="1" x14ac:dyDescent="0.15">
      <c r="A19" s="11">
        <v>5</v>
      </c>
      <c r="B19" s="11">
        <v>2.9</v>
      </c>
      <c r="C19" s="11">
        <v>19.399999999999999</v>
      </c>
      <c r="D19" s="11">
        <v>10.4</v>
      </c>
      <c r="E19" s="11">
        <v>2.9</v>
      </c>
      <c r="F19" s="11">
        <f t="shared" si="26"/>
        <v>495</v>
      </c>
      <c r="G19" s="11">
        <f t="shared" si="27"/>
        <v>720</v>
      </c>
      <c r="H19" s="11">
        <f t="shared" si="28"/>
        <v>0</v>
      </c>
      <c r="I19" s="11">
        <f t="shared" si="29"/>
        <v>1215</v>
      </c>
      <c r="J19" s="11">
        <f>SUM(F19:H19)</f>
        <v>1215</v>
      </c>
      <c r="L19" s="11">
        <v>5</v>
      </c>
      <c r="M19" s="11">
        <v>1.8</v>
      </c>
      <c r="N19" s="11">
        <v>34</v>
      </c>
      <c r="O19" s="11">
        <v>18.100000000000001</v>
      </c>
      <c r="P19" s="11">
        <v>2.5</v>
      </c>
      <c r="Q19" s="11">
        <f t="shared" si="30"/>
        <v>966.00000000000011</v>
      </c>
      <c r="R19" s="11">
        <f t="shared" si="31"/>
        <v>1455</v>
      </c>
      <c r="S19" s="11">
        <f t="shared" si="32"/>
        <v>210</v>
      </c>
      <c r="T19" s="11">
        <f t="shared" si="33"/>
        <v>2421</v>
      </c>
      <c r="U19" s="11">
        <f>SUM(Q19:S19)</f>
        <v>2631</v>
      </c>
      <c r="W19" s="11">
        <v>5</v>
      </c>
      <c r="X19" s="11">
        <v>2.1</v>
      </c>
      <c r="Y19" s="11">
        <v>11.3</v>
      </c>
      <c r="Z19" s="11">
        <v>24.9</v>
      </c>
      <c r="AA19" s="11">
        <v>2.5</v>
      </c>
      <c r="AB19" s="11">
        <f t="shared" si="34"/>
        <v>276.00000000000006</v>
      </c>
      <c r="AC19" s="11">
        <f t="shared" si="35"/>
        <v>960</v>
      </c>
      <c r="AD19" s="11">
        <f t="shared" si="36"/>
        <v>119.99999999999997</v>
      </c>
      <c r="AE19" s="11">
        <f t="shared" si="37"/>
        <v>1236</v>
      </c>
      <c r="AF19" s="11">
        <f>SUM(AB19:AD19)</f>
        <v>1356</v>
      </c>
      <c r="AH19" s="11">
        <v>5</v>
      </c>
      <c r="AI19" s="12">
        <v>1.3</v>
      </c>
      <c r="AJ19" s="12">
        <v>36.299999999999997</v>
      </c>
      <c r="AK19" s="12">
        <v>17.600000000000001</v>
      </c>
      <c r="AL19" s="12">
        <v>2.8</v>
      </c>
      <c r="AM19" s="11">
        <f t="shared" si="38"/>
        <v>1050</v>
      </c>
      <c r="AN19" s="11">
        <f t="shared" si="39"/>
        <v>1539</v>
      </c>
      <c r="AO19" s="11">
        <f t="shared" si="40"/>
        <v>449.99999999999994</v>
      </c>
      <c r="AP19" s="11">
        <f t="shared" si="41"/>
        <v>2589</v>
      </c>
      <c r="AQ19" s="11">
        <f>SUM(AM19:AO19)</f>
        <v>3039</v>
      </c>
    </row>
    <row r="20" spans="1:43" s="11" customFormat="1" x14ac:dyDescent="0.15">
      <c r="A20" s="13" t="s">
        <v>0</v>
      </c>
      <c r="B20" s="11">
        <f>AVERAGE(B15:B19)</f>
        <v>5.4799999999999986</v>
      </c>
      <c r="C20" s="11">
        <f>AVERAGE(C15:C19)</f>
        <v>42.34</v>
      </c>
      <c r="D20" s="11">
        <f t="shared" ref="D20:AL20" si="42">AVERAGE(D15:D19)</f>
        <v>37.160000000000004</v>
      </c>
      <c r="E20" s="11">
        <f t="shared" si="42"/>
        <v>5.72</v>
      </c>
      <c r="F20" s="11">
        <f t="shared" si="42"/>
        <v>1105.8</v>
      </c>
      <c r="G20" s="11">
        <f t="shared" si="42"/>
        <v>2056.1999999999998</v>
      </c>
      <c r="H20" s="11">
        <f t="shared" si="42"/>
        <v>72.000000000000028</v>
      </c>
      <c r="I20" s="12">
        <f t="shared" si="42"/>
        <v>3162</v>
      </c>
      <c r="J20" s="12">
        <f>AVERAGE(J15:J19)</f>
        <v>3636</v>
      </c>
      <c r="L20" s="13" t="s">
        <v>0</v>
      </c>
      <c r="M20" s="12">
        <f t="shared" si="42"/>
        <v>3.46</v>
      </c>
      <c r="N20" s="12">
        <f t="shared" si="42"/>
        <v>70.8</v>
      </c>
      <c r="O20" s="12">
        <f t="shared" si="42"/>
        <v>78.760000000000005</v>
      </c>
      <c r="P20" s="11">
        <f t="shared" si="42"/>
        <v>3.9200000000000004</v>
      </c>
      <c r="Q20" s="12">
        <f t="shared" si="42"/>
        <v>2020.2</v>
      </c>
      <c r="R20" s="12">
        <f t="shared" si="42"/>
        <v>4279.2</v>
      </c>
      <c r="S20" s="12">
        <f t="shared" si="42"/>
        <v>138</v>
      </c>
      <c r="T20" s="12">
        <f t="shared" si="42"/>
        <v>6299.4</v>
      </c>
      <c r="U20" s="12">
        <f>AVERAGE(U15:U19)</f>
        <v>6551.4</v>
      </c>
      <c r="W20" s="13" t="s">
        <v>0</v>
      </c>
      <c r="X20" s="12">
        <f t="shared" si="42"/>
        <v>9.2000000000000011</v>
      </c>
      <c r="Y20" s="12">
        <f t="shared" si="42"/>
        <v>35.22</v>
      </c>
      <c r="Z20" s="12">
        <f t="shared" si="42"/>
        <v>33.660000000000004</v>
      </c>
      <c r="AA20" s="12">
        <f t="shared" si="42"/>
        <v>4</v>
      </c>
      <c r="AB20" s="12">
        <f>AVERAGE(AB15:AB19)</f>
        <v>780.6</v>
      </c>
      <c r="AC20" s="12">
        <f t="shared" ref="AC20:AE20" si="43">AVERAGE(AC15:AC19)</f>
        <v>1514.4</v>
      </c>
      <c r="AD20" s="12">
        <f t="shared" si="43"/>
        <v>-1560</v>
      </c>
      <c r="AE20" s="12">
        <f t="shared" si="43"/>
        <v>2295</v>
      </c>
      <c r="AF20" s="12">
        <f>AVERAGE(AF15:AF19)</f>
        <v>2409</v>
      </c>
      <c r="AH20" s="13" t="s">
        <v>0</v>
      </c>
      <c r="AI20" s="12">
        <f>AVERAGE(AI15:AI19)</f>
        <v>4.28</v>
      </c>
      <c r="AJ20" s="12">
        <f t="shared" si="42"/>
        <v>50.8</v>
      </c>
      <c r="AK20" s="12">
        <f t="shared" si="42"/>
        <v>43.36</v>
      </c>
      <c r="AL20" s="12">
        <f t="shared" si="42"/>
        <v>3.9200000000000004</v>
      </c>
      <c r="AM20" s="12">
        <f>AVERAGE(AM15:AM19)</f>
        <v>1395.6</v>
      </c>
      <c r="AN20" s="12">
        <f t="shared" ref="AN20:AP20" si="44">AVERAGE(AN15:AN19)</f>
        <v>2568</v>
      </c>
      <c r="AO20" s="12">
        <f t="shared" si="44"/>
        <v>-108</v>
      </c>
      <c r="AP20" s="12">
        <f t="shared" si="44"/>
        <v>2017.2</v>
      </c>
      <c r="AQ20" s="12">
        <f>AVERAGE(AQ15:AQ19)</f>
        <v>4257.6000000000004</v>
      </c>
    </row>
    <row r="21" spans="1:43" s="11" customFormat="1" x14ac:dyDescent="0.15">
      <c r="A21" s="13" t="s">
        <v>1</v>
      </c>
      <c r="B21" s="11">
        <f>STDEV(B15:B19)</f>
        <v>6.3993749694794415</v>
      </c>
      <c r="C21" s="11">
        <f>STDEV(C15:C19)</f>
        <v>17.688075078990362</v>
      </c>
      <c r="D21" s="11">
        <f t="shared" ref="D21:AQ21" si="45">STDEV(D15:D19)</f>
        <v>26.807144570058178</v>
      </c>
      <c r="E21" s="11">
        <f t="shared" si="45"/>
        <v>3.0979025162196439</v>
      </c>
      <c r="F21" s="11">
        <f t="shared" si="45"/>
        <v>421.31365987824313</v>
      </c>
      <c r="G21" s="11">
        <f t="shared" si="45"/>
        <v>1123.918680332345</v>
      </c>
      <c r="H21" s="11">
        <f t="shared" si="45"/>
        <v>1302.6012436659194</v>
      </c>
      <c r="I21" s="12">
        <f t="shared" si="45"/>
        <v>1502.0446065280485</v>
      </c>
      <c r="J21" s="12">
        <f t="shared" si="45"/>
        <v>2003.9618259837187</v>
      </c>
      <c r="L21" s="13" t="s">
        <v>1</v>
      </c>
      <c r="M21" s="12">
        <f t="shared" si="45"/>
        <v>1.9320973060381812</v>
      </c>
      <c r="N21" s="12">
        <f t="shared" si="45"/>
        <v>46.798557670082104</v>
      </c>
      <c r="O21" s="12">
        <f t="shared" si="45"/>
        <v>60.63446214818763</v>
      </c>
      <c r="P21" s="11">
        <f t="shared" si="45"/>
        <v>1.2153188881935459</v>
      </c>
      <c r="Q21" s="12">
        <f t="shared" si="45"/>
        <v>1351.9329495207971</v>
      </c>
      <c r="R21" s="12">
        <f t="shared" si="45"/>
        <v>2483.0519930118257</v>
      </c>
      <c r="S21" s="12">
        <f t="shared" si="45"/>
        <v>488.64097249412072</v>
      </c>
      <c r="T21" s="12">
        <f t="shared" si="45"/>
        <v>3578.7626073826127</v>
      </c>
      <c r="U21" s="12">
        <f t="shared" si="45"/>
        <v>3488.9718829477542</v>
      </c>
      <c r="W21" s="13" t="s">
        <v>1</v>
      </c>
      <c r="X21" s="12">
        <f t="shared" si="45"/>
        <v>9.7729217739629934</v>
      </c>
      <c r="Y21" s="12">
        <f t="shared" si="45"/>
        <v>18.094529560063162</v>
      </c>
      <c r="Z21" s="12">
        <f t="shared" si="45"/>
        <v>17.813562249028124</v>
      </c>
      <c r="AA21" s="12">
        <f t="shared" si="45"/>
        <v>2.0383817110639511</v>
      </c>
      <c r="AB21" s="12">
        <f t="shared" si="45"/>
        <v>305.53199505125491</v>
      </c>
      <c r="AC21" s="12">
        <f t="shared" si="45"/>
        <v>586.17343849751489</v>
      </c>
      <c r="AD21" s="12">
        <f t="shared" si="45"/>
        <v>2473.5905077437533</v>
      </c>
      <c r="AE21" s="12">
        <f t="shared" si="45"/>
        <v>829.88372679550719</v>
      </c>
      <c r="AF21" s="12">
        <f t="shared" si="45"/>
        <v>848.3584148224146</v>
      </c>
      <c r="AH21" s="13" t="s">
        <v>1</v>
      </c>
      <c r="AI21" s="12">
        <f>STDEV(AI15:AI19)</f>
        <v>4.0388117064304936</v>
      </c>
      <c r="AJ21" s="12">
        <f t="shared" si="45"/>
        <v>36.004096989092773</v>
      </c>
      <c r="AK21" s="12">
        <f t="shared" si="45"/>
        <v>31.991139398277156</v>
      </c>
      <c r="AL21" s="12">
        <f t="shared" si="45"/>
        <v>1.3141537200799596</v>
      </c>
      <c r="AM21" s="12">
        <f t="shared" si="45"/>
        <v>969.87823978064375</v>
      </c>
      <c r="AN21" s="12">
        <f t="shared" si="45"/>
        <v>1799.4511663282224</v>
      </c>
      <c r="AO21" s="12">
        <f t="shared" si="45"/>
        <v>1011.7163634141737</v>
      </c>
      <c r="AP21" s="12">
        <f t="shared" si="45"/>
        <v>1404.1900512395036</v>
      </c>
      <c r="AQ21" s="12">
        <f t="shared" si="45"/>
        <v>2651.8289537600272</v>
      </c>
    </row>
    <row r="22" spans="1:43" s="11" customFormat="1" x14ac:dyDescent="0.15">
      <c r="A22" s="13" t="s">
        <v>2</v>
      </c>
      <c r="B22" s="11">
        <f>B21/SQRT(5)</f>
        <v>2.8618874890533346</v>
      </c>
      <c r="C22" s="11">
        <f>C21/SQRT(5)</f>
        <v>7.9103476535484818</v>
      </c>
      <c r="D22" s="11">
        <f t="shared" ref="D22:AP22" si="46">D21/SQRT(5)</f>
        <v>11.988519508262891</v>
      </c>
      <c r="E22" s="11">
        <f t="shared" si="46"/>
        <v>1.3854241227869537</v>
      </c>
      <c r="F22" s="11">
        <f t="shared" si="46"/>
        <v>188.41719666739547</v>
      </c>
      <c r="G22" s="11">
        <f t="shared" si="46"/>
        <v>502.63171408099589</v>
      </c>
      <c r="H22" s="11">
        <f t="shared" si="46"/>
        <v>582.54098568255256</v>
      </c>
      <c r="I22" s="12">
        <f t="shared" si="46"/>
        <v>671.73476908672808</v>
      </c>
      <c r="J22" s="12">
        <f>J21/SQRT(5)</f>
        <v>896.19897344283982</v>
      </c>
      <c r="L22" s="13" t="s">
        <v>2</v>
      </c>
      <c r="M22" s="12">
        <f t="shared" si="46"/>
        <v>0.86406018308911758</v>
      </c>
      <c r="N22" s="12">
        <f t="shared" si="46"/>
        <v>20.92895123984955</v>
      </c>
      <c r="O22" s="12">
        <f t="shared" si="46"/>
        <v>27.116555828497091</v>
      </c>
      <c r="P22" s="11">
        <f t="shared" si="46"/>
        <v>0.54350712966804704</v>
      </c>
      <c r="Q22" s="12">
        <f t="shared" si="46"/>
        <v>604.60279523005875</v>
      </c>
      <c r="R22" s="12">
        <f t="shared" si="46"/>
        <v>1110.4546096081549</v>
      </c>
      <c r="S22" s="12">
        <f t="shared" si="46"/>
        <v>218.52688621769175</v>
      </c>
      <c r="T22" s="12">
        <f t="shared" si="46"/>
        <v>1600.4712930883825</v>
      </c>
      <c r="U22" s="12">
        <f t="shared" si="46"/>
        <v>1560.3156603713235</v>
      </c>
      <c r="W22" s="13" t="s">
        <v>2</v>
      </c>
      <c r="X22" s="12">
        <f t="shared" si="46"/>
        <v>4.3705834850738174</v>
      </c>
      <c r="Y22" s="12">
        <f t="shared" si="46"/>
        <v>8.092119623436119</v>
      </c>
      <c r="Z22" s="12">
        <f t="shared" si="46"/>
        <v>7.9664672220501842</v>
      </c>
      <c r="AA22" s="12">
        <f t="shared" si="46"/>
        <v>0.91159201400626588</v>
      </c>
      <c r="AB22" s="12">
        <f t="shared" si="46"/>
        <v>136.63806204714706</v>
      </c>
      <c r="AC22" s="12">
        <f t="shared" si="46"/>
        <v>262.14473101704709</v>
      </c>
      <c r="AD22" s="12">
        <f t="shared" si="46"/>
        <v>1106.2233047626505</v>
      </c>
      <c r="AE22" s="12">
        <f t="shared" si="46"/>
        <v>371.13528530712352</v>
      </c>
      <c r="AF22" s="12">
        <f>AF21/SQRT(5)</f>
        <v>379.39741696537681</v>
      </c>
      <c r="AH22" s="13" t="s">
        <v>2</v>
      </c>
      <c r="AI22" s="12">
        <f>AI21/SQRT(5)</f>
        <v>1.8062115047801015</v>
      </c>
      <c r="AJ22" s="12">
        <f t="shared" si="46"/>
        <v>16.101521667221387</v>
      </c>
      <c r="AK22" s="12">
        <f t="shared" si="46"/>
        <v>14.306872474443887</v>
      </c>
      <c r="AL22" s="12">
        <f t="shared" si="46"/>
        <v>0.587707410196604</v>
      </c>
      <c r="AM22" s="12">
        <f t="shared" si="46"/>
        <v>433.74273480947198</v>
      </c>
      <c r="AN22" s="12">
        <f t="shared" si="46"/>
        <v>804.73902602023713</v>
      </c>
      <c r="AO22" s="12">
        <f t="shared" si="46"/>
        <v>452.45331250859471</v>
      </c>
      <c r="AP22" s="12">
        <f t="shared" si="46"/>
        <v>627.9728815800886</v>
      </c>
      <c r="AQ22" s="12">
        <f>AQ21/SQRT(5)</f>
        <v>1185.9339610619134</v>
      </c>
    </row>
    <row r="23" spans="1:43" s="11" customFormat="1" x14ac:dyDescent="0.15">
      <c r="J23" s="12"/>
      <c r="L23" s="1"/>
      <c r="W23" s="1"/>
      <c r="AH23" s="1"/>
    </row>
    <row r="24" spans="1:43" x14ac:dyDescent="0.15">
      <c r="A24" s="13" t="s">
        <v>82</v>
      </c>
      <c r="K24" s="2"/>
      <c r="U24" s="2"/>
      <c r="AF24" s="2"/>
      <c r="AQ24" s="2"/>
    </row>
    <row r="25" spans="1:43" s="11" customFormat="1" x14ac:dyDescent="0.15">
      <c r="A25" s="13" t="s">
        <v>65</v>
      </c>
      <c r="B25" s="11" t="s">
        <v>61</v>
      </c>
      <c r="C25" s="11" t="s">
        <v>62</v>
      </c>
      <c r="D25" s="11" t="s">
        <v>63</v>
      </c>
      <c r="E25" s="11" t="s">
        <v>64</v>
      </c>
      <c r="F25" s="14" t="s">
        <v>78</v>
      </c>
      <c r="G25" s="14" t="s">
        <v>60</v>
      </c>
      <c r="H25" s="14" t="s">
        <v>79</v>
      </c>
      <c r="I25" s="11" t="s">
        <v>84</v>
      </c>
      <c r="J25" s="14" t="s">
        <v>85</v>
      </c>
      <c r="K25" s="14"/>
      <c r="L25" s="13" t="s">
        <v>65</v>
      </c>
      <c r="M25" s="11" t="s">
        <v>66</v>
      </c>
      <c r="N25" s="11" t="s">
        <v>67</v>
      </c>
      <c r="O25" s="11" t="s">
        <v>68</v>
      </c>
      <c r="P25" s="11" t="s">
        <v>69</v>
      </c>
      <c r="Q25" s="14" t="s">
        <v>78</v>
      </c>
      <c r="R25" s="14" t="s">
        <v>60</v>
      </c>
      <c r="S25" s="14" t="s">
        <v>79</v>
      </c>
      <c r="T25" s="11" t="s">
        <v>84</v>
      </c>
      <c r="U25" s="14" t="s">
        <v>85</v>
      </c>
      <c r="V25" s="14"/>
      <c r="W25" s="13" t="s">
        <v>65</v>
      </c>
      <c r="X25" s="11" t="s">
        <v>70</v>
      </c>
      <c r="Y25" s="11" t="s">
        <v>71</v>
      </c>
      <c r="Z25" s="11" t="s">
        <v>72</v>
      </c>
      <c r="AA25" s="11" t="s">
        <v>73</v>
      </c>
      <c r="AB25" s="14" t="s">
        <v>78</v>
      </c>
      <c r="AC25" s="14" t="s">
        <v>60</v>
      </c>
      <c r="AD25" s="14" t="s">
        <v>79</v>
      </c>
      <c r="AE25" s="11" t="s">
        <v>84</v>
      </c>
      <c r="AF25" s="14" t="s">
        <v>85</v>
      </c>
      <c r="AG25" s="14"/>
      <c r="AH25" s="13" t="s">
        <v>65</v>
      </c>
      <c r="AI25" s="11" t="s">
        <v>74</v>
      </c>
      <c r="AJ25" s="11" t="s">
        <v>75</v>
      </c>
      <c r="AK25" s="11" t="s">
        <v>76</v>
      </c>
      <c r="AL25" s="11" t="s">
        <v>77</v>
      </c>
      <c r="AM25" s="14" t="s">
        <v>78</v>
      </c>
      <c r="AN25" s="14" t="s">
        <v>60</v>
      </c>
      <c r="AO25" s="14" t="s">
        <v>79</v>
      </c>
      <c r="AP25" s="11" t="s">
        <v>84</v>
      </c>
      <c r="AQ25" s="14" t="s">
        <v>85</v>
      </c>
    </row>
    <row r="26" spans="1:43" s="11" customFormat="1" x14ac:dyDescent="0.15">
      <c r="A26" s="11">
        <v>1</v>
      </c>
      <c r="B26" s="12">
        <f t="shared" ref="B26:C30" si="47">B4/B15</f>
        <v>35.238095238095234</v>
      </c>
      <c r="C26" s="12">
        <f t="shared" si="47"/>
        <v>4.666666666666667</v>
      </c>
      <c r="D26" s="12">
        <f t="shared" ref="D26:E26" si="48">D4/D15</f>
        <v>10.147058823529411</v>
      </c>
      <c r="E26" s="12">
        <f t="shared" si="48"/>
        <v>25.9375</v>
      </c>
      <c r="F26" s="12">
        <f>(B26+C26)*60/2</f>
        <v>1197.1428571428569</v>
      </c>
      <c r="G26" s="12">
        <f>(C26+D26)*60/2</f>
        <v>444.41176470588232</v>
      </c>
      <c r="H26" s="12">
        <f>(E26+D26)*600/2</f>
        <v>10825.367647058823</v>
      </c>
      <c r="I26" s="2">
        <f>SUM(F26:G26)</f>
        <v>1641.5546218487393</v>
      </c>
      <c r="J26" s="12">
        <f>SUM(F26:H26)</f>
        <v>12466.922268907563</v>
      </c>
      <c r="K26" s="12"/>
      <c r="L26" s="11">
        <v>1</v>
      </c>
      <c r="M26" s="12">
        <f>M4/M15</f>
        <v>35.652173913043484</v>
      </c>
      <c r="N26" s="12">
        <f>N4/N15</f>
        <v>3.595505617977528</v>
      </c>
      <c r="O26" s="12">
        <f t="shared" ref="O26:P26" si="49">O4/O15</f>
        <v>3.775811209439528</v>
      </c>
      <c r="P26" s="12">
        <f t="shared" si="49"/>
        <v>25</v>
      </c>
      <c r="Q26" s="12">
        <f>(M26+N26)*60/2</f>
        <v>1177.4303859306303</v>
      </c>
      <c r="R26" s="12">
        <f>(N26+O26)*60/2</f>
        <v>221.13950482251167</v>
      </c>
      <c r="S26" s="12">
        <f>(P26+O26)*600/2</f>
        <v>8632.7433628318577</v>
      </c>
      <c r="T26" s="2">
        <f>SUM(Q26:R26)</f>
        <v>1398.5698907531421</v>
      </c>
      <c r="U26" s="12">
        <f>SUM(Q26:S26)</f>
        <v>10031.313253585</v>
      </c>
      <c r="V26" s="12"/>
      <c r="W26" s="11">
        <v>1</v>
      </c>
      <c r="X26" s="12">
        <f>X4/X15</f>
        <v>29.6</v>
      </c>
      <c r="Y26" s="12">
        <f>Y4/Y15</f>
        <v>3.4600760456273765</v>
      </c>
      <c r="Z26" s="12">
        <f t="shared" ref="Z26:AA26" si="50">Z4/Z15</f>
        <v>5.6375838926174495</v>
      </c>
      <c r="AA26" s="12">
        <f t="shared" si="50"/>
        <v>29.285714285714288</v>
      </c>
      <c r="AB26" s="12">
        <f>(X26+Y26)*60/2</f>
        <v>991.80228136882124</v>
      </c>
      <c r="AC26" s="12">
        <f>(Y26+Z26)*60/2</f>
        <v>272.9297981473448</v>
      </c>
      <c r="AD26" s="12">
        <f>(AA26+Z26)*600/2</f>
        <v>10476.98945349952</v>
      </c>
      <c r="AE26" s="2">
        <f>SUM(AB26:AC26)</f>
        <v>1264.7320795161661</v>
      </c>
      <c r="AF26" s="12">
        <f>SUM(AB26:AD26)</f>
        <v>11741.721533015687</v>
      </c>
      <c r="AG26" s="12"/>
      <c r="AH26" s="11">
        <v>1</v>
      </c>
      <c r="AI26" s="12">
        <f>AI4/AI15</f>
        <v>23.076923076923077</v>
      </c>
      <c r="AJ26" s="12">
        <f>AJ4/AJ15</f>
        <v>3.6134453781512605</v>
      </c>
      <c r="AK26" s="12">
        <f t="shared" ref="AK26:AL26" si="51">AK4/AK15</f>
        <v>4.5812807881773399</v>
      </c>
      <c r="AL26" s="12">
        <f t="shared" si="51"/>
        <v>26.875</v>
      </c>
      <c r="AM26" s="12">
        <f>(AI26+AJ26)*60/2</f>
        <v>800.71105365223013</v>
      </c>
      <c r="AN26" s="12">
        <f>(AJ26+AK26)*60/2</f>
        <v>245.84178498985801</v>
      </c>
      <c r="AO26" s="12">
        <f>(AL26+AK26)*600/2</f>
        <v>9436.8842364532011</v>
      </c>
      <c r="AP26" s="2">
        <f>SUM(AM26:AN26)</f>
        <v>1046.5528386420881</v>
      </c>
      <c r="AQ26" s="12">
        <f>SUM(AM26:AO26)</f>
        <v>10483.437075095289</v>
      </c>
    </row>
    <row r="27" spans="1:43" s="11" customFormat="1" x14ac:dyDescent="0.15">
      <c r="A27" s="11">
        <v>2</v>
      </c>
      <c r="B27" s="12">
        <f t="shared" si="47"/>
        <v>33.478260869565219</v>
      </c>
      <c r="C27" s="12">
        <f t="shared" si="47"/>
        <v>3.1196581196581197</v>
      </c>
      <c r="D27" s="12">
        <f t="shared" ref="D27:E30" si="52">D5/D16</f>
        <v>2.0394736842105261</v>
      </c>
      <c r="E27" s="12">
        <f t="shared" si="52"/>
        <v>12.266666666666667</v>
      </c>
      <c r="F27" s="12">
        <f t="shared" ref="F27:G30" si="53">(B27+C27)*60/2</f>
        <v>1097.9375696767002</v>
      </c>
      <c r="G27" s="12">
        <f t="shared" si="53"/>
        <v>154.77395411605937</v>
      </c>
      <c r="H27" s="12">
        <f t="shared" ref="H27:H30" si="54">(E27+D27)*600/2</f>
        <v>4291.8421052631584</v>
      </c>
      <c r="I27" s="2">
        <f>SUM(F27:G27)</f>
        <v>1252.7115237927596</v>
      </c>
      <c r="J27" s="12">
        <f t="shared" ref="J27:J30" si="55">SUM(F27:H27)</f>
        <v>5544.5536290559176</v>
      </c>
      <c r="K27" s="12"/>
      <c r="L27" s="11">
        <v>2</v>
      </c>
      <c r="M27" s="12">
        <f>M5/M16</f>
        <v>23.333333333333332</v>
      </c>
      <c r="N27" s="12">
        <f t="shared" ref="N27:P27" si="56">N5/N16</f>
        <v>3.9348370927318297</v>
      </c>
      <c r="O27" s="12">
        <f t="shared" si="56"/>
        <v>1.0596833130328869</v>
      </c>
      <c r="P27" s="12">
        <f t="shared" si="56"/>
        <v>23.333333333333332</v>
      </c>
      <c r="Q27" s="12">
        <f t="shared" ref="Q27:R30" si="57">(M27+N27)*60/2</f>
        <v>818.0451127819548</v>
      </c>
      <c r="R27" s="12">
        <f t="shared" si="57"/>
        <v>149.8356121729415</v>
      </c>
      <c r="S27" s="12">
        <f t="shared" ref="S27:S30" si="58">(P27+O27)*600/2</f>
        <v>7317.9049939098659</v>
      </c>
      <c r="T27" s="2">
        <f>SUM(Q27:R27)</f>
        <v>967.88072495489632</v>
      </c>
      <c r="U27" s="12">
        <f t="shared" ref="U27:U30" si="59">SUM(Q27:S27)</f>
        <v>8285.7857188647613</v>
      </c>
      <c r="V27" s="12"/>
      <c r="W27" s="11">
        <v>2</v>
      </c>
      <c r="X27" s="12">
        <f>X5/X16</f>
        <v>5.0270270270270272</v>
      </c>
      <c r="Y27" s="12">
        <f t="shared" ref="Y27:AA27" si="60">Y5/Y16</f>
        <v>1.6252390057361377</v>
      </c>
      <c r="Z27" s="12">
        <f t="shared" si="60"/>
        <v>1.728</v>
      </c>
      <c r="AA27" s="12">
        <f t="shared" si="60"/>
        <v>12.567567567567567</v>
      </c>
      <c r="AB27" s="12">
        <f t="shared" ref="AB27:AC30" si="61">(X27+Y27)*60/2</f>
        <v>199.56798098289494</v>
      </c>
      <c r="AC27" s="12">
        <f t="shared" si="61"/>
        <v>100.59717017208413</v>
      </c>
      <c r="AD27" s="12">
        <f t="shared" ref="AD27:AD30" si="62">(AA27+Z27)*600/2</f>
        <v>4288.6702702702696</v>
      </c>
      <c r="AE27" s="2">
        <f>SUM(AB27:AC27)</f>
        <v>300.16515115497907</v>
      </c>
      <c r="AF27" s="12">
        <f t="shared" ref="AF27:AF30" si="63">SUM(AB27:AD27)</f>
        <v>4588.8354214252486</v>
      </c>
      <c r="AG27" s="12"/>
      <c r="AH27" s="11">
        <v>2</v>
      </c>
      <c r="AI27" s="12">
        <f>AI5/AI16</f>
        <v>29.642857142857146</v>
      </c>
      <c r="AJ27" s="12">
        <f t="shared" ref="AJ27:AL27" si="64">AJ5/AJ16</f>
        <v>3.5309973045822103</v>
      </c>
      <c r="AK27" s="12">
        <f t="shared" si="64"/>
        <v>2.6706231454005933</v>
      </c>
      <c r="AL27" s="12">
        <f t="shared" si="64"/>
        <v>16.111111111111111</v>
      </c>
      <c r="AM27" s="12">
        <f t="shared" ref="AM27:AN30" si="65">(AI27+AJ27)*60/2</f>
        <v>995.21563342318063</v>
      </c>
      <c r="AN27" s="12">
        <f t="shared" si="65"/>
        <v>186.04861349948411</v>
      </c>
      <c r="AO27" s="12">
        <f t="shared" ref="AO27:AO30" si="66">(AL27+AK27)*600/2</f>
        <v>5634.5202769535117</v>
      </c>
      <c r="AP27" s="2">
        <f>SUM(AM27:AN27)</f>
        <v>1181.2642469226648</v>
      </c>
      <c r="AQ27" s="12">
        <f t="shared" ref="AQ27:AQ30" si="67">SUM(AM27:AO27)</f>
        <v>6815.7845238761765</v>
      </c>
    </row>
    <row r="28" spans="1:43" s="11" customFormat="1" x14ac:dyDescent="0.15">
      <c r="A28" s="11">
        <v>3</v>
      </c>
      <c r="B28" s="12">
        <f t="shared" si="47"/>
        <v>6.0355029585798823</v>
      </c>
      <c r="C28" s="12">
        <f t="shared" si="47"/>
        <v>2.015625</v>
      </c>
      <c r="D28" s="12">
        <f t="shared" si="52"/>
        <v>1.8629550321199142</v>
      </c>
      <c r="E28" s="12">
        <f t="shared" si="52"/>
        <v>9.1176470588235308</v>
      </c>
      <c r="F28" s="12">
        <f t="shared" si="53"/>
        <v>241.5338387573965</v>
      </c>
      <c r="G28" s="12">
        <f t="shared" si="53"/>
        <v>116.35740096359743</v>
      </c>
      <c r="H28" s="12">
        <f t="shared" si="54"/>
        <v>3294.1806272830336</v>
      </c>
      <c r="I28" s="2">
        <f>SUM(F28:G28)</f>
        <v>357.89123972099389</v>
      </c>
      <c r="J28" s="12">
        <f t="shared" si="55"/>
        <v>3652.0718670040274</v>
      </c>
      <c r="K28" s="12"/>
      <c r="L28" s="11">
        <v>3</v>
      </c>
      <c r="M28" s="12">
        <f>M6/M17</f>
        <v>12.835820895522387</v>
      </c>
      <c r="N28" s="12">
        <f t="shared" ref="N28:P30" si="68">N6/N17</f>
        <v>1.1282740094022834</v>
      </c>
      <c r="O28" s="12">
        <f t="shared" si="68"/>
        <v>1.0662080825451419</v>
      </c>
      <c r="P28" s="12">
        <f t="shared" si="68"/>
        <v>16.458333333333336</v>
      </c>
      <c r="Q28" s="12">
        <f t="shared" si="57"/>
        <v>418.92284714774007</v>
      </c>
      <c r="R28" s="12">
        <f t="shared" si="57"/>
        <v>65.83446275842276</v>
      </c>
      <c r="S28" s="12">
        <f t="shared" si="58"/>
        <v>5257.3624247635435</v>
      </c>
      <c r="T28" s="2">
        <f>SUM(Q28:R28)</f>
        <v>484.75730990616285</v>
      </c>
      <c r="U28" s="12">
        <f t="shared" si="59"/>
        <v>5742.1197346697063</v>
      </c>
      <c r="V28" s="12"/>
      <c r="W28" s="11">
        <v>3</v>
      </c>
      <c r="X28" s="12">
        <f>X6/X17</f>
        <v>4.7641509433962268</v>
      </c>
      <c r="Y28" s="12">
        <f t="shared" ref="Y28:AA30" si="69">Y6/Y17</f>
        <v>1.8484288354898335</v>
      </c>
      <c r="Z28" s="12">
        <f t="shared" si="69"/>
        <v>2.967741935483871</v>
      </c>
      <c r="AA28" s="12">
        <f t="shared" si="69"/>
        <v>19.77272727272727</v>
      </c>
      <c r="AB28" s="12">
        <f t="shared" si="61"/>
        <v>198.3773933665818</v>
      </c>
      <c r="AC28" s="12">
        <f t="shared" si="61"/>
        <v>144.48512312921113</v>
      </c>
      <c r="AD28" s="12">
        <f t="shared" si="62"/>
        <v>6822.1407624633421</v>
      </c>
      <c r="AE28" s="2">
        <f>SUM(AB28:AC28)</f>
        <v>342.86251649579293</v>
      </c>
      <c r="AF28" s="12">
        <f t="shared" si="63"/>
        <v>7165.0032789591351</v>
      </c>
      <c r="AG28" s="12"/>
      <c r="AH28" s="11">
        <v>3</v>
      </c>
      <c r="AI28" s="12">
        <f>AI6/AI17</f>
        <v>8.5840707964601766</v>
      </c>
      <c r="AJ28" s="12">
        <f t="shared" ref="AJ28:AL30" si="70">AJ6/AJ17</f>
        <v>1.1228070175438596</v>
      </c>
      <c r="AK28" s="12">
        <f t="shared" si="70"/>
        <v>1.2083333333333333</v>
      </c>
      <c r="AL28" s="12">
        <f t="shared" si="70"/>
        <v>15.849056603773585</v>
      </c>
      <c r="AM28" s="12">
        <f t="shared" si="65"/>
        <v>291.2063344201211</v>
      </c>
      <c r="AN28" s="12">
        <f t="shared" si="65"/>
        <v>69.93421052631578</v>
      </c>
      <c r="AO28" s="12">
        <f t="shared" si="66"/>
        <v>5117.2169811320755</v>
      </c>
      <c r="AP28" s="2">
        <f>SUM(AM28:AN28)</f>
        <v>361.14054494643688</v>
      </c>
      <c r="AQ28" s="12">
        <f t="shared" si="67"/>
        <v>5478.3575260785128</v>
      </c>
    </row>
    <row r="29" spans="1:43" s="11" customFormat="1" x14ac:dyDescent="0.15">
      <c r="A29" s="11">
        <v>4</v>
      </c>
      <c r="B29" s="12">
        <f t="shared" si="47"/>
        <v>27.8125</v>
      </c>
      <c r="C29" s="12">
        <f t="shared" si="47"/>
        <v>2.912621359223301</v>
      </c>
      <c r="D29" s="12">
        <f t="shared" si="52"/>
        <v>3.0179028132992327</v>
      </c>
      <c r="E29" s="12">
        <f t="shared" si="52"/>
        <v>17.708333333333336</v>
      </c>
      <c r="F29" s="12">
        <f t="shared" si="53"/>
        <v>921.75364077669906</v>
      </c>
      <c r="G29" s="12">
        <f t="shared" si="53"/>
        <v>177.91572517567599</v>
      </c>
      <c r="H29" s="12">
        <f t="shared" si="54"/>
        <v>6217.8708439897709</v>
      </c>
      <c r="I29" s="2">
        <f>SUM(F29:G29)</f>
        <v>1099.6693659523751</v>
      </c>
      <c r="J29" s="12">
        <f t="shared" si="55"/>
        <v>7317.5402099421462</v>
      </c>
      <c r="K29" s="12"/>
      <c r="L29" s="11">
        <v>4</v>
      </c>
      <c r="M29" s="12">
        <f>M7/M18</f>
        <v>30</v>
      </c>
      <c r="N29" s="12">
        <f t="shared" si="68"/>
        <v>2.2622107969151672</v>
      </c>
      <c r="O29" s="12">
        <f t="shared" si="68"/>
        <v>1.598694942903752</v>
      </c>
      <c r="P29" s="12">
        <f t="shared" si="68"/>
        <v>16.181818181818183</v>
      </c>
      <c r="Q29" s="12">
        <f t="shared" si="57"/>
        <v>967.86632390745513</v>
      </c>
      <c r="R29" s="12">
        <f t="shared" si="57"/>
        <v>115.82717219456758</v>
      </c>
      <c r="S29" s="12">
        <f t="shared" si="58"/>
        <v>5334.1539374165804</v>
      </c>
      <c r="T29" s="2">
        <f>SUM(Q29:R29)</f>
        <v>1083.6934961020227</v>
      </c>
      <c r="U29" s="12">
        <f t="shared" si="59"/>
        <v>6417.8474335186029</v>
      </c>
      <c r="V29" s="12"/>
      <c r="W29" s="11">
        <v>4</v>
      </c>
      <c r="X29" s="12">
        <f>X7/X18</f>
        <v>52.941176470588239</v>
      </c>
      <c r="Y29" s="12">
        <f t="shared" si="69"/>
        <v>3.67601246105919</v>
      </c>
      <c r="Z29" s="12">
        <f t="shared" si="69"/>
        <v>2.8571428571428572</v>
      </c>
      <c r="AA29" s="12">
        <f t="shared" si="69"/>
        <v>28.27586206896552</v>
      </c>
      <c r="AB29" s="12">
        <f t="shared" si="61"/>
        <v>1698.5156679494228</v>
      </c>
      <c r="AC29" s="12">
        <f t="shared" si="61"/>
        <v>195.9946595460614</v>
      </c>
      <c r="AD29" s="12">
        <f t="shared" si="62"/>
        <v>9339.9014778325127</v>
      </c>
      <c r="AE29" s="2">
        <f>SUM(AB29:AC29)</f>
        <v>1894.5103274954843</v>
      </c>
      <c r="AF29" s="12">
        <f t="shared" si="63"/>
        <v>11234.411805327996</v>
      </c>
      <c r="AG29" s="12"/>
      <c r="AH29" s="11">
        <v>4</v>
      </c>
      <c r="AI29" s="12">
        <f>AI7/AI18</f>
        <v>42.38095238095238</v>
      </c>
      <c r="AJ29" s="12">
        <f t="shared" si="70"/>
        <v>3.1775700934579443</v>
      </c>
      <c r="AK29" s="12">
        <f t="shared" si="70"/>
        <v>1.8902439024390243</v>
      </c>
      <c r="AL29" s="12">
        <f t="shared" si="70"/>
        <v>31.724137931034484</v>
      </c>
      <c r="AM29" s="12">
        <f t="shared" si="65"/>
        <v>1366.7556742323097</v>
      </c>
      <c r="AN29" s="12">
        <f t="shared" si="65"/>
        <v>152.03441987690906</v>
      </c>
      <c r="AO29" s="12">
        <f t="shared" si="66"/>
        <v>10084.314550042052</v>
      </c>
      <c r="AP29" s="2">
        <f>SUM(AM29:AN29)</f>
        <v>1518.7900941092189</v>
      </c>
      <c r="AQ29" s="12">
        <f t="shared" si="67"/>
        <v>11603.104644151272</v>
      </c>
    </row>
    <row r="30" spans="1:43" s="11" customFormat="1" x14ac:dyDescent="0.15">
      <c r="A30" s="11">
        <v>5</v>
      </c>
      <c r="B30" s="12">
        <f t="shared" si="47"/>
        <v>27.586206896551726</v>
      </c>
      <c r="C30" s="12">
        <f t="shared" si="47"/>
        <v>6.5979381443298974</v>
      </c>
      <c r="D30" s="12">
        <f t="shared" si="52"/>
        <v>10.673076923076923</v>
      </c>
      <c r="E30" s="12">
        <f t="shared" si="52"/>
        <v>30.689655172413794</v>
      </c>
      <c r="F30" s="12">
        <f t="shared" si="53"/>
        <v>1025.5243512264487</v>
      </c>
      <c r="G30" s="12">
        <f t="shared" si="53"/>
        <v>518.13045202220462</v>
      </c>
      <c r="H30" s="12">
        <f t="shared" si="54"/>
        <v>12408.819628647214</v>
      </c>
      <c r="I30" s="2">
        <f>SUM(F30:G30)</f>
        <v>1543.6548032486535</v>
      </c>
      <c r="J30" s="12">
        <f t="shared" si="55"/>
        <v>13952.474431895867</v>
      </c>
      <c r="K30" s="12"/>
      <c r="L30" s="11">
        <v>5</v>
      </c>
      <c r="M30" s="12">
        <f>M8/M19</f>
        <v>48.333333333333329</v>
      </c>
      <c r="N30" s="12">
        <f t="shared" si="68"/>
        <v>5.6764705882352944</v>
      </c>
      <c r="O30" s="12">
        <f t="shared" si="68"/>
        <v>5.1381215469613259</v>
      </c>
      <c r="P30" s="12">
        <f t="shared" si="68"/>
        <v>33.200000000000003</v>
      </c>
      <c r="Q30" s="12">
        <f t="shared" si="57"/>
        <v>1620.2941176470588</v>
      </c>
      <c r="R30" s="12">
        <f t="shared" si="57"/>
        <v>324.43776405589858</v>
      </c>
      <c r="S30" s="12">
        <f t="shared" si="58"/>
        <v>11501.4364640884</v>
      </c>
      <c r="T30" s="2">
        <f>SUM(Q30:R30)</f>
        <v>1944.7318817029573</v>
      </c>
      <c r="U30" s="12">
        <f t="shared" si="59"/>
        <v>13446.168345791357</v>
      </c>
      <c r="V30" s="12"/>
      <c r="W30" s="11">
        <v>5</v>
      </c>
      <c r="X30" s="12">
        <f>X8/X19</f>
        <v>40.952380952380949</v>
      </c>
      <c r="Y30" s="12">
        <f t="shared" si="69"/>
        <v>9.9115044247787605</v>
      </c>
      <c r="Z30" s="12">
        <f t="shared" si="69"/>
        <v>5.4618473895582333</v>
      </c>
      <c r="AA30" s="12">
        <f t="shared" si="69"/>
        <v>34.799999999999997</v>
      </c>
      <c r="AB30" s="12">
        <f t="shared" si="61"/>
        <v>1525.9165613147914</v>
      </c>
      <c r="AC30" s="12">
        <f t="shared" si="61"/>
        <v>461.20055443010983</v>
      </c>
      <c r="AD30" s="12">
        <f t="shared" si="62"/>
        <v>12078.554216867467</v>
      </c>
      <c r="AE30" s="2">
        <f>SUM(AB30:AC30)</f>
        <v>1987.1171157449012</v>
      </c>
      <c r="AF30" s="12">
        <f t="shared" si="63"/>
        <v>14065.671332612368</v>
      </c>
      <c r="AG30" s="12"/>
      <c r="AH30" s="11">
        <v>5</v>
      </c>
      <c r="AI30" s="12">
        <f>AI8/AI19</f>
        <v>64.615384615384613</v>
      </c>
      <c r="AJ30" s="12">
        <f t="shared" si="70"/>
        <v>4.5179063360881546</v>
      </c>
      <c r="AK30" s="12">
        <f t="shared" si="70"/>
        <v>5.6249999999999991</v>
      </c>
      <c r="AL30" s="12">
        <f t="shared" si="70"/>
        <v>31.785714285714288</v>
      </c>
      <c r="AM30" s="12">
        <f t="shared" si="65"/>
        <v>2073.998728544183</v>
      </c>
      <c r="AN30" s="12">
        <f t="shared" si="65"/>
        <v>304.2871900826446</v>
      </c>
      <c r="AO30" s="12">
        <f t="shared" si="66"/>
        <v>11223.214285714286</v>
      </c>
      <c r="AP30" s="2">
        <f>SUM(AM30:AN30)</f>
        <v>2378.2859186268274</v>
      </c>
      <c r="AQ30" s="12">
        <f t="shared" si="67"/>
        <v>13601.500204341113</v>
      </c>
    </row>
    <row r="31" spans="1:43" s="11" customFormat="1" x14ac:dyDescent="0.15">
      <c r="A31" s="13" t="s">
        <v>0</v>
      </c>
      <c r="B31" s="12">
        <f t="shared" ref="B31:J31" si="71">AVERAGE(B26:B30)</f>
        <v>26.03011319255841</v>
      </c>
      <c r="C31" s="12">
        <f t="shared" si="71"/>
        <v>3.8625018579755972</v>
      </c>
      <c r="D31" s="12">
        <f t="shared" si="71"/>
        <v>5.5480934552472014</v>
      </c>
      <c r="E31" s="12">
        <f t="shared" si="71"/>
        <v>19.143960446247466</v>
      </c>
      <c r="F31" s="12">
        <f t="shared" si="71"/>
        <v>896.77845151602037</v>
      </c>
      <c r="G31" s="12">
        <f t="shared" si="71"/>
        <v>282.31785939668396</v>
      </c>
      <c r="H31" s="12">
        <f t="shared" si="71"/>
        <v>7407.6161704483993</v>
      </c>
      <c r="I31" s="12">
        <f>AVERAGE(I26:I30)</f>
        <v>1179.0963109127042</v>
      </c>
      <c r="J31" s="12">
        <f t="shared" si="71"/>
        <v>8586.7124813611044</v>
      </c>
      <c r="K31" s="12"/>
      <c r="L31" s="13" t="s">
        <v>0</v>
      </c>
      <c r="M31" s="12">
        <f>AVERAGE(M26:M30)</f>
        <v>30.030932295046505</v>
      </c>
      <c r="N31" s="12">
        <f t="shared" ref="N31:U31" si="72">AVERAGE(N26:N30)</f>
        <v>3.3194596210524203</v>
      </c>
      <c r="O31" s="12">
        <f t="shared" si="72"/>
        <v>2.5277038189765269</v>
      </c>
      <c r="P31" s="12">
        <f t="shared" si="72"/>
        <v>22.834696969696971</v>
      </c>
      <c r="Q31" s="12">
        <f t="shared" si="72"/>
        <v>1000.5117574829677</v>
      </c>
      <c r="R31" s="12">
        <f t="shared" si="72"/>
        <v>175.41490320086842</v>
      </c>
      <c r="S31" s="12">
        <f t="shared" si="72"/>
        <v>7608.7202366020501</v>
      </c>
      <c r="T31" s="12">
        <f>AVERAGE(T26:T30)</f>
        <v>1175.9266606838362</v>
      </c>
      <c r="U31" s="12">
        <f t="shared" si="72"/>
        <v>8784.6468972858856</v>
      </c>
      <c r="V31" s="12"/>
      <c r="W31" s="13" t="s">
        <v>0</v>
      </c>
      <c r="X31" s="12">
        <f>AVERAGE(X26:X30)</f>
        <v>26.656947078678492</v>
      </c>
      <c r="Y31" s="12">
        <f t="shared" ref="Y31:AF31" si="73">AVERAGE(Y26:Y30)</f>
        <v>4.1042521545382602</v>
      </c>
      <c r="Z31" s="12">
        <f t="shared" si="73"/>
        <v>3.7304632149604822</v>
      </c>
      <c r="AA31" s="12">
        <f t="shared" si="73"/>
        <v>24.940374238994927</v>
      </c>
      <c r="AB31" s="12">
        <f t="shared" si="73"/>
        <v>922.83597699650238</v>
      </c>
      <c r="AC31" s="12">
        <f t="shared" si="73"/>
        <v>235.04146108496224</v>
      </c>
      <c r="AD31" s="12">
        <f t="shared" si="73"/>
        <v>8601.2512361866211</v>
      </c>
      <c r="AE31" s="12">
        <f>AVERAGE(AE26:AE30)</f>
        <v>1157.8774380814648</v>
      </c>
      <c r="AF31" s="12">
        <f t="shared" si="73"/>
        <v>9759.1286742680877</v>
      </c>
      <c r="AG31" s="12"/>
      <c r="AH31" s="13" t="s">
        <v>0</v>
      </c>
      <c r="AI31" s="12">
        <f>AVERAGE(AI26:AI30)</f>
        <v>33.66003760251548</v>
      </c>
      <c r="AJ31" s="12">
        <f t="shared" ref="AJ31:AQ31" si="74">AVERAGE(AJ26:AJ30)</f>
        <v>3.192545225964686</v>
      </c>
      <c r="AK31" s="12">
        <f t="shared" si="74"/>
        <v>3.1950962338700584</v>
      </c>
      <c r="AL31" s="12">
        <f t="shared" si="74"/>
        <v>24.469003986326694</v>
      </c>
      <c r="AM31" s="12">
        <f t="shared" si="74"/>
        <v>1105.5774848544049</v>
      </c>
      <c r="AN31" s="12">
        <f t="shared" si="74"/>
        <v>191.62924379504233</v>
      </c>
      <c r="AO31" s="12">
        <f t="shared" si="74"/>
        <v>8299.2300660590263</v>
      </c>
      <c r="AP31" s="12">
        <f>AVERAGE(AP26:AP30)</f>
        <v>1297.2067286494471</v>
      </c>
      <c r="AQ31" s="12">
        <f t="shared" si="74"/>
        <v>9596.4367947084738</v>
      </c>
    </row>
    <row r="32" spans="1:43" s="11" customFormat="1" x14ac:dyDescent="0.15">
      <c r="A32" s="13" t="s">
        <v>1</v>
      </c>
      <c r="B32" s="12">
        <f t="shared" ref="B32:J32" si="75">STDEV(B26:B30)</f>
        <v>11.679518461018619</v>
      </c>
      <c r="C32" s="12">
        <f t="shared" si="75"/>
        <v>1.8023829106376201</v>
      </c>
      <c r="D32" s="12">
        <f t="shared" si="75"/>
        <v>4.4639797430125814</v>
      </c>
      <c r="E32" s="12">
        <f t="shared" si="75"/>
        <v>9.0738690956374342</v>
      </c>
      <c r="F32" s="12">
        <f t="shared" si="75"/>
        <v>379.8777883434347</v>
      </c>
      <c r="G32" s="12">
        <f t="shared" si="75"/>
        <v>184.7918695090585</v>
      </c>
      <c r="H32" s="12">
        <f t="shared" si="75"/>
        <v>4022.9639297742851</v>
      </c>
      <c r="I32" s="2">
        <f>STDEV(I26:I30)</f>
        <v>508.15258333303819</v>
      </c>
      <c r="J32" s="12">
        <f t="shared" si="75"/>
        <v>4445.8867516851469</v>
      </c>
      <c r="K32" s="12"/>
      <c r="L32" s="13" t="s">
        <v>1</v>
      </c>
      <c r="M32" s="12">
        <f>STDEV(M26:M30)</f>
        <v>13.29574072584005</v>
      </c>
      <c r="N32" s="12">
        <f t="shared" ref="N32:U32" si="76">STDEV(N26:N30)</f>
        <v>1.7269525894861348</v>
      </c>
      <c r="O32" s="12">
        <f t="shared" si="76"/>
        <v>1.8388966976155714</v>
      </c>
      <c r="P32" s="12">
        <f t="shared" si="76"/>
        <v>7.0230956802456106</v>
      </c>
      <c r="Q32" s="12">
        <f t="shared" si="76"/>
        <v>443.85691288101788</v>
      </c>
      <c r="R32" s="12">
        <f t="shared" si="76"/>
        <v>100.63724831592759</v>
      </c>
      <c r="S32" s="12">
        <f t="shared" si="76"/>
        <v>2597.5455676876668</v>
      </c>
      <c r="T32" s="2">
        <f>STDEV(T26:T30)</f>
        <v>540.86426560609721</v>
      </c>
      <c r="U32" s="12">
        <f t="shared" si="76"/>
        <v>3098.0450662912726</v>
      </c>
      <c r="V32" s="12"/>
      <c r="W32" s="13" t="s">
        <v>1</v>
      </c>
      <c r="X32" s="12">
        <f>STDEV(X26:X30)</f>
        <v>21.511797164134698</v>
      </c>
      <c r="Y32" s="12">
        <f t="shared" ref="Y32:AF32" si="77">STDEV(Y26:Y30)</f>
        <v>3.3747879956847857</v>
      </c>
      <c r="Z32" s="12">
        <f t="shared" si="77"/>
        <v>1.7312633800211708</v>
      </c>
      <c r="AA32" s="12">
        <f t="shared" si="77"/>
        <v>8.7608589680046798</v>
      </c>
      <c r="AB32" s="12">
        <f t="shared" si="77"/>
        <v>710.29894388382229</v>
      </c>
      <c r="AC32" s="12">
        <f t="shared" si="77"/>
        <v>141.76021303727381</v>
      </c>
      <c r="AD32" s="12">
        <f t="shared" si="77"/>
        <v>3078.9293075726641</v>
      </c>
      <c r="AE32" s="2">
        <f>STDEV(AE26:AE30)</f>
        <v>812.65061076792176</v>
      </c>
      <c r="AF32" s="12">
        <f t="shared" si="77"/>
        <v>3811.6552610206236</v>
      </c>
      <c r="AG32" s="12"/>
      <c r="AH32" s="13" t="s">
        <v>1</v>
      </c>
      <c r="AI32" s="12">
        <f>STDEV(AI26:AI30)</f>
        <v>21.161474584876864</v>
      </c>
      <c r="AJ32" s="12">
        <f t="shared" ref="AJ32:AQ32" si="78">STDEV(AJ26:AJ30)</f>
        <v>1.2582059972287476</v>
      </c>
      <c r="AK32" s="12">
        <f t="shared" si="78"/>
        <v>1.8541088413016198</v>
      </c>
      <c r="AL32" s="12">
        <f t="shared" si="78"/>
        <v>8.0018419937254297</v>
      </c>
      <c r="AM32" s="12">
        <f t="shared" si="78"/>
        <v>666.02879097327946</v>
      </c>
      <c r="AN32" s="12">
        <f t="shared" si="78"/>
        <v>89.497747349332698</v>
      </c>
      <c r="AO32" s="12">
        <f t="shared" si="78"/>
        <v>2750.2887519297974</v>
      </c>
      <c r="AP32" s="2">
        <f>STDEV(AP26:AP30)</f>
        <v>736.60052517761153</v>
      </c>
      <c r="AQ32" s="12">
        <f t="shared" si="78"/>
        <v>3374.3377937225146</v>
      </c>
    </row>
    <row r="33" spans="1:43" s="11" customFormat="1" x14ac:dyDescent="0.15">
      <c r="A33" s="13" t="s">
        <v>2</v>
      </c>
      <c r="B33" s="12">
        <f>B32/SQRT(5)</f>
        <v>5.2232394446602717</v>
      </c>
      <c r="C33" s="12">
        <f t="shared" ref="C33:J33" si="79">C32/SQRT(5)</f>
        <v>0.80605014193392943</v>
      </c>
      <c r="D33" s="12">
        <f t="shared" si="79"/>
        <v>1.9963524311116347</v>
      </c>
      <c r="E33" s="12">
        <f t="shared" si="79"/>
        <v>4.0579576233559687</v>
      </c>
      <c r="F33" s="12">
        <f t="shared" si="79"/>
        <v>169.88651157563945</v>
      </c>
      <c r="G33" s="12">
        <f t="shared" si="79"/>
        <v>82.641436382305102</v>
      </c>
      <c r="H33" s="12">
        <f t="shared" si="79"/>
        <v>1799.1241636009984</v>
      </c>
      <c r="I33" s="12">
        <f>I32/SQRT(5)</f>
        <v>227.25274385495999</v>
      </c>
      <c r="J33" s="12">
        <f t="shared" si="79"/>
        <v>1988.2609994067432</v>
      </c>
      <c r="K33" s="12"/>
      <c r="L33" s="13" t="s">
        <v>2</v>
      </c>
      <c r="M33" s="12">
        <f>M32/SQRT(5)</f>
        <v>5.9460360148381488</v>
      </c>
      <c r="N33" s="12">
        <f t="shared" ref="N33:U33" si="80">N32/SQRT(5)</f>
        <v>0.77231667680205718</v>
      </c>
      <c r="O33" s="12">
        <f t="shared" si="80"/>
        <v>0.82237960389365861</v>
      </c>
      <c r="P33" s="12">
        <f t="shared" si="80"/>
        <v>3.1408238707028624</v>
      </c>
      <c r="Q33" s="12">
        <f t="shared" si="80"/>
        <v>198.4988458970316</v>
      </c>
      <c r="R33" s="12">
        <f t="shared" si="80"/>
        <v>45.00634566058806</v>
      </c>
      <c r="S33" s="12">
        <f t="shared" si="80"/>
        <v>1161.6576928005807</v>
      </c>
      <c r="T33" s="12">
        <f>T32/SQRT(5)</f>
        <v>241.88185289914696</v>
      </c>
      <c r="U33" s="12">
        <f t="shared" si="80"/>
        <v>1385.4878731170254</v>
      </c>
      <c r="V33" s="12"/>
      <c r="W33" s="13" t="s">
        <v>2</v>
      </c>
      <c r="X33" s="12">
        <f>X32/SQRT(5)</f>
        <v>9.6203681554384772</v>
      </c>
      <c r="Y33" s="12">
        <f t="shared" ref="Y33:AF33" si="81">Y32/SQRT(5)</f>
        <v>1.5092510736002895</v>
      </c>
      <c r="Z33" s="12">
        <f t="shared" si="81"/>
        <v>0.77424452093667773</v>
      </c>
      <c r="AA33" s="12">
        <f t="shared" si="81"/>
        <v>3.9179752387494235</v>
      </c>
      <c r="AB33" s="12">
        <f t="shared" si="81"/>
        <v>317.655344574107</v>
      </c>
      <c r="AC33" s="12">
        <f t="shared" si="81"/>
        <v>63.397094571239229</v>
      </c>
      <c r="AD33" s="12">
        <f t="shared" si="81"/>
        <v>1376.939045929767</v>
      </c>
      <c r="AE33" s="12">
        <f>AE32/SQRT(5)</f>
        <v>363.4284015267591</v>
      </c>
      <c r="AF33" s="12">
        <f t="shared" si="81"/>
        <v>1704.6240540873637</v>
      </c>
      <c r="AG33" s="12"/>
      <c r="AH33" s="13" t="s">
        <v>2</v>
      </c>
      <c r="AI33" s="12">
        <f>AI32/SQRT(5)</f>
        <v>9.4636991351837612</v>
      </c>
      <c r="AJ33" s="12">
        <f t="shared" ref="AJ33:AQ33" si="82">AJ32/SQRT(5)</f>
        <v>0.56268682790027835</v>
      </c>
      <c r="AK33" s="12">
        <f t="shared" si="82"/>
        <v>0.82918268136675821</v>
      </c>
      <c r="AL33" s="12">
        <f t="shared" si="82"/>
        <v>3.5785325286365013</v>
      </c>
      <c r="AM33" s="12">
        <f t="shared" si="82"/>
        <v>297.85713031765022</v>
      </c>
      <c r="AN33" s="12">
        <f t="shared" si="82"/>
        <v>40.024609381241902</v>
      </c>
      <c r="AO33" s="12">
        <f t="shared" si="82"/>
        <v>1229.9665214136164</v>
      </c>
      <c r="AP33" s="12">
        <f>AP32/SQRT(5)</f>
        <v>329.41776931183693</v>
      </c>
      <c r="AQ33" s="12">
        <f t="shared" si="82"/>
        <v>1509.0497371620411</v>
      </c>
    </row>
    <row r="34" spans="1:43" x14ac:dyDescent="0.15">
      <c r="K34" s="2"/>
      <c r="U34" s="2"/>
      <c r="AF34" s="2"/>
      <c r="AQ34" s="2"/>
    </row>
    <row r="36" spans="1:43" x14ac:dyDescent="0.15">
      <c r="A36" s="11" t="s">
        <v>47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3" x14ac:dyDescent="0.15">
      <c r="A37" s="3"/>
      <c r="B37" s="3">
        <v>0</v>
      </c>
      <c r="C37" s="3">
        <v>1</v>
      </c>
      <c r="D37" s="3">
        <v>2</v>
      </c>
      <c r="E37" s="3">
        <v>12</v>
      </c>
      <c r="H37" s="11" t="s">
        <v>26</v>
      </c>
      <c r="I37" s="33" t="s">
        <v>27</v>
      </c>
      <c r="J37" s="33" t="s">
        <v>28</v>
      </c>
      <c r="K37" s="33" t="s">
        <v>29</v>
      </c>
      <c r="L37" s="33" t="s">
        <v>30</v>
      </c>
      <c r="M37" s="11"/>
      <c r="N37" s="11"/>
      <c r="O37" s="11"/>
      <c r="P37" s="11" t="s">
        <v>59</v>
      </c>
      <c r="Q37" s="33" t="s">
        <v>3</v>
      </c>
      <c r="R37" s="33" t="s">
        <v>4</v>
      </c>
      <c r="S37" s="33" t="s">
        <v>5</v>
      </c>
      <c r="T37" s="33" t="s">
        <v>6</v>
      </c>
      <c r="U37" s="11"/>
    </row>
    <row r="38" spans="1:43" x14ac:dyDescent="0.15">
      <c r="A38" s="3" t="s">
        <v>23</v>
      </c>
      <c r="B38" s="4">
        <v>26.03011319255841</v>
      </c>
      <c r="C38" s="4">
        <v>3.8625018579755972</v>
      </c>
      <c r="D38" s="4">
        <v>5.5480934552472014</v>
      </c>
      <c r="E38" s="4">
        <v>19.143960446247466</v>
      </c>
      <c r="I38" s="4">
        <f>I31</f>
        <v>1179.0963109127042</v>
      </c>
      <c r="J38" s="4">
        <f>T31</f>
        <v>1175.9266606838362</v>
      </c>
      <c r="K38" s="4">
        <f>AE31</f>
        <v>1157.8774380814648</v>
      </c>
      <c r="L38" s="4">
        <f>AP31</f>
        <v>1297.2067286494471</v>
      </c>
      <c r="Q38" s="4">
        <v>8586.7124813611044</v>
      </c>
      <c r="R38" s="4">
        <v>8784.6468972858856</v>
      </c>
      <c r="S38" s="4">
        <v>9759.1286742680877</v>
      </c>
      <c r="T38" s="4">
        <v>9596.4367947084738</v>
      </c>
    </row>
    <row r="39" spans="1:43" x14ac:dyDescent="0.15">
      <c r="A39" s="3" t="s">
        <v>14</v>
      </c>
      <c r="B39" s="4">
        <v>30.030932295046505</v>
      </c>
      <c r="C39" s="4">
        <v>3.3194596210524203</v>
      </c>
      <c r="D39" s="4">
        <v>2.5277038189765269</v>
      </c>
      <c r="E39" s="4">
        <v>22.834696969696971</v>
      </c>
      <c r="I39" s="4">
        <f>I33</f>
        <v>227.25274385495999</v>
      </c>
      <c r="J39" s="4">
        <f>T33</f>
        <v>241.88185289914696</v>
      </c>
      <c r="K39" s="4">
        <f>AE33</f>
        <v>363.4284015267591</v>
      </c>
      <c r="L39" s="4">
        <v>329.41776931183693</v>
      </c>
      <c r="Q39" s="4">
        <v>1988.2609994067432</v>
      </c>
      <c r="R39" s="4">
        <v>1385.4878731170254</v>
      </c>
      <c r="S39" s="4">
        <v>1704.6240540873637</v>
      </c>
      <c r="T39" s="4">
        <v>1509.0497371620411</v>
      </c>
    </row>
    <row r="40" spans="1:43" x14ac:dyDescent="0.15">
      <c r="A40" s="3" t="s">
        <v>24</v>
      </c>
      <c r="B40" s="4">
        <v>26.656947078678492</v>
      </c>
      <c r="C40" s="4">
        <v>4.7</v>
      </c>
      <c r="D40" s="4">
        <v>3.7304632149604822</v>
      </c>
      <c r="E40" s="4">
        <v>24.940374238994927</v>
      </c>
    </row>
    <row r="41" spans="1:43" x14ac:dyDescent="0.15">
      <c r="A41" s="3" t="s">
        <v>25</v>
      </c>
      <c r="B41" s="4">
        <v>33.66003760251548</v>
      </c>
      <c r="C41" s="4">
        <v>3.192545225964686</v>
      </c>
      <c r="D41" s="4">
        <v>3.1950962338700584</v>
      </c>
      <c r="E41" s="4">
        <v>24.469003986326694</v>
      </c>
    </row>
    <row r="42" spans="1:43" x14ac:dyDescent="0.15">
      <c r="N42" s="13"/>
    </row>
    <row r="43" spans="1:43" x14ac:dyDescent="0.15">
      <c r="A43" s="7" t="s">
        <v>7</v>
      </c>
      <c r="B43" s="3">
        <v>0</v>
      </c>
      <c r="C43" s="3">
        <v>1</v>
      </c>
      <c r="D43" s="3">
        <v>2</v>
      </c>
      <c r="E43" s="3">
        <v>12</v>
      </c>
      <c r="N43" s="13"/>
    </row>
    <row r="44" spans="1:43" x14ac:dyDescent="0.15">
      <c r="A44" s="3" t="s">
        <v>23</v>
      </c>
      <c r="B44" s="4">
        <v>5.2232394446602717</v>
      </c>
      <c r="C44" s="4">
        <v>0.80605014193392943</v>
      </c>
      <c r="D44" s="4">
        <v>1.9963524311116347</v>
      </c>
      <c r="E44" s="4">
        <v>4.0579576233559687</v>
      </c>
      <c r="N44" s="13"/>
    </row>
    <row r="45" spans="1:43" x14ac:dyDescent="0.15">
      <c r="A45" s="3" t="s">
        <v>14</v>
      </c>
      <c r="B45" s="4">
        <v>5.9460360148381488</v>
      </c>
      <c r="C45" s="4">
        <v>0.77231667680205718</v>
      </c>
      <c r="D45" s="4">
        <v>0.82237960389365861</v>
      </c>
      <c r="E45" s="4">
        <v>3.1408238707028624</v>
      </c>
      <c r="N45" s="13"/>
    </row>
    <row r="46" spans="1:43" x14ac:dyDescent="0.15">
      <c r="A46" s="3" t="s">
        <v>24</v>
      </c>
      <c r="B46" s="4">
        <v>9.6203681554384772</v>
      </c>
      <c r="C46" s="4">
        <v>1.5092510736002895</v>
      </c>
      <c r="D46" s="4">
        <v>0.77424452093667773</v>
      </c>
      <c r="E46" s="4">
        <v>3.9179752387494235</v>
      </c>
      <c r="F46" s="11"/>
      <c r="N46" s="13"/>
    </row>
    <row r="47" spans="1:43" x14ac:dyDescent="0.15">
      <c r="A47" s="3" t="s">
        <v>31</v>
      </c>
      <c r="B47" s="4">
        <v>9.4636991351837612</v>
      </c>
      <c r="C47" s="4">
        <v>0.56268682790027835</v>
      </c>
      <c r="D47" s="4">
        <v>0.82918268136675821</v>
      </c>
      <c r="E47" s="4">
        <v>3.5785325286365013</v>
      </c>
      <c r="F47" s="11"/>
      <c r="N47" s="13"/>
    </row>
    <row r="48" spans="1:43" x14ac:dyDescent="0.15">
      <c r="F48" s="11"/>
    </row>
    <row r="49" spans="6:6" x14ac:dyDescent="0.15">
      <c r="F49" s="11"/>
    </row>
    <row r="50" spans="6:6" x14ac:dyDescent="0.15">
      <c r="F50" s="11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zoomScale="85" zoomScaleNormal="85" workbookViewId="0"/>
  </sheetViews>
  <sheetFormatPr defaultRowHeight="13.5" x14ac:dyDescent="0.15"/>
  <cols>
    <col min="1" max="1" width="12.375" style="8" customWidth="1"/>
    <col min="2" max="2" width="8.875" style="8" customWidth="1"/>
    <col min="3" max="9" width="6.875" style="8" customWidth="1"/>
    <col min="10" max="10" width="8" style="8" customWidth="1"/>
    <col min="11" max="11" width="3.875" style="8" customWidth="1"/>
    <col min="12" max="14" width="7.5" style="8" customWidth="1"/>
    <col min="15" max="21" width="7.125" style="8" customWidth="1"/>
    <col min="22" max="22" width="6.125" style="8" customWidth="1"/>
    <col min="23" max="23" width="7.25" style="8" customWidth="1"/>
    <col min="24" max="32" width="7" style="8" customWidth="1"/>
    <col min="33" max="33" width="5.5" style="8" customWidth="1"/>
    <col min="34" max="34" width="5.875" style="8" customWidth="1"/>
    <col min="35" max="38" width="8" style="8" customWidth="1"/>
    <col min="39" max="43" width="7.125" style="8" customWidth="1"/>
    <col min="44" max="277" width="9" style="8"/>
    <col min="278" max="279" width="9" style="8" customWidth="1"/>
    <col min="280" max="280" width="13.5" style="8" customWidth="1"/>
    <col min="281" max="281" width="16" style="8" customWidth="1"/>
    <col min="282" max="282" width="15.625" style="8" customWidth="1"/>
    <col min="283" max="283" width="11.375" style="8" customWidth="1"/>
    <col min="284" max="284" width="9" style="8" customWidth="1"/>
    <col min="285" max="285" width="16.125" style="8" customWidth="1"/>
    <col min="286" max="286" width="16.5" style="8" customWidth="1"/>
    <col min="287" max="287" width="15.75" style="8" customWidth="1"/>
    <col min="288" max="288" width="11.25" style="8" bestFit="1" customWidth="1"/>
    <col min="289" max="533" width="9" style="8"/>
    <col min="534" max="535" width="9" style="8" customWidth="1"/>
    <col min="536" max="536" width="13.5" style="8" customWidth="1"/>
    <col min="537" max="537" width="16" style="8" customWidth="1"/>
    <col min="538" max="538" width="15.625" style="8" customWidth="1"/>
    <col min="539" max="539" width="11.375" style="8" customWidth="1"/>
    <col min="540" max="540" width="9" style="8" customWidth="1"/>
    <col min="541" max="541" width="16.125" style="8" customWidth="1"/>
    <col min="542" max="542" width="16.5" style="8" customWidth="1"/>
    <col min="543" max="543" width="15.75" style="8" customWidth="1"/>
    <col min="544" max="544" width="11.25" style="8" bestFit="1" customWidth="1"/>
    <col min="545" max="789" width="9" style="8"/>
    <col min="790" max="791" width="9" style="8" customWidth="1"/>
    <col min="792" max="792" width="13.5" style="8" customWidth="1"/>
    <col min="793" max="793" width="16" style="8" customWidth="1"/>
    <col min="794" max="794" width="15.625" style="8" customWidth="1"/>
    <col min="795" max="795" width="11.375" style="8" customWidth="1"/>
    <col min="796" max="796" width="9" style="8" customWidth="1"/>
    <col min="797" max="797" width="16.125" style="8" customWidth="1"/>
    <col min="798" max="798" width="16.5" style="8" customWidth="1"/>
    <col min="799" max="799" width="15.75" style="8" customWidth="1"/>
    <col min="800" max="800" width="11.25" style="8" bestFit="1" customWidth="1"/>
    <col min="801" max="1045" width="9" style="8"/>
    <col min="1046" max="1047" width="9" style="8" customWidth="1"/>
    <col min="1048" max="1048" width="13.5" style="8" customWidth="1"/>
    <col min="1049" max="1049" width="16" style="8" customWidth="1"/>
    <col min="1050" max="1050" width="15.625" style="8" customWidth="1"/>
    <col min="1051" max="1051" width="11.375" style="8" customWidth="1"/>
    <col min="1052" max="1052" width="9" style="8" customWidth="1"/>
    <col min="1053" max="1053" width="16.125" style="8" customWidth="1"/>
    <col min="1054" max="1054" width="16.5" style="8" customWidth="1"/>
    <col min="1055" max="1055" width="15.75" style="8" customWidth="1"/>
    <col min="1056" max="1056" width="11.25" style="8" bestFit="1" customWidth="1"/>
    <col min="1057" max="1301" width="9" style="8"/>
    <col min="1302" max="1303" width="9" style="8" customWidth="1"/>
    <col min="1304" max="1304" width="13.5" style="8" customWidth="1"/>
    <col min="1305" max="1305" width="16" style="8" customWidth="1"/>
    <col min="1306" max="1306" width="15.625" style="8" customWidth="1"/>
    <col min="1307" max="1307" width="11.375" style="8" customWidth="1"/>
    <col min="1308" max="1308" width="9" style="8" customWidth="1"/>
    <col min="1309" max="1309" width="16.125" style="8" customWidth="1"/>
    <col min="1310" max="1310" width="16.5" style="8" customWidth="1"/>
    <col min="1311" max="1311" width="15.75" style="8" customWidth="1"/>
    <col min="1312" max="1312" width="11.25" style="8" bestFit="1" customWidth="1"/>
    <col min="1313" max="1557" width="9" style="8"/>
    <col min="1558" max="1559" width="9" style="8" customWidth="1"/>
    <col min="1560" max="1560" width="13.5" style="8" customWidth="1"/>
    <col min="1561" max="1561" width="16" style="8" customWidth="1"/>
    <col min="1562" max="1562" width="15.625" style="8" customWidth="1"/>
    <col min="1563" max="1563" width="11.375" style="8" customWidth="1"/>
    <col min="1564" max="1564" width="9" style="8" customWidth="1"/>
    <col min="1565" max="1565" width="16.125" style="8" customWidth="1"/>
    <col min="1566" max="1566" width="16.5" style="8" customWidth="1"/>
    <col min="1567" max="1567" width="15.75" style="8" customWidth="1"/>
    <col min="1568" max="1568" width="11.25" style="8" bestFit="1" customWidth="1"/>
    <col min="1569" max="1813" width="9" style="8"/>
    <col min="1814" max="1815" width="9" style="8" customWidth="1"/>
    <col min="1816" max="1816" width="13.5" style="8" customWidth="1"/>
    <col min="1817" max="1817" width="16" style="8" customWidth="1"/>
    <col min="1818" max="1818" width="15.625" style="8" customWidth="1"/>
    <col min="1819" max="1819" width="11.375" style="8" customWidth="1"/>
    <col min="1820" max="1820" width="9" style="8" customWidth="1"/>
    <col min="1821" max="1821" width="16.125" style="8" customWidth="1"/>
    <col min="1822" max="1822" width="16.5" style="8" customWidth="1"/>
    <col min="1823" max="1823" width="15.75" style="8" customWidth="1"/>
    <col min="1824" max="1824" width="11.25" style="8" bestFit="1" customWidth="1"/>
    <col min="1825" max="2069" width="9" style="8"/>
    <col min="2070" max="2071" width="9" style="8" customWidth="1"/>
    <col min="2072" max="2072" width="13.5" style="8" customWidth="1"/>
    <col min="2073" max="2073" width="16" style="8" customWidth="1"/>
    <col min="2074" max="2074" width="15.625" style="8" customWidth="1"/>
    <col min="2075" max="2075" width="11.375" style="8" customWidth="1"/>
    <col min="2076" max="2076" width="9" style="8" customWidth="1"/>
    <col min="2077" max="2077" width="16.125" style="8" customWidth="1"/>
    <col min="2078" max="2078" width="16.5" style="8" customWidth="1"/>
    <col min="2079" max="2079" width="15.75" style="8" customWidth="1"/>
    <col min="2080" max="2080" width="11.25" style="8" bestFit="1" customWidth="1"/>
    <col min="2081" max="2325" width="9" style="8"/>
    <col min="2326" max="2327" width="9" style="8" customWidth="1"/>
    <col min="2328" max="2328" width="13.5" style="8" customWidth="1"/>
    <col min="2329" max="2329" width="16" style="8" customWidth="1"/>
    <col min="2330" max="2330" width="15.625" style="8" customWidth="1"/>
    <col min="2331" max="2331" width="11.375" style="8" customWidth="1"/>
    <col min="2332" max="2332" width="9" style="8" customWidth="1"/>
    <col min="2333" max="2333" width="16.125" style="8" customWidth="1"/>
    <col min="2334" max="2334" width="16.5" style="8" customWidth="1"/>
    <col min="2335" max="2335" width="15.75" style="8" customWidth="1"/>
    <col min="2336" max="2336" width="11.25" style="8" bestFit="1" customWidth="1"/>
    <col min="2337" max="2581" width="9" style="8"/>
    <col min="2582" max="2583" width="9" style="8" customWidth="1"/>
    <col min="2584" max="2584" width="13.5" style="8" customWidth="1"/>
    <col min="2585" max="2585" width="16" style="8" customWidth="1"/>
    <col min="2586" max="2586" width="15.625" style="8" customWidth="1"/>
    <col min="2587" max="2587" width="11.375" style="8" customWidth="1"/>
    <col min="2588" max="2588" width="9" style="8" customWidth="1"/>
    <col min="2589" max="2589" width="16.125" style="8" customWidth="1"/>
    <col min="2590" max="2590" width="16.5" style="8" customWidth="1"/>
    <col min="2591" max="2591" width="15.75" style="8" customWidth="1"/>
    <col min="2592" max="2592" width="11.25" style="8" bestFit="1" customWidth="1"/>
    <col min="2593" max="2837" width="9" style="8"/>
    <col min="2838" max="2839" width="9" style="8" customWidth="1"/>
    <col min="2840" max="2840" width="13.5" style="8" customWidth="1"/>
    <col min="2841" max="2841" width="16" style="8" customWidth="1"/>
    <col min="2842" max="2842" width="15.625" style="8" customWidth="1"/>
    <col min="2843" max="2843" width="11.375" style="8" customWidth="1"/>
    <col min="2844" max="2844" width="9" style="8" customWidth="1"/>
    <col min="2845" max="2845" width="16.125" style="8" customWidth="1"/>
    <col min="2846" max="2846" width="16.5" style="8" customWidth="1"/>
    <col min="2847" max="2847" width="15.75" style="8" customWidth="1"/>
    <col min="2848" max="2848" width="11.25" style="8" bestFit="1" customWidth="1"/>
    <col min="2849" max="3093" width="9" style="8"/>
    <col min="3094" max="3095" width="9" style="8" customWidth="1"/>
    <col min="3096" max="3096" width="13.5" style="8" customWidth="1"/>
    <col min="3097" max="3097" width="16" style="8" customWidth="1"/>
    <col min="3098" max="3098" width="15.625" style="8" customWidth="1"/>
    <col min="3099" max="3099" width="11.375" style="8" customWidth="1"/>
    <col min="3100" max="3100" width="9" style="8" customWidth="1"/>
    <col min="3101" max="3101" width="16.125" style="8" customWidth="1"/>
    <col min="3102" max="3102" width="16.5" style="8" customWidth="1"/>
    <col min="3103" max="3103" width="15.75" style="8" customWidth="1"/>
    <col min="3104" max="3104" width="11.25" style="8" bestFit="1" customWidth="1"/>
    <col min="3105" max="3349" width="9" style="8"/>
    <col min="3350" max="3351" width="9" style="8" customWidth="1"/>
    <col min="3352" max="3352" width="13.5" style="8" customWidth="1"/>
    <col min="3353" max="3353" width="16" style="8" customWidth="1"/>
    <col min="3354" max="3354" width="15.625" style="8" customWidth="1"/>
    <col min="3355" max="3355" width="11.375" style="8" customWidth="1"/>
    <col min="3356" max="3356" width="9" style="8" customWidth="1"/>
    <col min="3357" max="3357" width="16.125" style="8" customWidth="1"/>
    <col min="3358" max="3358" width="16.5" style="8" customWidth="1"/>
    <col min="3359" max="3359" width="15.75" style="8" customWidth="1"/>
    <col min="3360" max="3360" width="11.25" style="8" bestFit="1" customWidth="1"/>
    <col min="3361" max="3605" width="9" style="8"/>
    <col min="3606" max="3607" width="9" style="8" customWidth="1"/>
    <col min="3608" max="3608" width="13.5" style="8" customWidth="1"/>
    <col min="3609" max="3609" width="16" style="8" customWidth="1"/>
    <col min="3610" max="3610" width="15.625" style="8" customWidth="1"/>
    <col min="3611" max="3611" width="11.375" style="8" customWidth="1"/>
    <col min="3612" max="3612" width="9" style="8" customWidth="1"/>
    <col min="3613" max="3613" width="16.125" style="8" customWidth="1"/>
    <col min="3614" max="3614" width="16.5" style="8" customWidth="1"/>
    <col min="3615" max="3615" width="15.75" style="8" customWidth="1"/>
    <col min="3616" max="3616" width="11.25" style="8" bestFit="1" customWidth="1"/>
    <col min="3617" max="3861" width="9" style="8"/>
    <col min="3862" max="3863" width="9" style="8" customWidth="1"/>
    <col min="3864" max="3864" width="13.5" style="8" customWidth="1"/>
    <col min="3865" max="3865" width="16" style="8" customWidth="1"/>
    <col min="3866" max="3866" width="15.625" style="8" customWidth="1"/>
    <col min="3867" max="3867" width="11.375" style="8" customWidth="1"/>
    <col min="3868" max="3868" width="9" style="8" customWidth="1"/>
    <col min="3869" max="3869" width="16.125" style="8" customWidth="1"/>
    <col min="3870" max="3870" width="16.5" style="8" customWidth="1"/>
    <col min="3871" max="3871" width="15.75" style="8" customWidth="1"/>
    <col min="3872" max="3872" width="11.25" style="8" bestFit="1" customWidth="1"/>
    <col min="3873" max="4117" width="9" style="8"/>
    <col min="4118" max="4119" width="9" style="8" customWidth="1"/>
    <col min="4120" max="4120" width="13.5" style="8" customWidth="1"/>
    <col min="4121" max="4121" width="16" style="8" customWidth="1"/>
    <col min="4122" max="4122" width="15.625" style="8" customWidth="1"/>
    <col min="4123" max="4123" width="11.375" style="8" customWidth="1"/>
    <col min="4124" max="4124" width="9" style="8" customWidth="1"/>
    <col min="4125" max="4125" width="16.125" style="8" customWidth="1"/>
    <col min="4126" max="4126" width="16.5" style="8" customWidth="1"/>
    <col min="4127" max="4127" width="15.75" style="8" customWidth="1"/>
    <col min="4128" max="4128" width="11.25" style="8" bestFit="1" customWidth="1"/>
    <col min="4129" max="4373" width="9" style="8"/>
    <col min="4374" max="4375" width="9" style="8" customWidth="1"/>
    <col min="4376" max="4376" width="13.5" style="8" customWidth="1"/>
    <col min="4377" max="4377" width="16" style="8" customWidth="1"/>
    <col min="4378" max="4378" width="15.625" style="8" customWidth="1"/>
    <col min="4379" max="4379" width="11.375" style="8" customWidth="1"/>
    <col min="4380" max="4380" width="9" style="8" customWidth="1"/>
    <col min="4381" max="4381" width="16.125" style="8" customWidth="1"/>
    <col min="4382" max="4382" width="16.5" style="8" customWidth="1"/>
    <col min="4383" max="4383" width="15.75" style="8" customWidth="1"/>
    <col min="4384" max="4384" width="11.25" style="8" bestFit="1" customWidth="1"/>
    <col min="4385" max="4629" width="9" style="8"/>
    <col min="4630" max="4631" width="9" style="8" customWidth="1"/>
    <col min="4632" max="4632" width="13.5" style="8" customWidth="1"/>
    <col min="4633" max="4633" width="16" style="8" customWidth="1"/>
    <col min="4634" max="4634" width="15.625" style="8" customWidth="1"/>
    <col min="4635" max="4635" width="11.375" style="8" customWidth="1"/>
    <col min="4636" max="4636" width="9" style="8" customWidth="1"/>
    <col min="4637" max="4637" width="16.125" style="8" customWidth="1"/>
    <col min="4638" max="4638" width="16.5" style="8" customWidth="1"/>
    <col min="4639" max="4639" width="15.75" style="8" customWidth="1"/>
    <col min="4640" max="4640" width="11.25" style="8" bestFit="1" customWidth="1"/>
    <col min="4641" max="4885" width="9" style="8"/>
    <col min="4886" max="4887" width="9" style="8" customWidth="1"/>
    <col min="4888" max="4888" width="13.5" style="8" customWidth="1"/>
    <col min="4889" max="4889" width="16" style="8" customWidth="1"/>
    <col min="4890" max="4890" width="15.625" style="8" customWidth="1"/>
    <col min="4891" max="4891" width="11.375" style="8" customWidth="1"/>
    <col min="4892" max="4892" width="9" style="8" customWidth="1"/>
    <col min="4893" max="4893" width="16.125" style="8" customWidth="1"/>
    <col min="4894" max="4894" width="16.5" style="8" customWidth="1"/>
    <col min="4895" max="4895" width="15.75" style="8" customWidth="1"/>
    <col min="4896" max="4896" width="11.25" style="8" bestFit="1" customWidth="1"/>
    <col min="4897" max="5141" width="9" style="8"/>
    <col min="5142" max="5143" width="9" style="8" customWidth="1"/>
    <col min="5144" max="5144" width="13.5" style="8" customWidth="1"/>
    <col min="5145" max="5145" width="16" style="8" customWidth="1"/>
    <col min="5146" max="5146" width="15.625" style="8" customWidth="1"/>
    <col min="5147" max="5147" width="11.375" style="8" customWidth="1"/>
    <col min="5148" max="5148" width="9" style="8" customWidth="1"/>
    <col min="5149" max="5149" width="16.125" style="8" customWidth="1"/>
    <col min="5150" max="5150" width="16.5" style="8" customWidth="1"/>
    <col min="5151" max="5151" width="15.75" style="8" customWidth="1"/>
    <col min="5152" max="5152" width="11.25" style="8" bestFit="1" customWidth="1"/>
    <col min="5153" max="5397" width="9" style="8"/>
    <col min="5398" max="5399" width="9" style="8" customWidth="1"/>
    <col min="5400" max="5400" width="13.5" style="8" customWidth="1"/>
    <col min="5401" max="5401" width="16" style="8" customWidth="1"/>
    <col min="5402" max="5402" width="15.625" style="8" customWidth="1"/>
    <col min="5403" max="5403" width="11.375" style="8" customWidth="1"/>
    <col min="5404" max="5404" width="9" style="8" customWidth="1"/>
    <col min="5405" max="5405" width="16.125" style="8" customWidth="1"/>
    <col min="5406" max="5406" width="16.5" style="8" customWidth="1"/>
    <col min="5407" max="5407" width="15.75" style="8" customWidth="1"/>
    <col min="5408" max="5408" width="11.25" style="8" bestFit="1" customWidth="1"/>
    <col min="5409" max="5653" width="9" style="8"/>
    <col min="5654" max="5655" width="9" style="8" customWidth="1"/>
    <col min="5656" max="5656" width="13.5" style="8" customWidth="1"/>
    <col min="5657" max="5657" width="16" style="8" customWidth="1"/>
    <col min="5658" max="5658" width="15.625" style="8" customWidth="1"/>
    <col min="5659" max="5659" width="11.375" style="8" customWidth="1"/>
    <col min="5660" max="5660" width="9" style="8" customWidth="1"/>
    <col min="5661" max="5661" width="16.125" style="8" customWidth="1"/>
    <col min="5662" max="5662" width="16.5" style="8" customWidth="1"/>
    <col min="5663" max="5663" width="15.75" style="8" customWidth="1"/>
    <col min="5664" max="5664" width="11.25" style="8" bestFit="1" customWidth="1"/>
    <col min="5665" max="5909" width="9" style="8"/>
    <col min="5910" max="5911" width="9" style="8" customWidth="1"/>
    <col min="5912" max="5912" width="13.5" style="8" customWidth="1"/>
    <col min="5913" max="5913" width="16" style="8" customWidth="1"/>
    <col min="5914" max="5914" width="15.625" style="8" customWidth="1"/>
    <col min="5915" max="5915" width="11.375" style="8" customWidth="1"/>
    <col min="5916" max="5916" width="9" style="8" customWidth="1"/>
    <col min="5917" max="5917" width="16.125" style="8" customWidth="1"/>
    <col min="5918" max="5918" width="16.5" style="8" customWidth="1"/>
    <col min="5919" max="5919" width="15.75" style="8" customWidth="1"/>
    <col min="5920" max="5920" width="11.25" style="8" bestFit="1" customWidth="1"/>
    <col min="5921" max="6165" width="9" style="8"/>
    <col min="6166" max="6167" width="9" style="8" customWidth="1"/>
    <col min="6168" max="6168" width="13.5" style="8" customWidth="1"/>
    <col min="6169" max="6169" width="16" style="8" customWidth="1"/>
    <col min="6170" max="6170" width="15.625" style="8" customWidth="1"/>
    <col min="6171" max="6171" width="11.375" style="8" customWidth="1"/>
    <col min="6172" max="6172" width="9" style="8" customWidth="1"/>
    <col min="6173" max="6173" width="16.125" style="8" customWidth="1"/>
    <col min="6174" max="6174" width="16.5" style="8" customWidth="1"/>
    <col min="6175" max="6175" width="15.75" style="8" customWidth="1"/>
    <col min="6176" max="6176" width="11.25" style="8" bestFit="1" customWidth="1"/>
    <col min="6177" max="6421" width="9" style="8"/>
    <col min="6422" max="6423" width="9" style="8" customWidth="1"/>
    <col min="6424" max="6424" width="13.5" style="8" customWidth="1"/>
    <col min="6425" max="6425" width="16" style="8" customWidth="1"/>
    <col min="6426" max="6426" width="15.625" style="8" customWidth="1"/>
    <col min="6427" max="6427" width="11.375" style="8" customWidth="1"/>
    <col min="6428" max="6428" width="9" style="8" customWidth="1"/>
    <col min="6429" max="6429" width="16.125" style="8" customWidth="1"/>
    <col min="6430" max="6430" width="16.5" style="8" customWidth="1"/>
    <col min="6431" max="6431" width="15.75" style="8" customWidth="1"/>
    <col min="6432" max="6432" width="11.25" style="8" bestFit="1" customWidth="1"/>
    <col min="6433" max="6677" width="9" style="8"/>
    <col min="6678" max="6679" width="9" style="8" customWidth="1"/>
    <col min="6680" max="6680" width="13.5" style="8" customWidth="1"/>
    <col min="6681" max="6681" width="16" style="8" customWidth="1"/>
    <col min="6682" max="6682" width="15.625" style="8" customWidth="1"/>
    <col min="6683" max="6683" width="11.375" style="8" customWidth="1"/>
    <col min="6684" max="6684" width="9" style="8" customWidth="1"/>
    <col min="6685" max="6685" width="16.125" style="8" customWidth="1"/>
    <col min="6686" max="6686" width="16.5" style="8" customWidth="1"/>
    <col min="6687" max="6687" width="15.75" style="8" customWidth="1"/>
    <col min="6688" max="6688" width="11.25" style="8" bestFit="1" customWidth="1"/>
    <col min="6689" max="6933" width="9" style="8"/>
    <col min="6934" max="6935" width="9" style="8" customWidth="1"/>
    <col min="6936" max="6936" width="13.5" style="8" customWidth="1"/>
    <col min="6937" max="6937" width="16" style="8" customWidth="1"/>
    <col min="6938" max="6938" width="15.625" style="8" customWidth="1"/>
    <col min="6939" max="6939" width="11.375" style="8" customWidth="1"/>
    <col min="6940" max="6940" width="9" style="8" customWidth="1"/>
    <col min="6941" max="6941" width="16.125" style="8" customWidth="1"/>
    <col min="6942" max="6942" width="16.5" style="8" customWidth="1"/>
    <col min="6943" max="6943" width="15.75" style="8" customWidth="1"/>
    <col min="6944" max="6944" width="11.25" style="8" bestFit="1" customWidth="1"/>
    <col min="6945" max="7189" width="9" style="8"/>
    <col min="7190" max="7191" width="9" style="8" customWidth="1"/>
    <col min="7192" max="7192" width="13.5" style="8" customWidth="1"/>
    <col min="7193" max="7193" width="16" style="8" customWidth="1"/>
    <col min="7194" max="7194" width="15.625" style="8" customWidth="1"/>
    <col min="7195" max="7195" width="11.375" style="8" customWidth="1"/>
    <col min="7196" max="7196" width="9" style="8" customWidth="1"/>
    <col min="7197" max="7197" width="16.125" style="8" customWidth="1"/>
    <col min="7198" max="7198" width="16.5" style="8" customWidth="1"/>
    <col min="7199" max="7199" width="15.75" style="8" customWidth="1"/>
    <col min="7200" max="7200" width="11.25" style="8" bestFit="1" customWidth="1"/>
    <col min="7201" max="7445" width="9" style="8"/>
    <col min="7446" max="7447" width="9" style="8" customWidth="1"/>
    <col min="7448" max="7448" width="13.5" style="8" customWidth="1"/>
    <col min="7449" max="7449" width="16" style="8" customWidth="1"/>
    <col min="7450" max="7450" width="15.625" style="8" customWidth="1"/>
    <col min="7451" max="7451" width="11.375" style="8" customWidth="1"/>
    <col min="7452" max="7452" width="9" style="8" customWidth="1"/>
    <col min="7453" max="7453" width="16.125" style="8" customWidth="1"/>
    <col min="7454" max="7454" width="16.5" style="8" customWidth="1"/>
    <col min="7455" max="7455" width="15.75" style="8" customWidth="1"/>
    <col min="7456" max="7456" width="11.25" style="8" bestFit="1" customWidth="1"/>
    <col min="7457" max="7701" width="9" style="8"/>
    <col min="7702" max="7703" width="9" style="8" customWidth="1"/>
    <col min="7704" max="7704" width="13.5" style="8" customWidth="1"/>
    <col min="7705" max="7705" width="16" style="8" customWidth="1"/>
    <col min="7706" max="7706" width="15.625" style="8" customWidth="1"/>
    <col min="7707" max="7707" width="11.375" style="8" customWidth="1"/>
    <col min="7708" max="7708" width="9" style="8" customWidth="1"/>
    <col min="7709" max="7709" width="16.125" style="8" customWidth="1"/>
    <col min="7710" max="7710" width="16.5" style="8" customWidth="1"/>
    <col min="7711" max="7711" width="15.75" style="8" customWidth="1"/>
    <col min="7712" max="7712" width="11.25" style="8" bestFit="1" customWidth="1"/>
    <col min="7713" max="7957" width="9" style="8"/>
    <col min="7958" max="7959" width="9" style="8" customWidth="1"/>
    <col min="7960" max="7960" width="13.5" style="8" customWidth="1"/>
    <col min="7961" max="7961" width="16" style="8" customWidth="1"/>
    <col min="7962" max="7962" width="15.625" style="8" customWidth="1"/>
    <col min="7963" max="7963" width="11.375" style="8" customWidth="1"/>
    <col min="7964" max="7964" width="9" style="8" customWidth="1"/>
    <col min="7965" max="7965" width="16.125" style="8" customWidth="1"/>
    <col min="7966" max="7966" width="16.5" style="8" customWidth="1"/>
    <col min="7967" max="7967" width="15.75" style="8" customWidth="1"/>
    <col min="7968" max="7968" width="11.25" style="8" bestFit="1" customWidth="1"/>
    <col min="7969" max="8213" width="9" style="8"/>
    <col min="8214" max="8215" width="9" style="8" customWidth="1"/>
    <col min="8216" max="8216" width="13.5" style="8" customWidth="1"/>
    <col min="8217" max="8217" width="16" style="8" customWidth="1"/>
    <col min="8218" max="8218" width="15.625" style="8" customWidth="1"/>
    <col min="8219" max="8219" width="11.375" style="8" customWidth="1"/>
    <col min="8220" max="8220" width="9" style="8" customWidth="1"/>
    <col min="8221" max="8221" width="16.125" style="8" customWidth="1"/>
    <col min="8222" max="8222" width="16.5" style="8" customWidth="1"/>
    <col min="8223" max="8223" width="15.75" style="8" customWidth="1"/>
    <col min="8224" max="8224" width="11.25" style="8" bestFit="1" customWidth="1"/>
    <col min="8225" max="8469" width="9" style="8"/>
    <col min="8470" max="8471" width="9" style="8" customWidth="1"/>
    <col min="8472" max="8472" width="13.5" style="8" customWidth="1"/>
    <col min="8473" max="8473" width="16" style="8" customWidth="1"/>
    <col min="8474" max="8474" width="15.625" style="8" customWidth="1"/>
    <col min="8475" max="8475" width="11.375" style="8" customWidth="1"/>
    <col min="8476" max="8476" width="9" style="8" customWidth="1"/>
    <col min="8477" max="8477" width="16.125" style="8" customWidth="1"/>
    <col min="8478" max="8478" width="16.5" style="8" customWidth="1"/>
    <col min="8479" max="8479" width="15.75" style="8" customWidth="1"/>
    <col min="8480" max="8480" width="11.25" style="8" bestFit="1" customWidth="1"/>
    <col min="8481" max="8725" width="9" style="8"/>
    <col min="8726" max="8727" width="9" style="8" customWidth="1"/>
    <col min="8728" max="8728" width="13.5" style="8" customWidth="1"/>
    <col min="8729" max="8729" width="16" style="8" customWidth="1"/>
    <col min="8730" max="8730" width="15.625" style="8" customWidth="1"/>
    <col min="8731" max="8731" width="11.375" style="8" customWidth="1"/>
    <col min="8732" max="8732" width="9" style="8" customWidth="1"/>
    <col min="8733" max="8733" width="16.125" style="8" customWidth="1"/>
    <col min="8734" max="8734" width="16.5" style="8" customWidth="1"/>
    <col min="8735" max="8735" width="15.75" style="8" customWidth="1"/>
    <col min="8736" max="8736" width="11.25" style="8" bestFit="1" customWidth="1"/>
    <col min="8737" max="8981" width="9" style="8"/>
    <col min="8982" max="8983" width="9" style="8" customWidth="1"/>
    <col min="8984" max="8984" width="13.5" style="8" customWidth="1"/>
    <col min="8985" max="8985" width="16" style="8" customWidth="1"/>
    <col min="8986" max="8986" width="15.625" style="8" customWidth="1"/>
    <col min="8987" max="8987" width="11.375" style="8" customWidth="1"/>
    <col min="8988" max="8988" width="9" style="8" customWidth="1"/>
    <col min="8989" max="8989" width="16.125" style="8" customWidth="1"/>
    <col min="8990" max="8990" width="16.5" style="8" customWidth="1"/>
    <col min="8991" max="8991" width="15.75" style="8" customWidth="1"/>
    <col min="8992" max="8992" width="11.25" style="8" bestFit="1" customWidth="1"/>
    <col min="8993" max="9237" width="9" style="8"/>
    <col min="9238" max="9239" width="9" style="8" customWidth="1"/>
    <col min="9240" max="9240" width="13.5" style="8" customWidth="1"/>
    <col min="9241" max="9241" width="16" style="8" customWidth="1"/>
    <col min="9242" max="9242" width="15.625" style="8" customWidth="1"/>
    <col min="9243" max="9243" width="11.375" style="8" customWidth="1"/>
    <col min="9244" max="9244" width="9" style="8" customWidth="1"/>
    <col min="9245" max="9245" width="16.125" style="8" customWidth="1"/>
    <col min="9246" max="9246" width="16.5" style="8" customWidth="1"/>
    <col min="9247" max="9247" width="15.75" style="8" customWidth="1"/>
    <col min="9248" max="9248" width="11.25" style="8" bestFit="1" customWidth="1"/>
    <col min="9249" max="9493" width="9" style="8"/>
    <col min="9494" max="9495" width="9" style="8" customWidth="1"/>
    <col min="9496" max="9496" width="13.5" style="8" customWidth="1"/>
    <col min="9497" max="9497" width="16" style="8" customWidth="1"/>
    <col min="9498" max="9498" width="15.625" style="8" customWidth="1"/>
    <col min="9499" max="9499" width="11.375" style="8" customWidth="1"/>
    <col min="9500" max="9500" width="9" style="8" customWidth="1"/>
    <col min="9501" max="9501" width="16.125" style="8" customWidth="1"/>
    <col min="9502" max="9502" width="16.5" style="8" customWidth="1"/>
    <col min="9503" max="9503" width="15.75" style="8" customWidth="1"/>
    <col min="9504" max="9504" width="11.25" style="8" bestFit="1" customWidth="1"/>
    <col min="9505" max="9749" width="9" style="8"/>
    <col min="9750" max="9751" width="9" style="8" customWidth="1"/>
    <col min="9752" max="9752" width="13.5" style="8" customWidth="1"/>
    <col min="9753" max="9753" width="16" style="8" customWidth="1"/>
    <col min="9754" max="9754" width="15.625" style="8" customWidth="1"/>
    <col min="9755" max="9755" width="11.375" style="8" customWidth="1"/>
    <col min="9756" max="9756" width="9" style="8" customWidth="1"/>
    <col min="9757" max="9757" width="16.125" style="8" customWidth="1"/>
    <col min="9758" max="9758" width="16.5" style="8" customWidth="1"/>
    <col min="9759" max="9759" width="15.75" style="8" customWidth="1"/>
    <col min="9760" max="9760" width="11.25" style="8" bestFit="1" customWidth="1"/>
    <col min="9761" max="10005" width="9" style="8"/>
    <col min="10006" max="10007" width="9" style="8" customWidth="1"/>
    <col min="10008" max="10008" width="13.5" style="8" customWidth="1"/>
    <col min="10009" max="10009" width="16" style="8" customWidth="1"/>
    <col min="10010" max="10010" width="15.625" style="8" customWidth="1"/>
    <col min="10011" max="10011" width="11.375" style="8" customWidth="1"/>
    <col min="10012" max="10012" width="9" style="8" customWidth="1"/>
    <col min="10013" max="10013" width="16.125" style="8" customWidth="1"/>
    <col min="10014" max="10014" width="16.5" style="8" customWidth="1"/>
    <col min="10015" max="10015" width="15.75" style="8" customWidth="1"/>
    <col min="10016" max="10016" width="11.25" style="8" bestFit="1" customWidth="1"/>
    <col min="10017" max="10261" width="9" style="8"/>
    <col min="10262" max="10263" width="9" style="8" customWidth="1"/>
    <col min="10264" max="10264" width="13.5" style="8" customWidth="1"/>
    <col min="10265" max="10265" width="16" style="8" customWidth="1"/>
    <col min="10266" max="10266" width="15.625" style="8" customWidth="1"/>
    <col min="10267" max="10267" width="11.375" style="8" customWidth="1"/>
    <col min="10268" max="10268" width="9" style="8" customWidth="1"/>
    <col min="10269" max="10269" width="16.125" style="8" customWidth="1"/>
    <col min="10270" max="10270" width="16.5" style="8" customWidth="1"/>
    <col min="10271" max="10271" width="15.75" style="8" customWidth="1"/>
    <col min="10272" max="10272" width="11.25" style="8" bestFit="1" customWidth="1"/>
    <col min="10273" max="10517" width="9" style="8"/>
    <col min="10518" max="10519" width="9" style="8" customWidth="1"/>
    <col min="10520" max="10520" width="13.5" style="8" customWidth="1"/>
    <col min="10521" max="10521" width="16" style="8" customWidth="1"/>
    <col min="10522" max="10522" width="15.625" style="8" customWidth="1"/>
    <col min="10523" max="10523" width="11.375" style="8" customWidth="1"/>
    <col min="10524" max="10524" width="9" style="8" customWidth="1"/>
    <col min="10525" max="10525" width="16.125" style="8" customWidth="1"/>
    <col min="10526" max="10526" width="16.5" style="8" customWidth="1"/>
    <col min="10527" max="10527" width="15.75" style="8" customWidth="1"/>
    <col min="10528" max="10528" width="11.25" style="8" bestFit="1" customWidth="1"/>
    <col min="10529" max="10773" width="9" style="8"/>
    <col min="10774" max="10775" width="9" style="8" customWidth="1"/>
    <col min="10776" max="10776" width="13.5" style="8" customWidth="1"/>
    <col min="10777" max="10777" width="16" style="8" customWidth="1"/>
    <col min="10778" max="10778" width="15.625" style="8" customWidth="1"/>
    <col min="10779" max="10779" width="11.375" style="8" customWidth="1"/>
    <col min="10780" max="10780" width="9" style="8" customWidth="1"/>
    <col min="10781" max="10781" width="16.125" style="8" customWidth="1"/>
    <col min="10782" max="10782" width="16.5" style="8" customWidth="1"/>
    <col min="10783" max="10783" width="15.75" style="8" customWidth="1"/>
    <col min="10784" max="10784" width="11.25" style="8" bestFit="1" customWidth="1"/>
    <col min="10785" max="11029" width="9" style="8"/>
    <col min="11030" max="11031" width="9" style="8" customWidth="1"/>
    <col min="11032" max="11032" width="13.5" style="8" customWidth="1"/>
    <col min="11033" max="11033" width="16" style="8" customWidth="1"/>
    <col min="11034" max="11034" width="15.625" style="8" customWidth="1"/>
    <col min="11035" max="11035" width="11.375" style="8" customWidth="1"/>
    <col min="11036" max="11036" width="9" style="8" customWidth="1"/>
    <col min="11037" max="11037" width="16.125" style="8" customWidth="1"/>
    <col min="11038" max="11038" width="16.5" style="8" customWidth="1"/>
    <col min="11039" max="11039" width="15.75" style="8" customWidth="1"/>
    <col min="11040" max="11040" width="11.25" style="8" bestFit="1" customWidth="1"/>
    <col min="11041" max="11285" width="9" style="8"/>
    <col min="11286" max="11287" width="9" style="8" customWidth="1"/>
    <col min="11288" max="11288" width="13.5" style="8" customWidth="1"/>
    <col min="11289" max="11289" width="16" style="8" customWidth="1"/>
    <col min="11290" max="11290" width="15.625" style="8" customWidth="1"/>
    <col min="11291" max="11291" width="11.375" style="8" customWidth="1"/>
    <col min="11292" max="11292" width="9" style="8" customWidth="1"/>
    <col min="11293" max="11293" width="16.125" style="8" customWidth="1"/>
    <col min="11294" max="11294" width="16.5" style="8" customWidth="1"/>
    <col min="11295" max="11295" width="15.75" style="8" customWidth="1"/>
    <col min="11296" max="11296" width="11.25" style="8" bestFit="1" customWidth="1"/>
    <col min="11297" max="11541" width="9" style="8"/>
    <col min="11542" max="11543" width="9" style="8" customWidth="1"/>
    <col min="11544" max="11544" width="13.5" style="8" customWidth="1"/>
    <col min="11545" max="11545" width="16" style="8" customWidth="1"/>
    <col min="11546" max="11546" width="15.625" style="8" customWidth="1"/>
    <col min="11547" max="11547" width="11.375" style="8" customWidth="1"/>
    <col min="11548" max="11548" width="9" style="8" customWidth="1"/>
    <col min="11549" max="11549" width="16.125" style="8" customWidth="1"/>
    <col min="11550" max="11550" width="16.5" style="8" customWidth="1"/>
    <col min="11551" max="11551" width="15.75" style="8" customWidth="1"/>
    <col min="11552" max="11552" width="11.25" style="8" bestFit="1" customWidth="1"/>
    <col min="11553" max="11797" width="9" style="8"/>
    <col min="11798" max="11799" width="9" style="8" customWidth="1"/>
    <col min="11800" max="11800" width="13.5" style="8" customWidth="1"/>
    <col min="11801" max="11801" width="16" style="8" customWidth="1"/>
    <col min="11802" max="11802" width="15.625" style="8" customWidth="1"/>
    <col min="11803" max="11803" width="11.375" style="8" customWidth="1"/>
    <col min="11804" max="11804" width="9" style="8" customWidth="1"/>
    <col min="11805" max="11805" width="16.125" style="8" customWidth="1"/>
    <col min="11806" max="11806" width="16.5" style="8" customWidth="1"/>
    <col min="11807" max="11807" width="15.75" style="8" customWidth="1"/>
    <col min="11808" max="11808" width="11.25" style="8" bestFit="1" customWidth="1"/>
    <col min="11809" max="12053" width="9" style="8"/>
    <col min="12054" max="12055" width="9" style="8" customWidth="1"/>
    <col min="12056" max="12056" width="13.5" style="8" customWidth="1"/>
    <col min="12057" max="12057" width="16" style="8" customWidth="1"/>
    <col min="12058" max="12058" width="15.625" style="8" customWidth="1"/>
    <col min="12059" max="12059" width="11.375" style="8" customWidth="1"/>
    <col min="12060" max="12060" width="9" style="8" customWidth="1"/>
    <col min="12061" max="12061" width="16.125" style="8" customWidth="1"/>
    <col min="12062" max="12062" width="16.5" style="8" customWidth="1"/>
    <col min="12063" max="12063" width="15.75" style="8" customWidth="1"/>
    <col min="12064" max="12064" width="11.25" style="8" bestFit="1" customWidth="1"/>
    <col min="12065" max="12309" width="9" style="8"/>
    <col min="12310" max="12311" width="9" style="8" customWidth="1"/>
    <col min="12312" max="12312" width="13.5" style="8" customWidth="1"/>
    <col min="12313" max="12313" width="16" style="8" customWidth="1"/>
    <col min="12314" max="12314" width="15.625" style="8" customWidth="1"/>
    <col min="12315" max="12315" width="11.375" style="8" customWidth="1"/>
    <col min="12316" max="12316" width="9" style="8" customWidth="1"/>
    <col min="12317" max="12317" width="16.125" style="8" customWidth="1"/>
    <col min="12318" max="12318" width="16.5" style="8" customWidth="1"/>
    <col min="12319" max="12319" width="15.75" style="8" customWidth="1"/>
    <col min="12320" max="12320" width="11.25" style="8" bestFit="1" customWidth="1"/>
    <col min="12321" max="12565" width="9" style="8"/>
    <col min="12566" max="12567" width="9" style="8" customWidth="1"/>
    <col min="12568" max="12568" width="13.5" style="8" customWidth="1"/>
    <col min="12569" max="12569" width="16" style="8" customWidth="1"/>
    <col min="12570" max="12570" width="15.625" style="8" customWidth="1"/>
    <col min="12571" max="12571" width="11.375" style="8" customWidth="1"/>
    <col min="12572" max="12572" width="9" style="8" customWidth="1"/>
    <col min="12573" max="12573" width="16.125" style="8" customWidth="1"/>
    <col min="12574" max="12574" width="16.5" style="8" customWidth="1"/>
    <col min="12575" max="12575" width="15.75" style="8" customWidth="1"/>
    <col min="12576" max="12576" width="11.25" style="8" bestFit="1" customWidth="1"/>
    <col min="12577" max="12821" width="9" style="8"/>
    <col min="12822" max="12823" width="9" style="8" customWidth="1"/>
    <col min="12824" max="12824" width="13.5" style="8" customWidth="1"/>
    <col min="12825" max="12825" width="16" style="8" customWidth="1"/>
    <col min="12826" max="12826" width="15.625" style="8" customWidth="1"/>
    <col min="12827" max="12827" width="11.375" style="8" customWidth="1"/>
    <col min="12828" max="12828" width="9" style="8" customWidth="1"/>
    <col min="12829" max="12829" width="16.125" style="8" customWidth="1"/>
    <col min="12830" max="12830" width="16.5" style="8" customWidth="1"/>
    <col min="12831" max="12831" width="15.75" style="8" customWidth="1"/>
    <col min="12832" max="12832" width="11.25" style="8" bestFit="1" customWidth="1"/>
    <col min="12833" max="13077" width="9" style="8"/>
    <col min="13078" max="13079" width="9" style="8" customWidth="1"/>
    <col min="13080" max="13080" width="13.5" style="8" customWidth="1"/>
    <col min="13081" max="13081" width="16" style="8" customWidth="1"/>
    <col min="13082" max="13082" width="15.625" style="8" customWidth="1"/>
    <col min="13083" max="13083" width="11.375" style="8" customWidth="1"/>
    <col min="13084" max="13084" width="9" style="8" customWidth="1"/>
    <col min="13085" max="13085" width="16.125" style="8" customWidth="1"/>
    <col min="13086" max="13086" width="16.5" style="8" customWidth="1"/>
    <col min="13087" max="13087" width="15.75" style="8" customWidth="1"/>
    <col min="13088" max="13088" width="11.25" style="8" bestFit="1" customWidth="1"/>
    <col min="13089" max="13333" width="9" style="8"/>
    <col min="13334" max="13335" width="9" style="8" customWidth="1"/>
    <col min="13336" max="13336" width="13.5" style="8" customWidth="1"/>
    <col min="13337" max="13337" width="16" style="8" customWidth="1"/>
    <col min="13338" max="13338" width="15.625" style="8" customWidth="1"/>
    <col min="13339" max="13339" width="11.375" style="8" customWidth="1"/>
    <col min="13340" max="13340" width="9" style="8" customWidth="1"/>
    <col min="13341" max="13341" width="16.125" style="8" customWidth="1"/>
    <col min="13342" max="13342" width="16.5" style="8" customWidth="1"/>
    <col min="13343" max="13343" width="15.75" style="8" customWidth="1"/>
    <col min="13344" max="13344" width="11.25" style="8" bestFit="1" customWidth="1"/>
    <col min="13345" max="13589" width="9" style="8"/>
    <col min="13590" max="13591" width="9" style="8" customWidth="1"/>
    <col min="13592" max="13592" width="13.5" style="8" customWidth="1"/>
    <col min="13593" max="13593" width="16" style="8" customWidth="1"/>
    <col min="13594" max="13594" width="15.625" style="8" customWidth="1"/>
    <col min="13595" max="13595" width="11.375" style="8" customWidth="1"/>
    <col min="13596" max="13596" width="9" style="8" customWidth="1"/>
    <col min="13597" max="13597" width="16.125" style="8" customWidth="1"/>
    <col min="13598" max="13598" width="16.5" style="8" customWidth="1"/>
    <col min="13599" max="13599" width="15.75" style="8" customWidth="1"/>
    <col min="13600" max="13600" width="11.25" style="8" bestFit="1" customWidth="1"/>
    <col min="13601" max="13845" width="9" style="8"/>
    <col min="13846" max="13847" width="9" style="8" customWidth="1"/>
    <col min="13848" max="13848" width="13.5" style="8" customWidth="1"/>
    <col min="13849" max="13849" width="16" style="8" customWidth="1"/>
    <col min="13850" max="13850" width="15.625" style="8" customWidth="1"/>
    <col min="13851" max="13851" width="11.375" style="8" customWidth="1"/>
    <col min="13852" max="13852" width="9" style="8" customWidth="1"/>
    <col min="13853" max="13853" width="16.125" style="8" customWidth="1"/>
    <col min="13854" max="13854" width="16.5" style="8" customWidth="1"/>
    <col min="13855" max="13855" width="15.75" style="8" customWidth="1"/>
    <col min="13856" max="13856" width="11.25" style="8" bestFit="1" customWidth="1"/>
    <col min="13857" max="14101" width="9" style="8"/>
    <col min="14102" max="14103" width="9" style="8" customWidth="1"/>
    <col min="14104" max="14104" width="13.5" style="8" customWidth="1"/>
    <col min="14105" max="14105" width="16" style="8" customWidth="1"/>
    <col min="14106" max="14106" width="15.625" style="8" customWidth="1"/>
    <col min="14107" max="14107" width="11.375" style="8" customWidth="1"/>
    <col min="14108" max="14108" width="9" style="8" customWidth="1"/>
    <col min="14109" max="14109" width="16.125" style="8" customWidth="1"/>
    <col min="14110" max="14110" width="16.5" style="8" customWidth="1"/>
    <col min="14111" max="14111" width="15.75" style="8" customWidth="1"/>
    <col min="14112" max="14112" width="11.25" style="8" bestFit="1" customWidth="1"/>
    <col min="14113" max="14357" width="9" style="8"/>
    <col min="14358" max="14359" width="9" style="8" customWidth="1"/>
    <col min="14360" max="14360" width="13.5" style="8" customWidth="1"/>
    <col min="14361" max="14361" width="16" style="8" customWidth="1"/>
    <col min="14362" max="14362" width="15.625" style="8" customWidth="1"/>
    <col min="14363" max="14363" width="11.375" style="8" customWidth="1"/>
    <col min="14364" max="14364" width="9" style="8" customWidth="1"/>
    <col min="14365" max="14365" width="16.125" style="8" customWidth="1"/>
    <col min="14366" max="14366" width="16.5" style="8" customWidth="1"/>
    <col min="14367" max="14367" width="15.75" style="8" customWidth="1"/>
    <col min="14368" max="14368" width="11.25" style="8" bestFit="1" customWidth="1"/>
    <col min="14369" max="14613" width="9" style="8"/>
    <col min="14614" max="14615" width="9" style="8" customWidth="1"/>
    <col min="14616" max="14616" width="13.5" style="8" customWidth="1"/>
    <col min="14617" max="14617" width="16" style="8" customWidth="1"/>
    <col min="14618" max="14618" width="15.625" style="8" customWidth="1"/>
    <col min="14619" max="14619" width="11.375" style="8" customWidth="1"/>
    <col min="14620" max="14620" width="9" style="8" customWidth="1"/>
    <col min="14621" max="14621" width="16.125" style="8" customWidth="1"/>
    <col min="14622" max="14622" width="16.5" style="8" customWidth="1"/>
    <col min="14623" max="14623" width="15.75" style="8" customWidth="1"/>
    <col min="14624" max="14624" width="11.25" style="8" bestFit="1" customWidth="1"/>
    <col min="14625" max="14869" width="9" style="8"/>
    <col min="14870" max="14871" width="9" style="8" customWidth="1"/>
    <col min="14872" max="14872" width="13.5" style="8" customWidth="1"/>
    <col min="14873" max="14873" width="16" style="8" customWidth="1"/>
    <col min="14874" max="14874" width="15.625" style="8" customWidth="1"/>
    <col min="14875" max="14875" width="11.375" style="8" customWidth="1"/>
    <col min="14876" max="14876" width="9" style="8" customWidth="1"/>
    <col min="14877" max="14877" width="16.125" style="8" customWidth="1"/>
    <col min="14878" max="14878" width="16.5" style="8" customWidth="1"/>
    <col min="14879" max="14879" width="15.75" style="8" customWidth="1"/>
    <col min="14880" max="14880" width="11.25" style="8" bestFit="1" customWidth="1"/>
    <col min="14881" max="15125" width="9" style="8"/>
    <col min="15126" max="15127" width="9" style="8" customWidth="1"/>
    <col min="15128" max="15128" width="13.5" style="8" customWidth="1"/>
    <col min="15129" max="15129" width="16" style="8" customWidth="1"/>
    <col min="15130" max="15130" width="15.625" style="8" customWidth="1"/>
    <col min="15131" max="15131" width="11.375" style="8" customWidth="1"/>
    <col min="15132" max="15132" width="9" style="8" customWidth="1"/>
    <col min="15133" max="15133" width="16.125" style="8" customWidth="1"/>
    <col min="15134" max="15134" width="16.5" style="8" customWidth="1"/>
    <col min="15135" max="15135" width="15.75" style="8" customWidth="1"/>
    <col min="15136" max="15136" width="11.25" style="8" bestFit="1" customWidth="1"/>
    <col min="15137" max="15381" width="9" style="8"/>
    <col min="15382" max="15383" width="9" style="8" customWidth="1"/>
    <col min="15384" max="15384" width="13.5" style="8" customWidth="1"/>
    <col min="15385" max="15385" width="16" style="8" customWidth="1"/>
    <col min="15386" max="15386" width="15.625" style="8" customWidth="1"/>
    <col min="15387" max="15387" width="11.375" style="8" customWidth="1"/>
    <col min="15388" max="15388" width="9" style="8" customWidth="1"/>
    <col min="15389" max="15389" width="16.125" style="8" customWidth="1"/>
    <col min="15390" max="15390" width="16.5" style="8" customWidth="1"/>
    <col min="15391" max="15391" width="15.75" style="8" customWidth="1"/>
    <col min="15392" max="15392" width="11.25" style="8" bestFit="1" customWidth="1"/>
    <col min="15393" max="15637" width="9" style="8"/>
    <col min="15638" max="15639" width="9" style="8" customWidth="1"/>
    <col min="15640" max="15640" width="13.5" style="8" customWidth="1"/>
    <col min="15641" max="15641" width="16" style="8" customWidth="1"/>
    <col min="15642" max="15642" width="15.625" style="8" customWidth="1"/>
    <col min="15643" max="15643" width="11.375" style="8" customWidth="1"/>
    <col min="15644" max="15644" width="9" style="8" customWidth="1"/>
    <col min="15645" max="15645" width="16.125" style="8" customWidth="1"/>
    <col min="15646" max="15646" width="16.5" style="8" customWidth="1"/>
    <col min="15647" max="15647" width="15.75" style="8" customWidth="1"/>
    <col min="15648" max="15648" width="11.25" style="8" bestFit="1" customWidth="1"/>
    <col min="15649" max="15893" width="9" style="8"/>
    <col min="15894" max="15895" width="9" style="8" customWidth="1"/>
    <col min="15896" max="15896" width="13.5" style="8" customWidth="1"/>
    <col min="15897" max="15897" width="16" style="8" customWidth="1"/>
    <col min="15898" max="15898" width="15.625" style="8" customWidth="1"/>
    <col min="15899" max="15899" width="11.375" style="8" customWidth="1"/>
    <col min="15900" max="15900" width="9" style="8" customWidth="1"/>
    <col min="15901" max="15901" width="16.125" style="8" customWidth="1"/>
    <col min="15902" max="15902" width="16.5" style="8" customWidth="1"/>
    <col min="15903" max="15903" width="15.75" style="8" customWidth="1"/>
    <col min="15904" max="15904" width="11.25" style="8" bestFit="1" customWidth="1"/>
    <col min="15905" max="16149" width="9" style="8"/>
    <col min="16150" max="16151" width="9" style="8" customWidth="1"/>
    <col min="16152" max="16152" width="13.5" style="8" customWidth="1"/>
    <col min="16153" max="16153" width="16" style="8" customWidth="1"/>
    <col min="16154" max="16154" width="15.625" style="8" customWidth="1"/>
    <col min="16155" max="16155" width="11.375" style="8" customWidth="1"/>
    <col min="16156" max="16156" width="9" style="8" customWidth="1"/>
    <col min="16157" max="16157" width="16.125" style="8" customWidth="1"/>
    <col min="16158" max="16158" width="16.5" style="8" customWidth="1"/>
    <col min="16159" max="16159" width="15.75" style="8" customWidth="1"/>
    <col min="16160" max="16160" width="11.25" style="8" bestFit="1" customWidth="1"/>
    <col min="16161" max="16384" width="9" style="8"/>
  </cols>
  <sheetData>
    <row r="1" spans="1:43" x14ac:dyDescent="0.15">
      <c r="A1" s="8" t="s">
        <v>97</v>
      </c>
    </row>
    <row r="2" spans="1:43" x14ac:dyDescent="0.15">
      <c r="A2" s="8" t="s">
        <v>96</v>
      </c>
    </row>
    <row r="3" spans="1:43" s="11" customFormat="1" x14ac:dyDescent="0.15">
      <c r="A3" s="13" t="s">
        <v>65</v>
      </c>
      <c r="B3" s="11" t="s">
        <v>61</v>
      </c>
      <c r="C3" s="11" t="s">
        <v>62</v>
      </c>
      <c r="D3" s="11" t="s">
        <v>63</v>
      </c>
      <c r="E3" s="11" t="s">
        <v>64</v>
      </c>
      <c r="F3" s="14" t="s">
        <v>78</v>
      </c>
      <c r="G3" s="14" t="s">
        <v>60</v>
      </c>
      <c r="H3" s="14" t="s">
        <v>79</v>
      </c>
      <c r="I3" s="11" t="s">
        <v>84</v>
      </c>
      <c r="J3" s="14" t="s">
        <v>85</v>
      </c>
      <c r="K3" s="14"/>
      <c r="L3" s="13" t="s">
        <v>65</v>
      </c>
      <c r="M3" s="11" t="s">
        <v>66</v>
      </c>
      <c r="N3" s="11" t="s">
        <v>67</v>
      </c>
      <c r="O3" s="11" t="s">
        <v>68</v>
      </c>
      <c r="P3" s="11" t="s">
        <v>69</v>
      </c>
      <c r="Q3" s="14" t="s">
        <v>78</v>
      </c>
      <c r="R3" s="14" t="s">
        <v>60</v>
      </c>
      <c r="S3" s="14" t="s">
        <v>79</v>
      </c>
      <c r="T3" s="11" t="s">
        <v>84</v>
      </c>
      <c r="U3" s="14" t="s">
        <v>85</v>
      </c>
      <c r="V3" s="14"/>
      <c r="W3" s="13" t="s">
        <v>65</v>
      </c>
      <c r="X3" s="11" t="s">
        <v>70</v>
      </c>
      <c r="Y3" s="11" t="s">
        <v>71</v>
      </c>
      <c r="Z3" s="11" t="s">
        <v>72</v>
      </c>
      <c r="AA3" s="11" t="s">
        <v>73</v>
      </c>
      <c r="AB3" s="14" t="s">
        <v>78</v>
      </c>
      <c r="AC3" s="14" t="s">
        <v>60</v>
      </c>
      <c r="AD3" s="14" t="s">
        <v>79</v>
      </c>
      <c r="AE3" s="11" t="s">
        <v>84</v>
      </c>
      <c r="AF3" s="14" t="s">
        <v>85</v>
      </c>
      <c r="AG3" s="14"/>
      <c r="AH3" s="13" t="s">
        <v>65</v>
      </c>
      <c r="AI3" s="11" t="s">
        <v>74</v>
      </c>
      <c r="AJ3" s="11" t="s">
        <v>75</v>
      </c>
      <c r="AK3" s="11" t="s">
        <v>76</v>
      </c>
      <c r="AL3" s="11" t="s">
        <v>77</v>
      </c>
      <c r="AM3" s="14" t="s">
        <v>78</v>
      </c>
      <c r="AN3" s="14" t="s">
        <v>60</v>
      </c>
      <c r="AO3" s="14" t="s">
        <v>79</v>
      </c>
      <c r="AP3" s="11" t="s">
        <v>84</v>
      </c>
      <c r="AQ3" s="14" t="s">
        <v>85</v>
      </c>
    </row>
    <row r="4" spans="1:43" x14ac:dyDescent="0.15">
      <c r="A4" s="8">
        <v>1</v>
      </c>
      <c r="B4" s="26">
        <v>74</v>
      </c>
      <c r="C4" s="26">
        <v>140</v>
      </c>
      <c r="D4" s="26">
        <v>138</v>
      </c>
      <c r="E4" s="26">
        <v>83</v>
      </c>
      <c r="F4" s="8">
        <f>(C4-B4)*60/2</f>
        <v>1980</v>
      </c>
      <c r="G4" s="8">
        <f>((C4-B4)+(D4-B4))*60/2</f>
        <v>3900</v>
      </c>
      <c r="H4" s="8">
        <f>(E4-B4)*600/2</f>
        <v>2700</v>
      </c>
      <c r="I4" s="26">
        <f>SUM(F4:G4)</f>
        <v>5880</v>
      </c>
      <c r="J4" s="8">
        <f>SUM(F4:H4)</f>
        <v>8580</v>
      </c>
      <c r="L4" s="8">
        <v>1</v>
      </c>
      <c r="M4" s="26">
        <v>82</v>
      </c>
      <c r="N4" s="26">
        <v>192</v>
      </c>
      <c r="O4" s="26">
        <v>128</v>
      </c>
      <c r="P4" s="26">
        <v>80</v>
      </c>
      <c r="Q4" s="8">
        <f>(N4-M4)*60/2</f>
        <v>3300</v>
      </c>
      <c r="R4" s="8">
        <f>((N4-M4)+(O4-M4))*60/2</f>
        <v>4680</v>
      </c>
      <c r="S4" s="8">
        <f>(P4-M4)*600/2</f>
        <v>-600</v>
      </c>
      <c r="T4" s="26">
        <f>SUM(Q4:R4)</f>
        <v>7980</v>
      </c>
      <c r="U4" s="8">
        <f>SUM(Q4:R4)</f>
        <v>7980</v>
      </c>
      <c r="W4" s="8">
        <v>1</v>
      </c>
      <c r="X4" s="8">
        <v>74</v>
      </c>
      <c r="Y4" s="8">
        <v>91</v>
      </c>
      <c r="Z4" s="8">
        <v>84</v>
      </c>
      <c r="AA4" s="8">
        <v>82</v>
      </c>
      <c r="AB4" s="8">
        <f>(Y4-X4)*60/2</f>
        <v>510</v>
      </c>
      <c r="AC4" s="8">
        <f>((Y4-X4)+(Z4-X4))*60/2</f>
        <v>810</v>
      </c>
      <c r="AD4" s="8">
        <f>(AA4-X4)*600/2</f>
        <v>2400</v>
      </c>
      <c r="AE4" s="8">
        <v>0</v>
      </c>
      <c r="AF4" s="8">
        <f>SUM(AB4:AD4)</f>
        <v>3720</v>
      </c>
      <c r="AH4" s="8">
        <v>1</v>
      </c>
      <c r="AI4" s="8">
        <v>90</v>
      </c>
      <c r="AJ4" s="8">
        <v>86</v>
      </c>
      <c r="AK4" s="8">
        <v>93</v>
      </c>
      <c r="AL4" s="8">
        <v>86</v>
      </c>
      <c r="AM4" s="8">
        <f>(AJ4-AI4)*60/2</f>
        <v>-120</v>
      </c>
      <c r="AN4" s="8">
        <f>((AJ4-AI4)+(AK4-AI4))*60/2</f>
        <v>-30</v>
      </c>
      <c r="AO4" s="8">
        <f>(AL4-AI4)*600/2</f>
        <v>-1200</v>
      </c>
      <c r="AP4" s="8">
        <v>0</v>
      </c>
      <c r="AQ4" s="8">
        <v>0</v>
      </c>
    </row>
    <row r="5" spans="1:43" x14ac:dyDescent="0.15">
      <c r="A5" s="8">
        <v>2</v>
      </c>
      <c r="B5" s="26">
        <v>77</v>
      </c>
      <c r="C5" s="26">
        <v>146</v>
      </c>
      <c r="D5" s="26">
        <v>155</v>
      </c>
      <c r="E5" s="26">
        <v>92</v>
      </c>
      <c r="F5" s="8">
        <f>(C5-B5)*60/2</f>
        <v>2070</v>
      </c>
      <c r="G5" s="8">
        <f>((C5-B5)+(D5-B5))*60/2</f>
        <v>4410</v>
      </c>
      <c r="H5" s="8">
        <f>(E5-B5)*600/2</f>
        <v>4500</v>
      </c>
      <c r="I5" s="26">
        <f>SUM(F5:G5)</f>
        <v>6480</v>
      </c>
      <c r="J5" s="8">
        <f>SUM(F5:H5)</f>
        <v>10980</v>
      </c>
      <c r="L5" s="8">
        <v>2</v>
      </c>
      <c r="M5" s="26">
        <v>84</v>
      </c>
      <c r="N5" s="26">
        <v>157</v>
      </c>
      <c r="O5" s="26">
        <v>174</v>
      </c>
      <c r="P5" s="26">
        <v>84</v>
      </c>
      <c r="Q5" s="8">
        <f>(N5-M5)*60/2</f>
        <v>2190</v>
      </c>
      <c r="R5" s="8">
        <f>((N5-M5)+(O5-M5))*60/2</f>
        <v>4890</v>
      </c>
      <c r="S5" s="8">
        <f>(P5-M5)*600/2</f>
        <v>0</v>
      </c>
      <c r="T5" s="26">
        <f>SUM(Q5:R5)</f>
        <v>7080</v>
      </c>
      <c r="U5" s="8">
        <f>SUM(Q5:S5)</f>
        <v>7080</v>
      </c>
      <c r="W5" s="8">
        <v>2</v>
      </c>
      <c r="X5" s="8">
        <v>93</v>
      </c>
      <c r="Y5" s="8">
        <v>85</v>
      </c>
      <c r="Z5" s="8">
        <v>108</v>
      </c>
      <c r="AA5" s="8">
        <v>93</v>
      </c>
      <c r="AB5" s="8">
        <f>(Y5-X5)*60/2</f>
        <v>-240</v>
      </c>
      <c r="AC5" s="8">
        <f>((Y5-X5)+(Z5-X5))*60/2</f>
        <v>210</v>
      </c>
      <c r="AD5" s="8">
        <f>(AA5-X5)*600/2</f>
        <v>0</v>
      </c>
      <c r="AE5" s="8">
        <f>SUM(AC5)</f>
        <v>210</v>
      </c>
      <c r="AF5" s="8">
        <f>SUM(AC5:AD5)</f>
        <v>210</v>
      </c>
      <c r="AH5" s="8">
        <v>2</v>
      </c>
      <c r="AI5" s="8">
        <v>83</v>
      </c>
      <c r="AJ5" s="8">
        <v>131</v>
      </c>
      <c r="AK5" s="8">
        <v>90</v>
      </c>
      <c r="AL5" s="8">
        <v>87</v>
      </c>
      <c r="AM5" s="8">
        <f>(AJ5-AI5)*60/2</f>
        <v>1440</v>
      </c>
      <c r="AN5" s="8">
        <f>((AJ5-AI5)+(AK5-AI5))*60/2</f>
        <v>1650</v>
      </c>
      <c r="AO5" s="8">
        <f>(AL5-AI5)*600/2</f>
        <v>1200</v>
      </c>
      <c r="AP5" s="8">
        <f t="shared" ref="AP5:AP8" si="0">SUM(AM5:AN5)</f>
        <v>3090</v>
      </c>
      <c r="AQ5" s="8">
        <f>SUM(AM5:AO5)</f>
        <v>4290</v>
      </c>
    </row>
    <row r="6" spans="1:43" x14ac:dyDescent="0.15">
      <c r="A6" s="8">
        <v>3</v>
      </c>
      <c r="B6" s="26">
        <v>102</v>
      </c>
      <c r="C6" s="26">
        <v>129</v>
      </c>
      <c r="D6" s="26">
        <v>87</v>
      </c>
      <c r="E6" s="26">
        <v>93</v>
      </c>
      <c r="F6" s="8">
        <f>(C6-B6)*60/2</f>
        <v>810</v>
      </c>
      <c r="G6" s="8">
        <f>((C6-B6)+(D6-B6))*60/2</f>
        <v>360</v>
      </c>
      <c r="H6" s="8">
        <f>(E6-B6)*600/2</f>
        <v>-2700</v>
      </c>
      <c r="I6" s="26">
        <f>SUM(F6)</f>
        <v>810</v>
      </c>
      <c r="J6" s="8">
        <f>SUM(F6:G6)</f>
        <v>1170</v>
      </c>
      <c r="L6" s="8">
        <v>3</v>
      </c>
      <c r="M6" s="26">
        <v>86</v>
      </c>
      <c r="N6" s="26">
        <v>168</v>
      </c>
      <c r="O6" s="26">
        <v>124</v>
      </c>
      <c r="P6" s="26">
        <v>79</v>
      </c>
      <c r="Q6" s="8">
        <f>(N6-M6)*60/2</f>
        <v>2460</v>
      </c>
      <c r="R6" s="8">
        <f>((N6-M6)+(O6-M6))*60/2</f>
        <v>3600</v>
      </c>
      <c r="S6" s="8">
        <f>(P6-M6)*600/2</f>
        <v>-2100</v>
      </c>
      <c r="T6" s="26">
        <f>SUM(Q6)</f>
        <v>2460</v>
      </c>
      <c r="U6" s="8">
        <f>SUM(Q6:R6)</f>
        <v>6060</v>
      </c>
      <c r="W6" s="8">
        <v>3</v>
      </c>
      <c r="X6" s="8">
        <v>101</v>
      </c>
      <c r="Y6" s="8">
        <v>100</v>
      </c>
      <c r="Z6" s="8">
        <v>92</v>
      </c>
      <c r="AA6" s="8">
        <v>87</v>
      </c>
      <c r="AB6" s="8">
        <f>(Y6-X6)*60/2</f>
        <v>-30</v>
      </c>
      <c r="AC6" s="8">
        <f>((Y6-X6)+(Z6-X6))*60/2</f>
        <v>-300</v>
      </c>
      <c r="AD6" s="8">
        <f>(AA6-X6)*600/2</f>
        <v>-4200</v>
      </c>
      <c r="AE6" s="8">
        <v>0</v>
      </c>
      <c r="AF6" s="8">
        <v>0</v>
      </c>
      <c r="AH6" s="8">
        <v>3</v>
      </c>
      <c r="AI6" s="8">
        <v>97</v>
      </c>
      <c r="AJ6" s="8">
        <v>128</v>
      </c>
      <c r="AK6" s="8">
        <v>116</v>
      </c>
      <c r="AL6" s="8">
        <v>84</v>
      </c>
      <c r="AM6" s="8">
        <f>(AJ6-AI6)*60/2</f>
        <v>930</v>
      </c>
      <c r="AN6" s="8">
        <f>((AJ6-AI6)+(AK6-AI6))*60/2</f>
        <v>1500</v>
      </c>
      <c r="AO6" s="8">
        <f>(AL6-AI6)*600/2</f>
        <v>-3900</v>
      </c>
      <c r="AP6" s="8">
        <f t="shared" si="0"/>
        <v>2430</v>
      </c>
      <c r="AQ6" s="8">
        <f>SUM(AM6:AN6)</f>
        <v>2430</v>
      </c>
    </row>
    <row r="7" spans="1:43" x14ac:dyDescent="0.15">
      <c r="A7" s="8">
        <v>4</v>
      </c>
      <c r="B7" s="26">
        <v>89</v>
      </c>
      <c r="C7" s="26">
        <v>150</v>
      </c>
      <c r="D7" s="26">
        <v>118</v>
      </c>
      <c r="E7" s="26">
        <v>85</v>
      </c>
      <c r="F7" s="8">
        <f>(C7-B7)*60/2</f>
        <v>1830</v>
      </c>
      <c r="G7" s="8">
        <f>((C7-B7)+(D7-B7))*60/2</f>
        <v>2700</v>
      </c>
      <c r="H7" s="8">
        <f>(E7-B7)*600/2</f>
        <v>-1200</v>
      </c>
      <c r="I7" s="26">
        <f>SUM(F7:G7)</f>
        <v>4530</v>
      </c>
      <c r="J7" s="8">
        <f>SUM(F7:G7)</f>
        <v>4530</v>
      </c>
      <c r="L7" s="8">
        <v>4</v>
      </c>
      <c r="M7" s="26">
        <v>87</v>
      </c>
      <c r="N7" s="26">
        <v>176</v>
      </c>
      <c r="O7" s="26">
        <v>98</v>
      </c>
      <c r="P7" s="26">
        <v>89</v>
      </c>
      <c r="Q7" s="8">
        <f>(N7-M7)*60/2</f>
        <v>2670</v>
      </c>
      <c r="R7" s="8">
        <f>((N7-M7)+(O7-M7))*60/2</f>
        <v>3000</v>
      </c>
      <c r="S7" s="8">
        <f>(P7-M7)*600/2</f>
        <v>600</v>
      </c>
      <c r="T7" s="26">
        <f>SUM(Q7:R7)</f>
        <v>5670</v>
      </c>
      <c r="U7" s="8">
        <f>SUM(Q7:S7)</f>
        <v>6270</v>
      </c>
      <c r="W7" s="8">
        <v>4</v>
      </c>
      <c r="X7" s="8">
        <v>90</v>
      </c>
      <c r="Y7" s="8">
        <v>118</v>
      </c>
      <c r="Z7" s="8">
        <v>100</v>
      </c>
      <c r="AA7" s="8">
        <v>82</v>
      </c>
      <c r="AB7" s="8">
        <f>(Y7-X7)*60/2</f>
        <v>840</v>
      </c>
      <c r="AC7" s="8">
        <f>((Y7-X7)+(Z7-X7))*60/2</f>
        <v>1140</v>
      </c>
      <c r="AD7" s="8">
        <f>(AA7-X7)*600/2</f>
        <v>-2400</v>
      </c>
      <c r="AE7" s="8">
        <f t="shared" ref="AE7:AE8" si="1">SUM(AB7:AC7)</f>
        <v>1980</v>
      </c>
      <c r="AF7" s="8">
        <f>SUM(AB7:AC7)</f>
        <v>1980</v>
      </c>
      <c r="AH7" s="8">
        <v>4</v>
      </c>
      <c r="AI7" s="8">
        <v>89</v>
      </c>
      <c r="AJ7" s="8">
        <v>136</v>
      </c>
      <c r="AK7" s="8">
        <v>93</v>
      </c>
      <c r="AL7" s="8">
        <v>92</v>
      </c>
      <c r="AM7" s="8">
        <f>(AJ7-AI7)*60/2</f>
        <v>1410</v>
      </c>
      <c r="AN7" s="8">
        <f>((AJ7-AI7)+(AK7-AI7))*60/2</f>
        <v>1530</v>
      </c>
      <c r="AO7" s="8">
        <f>(AL7-AI7)*600/2</f>
        <v>900</v>
      </c>
      <c r="AP7" s="8">
        <f t="shared" si="0"/>
        <v>2940</v>
      </c>
      <c r="AQ7" s="8">
        <f>SUM(AM7:AO7)</f>
        <v>3840</v>
      </c>
    </row>
    <row r="8" spans="1:43" x14ac:dyDescent="0.15">
      <c r="A8" s="8">
        <v>5</v>
      </c>
      <c r="B8" s="26">
        <v>80</v>
      </c>
      <c r="C8" s="26">
        <v>128</v>
      </c>
      <c r="D8" s="26">
        <v>111</v>
      </c>
      <c r="E8" s="26">
        <v>89</v>
      </c>
      <c r="F8" s="8">
        <f>(C8-B8)*60/2</f>
        <v>1440</v>
      </c>
      <c r="G8" s="8">
        <f>((C8-B8)+(D8-B8))*60/2</f>
        <v>2370</v>
      </c>
      <c r="H8" s="8">
        <f>(E8-B8)*600/2</f>
        <v>2700</v>
      </c>
      <c r="I8" s="26">
        <f>SUM(F8:G8)</f>
        <v>3810</v>
      </c>
      <c r="J8" s="8">
        <f>SUM(F8:H8)</f>
        <v>6510</v>
      </c>
      <c r="L8" s="8">
        <v>5</v>
      </c>
      <c r="M8" s="26">
        <v>87</v>
      </c>
      <c r="N8" s="26">
        <v>193</v>
      </c>
      <c r="O8" s="26">
        <v>93</v>
      </c>
      <c r="P8" s="26">
        <v>83</v>
      </c>
      <c r="Q8" s="8">
        <f>(N8-M8)*60/2</f>
        <v>3180</v>
      </c>
      <c r="R8" s="8">
        <f>((N8-M8)+(O8-M8))*60/2</f>
        <v>3360</v>
      </c>
      <c r="S8" s="8">
        <f>(P8-M8)*600/2</f>
        <v>-1200</v>
      </c>
      <c r="T8" s="26">
        <f>SUM(Q8:R8)</f>
        <v>6540</v>
      </c>
      <c r="U8" s="8">
        <f>SUM(Q8:R8)</f>
        <v>6540</v>
      </c>
      <c r="W8" s="8">
        <v>5</v>
      </c>
      <c r="X8" s="8">
        <v>86</v>
      </c>
      <c r="Y8" s="8">
        <v>112</v>
      </c>
      <c r="Z8" s="8">
        <v>136</v>
      </c>
      <c r="AA8" s="8">
        <v>87</v>
      </c>
      <c r="AB8" s="8">
        <f>(Y8-X8)*60/2</f>
        <v>780</v>
      </c>
      <c r="AC8" s="8">
        <f>((Y8-X8)+(Z8-X8))*60/2</f>
        <v>2280</v>
      </c>
      <c r="AD8" s="8">
        <f>(AA8-X8)*600/2</f>
        <v>300</v>
      </c>
      <c r="AE8" s="8">
        <f t="shared" si="1"/>
        <v>3060</v>
      </c>
      <c r="AF8" s="8">
        <f>SUM(AB8:AD8)</f>
        <v>3360</v>
      </c>
      <c r="AH8" s="8">
        <v>5</v>
      </c>
      <c r="AI8" s="8">
        <v>84</v>
      </c>
      <c r="AJ8" s="8">
        <v>164</v>
      </c>
      <c r="AK8" s="8">
        <v>99</v>
      </c>
      <c r="AL8" s="8">
        <v>89</v>
      </c>
      <c r="AM8" s="8">
        <f>(AJ8-AI8)*60/2</f>
        <v>2400</v>
      </c>
      <c r="AN8" s="8">
        <f>((AJ8-AI8)+(AK8-AI8))*60/2</f>
        <v>2850</v>
      </c>
      <c r="AO8" s="8">
        <f>(AL8-AI8)*600/2</f>
        <v>1500</v>
      </c>
      <c r="AP8" s="8">
        <f t="shared" si="0"/>
        <v>5250</v>
      </c>
      <c r="AQ8" s="8">
        <f>SUM(AM8:AO8)</f>
        <v>6750</v>
      </c>
    </row>
    <row r="9" spans="1:43" x14ac:dyDescent="0.15">
      <c r="A9" s="16" t="s">
        <v>43</v>
      </c>
      <c r="B9" s="26">
        <f t="shared" ref="B9:I9" si="2">AVERAGE(B4:B8)</f>
        <v>84.4</v>
      </c>
      <c r="C9" s="26">
        <f t="shared" si="2"/>
        <v>138.6</v>
      </c>
      <c r="D9" s="26">
        <f t="shared" si="2"/>
        <v>121.8</v>
      </c>
      <c r="E9" s="26">
        <f t="shared" si="2"/>
        <v>88.4</v>
      </c>
      <c r="F9" s="26">
        <f t="shared" si="2"/>
        <v>1626</v>
      </c>
      <c r="G9" s="26">
        <f t="shared" si="2"/>
        <v>2748</v>
      </c>
      <c r="H9" s="26">
        <f t="shared" si="2"/>
        <v>1200</v>
      </c>
      <c r="I9" s="26">
        <f t="shared" si="2"/>
        <v>4302</v>
      </c>
      <c r="J9" s="26">
        <f t="shared" ref="J9" si="3">AVERAGE(J4:J8)</f>
        <v>6354</v>
      </c>
      <c r="L9" s="16" t="s">
        <v>0</v>
      </c>
      <c r="M9" s="26">
        <f t="shared" ref="M9:U9" si="4">AVERAGE(M4:M8)</f>
        <v>85.2</v>
      </c>
      <c r="N9" s="26">
        <f t="shared" si="4"/>
        <v>177.2</v>
      </c>
      <c r="O9" s="26">
        <f t="shared" si="4"/>
        <v>123.4</v>
      </c>
      <c r="P9" s="26">
        <f t="shared" si="4"/>
        <v>83</v>
      </c>
      <c r="Q9" s="26">
        <f t="shared" si="4"/>
        <v>2760</v>
      </c>
      <c r="R9" s="26">
        <f t="shared" si="4"/>
        <v>3906</v>
      </c>
      <c r="S9" s="26">
        <f t="shared" si="4"/>
        <v>-660</v>
      </c>
      <c r="T9" s="26">
        <f>AVERAGE(T4:T8)</f>
        <v>5946</v>
      </c>
      <c r="U9" s="26">
        <f t="shared" si="4"/>
        <v>6786</v>
      </c>
      <c r="W9" s="16" t="s">
        <v>0</v>
      </c>
      <c r="X9" s="8">
        <f t="shared" ref="X9:AF9" si="5">AVERAGE(X4:X8)</f>
        <v>88.8</v>
      </c>
      <c r="Y9" s="8">
        <f t="shared" si="5"/>
        <v>101.2</v>
      </c>
      <c r="Z9" s="8">
        <f t="shared" si="5"/>
        <v>104</v>
      </c>
      <c r="AA9" s="26">
        <f t="shared" si="5"/>
        <v>86.2</v>
      </c>
      <c r="AB9" s="26">
        <f t="shared" si="5"/>
        <v>372</v>
      </c>
      <c r="AC9" s="26">
        <f t="shared" si="5"/>
        <v>828</v>
      </c>
      <c r="AD9" s="26">
        <f t="shared" si="5"/>
        <v>-780</v>
      </c>
      <c r="AE9" s="26">
        <f>AVERAGE(AE4:AE8)</f>
        <v>1050</v>
      </c>
      <c r="AF9" s="26">
        <f t="shared" si="5"/>
        <v>1854</v>
      </c>
      <c r="AH9" s="16" t="s">
        <v>0</v>
      </c>
      <c r="AI9" s="26">
        <f t="shared" ref="AI9:AO9" si="6">AVERAGE(AI4:AI8)</f>
        <v>88.6</v>
      </c>
      <c r="AJ9" s="26">
        <f t="shared" si="6"/>
        <v>129</v>
      </c>
      <c r="AK9" s="26">
        <f t="shared" si="6"/>
        <v>98.2</v>
      </c>
      <c r="AL9" s="26">
        <f t="shared" si="6"/>
        <v>87.6</v>
      </c>
      <c r="AM9" s="26">
        <f t="shared" si="6"/>
        <v>1212</v>
      </c>
      <c r="AN9" s="26">
        <f t="shared" si="6"/>
        <v>1500</v>
      </c>
      <c r="AO9" s="26">
        <f t="shared" si="6"/>
        <v>-300</v>
      </c>
      <c r="AP9" s="26">
        <f t="shared" ref="AP9" si="7">AVERAGE(AP4:AP8)</f>
        <v>2742</v>
      </c>
      <c r="AQ9" s="26">
        <f>AVERAGE(AQ4:AQ8)</f>
        <v>3462</v>
      </c>
    </row>
    <row r="10" spans="1:43" x14ac:dyDescent="0.15">
      <c r="A10" s="16" t="s">
        <v>42</v>
      </c>
      <c r="B10" s="26">
        <f t="shared" ref="B10:I10" si="8">STDEV(B4:B8)</f>
        <v>11.326958991715264</v>
      </c>
      <c r="C10" s="26">
        <f t="shared" si="8"/>
        <v>9.8893882520608933</v>
      </c>
      <c r="D10" s="26">
        <f t="shared" si="8"/>
        <v>26.013458055398953</v>
      </c>
      <c r="E10" s="26">
        <f t="shared" si="8"/>
        <v>4.3358966777357599</v>
      </c>
      <c r="F10" s="26">
        <f t="shared" si="8"/>
        <v>515.87789252884249</v>
      </c>
      <c r="G10" s="26">
        <f t="shared" si="8"/>
        <v>1576.1567180962686</v>
      </c>
      <c r="H10" s="26">
        <f t="shared" si="8"/>
        <v>3014.9626863362669</v>
      </c>
      <c r="I10" s="26">
        <f t="shared" si="8"/>
        <v>2220.466167272089</v>
      </c>
      <c r="J10" s="26">
        <f t="shared" ref="J10" si="9">STDEV(J4:J8)</f>
        <v>3760.9879021342254</v>
      </c>
      <c r="K10" s="26"/>
      <c r="L10" s="16" t="s">
        <v>1</v>
      </c>
      <c r="M10" s="26">
        <f t="shared" ref="M10:U10" si="10">STDEV(M4:M8)</f>
        <v>2.16794833886788</v>
      </c>
      <c r="N10" s="26">
        <f t="shared" si="10"/>
        <v>15.514509338035799</v>
      </c>
      <c r="O10" s="26">
        <f t="shared" si="10"/>
        <v>32.214903383372103</v>
      </c>
      <c r="P10" s="26">
        <f t="shared" si="10"/>
        <v>3.9370039370059056</v>
      </c>
      <c r="Q10" s="26">
        <f t="shared" si="10"/>
        <v>471.96398167656821</v>
      </c>
      <c r="R10" s="26">
        <f t="shared" si="10"/>
        <v>833.6546047374776</v>
      </c>
      <c r="S10" s="26">
        <f t="shared" si="10"/>
        <v>1047.8549517943788</v>
      </c>
      <c r="T10" s="26">
        <f>STDEV(T4:T8)</f>
        <v>2121.5748867291959</v>
      </c>
      <c r="U10" s="26">
        <f t="shared" si="10"/>
        <v>769.07736931988836</v>
      </c>
      <c r="W10" s="16" t="s">
        <v>1</v>
      </c>
      <c r="X10" s="26">
        <f t="shared" ref="X10:AF10" si="11">STDEV(X4:X8)</f>
        <v>9.9347873656158328</v>
      </c>
      <c r="Y10" s="26">
        <f t="shared" si="11"/>
        <v>13.845576911057218</v>
      </c>
      <c r="Z10" s="26">
        <f t="shared" si="11"/>
        <v>20</v>
      </c>
      <c r="AA10" s="26">
        <f t="shared" si="11"/>
        <v>4.5497252664309302</v>
      </c>
      <c r="AB10" s="26">
        <f t="shared" si="11"/>
        <v>484.94329565424448</v>
      </c>
      <c r="AC10" s="26">
        <f t="shared" si="11"/>
        <v>982.37976363522478</v>
      </c>
      <c r="AD10" s="26">
        <f t="shared" si="11"/>
        <v>2559.6874809241849</v>
      </c>
      <c r="AE10" s="26">
        <f t="shared" si="11"/>
        <v>1397.8197308666092</v>
      </c>
      <c r="AF10" s="26">
        <f t="shared" si="11"/>
        <v>1725.2478082872617</v>
      </c>
      <c r="AH10" s="16" t="s">
        <v>1</v>
      </c>
      <c r="AI10" s="26">
        <f t="shared" ref="AI10:AQ10" si="12">STDEV(AI4:AI8)</f>
        <v>5.5946402922797462</v>
      </c>
      <c r="AJ10" s="26">
        <f t="shared" si="12"/>
        <v>27.964262908219126</v>
      </c>
      <c r="AK10" s="26">
        <f t="shared" si="12"/>
        <v>10.47377677822093</v>
      </c>
      <c r="AL10" s="26">
        <f t="shared" si="12"/>
        <v>3.049590136395381</v>
      </c>
      <c r="AM10" s="26">
        <f t="shared" si="12"/>
        <v>916.00764188952053</v>
      </c>
      <c r="AN10" s="26">
        <f t="shared" si="12"/>
        <v>1023.083574298796</v>
      </c>
      <c r="AO10" s="26">
        <f t="shared" si="12"/>
        <v>2274.8626332154654</v>
      </c>
      <c r="AP10" s="26">
        <f t="shared" ref="AP10" si="13">STDEV(AP4:AP8)</f>
        <v>1875.2519830678757</v>
      </c>
      <c r="AQ10" s="26">
        <f t="shared" si="12"/>
        <v>2484.4456122040588</v>
      </c>
    </row>
    <row r="11" spans="1:43" x14ac:dyDescent="0.15">
      <c r="A11" s="16" t="s">
        <v>41</v>
      </c>
      <c r="B11" s="26">
        <f t="shared" ref="B11:I11" si="14">B10/SQRT(5)</f>
        <v>5.0655700567655613</v>
      </c>
      <c r="C11" s="26">
        <f t="shared" si="14"/>
        <v>4.4226688774991958</v>
      </c>
      <c r="D11" s="26">
        <f t="shared" si="14"/>
        <v>11.633572108342308</v>
      </c>
      <c r="E11" s="26">
        <f t="shared" si="14"/>
        <v>1.9390719429665315</v>
      </c>
      <c r="F11" s="26">
        <f t="shared" si="14"/>
        <v>230.70760715676454</v>
      </c>
      <c r="G11" s="26">
        <f t="shared" si="14"/>
        <v>704.87871297124582</v>
      </c>
      <c r="H11" s="26">
        <f t="shared" si="14"/>
        <v>1348.3323032546537</v>
      </c>
      <c r="I11" s="26">
        <f t="shared" si="14"/>
        <v>993.02265835176195</v>
      </c>
      <c r="J11" s="26">
        <f t="shared" ref="J11" si="15">J10/SQRT(5)</f>
        <v>1681.9649223452907</v>
      </c>
      <c r="K11" s="26"/>
      <c r="L11" s="16" t="s">
        <v>2</v>
      </c>
      <c r="M11" s="26">
        <f t="shared" ref="M11:U11" si="16">M10/SQRT(5)</f>
        <v>0.96953597148326576</v>
      </c>
      <c r="N11" s="26">
        <f t="shared" si="16"/>
        <v>6.9382995034806614</v>
      </c>
      <c r="O11" s="26">
        <f t="shared" si="16"/>
        <v>14.406942770761598</v>
      </c>
      <c r="P11" s="26">
        <f t="shared" si="16"/>
        <v>1.7606816861659009</v>
      </c>
      <c r="Q11" s="26">
        <f t="shared" si="16"/>
        <v>211.06870919205431</v>
      </c>
      <c r="R11" s="26">
        <f t="shared" si="16"/>
        <v>372.82167318974359</v>
      </c>
      <c r="S11" s="26">
        <f t="shared" si="16"/>
        <v>468.61498055439927</v>
      </c>
      <c r="T11" s="26">
        <f>T10/SQRT(5)</f>
        <v>948.7971332165796</v>
      </c>
      <c r="U11" s="26">
        <f t="shared" si="16"/>
        <v>343.94185555119628</v>
      </c>
      <c r="W11" s="16" t="s">
        <v>2</v>
      </c>
      <c r="X11" s="26">
        <f t="shared" ref="X11:AF11" si="17">X10/SQRT(5)</f>
        <v>4.4429719783046115</v>
      </c>
      <c r="Y11" s="26">
        <f t="shared" si="17"/>
        <v>6.1919302321650997</v>
      </c>
      <c r="Z11" s="26">
        <f t="shared" si="17"/>
        <v>8.9442719099991592</v>
      </c>
      <c r="AA11" s="26">
        <f t="shared" si="17"/>
        <v>2.0346989949375804</v>
      </c>
      <c r="AB11" s="26">
        <f t="shared" si="17"/>
        <v>216.8732348631338</v>
      </c>
      <c r="AC11" s="26">
        <f t="shared" si="17"/>
        <v>439.33358624170768</v>
      </c>
      <c r="AD11" s="26">
        <f t="shared" si="17"/>
        <v>1144.7270417003347</v>
      </c>
      <c r="AE11" s="26">
        <f t="shared" si="17"/>
        <v>625.12398770163986</v>
      </c>
      <c r="AF11" s="26">
        <f t="shared" si="17"/>
        <v>771.55427547256841</v>
      </c>
      <c r="AH11" s="16" t="s">
        <v>2</v>
      </c>
      <c r="AI11" s="26">
        <f t="shared" ref="AI11:AQ11" si="18">AI10/SQRT(5)</f>
        <v>2.5019992006393608</v>
      </c>
      <c r="AJ11" s="26">
        <f t="shared" si="18"/>
        <v>12.505998560690784</v>
      </c>
      <c r="AK11" s="26">
        <f t="shared" si="18"/>
        <v>4.6840153714521477</v>
      </c>
      <c r="AL11" s="26">
        <f t="shared" si="18"/>
        <v>1.3638181696985854</v>
      </c>
      <c r="AM11" s="26">
        <f t="shared" si="18"/>
        <v>409.65107103485036</v>
      </c>
      <c r="AN11" s="26">
        <f t="shared" si="18"/>
        <v>457.53688375911287</v>
      </c>
      <c r="AO11" s="26">
        <f t="shared" si="18"/>
        <v>1017.3494974687902</v>
      </c>
      <c r="AP11" s="26">
        <f t="shared" ref="AP11" si="19">AP10/SQRT(5)</f>
        <v>838.63818181621093</v>
      </c>
      <c r="AQ11" s="26">
        <f t="shared" si="18"/>
        <v>1111.0778550578711</v>
      </c>
    </row>
    <row r="12" spans="1:43" x14ac:dyDescent="0.15">
      <c r="K12" s="26"/>
      <c r="U12" s="26"/>
      <c r="AF12" s="26"/>
      <c r="AQ12" s="26"/>
    </row>
    <row r="13" spans="1:43" x14ac:dyDescent="0.15">
      <c r="A13" s="8" t="s">
        <v>95</v>
      </c>
      <c r="K13" s="26"/>
      <c r="U13" s="26"/>
      <c r="AF13" s="26"/>
      <c r="AQ13" s="26"/>
    </row>
    <row r="14" spans="1:43" s="11" customFormat="1" x14ac:dyDescent="0.15">
      <c r="A14" s="13" t="s">
        <v>65</v>
      </c>
      <c r="B14" s="11" t="s">
        <v>61</v>
      </c>
      <c r="C14" s="11" t="s">
        <v>62</v>
      </c>
      <c r="D14" s="11" t="s">
        <v>63</v>
      </c>
      <c r="E14" s="11" t="s">
        <v>64</v>
      </c>
      <c r="F14" s="14" t="s">
        <v>78</v>
      </c>
      <c r="G14" s="14" t="s">
        <v>60</v>
      </c>
      <c r="H14" s="14" t="s">
        <v>79</v>
      </c>
      <c r="I14" s="11" t="s">
        <v>84</v>
      </c>
      <c r="J14" s="14" t="s">
        <v>85</v>
      </c>
      <c r="K14" s="14"/>
      <c r="L14" s="13" t="s">
        <v>65</v>
      </c>
      <c r="M14" s="11" t="s">
        <v>66</v>
      </c>
      <c r="N14" s="11" t="s">
        <v>67</v>
      </c>
      <c r="O14" s="11" t="s">
        <v>68</v>
      </c>
      <c r="P14" s="11" t="s">
        <v>69</v>
      </c>
      <c r="Q14" s="14" t="s">
        <v>78</v>
      </c>
      <c r="R14" s="14" t="s">
        <v>60</v>
      </c>
      <c r="S14" s="14" t="s">
        <v>79</v>
      </c>
      <c r="T14" s="11" t="s">
        <v>84</v>
      </c>
      <c r="U14" s="14" t="s">
        <v>85</v>
      </c>
      <c r="V14" s="14"/>
      <c r="W14" s="13" t="s">
        <v>65</v>
      </c>
      <c r="X14" s="11" t="s">
        <v>70</v>
      </c>
      <c r="Y14" s="11" t="s">
        <v>71</v>
      </c>
      <c r="Z14" s="11" t="s">
        <v>72</v>
      </c>
      <c r="AA14" s="11" t="s">
        <v>73</v>
      </c>
      <c r="AB14" s="14" t="s">
        <v>78</v>
      </c>
      <c r="AC14" s="14" t="s">
        <v>60</v>
      </c>
      <c r="AD14" s="14" t="s">
        <v>79</v>
      </c>
      <c r="AE14" s="11" t="s">
        <v>84</v>
      </c>
      <c r="AF14" s="14" t="s">
        <v>85</v>
      </c>
      <c r="AG14" s="14"/>
      <c r="AH14" s="13" t="s">
        <v>65</v>
      </c>
      <c r="AI14" s="11" t="s">
        <v>74</v>
      </c>
      <c r="AJ14" s="11" t="s">
        <v>75</v>
      </c>
      <c r="AK14" s="11" t="s">
        <v>76</v>
      </c>
      <c r="AL14" s="11" t="s">
        <v>77</v>
      </c>
      <c r="AM14" s="14" t="s">
        <v>78</v>
      </c>
      <c r="AN14" s="14" t="s">
        <v>60</v>
      </c>
      <c r="AO14" s="14" t="s">
        <v>79</v>
      </c>
      <c r="AP14" s="11" t="s">
        <v>84</v>
      </c>
      <c r="AQ14" s="14" t="s">
        <v>85</v>
      </c>
    </row>
    <row r="15" spans="1:43" x14ac:dyDescent="0.15">
      <c r="A15" s="8">
        <v>1</v>
      </c>
      <c r="B15" s="26">
        <v>2.1</v>
      </c>
      <c r="C15" s="26">
        <v>30</v>
      </c>
      <c r="D15" s="26">
        <v>13.6</v>
      </c>
      <c r="E15" s="26">
        <v>3.2</v>
      </c>
      <c r="F15" s="8">
        <f>(C15-B15)*60/2</f>
        <v>837</v>
      </c>
      <c r="G15" s="8">
        <f>((C15-B15)+(D15-B15))*60/2</f>
        <v>1182</v>
      </c>
      <c r="H15" s="8">
        <f>(E15-B15)*600/2</f>
        <v>330</v>
      </c>
      <c r="I15" s="26">
        <f>SUM(F15:G15)</f>
        <v>2019</v>
      </c>
      <c r="J15" s="8">
        <f>SUM(F15:H15)</f>
        <v>2349</v>
      </c>
      <c r="L15" s="8">
        <v>1</v>
      </c>
      <c r="M15" s="26">
        <v>2.2999999999999998</v>
      </c>
      <c r="N15" s="26">
        <v>53.4</v>
      </c>
      <c r="O15" s="26">
        <v>33.9</v>
      </c>
      <c r="P15" s="26">
        <v>3.2</v>
      </c>
      <c r="Q15" s="8">
        <f>(N15-M15)*60/2</f>
        <v>1533</v>
      </c>
      <c r="R15" s="8">
        <f>((N15-M15)+(O15-M15))*60/2</f>
        <v>2481</v>
      </c>
      <c r="S15" s="8">
        <f>(P15-M15)*600/2</f>
        <v>270.00000000000011</v>
      </c>
      <c r="T15" s="26">
        <f>SUM(Q15:R15)</f>
        <v>4014</v>
      </c>
      <c r="U15" s="8">
        <f>SUM(Q15:S15)</f>
        <v>4284</v>
      </c>
      <c r="W15" s="8">
        <v>1</v>
      </c>
      <c r="X15" s="8">
        <v>2.5</v>
      </c>
      <c r="Y15" s="8">
        <v>26.3</v>
      </c>
      <c r="Z15" s="8">
        <v>14.9</v>
      </c>
      <c r="AA15" s="8">
        <v>2.8</v>
      </c>
      <c r="AB15" s="8">
        <f>(Y15-X15)*60/2</f>
        <v>714</v>
      </c>
      <c r="AC15" s="8">
        <f>((Y15-X15)+(Z15-X15))*60/2</f>
        <v>1086</v>
      </c>
      <c r="AD15" s="8">
        <f>(AA15-X15)*600/2</f>
        <v>89.999999999999943</v>
      </c>
      <c r="AE15" s="8">
        <v>0</v>
      </c>
      <c r="AF15" s="8">
        <f>SUM(AB15:AD15)</f>
        <v>1890</v>
      </c>
      <c r="AH15" s="8">
        <v>1</v>
      </c>
      <c r="AI15" s="26">
        <v>3.9</v>
      </c>
      <c r="AJ15" s="26">
        <v>23.8</v>
      </c>
      <c r="AK15" s="26">
        <v>20.3</v>
      </c>
      <c r="AL15" s="26">
        <v>3.2</v>
      </c>
      <c r="AM15" s="8">
        <f>(AJ15-AI15)*60/2</f>
        <v>597.00000000000011</v>
      </c>
      <c r="AN15" s="8">
        <f>((AJ15-AI15)+(AK15-AI15))*60/2</f>
        <v>1089.0000000000002</v>
      </c>
      <c r="AO15" s="8">
        <f>(AL15-AI15)*600/2</f>
        <v>-209.99999999999991</v>
      </c>
      <c r="AP15" s="8">
        <v>0</v>
      </c>
      <c r="AQ15" s="8">
        <f>SUM(AM15:AN15)</f>
        <v>1686.0000000000005</v>
      </c>
    </row>
    <row r="16" spans="1:43" x14ac:dyDescent="0.15">
      <c r="A16" s="8">
        <v>2</v>
      </c>
      <c r="B16" s="26">
        <v>2.2999999999999998</v>
      </c>
      <c r="C16" s="26">
        <v>46.8</v>
      </c>
      <c r="D16" s="26">
        <v>76</v>
      </c>
      <c r="E16" s="26">
        <v>7.5</v>
      </c>
      <c r="F16" s="8">
        <f>(C16-B16)*60/2</f>
        <v>1335</v>
      </c>
      <c r="G16" s="8">
        <f>((C16-B16)+(D16-B16))*60/2</f>
        <v>3546</v>
      </c>
      <c r="H16" s="8">
        <f>(E16-B16)*600/2</f>
        <v>1560</v>
      </c>
      <c r="I16" s="26">
        <f>SUM(F16:G16)</f>
        <v>4881</v>
      </c>
      <c r="J16" s="8">
        <f>SUM(F16:H16)</f>
        <v>6441</v>
      </c>
      <c r="L16" s="8">
        <v>2</v>
      </c>
      <c r="M16" s="26">
        <v>3.6</v>
      </c>
      <c r="N16" s="26">
        <v>39.9</v>
      </c>
      <c r="O16" s="26">
        <v>164.2</v>
      </c>
      <c r="P16" s="26">
        <v>3.6</v>
      </c>
      <c r="Q16" s="8">
        <f>(N16-M16)*60/2</f>
        <v>1089</v>
      </c>
      <c r="R16" s="8">
        <f>((N16-M16)+(O16-M16))*60/2</f>
        <v>5906.9999999999991</v>
      </c>
      <c r="S16" s="8">
        <f>(P16-M16)*600/2</f>
        <v>0</v>
      </c>
      <c r="T16" s="26">
        <f>SUM(Q16:R16)</f>
        <v>6995.9999999999991</v>
      </c>
      <c r="U16" s="8">
        <f>SUM(Q16:S16)</f>
        <v>6995.9999999999991</v>
      </c>
      <c r="W16" s="8">
        <v>2</v>
      </c>
      <c r="X16" s="8">
        <v>18.5</v>
      </c>
      <c r="Y16" s="8">
        <v>52.3</v>
      </c>
      <c r="Z16" s="8">
        <v>62.5</v>
      </c>
      <c r="AA16" s="8">
        <v>7.4</v>
      </c>
      <c r="AB16" s="8">
        <f>(Y16-X16)*60/2</f>
        <v>1013.9999999999999</v>
      </c>
      <c r="AC16" s="8">
        <f>((Y16-X16)+(Z16-X16))*60/2</f>
        <v>2334</v>
      </c>
      <c r="AD16" s="8">
        <f>(AA16-X16)*600/2</f>
        <v>-3330</v>
      </c>
      <c r="AE16" s="8">
        <f t="shared" ref="AE16:AE19" si="20">SUM(AB16:AC16)</f>
        <v>3348</v>
      </c>
      <c r="AF16" s="8">
        <f>SUM(AB16:AC16)</f>
        <v>3348</v>
      </c>
      <c r="AH16" s="8">
        <v>2</v>
      </c>
      <c r="AI16" s="26">
        <v>2.8</v>
      </c>
      <c r="AJ16" s="26">
        <v>37.1</v>
      </c>
      <c r="AK16" s="26">
        <v>33.700000000000003</v>
      </c>
      <c r="AL16" s="26">
        <v>5.4</v>
      </c>
      <c r="AM16" s="8">
        <f>(AJ16-AI16)*60/2</f>
        <v>1029.0000000000002</v>
      </c>
      <c r="AN16" s="8">
        <f>((AJ16-AI16)+(AK16-AI16))*60/2</f>
        <v>1956</v>
      </c>
      <c r="AO16" s="8">
        <f>(AL16-AI16)*600/2</f>
        <v>780.00000000000011</v>
      </c>
      <c r="AP16" s="8">
        <f t="shared" ref="AP16:AP19" si="21">SUM(AM16:AN16)</f>
        <v>2985</v>
      </c>
      <c r="AQ16" s="8">
        <f>SUM(AM16:AO16)</f>
        <v>3765</v>
      </c>
    </row>
    <row r="17" spans="1:43" x14ac:dyDescent="0.15">
      <c r="A17" s="8">
        <v>3</v>
      </c>
      <c r="B17" s="26">
        <v>16.899999999999999</v>
      </c>
      <c r="C17" s="26">
        <v>64</v>
      </c>
      <c r="D17" s="26">
        <v>46.7</v>
      </c>
      <c r="E17" s="26">
        <v>10.199999999999999</v>
      </c>
      <c r="F17" s="8">
        <f>(C17-B17)*60/2</f>
        <v>1413</v>
      </c>
      <c r="G17" s="8">
        <f>((C17-B17)+(D17-B17))*60/2</f>
        <v>2307</v>
      </c>
      <c r="H17" s="8">
        <f>(E17-B17)*600/2</f>
        <v>-2009.9999999999998</v>
      </c>
      <c r="I17" s="26">
        <f>SUM(F17)</f>
        <v>1413</v>
      </c>
      <c r="J17" s="8">
        <f>SUM(F17:G17)</f>
        <v>3720</v>
      </c>
      <c r="L17" s="8">
        <v>3</v>
      </c>
      <c r="M17" s="26">
        <v>6.7</v>
      </c>
      <c r="N17" s="26">
        <v>148.9</v>
      </c>
      <c r="O17" s="26">
        <v>116.3</v>
      </c>
      <c r="P17" s="26">
        <v>4.8</v>
      </c>
      <c r="Q17" s="8">
        <f>(N17-M17)*60/2</f>
        <v>4266.0000000000009</v>
      </c>
      <c r="R17" s="8">
        <f>((N17-M17)+(O17-M17))*60/2</f>
        <v>7554</v>
      </c>
      <c r="S17" s="8">
        <f>(P17-M17)*600/2</f>
        <v>-570.00000000000011</v>
      </c>
      <c r="T17" s="26">
        <f>SUM(Q17)</f>
        <v>4266.0000000000009</v>
      </c>
      <c r="U17" s="8">
        <f>SUM(Q17:R17)</f>
        <v>11820</v>
      </c>
      <c r="W17" s="8">
        <v>3</v>
      </c>
      <c r="X17" s="8">
        <v>21.2</v>
      </c>
      <c r="Y17" s="8">
        <v>54.1</v>
      </c>
      <c r="Z17" s="8">
        <v>31</v>
      </c>
      <c r="AA17" s="8">
        <v>4.4000000000000004</v>
      </c>
      <c r="AB17" s="8">
        <f>(Y17-X17)*60/2</f>
        <v>987.00000000000023</v>
      </c>
      <c r="AC17" s="8">
        <f>((Y17-X17)+(Z17-X17))*60/2</f>
        <v>1281</v>
      </c>
      <c r="AD17" s="8">
        <f>(AA17-X17)*600/2</f>
        <v>-5039.9999999999991</v>
      </c>
      <c r="AE17" s="8">
        <f t="shared" si="20"/>
        <v>2268</v>
      </c>
      <c r="AF17" s="8">
        <f>SUM(AB17:AC17)</f>
        <v>2268</v>
      </c>
      <c r="AH17" s="8">
        <v>3</v>
      </c>
      <c r="AI17" s="26">
        <v>11.3</v>
      </c>
      <c r="AJ17" s="26">
        <v>114</v>
      </c>
      <c r="AK17" s="26">
        <v>96</v>
      </c>
      <c r="AL17" s="26">
        <v>5.3</v>
      </c>
      <c r="AM17" s="8">
        <f>(AJ17-AI17)*60/2</f>
        <v>3081</v>
      </c>
      <c r="AN17" s="8">
        <f>((AJ17-AI17)+(AK17-AI17))*60/2</f>
        <v>5622</v>
      </c>
      <c r="AO17" s="8">
        <f>(AL17-AI17)*600/2</f>
        <v>-1800.0000000000002</v>
      </c>
      <c r="AP17" s="8">
        <f t="shared" si="21"/>
        <v>8703</v>
      </c>
      <c r="AQ17" s="8">
        <f>SUM(AM17:AN17)</f>
        <v>8703</v>
      </c>
    </row>
    <row r="18" spans="1:43" x14ac:dyDescent="0.15">
      <c r="A18" s="8">
        <v>4</v>
      </c>
      <c r="B18" s="26">
        <v>3.2</v>
      </c>
      <c r="C18" s="26">
        <v>51.5</v>
      </c>
      <c r="D18" s="26">
        <v>39.1</v>
      </c>
      <c r="E18" s="26">
        <v>4.8</v>
      </c>
      <c r="F18" s="8">
        <f>(C18-B18)*60/2</f>
        <v>1449</v>
      </c>
      <c r="G18" s="8">
        <f>((C18-B18)+(D18-B18))*60/2</f>
        <v>2525.9999999999995</v>
      </c>
      <c r="H18" s="8">
        <f>(E18-B18)*600/2</f>
        <v>479.99999999999989</v>
      </c>
      <c r="I18" s="26">
        <f>SUM(F18:G18)</f>
        <v>3974.9999999999995</v>
      </c>
      <c r="J18" s="8">
        <f>SUM(F18:H18)</f>
        <v>4454.9999999999991</v>
      </c>
      <c r="L18" s="8">
        <v>4</v>
      </c>
      <c r="M18" s="26">
        <v>2.9</v>
      </c>
      <c r="N18" s="26">
        <v>77.8</v>
      </c>
      <c r="O18" s="26">
        <v>61.3</v>
      </c>
      <c r="P18" s="26">
        <v>5.5</v>
      </c>
      <c r="Q18" s="8">
        <f>(N18-M18)*60/2</f>
        <v>2246.9999999999995</v>
      </c>
      <c r="R18" s="8">
        <f>((N18-M18)+(O18-M18))*60/2</f>
        <v>3998.9999999999995</v>
      </c>
      <c r="S18" s="8">
        <f>(P18-M18)*600/2</f>
        <v>780</v>
      </c>
      <c r="T18" s="26">
        <f>SUM(Q18:R18)</f>
        <v>6245.9999999999991</v>
      </c>
      <c r="U18" s="8">
        <f>SUM(Q18:S18)</f>
        <v>7025.9999999999991</v>
      </c>
      <c r="W18" s="8">
        <v>4</v>
      </c>
      <c r="X18" s="8">
        <v>1.7</v>
      </c>
      <c r="Y18" s="8">
        <v>32.1</v>
      </c>
      <c r="Z18" s="8">
        <v>35</v>
      </c>
      <c r="AA18" s="8">
        <v>2.9</v>
      </c>
      <c r="AB18" s="8">
        <f>(Y18-X18)*60/2</f>
        <v>912.00000000000011</v>
      </c>
      <c r="AC18" s="8">
        <f>((Y18-X18)+(Z18-X18))*60/2</f>
        <v>1911</v>
      </c>
      <c r="AD18" s="8">
        <f>(AA18-X18)*600/2</f>
        <v>360</v>
      </c>
      <c r="AE18" s="8">
        <f t="shared" si="20"/>
        <v>2823</v>
      </c>
      <c r="AF18" s="8">
        <f>SUM(AB18:AD18)</f>
        <v>3183</v>
      </c>
      <c r="AH18" s="8">
        <v>4</v>
      </c>
      <c r="AI18" s="26">
        <v>2.1</v>
      </c>
      <c r="AJ18" s="26">
        <v>42.8</v>
      </c>
      <c r="AK18" s="26">
        <v>49.2</v>
      </c>
      <c r="AL18" s="26">
        <v>2.9</v>
      </c>
      <c r="AM18" s="8">
        <f>(AJ18-AI18)*60/2</f>
        <v>1220.9999999999998</v>
      </c>
      <c r="AN18" s="8">
        <f>((AJ18-AI18)+(AK18-AI18))*60/2</f>
        <v>2634</v>
      </c>
      <c r="AO18" s="8">
        <f>(AL18-AI18)*600/2</f>
        <v>239.99999999999994</v>
      </c>
      <c r="AP18" s="8">
        <f t="shared" si="21"/>
        <v>3855</v>
      </c>
      <c r="AQ18" s="8">
        <f>SUM(AM18:AO18)</f>
        <v>4095</v>
      </c>
    </row>
    <row r="19" spans="1:43" x14ac:dyDescent="0.15">
      <c r="A19" s="8">
        <v>5</v>
      </c>
      <c r="B19" s="26">
        <v>2.9</v>
      </c>
      <c r="C19" s="26">
        <v>19.399999999999999</v>
      </c>
      <c r="D19" s="26">
        <v>10.4</v>
      </c>
      <c r="E19" s="26">
        <v>2.9</v>
      </c>
      <c r="F19" s="8">
        <f>(C19-B19)*60/2</f>
        <v>495</v>
      </c>
      <c r="G19" s="8">
        <f>((C19-B19)+(D19-B19))*60/2</f>
        <v>720</v>
      </c>
      <c r="H19" s="8">
        <f>(E19-B19)*600/2</f>
        <v>0</v>
      </c>
      <c r="I19" s="26">
        <f>SUM(F19:G19)</f>
        <v>1215</v>
      </c>
      <c r="J19" s="8">
        <f>SUM(F19:H19)</f>
        <v>1215</v>
      </c>
      <c r="L19" s="8">
        <v>5</v>
      </c>
      <c r="M19" s="26">
        <v>1.8</v>
      </c>
      <c r="N19" s="26">
        <v>34</v>
      </c>
      <c r="O19" s="26">
        <v>18.100000000000001</v>
      </c>
      <c r="P19" s="26">
        <v>2.5</v>
      </c>
      <c r="Q19" s="8">
        <f>(N19-M19)*60/2</f>
        <v>966.00000000000011</v>
      </c>
      <c r="R19" s="8">
        <f>((N19-M19)+(O19-M19))*60/2</f>
        <v>1455</v>
      </c>
      <c r="S19" s="8">
        <f>(P19-M19)*600/2</f>
        <v>210</v>
      </c>
      <c r="T19" s="26">
        <f>SUM(Q19:R19)</f>
        <v>2421</v>
      </c>
      <c r="U19" s="8">
        <f>SUM(Q19:S19)</f>
        <v>2631</v>
      </c>
      <c r="W19" s="8">
        <v>5</v>
      </c>
      <c r="X19" s="8">
        <v>2.1</v>
      </c>
      <c r="Y19" s="8">
        <v>11.3</v>
      </c>
      <c r="Z19" s="8">
        <v>24.9</v>
      </c>
      <c r="AA19" s="8">
        <v>2.5</v>
      </c>
      <c r="AB19" s="8">
        <f>(Y19-X19)*60/2</f>
        <v>276.00000000000006</v>
      </c>
      <c r="AC19" s="8">
        <f>((Y19-X19)+(Z19-X19))*60/2</f>
        <v>960</v>
      </c>
      <c r="AD19" s="8">
        <f>(AA19-X19)*600/2</f>
        <v>119.99999999999997</v>
      </c>
      <c r="AE19" s="8">
        <f t="shared" si="20"/>
        <v>1236</v>
      </c>
      <c r="AF19" s="8">
        <f>SUM(AB19:AD19)</f>
        <v>1356</v>
      </c>
      <c r="AH19" s="8">
        <v>5</v>
      </c>
      <c r="AI19" s="26">
        <v>1.3</v>
      </c>
      <c r="AJ19" s="26">
        <v>36.299999999999997</v>
      </c>
      <c r="AK19" s="26">
        <v>17.600000000000001</v>
      </c>
      <c r="AL19" s="26">
        <v>2.8</v>
      </c>
      <c r="AM19" s="8">
        <f>(AJ19-AI19)*60/2</f>
        <v>1050</v>
      </c>
      <c r="AN19" s="8">
        <f>((AJ19-AI19)+(AK19-AI19))*60/2</f>
        <v>1539</v>
      </c>
      <c r="AO19" s="8">
        <f>(AL19-AI19)*600/2</f>
        <v>449.99999999999994</v>
      </c>
      <c r="AP19" s="8">
        <f t="shared" si="21"/>
        <v>2589</v>
      </c>
      <c r="AQ19" s="8">
        <f>SUM(AM19:AO19)</f>
        <v>3039</v>
      </c>
    </row>
    <row r="20" spans="1:43" x14ac:dyDescent="0.15">
      <c r="A20" s="16" t="s">
        <v>43</v>
      </c>
      <c r="B20" s="26">
        <f t="shared" ref="B20:I20" si="22">AVERAGE(B15:B19)</f>
        <v>5.4799999999999986</v>
      </c>
      <c r="C20" s="26">
        <f t="shared" si="22"/>
        <v>42.34</v>
      </c>
      <c r="D20" s="26">
        <f t="shared" si="22"/>
        <v>37.160000000000004</v>
      </c>
      <c r="E20" s="26">
        <f t="shared" si="22"/>
        <v>5.72</v>
      </c>
      <c r="F20" s="26">
        <f t="shared" si="22"/>
        <v>1105.8</v>
      </c>
      <c r="G20" s="26">
        <f t="shared" si="22"/>
        <v>2056.1999999999998</v>
      </c>
      <c r="H20" s="26">
        <f t="shared" si="22"/>
        <v>72.000000000000028</v>
      </c>
      <c r="I20" s="26">
        <f t="shared" si="22"/>
        <v>2700.6</v>
      </c>
      <c r="J20" s="26">
        <f t="shared" ref="J20" si="23">AVERAGE(J15:J19)</f>
        <v>3636</v>
      </c>
      <c r="L20" s="16" t="s">
        <v>0</v>
      </c>
      <c r="M20" s="26">
        <f t="shared" ref="M20:U20" si="24">AVERAGE(M15:M19)</f>
        <v>3.46</v>
      </c>
      <c r="N20" s="26">
        <f t="shared" si="24"/>
        <v>70.8</v>
      </c>
      <c r="O20" s="26">
        <f t="shared" si="24"/>
        <v>78.760000000000005</v>
      </c>
      <c r="P20" s="26">
        <f t="shared" si="24"/>
        <v>3.9200000000000004</v>
      </c>
      <c r="Q20" s="26">
        <f t="shared" si="24"/>
        <v>2020.2</v>
      </c>
      <c r="R20" s="26">
        <f t="shared" si="24"/>
        <v>4279.2</v>
      </c>
      <c r="S20" s="26">
        <f t="shared" si="24"/>
        <v>138</v>
      </c>
      <c r="T20" s="26">
        <f>AVERAGE(T15:T19)</f>
        <v>4788.6000000000004</v>
      </c>
      <c r="U20" s="26">
        <f t="shared" si="24"/>
        <v>6551.4</v>
      </c>
      <c r="W20" s="16" t="s">
        <v>0</v>
      </c>
      <c r="X20" s="26">
        <f t="shared" ref="X20:AF20" si="25">AVERAGE(X15:X19)</f>
        <v>9.2000000000000011</v>
      </c>
      <c r="Y20" s="26">
        <f>AVERAGE(Y15:Y19)</f>
        <v>35.22</v>
      </c>
      <c r="Z20" s="26">
        <f t="shared" si="25"/>
        <v>33.660000000000004</v>
      </c>
      <c r="AA20" s="26">
        <f t="shared" si="25"/>
        <v>4</v>
      </c>
      <c r="AB20" s="26">
        <f t="shared" si="25"/>
        <v>780.6</v>
      </c>
      <c r="AC20" s="26">
        <f t="shared" si="25"/>
        <v>1514.4</v>
      </c>
      <c r="AD20" s="26">
        <f t="shared" si="25"/>
        <v>-1560</v>
      </c>
      <c r="AE20" s="26">
        <f t="shared" si="25"/>
        <v>1935</v>
      </c>
      <c r="AF20" s="26">
        <f t="shared" si="25"/>
        <v>2409</v>
      </c>
      <c r="AH20" s="16" t="s">
        <v>0</v>
      </c>
      <c r="AI20" s="26">
        <f t="shared" ref="AI20:AQ20" si="26">AVERAGE(AI15:AI19)</f>
        <v>4.28</v>
      </c>
      <c r="AJ20" s="26">
        <f t="shared" si="26"/>
        <v>50.8</v>
      </c>
      <c r="AK20" s="26">
        <f t="shared" si="26"/>
        <v>43.36</v>
      </c>
      <c r="AL20" s="26">
        <f t="shared" si="26"/>
        <v>3.9200000000000004</v>
      </c>
      <c r="AM20" s="8">
        <f t="shared" si="26"/>
        <v>1395.6</v>
      </c>
      <c r="AN20" s="8">
        <f t="shared" si="26"/>
        <v>2568</v>
      </c>
      <c r="AO20" s="8">
        <f t="shared" si="26"/>
        <v>-108</v>
      </c>
      <c r="AP20" s="8">
        <f t="shared" si="26"/>
        <v>3626.4</v>
      </c>
      <c r="AQ20" s="8">
        <f t="shared" si="26"/>
        <v>4257.6000000000004</v>
      </c>
    </row>
    <row r="21" spans="1:43" x14ac:dyDescent="0.15">
      <c r="A21" s="16" t="s">
        <v>42</v>
      </c>
      <c r="B21" s="26">
        <f t="shared" ref="B21:I21" si="27">STDEV(B15:B19)</f>
        <v>6.3993749694794415</v>
      </c>
      <c r="C21" s="26">
        <f t="shared" si="27"/>
        <v>17.688075078990362</v>
      </c>
      <c r="D21" s="26">
        <f t="shared" si="27"/>
        <v>26.807144570058178</v>
      </c>
      <c r="E21" s="26">
        <f t="shared" si="27"/>
        <v>3.0979025162196439</v>
      </c>
      <c r="F21" s="26">
        <f t="shared" si="27"/>
        <v>421.31365987824313</v>
      </c>
      <c r="G21" s="26">
        <f t="shared" si="27"/>
        <v>1123.918680332345</v>
      </c>
      <c r="H21" s="26">
        <f t="shared" si="27"/>
        <v>1302.6012436659194</v>
      </c>
      <c r="I21" s="26">
        <f t="shared" si="27"/>
        <v>1636.1341020833227</v>
      </c>
      <c r="J21" s="26">
        <f t="shared" ref="J21" si="28">STDEV(J15:J19)</f>
        <v>2003.9618259837187</v>
      </c>
      <c r="L21" s="16" t="s">
        <v>1</v>
      </c>
      <c r="M21" s="26">
        <f t="shared" ref="M21:U21" si="29">STDEV(M15:M19)</f>
        <v>1.9320973060381812</v>
      </c>
      <c r="N21" s="26">
        <f t="shared" si="29"/>
        <v>46.798557670082104</v>
      </c>
      <c r="O21" s="26">
        <f t="shared" si="29"/>
        <v>60.63446214818763</v>
      </c>
      <c r="P21" s="26">
        <f t="shared" si="29"/>
        <v>1.2153188881935459</v>
      </c>
      <c r="Q21" s="26">
        <f t="shared" si="29"/>
        <v>1351.9329495207971</v>
      </c>
      <c r="R21" s="26">
        <f t="shared" si="29"/>
        <v>2483.0519930118257</v>
      </c>
      <c r="S21" s="26">
        <f t="shared" si="29"/>
        <v>488.64097249412072</v>
      </c>
      <c r="T21" s="26">
        <f>STDEV(T15:T19)</f>
        <v>1835.4342265523974</v>
      </c>
      <c r="U21" s="26">
        <f t="shared" si="29"/>
        <v>3488.9718829477542</v>
      </c>
      <c r="W21" s="16" t="s">
        <v>1</v>
      </c>
      <c r="X21" s="26">
        <f t="shared" ref="X21:AF21" si="30">STDEV(X15:X19)</f>
        <v>9.7729217739629934</v>
      </c>
      <c r="Y21" s="26">
        <f t="shared" si="30"/>
        <v>18.094529560063162</v>
      </c>
      <c r="Z21" s="26">
        <f t="shared" si="30"/>
        <v>17.813562249028124</v>
      </c>
      <c r="AA21" s="26">
        <f t="shared" si="30"/>
        <v>2.0383817110639511</v>
      </c>
      <c r="AB21" s="26">
        <f t="shared" si="30"/>
        <v>305.53199505125491</v>
      </c>
      <c r="AC21" s="26">
        <f t="shared" si="30"/>
        <v>586.17343849751489</v>
      </c>
      <c r="AD21" s="26">
        <f t="shared" si="30"/>
        <v>2473.5905077437533</v>
      </c>
      <c r="AE21" s="26">
        <f t="shared" si="30"/>
        <v>1334.9932584099442</v>
      </c>
      <c r="AF21" s="26">
        <f t="shared" si="30"/>
        <v>848.3584148224146</v>
      </c>
      <c r="AH21" s="16" t="s">
        <v>1</v>
      </c>
      <c r="AI21" s="26">
        <f t="shared" ref="AI21:AQ21" si="31">STDEV(AI15:AI19)</f>
        <v>4.0388117064304936</v>
      </c>
      <c r="AJ21" s="26">
        <f t="shared" si="31"/>
        <v>36.004096989092773</v>
      </c>
      <c r="AK21" s="26">
        <f t="shared" si="31"/>
        <v>31.991139398277156</v>
      </c>
      <c r="AL21" s="26">
        <f t="shared" si="31"/>
        <v>1.3141537200799596</v>
      </c>
      <c r="AM21" s="26">
        <f t="shared" si="31"/>
        <v>969.87823978064375</v>
      </c>
      <c r="AN21" s="26">
        <f t="shared" si="31"/>
        <v>1799.4511663282224</v>
      </c>
      <c r="AO21" s="26">
        <f t="shared" si="31"/>
        <v>1011.7163634141737</v>
      </c>
      <c r="AP21" s="26">
        <f t="shared" si="31"/>
        <v>3180.5068464004289</v>
      </c>
      <c r="AQ21" s="26">
        <f t="shared" si="31"/>
        <v>2651.8289537600272</v>
      </c>
    </row>
    <row r="22" spans="1:43" x14ac:dyDescent="0.15">
      <c r="A22" s="16" t="s">
        <v>41</v>
      </c>
      <c r="B22" s="26">
        <f t="shared" ref="B22:I22" si="32">B21/SQRT(5)</f>
        <v>2.8618874890533346</v>
      </c>
      <c r="C22" s="26">
        <f t="shared" si="32"/>
        <v>7.9103476535484818</v>
      </c>
      <c r="D22" s="26">
        <f t="shared" si="32"/>
        <v>11.988519508262891</v>
      </c>
      <c r="E22" s="26">
        <f t="shared" si="32"/>
        <v>1.3854241227869537</v>
      </c>
      <c r="F22" s="26">
        <f t="shared" si="32"/>
        <v>188.41719666739547</v>
      </c>
      <c r="G22" s="26">
        <f t="shared" si="32"/>
        <v>502.63171408099589</v>
      </c>
      <c r="H22" s="26">
        <f t="shared" si="32"/>
        <v>582.54098568255256</v>
      </c>
      <c r="I22" s="26">
        <f t="shared" si="32"/>
        <v>731.70141451277789</v>
      </c>
      <c r="J22" s="26">
        <f t="shared" ref="J22" si="33">J21/SQRT(5)</f>
        <v>896.19897344283982</v>
      </c>
      <c r="L22" s="16" t="s">
        <v>2</v>
      </c>
      <c r="M22" s="26">
        <f t="shared" ref="M22:U22" si="34">M21/SQRT(5)</f>
        <v>0.86406018308911758</v>
      </c>
      <c r="N22" s="26">
        <f t="shared" si="34"/>
        <v>20.92895123984955</v>
      </c>
      <c r="O22" s="26">
        <f t="shared" si="34"/>
        <v>27.116555828497091</v>
      </c>
      <c r="P22" s="26">
        <f t="shared" si="34"/>
        <v>0.54350712966804704</v>
      </c>
      <c r="Q22" s="26">
        <f t="shared" si="34"/>
        <v>604.60279523005875</v>
      </c>
      <c r="R22" s="26">
        <f t="shared" si="34"/>
        <v>1110.4546096081549</v>
      </c>
      <c r="S22" s="26">
        <f t="shared" si="34"/>
        <v>218.52688621769175</v>
      </c>
      <c r="T22" s="26">
        <f>T21/SQRT(5)</f>
        <v>820.83113976018194</v>
      </c>
      <c r="U22" s="26">
        <f t="shared" si="34"/>
        <v>1560.3156603713235</v>
      </c>
      <c r="W22" s="16" t="s">
        <v>2</v>
      </c>
      <c r="X22" s="26">
        <f t="shared" ref="X22:AF22" si="35">X21/SQRT(5)</f>
        <v>4.3705834850738174</v>
      </c>
      <c r="Y22" s="26">
        <f t="shared" si="35"/>
        <v>8.092119623436119</v>
      </c>
      <c r="Z22" s="26">
        <f t="shared" si="35"/>
        <v>7.9664672220501842</v>
      </c>
      <c r="AA22" s="26">
        <f t="shared" si="35"/>
        <v>0.91159201400626588</v>
      </c>
      <c r="AB22" s="26">
        <f t="shared" si="35"/>
        <v>136.63806204714706</v>
      </c>
      <c r="AC22" s="26">
        <f t="shared" si="35"/>
        <v>262.14473101704709</v>
      </c>
      <c r="AD22" s="26">
        <f t="shared" si="35"/>
        <v>1106.2233047626505</v>
      </c>
      <c r="AE22" s="26">
        <f t="shared" si="35"/>
        <v>597.02713506171563</v>
      </c>
      <c r="AF22" s="26">
        <f t="shared" si="35"/>
        <v>379.39741696537681</v>
      </c>
      <c r="AH22" s="16" t="s">
        <v>2</v>
      </c>
      <c r="AI22" s="26">
        <f t="shared" ref="AI22:AQ22" si="36">AI21/SQRT(5)</f>
        <v>1.8062115047801015</v>
      </c>
      <c r="AJ22" s="26">
        <f t="shared" si="36"/>
        <v>16.101521667221387</v>
      </c>
      <c r="AK22" s="26">
        <f t="shared" si="36"/>
        <v>14.306872474443887</v>
      </c>
      <c r="AL22" s="26">
        <f t="shared" si="36"/>
        <v>0.587707410196604</v>
      </c>
      <c r="AM22" s="26">
        <f t="shared" si="36"/>
        <v>433.74273480947198</v>
      </c>
      <c r="AN22" s="26">
        <f t="shared" si="36"/>
        <v>804.73902602023713</v>
      </c>
      <c r="AO22" s="26">
        <f t="shared" si="36"/>
        <v>452.45331250859471</v>
      </c>
      <c r="AP22" s="26">
        <f t="shared" si="36"/>
        <v>1422.3659022909683</v>
      </c>
      <c r="AQ22" s="26">
        <f t="shared" si="36"/>
        <v>1185.9339610619134</v>
      </c>
    </row>
    <row r="23" spans="1:43" x14ac:dyDescent="0.15">
      <c r="K23" s="26"/>
      <c r="U23" s="26"/>
      <c r="AF23" s="26"/>
      <c r="AQ23" s="26"/>
    </row>
    <row r="24" spans="1:43" x14ac:dyDescent="0.15">
      <c r="A24" s="8" t="s">
        <v>97</v>
      </c>
      <c r="K24" s="26"/>
      <c r="U24" s="26"/>
      <c r="AF24" s="26"/>
      <c r="AQ24" s="26"/>
    </row>
    <row r="25" spans="1:43" s="11" customFormat="1" x14ac:dyDescent="0.15">
      <c r="A25" s="13" t="s">
        <v>65</v>
      </c>
      <c r="B25" s="11" t="s">
        <v>61</v>
      </c>
      <c r="C25" s="11" t="s">
        <v>62</v>
      </c>
      <c r="D25" s="11" t="s">
        <v>63</v>
      </c>
      <c r="E25" s="11" t="s">
        <v>64</v>
      </c>
      <c r="F25" s="14" t="s">
        <v>78</v>
      </c>
      <c r="G25" s="14" t="s">
        <v>60</v>
      </c>
      <c r="H25" s="14" t="s">
        <v>79</v>
      </c>
      <c r="I25" s="11" t="s">
        <v>84</v>
      </c>
      <c r="J25" s="14" t="s">
        <v>85</v>
      </c>
      <c r="K25" s="14"/>
      <c r="L25" s="13" t="s">
        <v>65</v>
      </c>
      <c r="M25" s="11" t="s">
        <v>66</v>
      </c>
      <c r="N25" s="11" t="s">
        <v>67</v>
      </c>
      <c r="O25" s="11" t="s">
        <v>68</v>
      </c>
      <c r="P25" s="11" t="s">
        <v>69</v>
      </c>
      <c r="Q25" s="14" t="s">
        <v>78</v>
      </c>
      <c r="R25" s="14" t="s">
        <v>60</v>
      </c>
      <c r="S25" s="14" t="s">
        <v>79</v>
      </c>
      <c r="T25" s="11" t="s">
        <v>84</v>
      </c>
      <c r="U25" s="14" t="s">
        <v>85</v>
      </c>
      <c r="V25" s="14"/>
      <c r="W25" s="13" t="s">
        <v>65</v>
      </c>
      <c r="X25" s="11" t="s">
        <v>70</v>
      </c>
      <c r="Y25" s="11" t="s">
        <v>71</v>
      </c>
      <c r="Z25" s="11" t="s">
        <v>72</v>
      </c>
      <c r="AA25" s="11" t="s">
        <v>73</v>
      </c>
      <c r="AB25" s="14" t="s">
        <v>78</v>
      </c>
      <c r="AC25" s="14" t="s">
        <v>60</v>
      </c>
      <c r="AD25" s="14" t="s">
        <v>79</v>
      </c>
      <c r="AE25" s="11" t="s">
        <v>84</v>
      </c>
      <c r="AF25" s="14" t="s">
        <v>85</v>
      </c>
      <c r="AG25" s="14"/>
      <c r="AH25" s="13" t="s">
        <v>65</v>
      </c>
      <c r="AI25" s="11" t="s">
        <v>74</v>
      </c>
      <c r="AJ25" s="11" t="s">
        <v>75</v>
      </c>
      <c r="AK25" s="11" t="s">
        <v>76</v>
      </c>
      <c r="AL25" s="11" t="s">
        <v>77</v>
      </c>
      <c r="AM25" s="14" t="s">
        <v>78</v>
      </c>
      <c r="AN25" s="14" t="s">
        <v>60</v>
      </c>
      <c r="AO25" s="14" t="s">
        <v>79</v>
      </c>
      <c r="AP25" s="11" t="s">
        <v>84</v>
      </c>
      <c r="AQ25" s="14" t="s">
        <v>85</v>
      </c>
    </row>
    <row r="26" spans="1:43" x14ac:dyDescent="0.15">
      <c r="A26" s="8">
        <v>1</v>
      </c>
      <c r="B26" s="27">
        <v>0</v>
      </c>
      <c r="C26" s="27">
        <f>(C15-B15)/(C4-B4)</f>
        <v>0.42272727272727273</v>
      </c>
      <c r="D26" s="27">
        <f>(D15-B15)/(D4-B4)</f>
        <v>0.1796875</v>
      </c>
      <c r="E26" s="27">
        <f>(E15-B15)/(E4-B4)</f>
        <v>0.12222222222222223</v>
      </c>
      <c r="F26" s="26">
        <f>(C26-B26)*60/2</f>
        <v>12.681818181818182</v>
      </c>
      <c r="G26" s="26">
        <f>((C26-B26)+(D26-B26))*60/2</f>
        <v>18.072443181818183</v>
      </c>
      <c r="H26" s="26">
        <f>(E26-B26)*600/2</f>
        <v>36.666666666666671</v>
      </c>
      <c r="I26" s="26">
        <f>SUM(F26:G26)</f>
        <v>30.754261363636367</v>
      </c>
      <c r="J26" s="26">
        <f>SUM(F26:H26)</f>
        <v>67.420928030303031</v>
      </c>
      <c r="K26" s="26"/>
      <c r="L26" s="8">
        <v>1</v>
      </c>
      <c r="M26" s="26">
        <v>0</v>
      </c>
      <c r="N26" s="26">
        <f>(N15-M15)/(N4-M4)</f>
        <v>0.46454545454545454</v>
      </c>
      <c r="O26" s="26">
        <f>(O15-M15)/(O4-M4)</f>
        <v>0.68695652173913035</v>
      </c>
      <c r="P26" s="26">
        <f>(P15-M15)/(P4-M4)</f>
        <v>-0.45000000000000018</v>
      </c>
      <c r="Q26" s="26">
        <f>(N26-M26)*60/2</f>
        <v>13.936363636363636</v>
      </c>
      <c r="R26" s="26">
        <f>((N26-M26)+(O26-M26))*60/2</f>
        <v>34.545059288537544</v>
      </c>
      <c r="S26" s="8">
        <f>(P26-M26)*600/2</f>
        <v>-135.00000000000006</v>
      </c>
      <c r="T26" s="26">
        <f>SUM(Q26:R26)</f>
        <v>48.481422924901182</v>
      </c>
      <c r="U26" s="26">
        <f>SUM(Q26:R26)</f>
        <v>48.481422924901182</v>
      </c>
      <c r="V26" s="26"/>
      <c r="W26" s="8">
        <v>1</v>
      </c>
      <c r="X26" s="26">
        <v>0</v>
      </c>
      <c r="Y26" s="26">
        <f>(Y15-X15)/(Y4-X4)</f>
        <v>1.4000000000000001</v>
      </c>
      <c r="Z26" s="26">
        <f>(Z15-X15)/(Z4-X4)</f>
        <v>1.24</v>
      </c>
      <c r="AA26" s="26">
        <f>(AA15-X15)/(AA4-X4)</f>
        <v>3.7499999999999978E-2</v>
      </c>
      <c r="AB26" s="26">
        <f>(Y26-X26)*60/2</f>
        <v>42.000000000000007</v>
      </c>
      <c r="AC26" s="26">
        <f>((Y26-X26)+(Z26-X26))*60/2</f>
        <v>79.2</v>
      </c>
      <c r="AD26" s="26">
        <f>(AA26-X26)*600/2</f>
        <v>11.249999999999993</v>
      </c>
      <c r="AE26" s="26">
        <f>SUM(AB26:AC26)</f>
        <v>121.20000000000002</v>
      </c>
      <c r="AF26" s="26">
        <f>SUM(AB26:AD26)</f>
        <v>132.45000000000002</v>
      </c>
      <c r="AG26" s="26"/>
      <c r="AH26" s="8">
        <v>1</v>
      </c>
      <c r="AI26" s="26">
        <v>0</v>
      </c>
      <c r="AJ26" s="26">
        <f>(AJ15-AI15)/(AJ4-AI4)</f>
        <v>-4.9750000000000005</v>
      </c>
      <c r="AK26" s="26">
        <f>(AK15-AI15)/(AK4-AI4)</f>
        <v>5.4666666666666677</v>
      </c>
      <c r="AL26" s="26">
        <f>(AL15-AI15)/(AL4-AI4)</f>
        <v>0.17499999999999993</v>
      </c>
      <c r="AM26" s="26">
        <v>0</v>
      </c>
      <c r="AN26" s="26">
        <f>(AJ26+AK26)*60/2</f>
        <v>14.750000000000014</v>
      </c>
      <c r="AO26" s="26">
        <f>(AL26+AK26)*600/2</f>
        <v>1692.5000000000002</v>
      </c>
      <c r="AP26" s="26">
        <f>SUM(AM26:AN26)</f>
        <v>14.750000000000014</v>
      </c>
      <c r="AQ26" s="26">
        <f>SUM(AM26:AO26)</f>
        <v>1707.2500000000002</v>
      </c>
    </row>
    <row r="27" spans="1:43" x14ac:dyDescent="0.15">
      <c r="A27" s="8">
        <v>2</v>
      </c>
      <c r="B27" s="27">
        <v>0</v>
      </c>
      <c r="C27" s="27">
        <f>(C16-B16)/(C5-B5)</f>
        <v>0.64492753623188404</v>
      </c>
      <c r="D27" s="27">
        <f>(D16-B16)/(D5-B5)</f>
        <v>0.94487179487179496</v>
      </c>
      <c r="E27" s="27">
        <f>(E16-B16)/(E5-B5)</f>
        <v>0.34666666666666668</v>
      </c>
      <c r="F27" s="26">
        <f>(C27-B27)*60/2</f>
        <v>19.34782608695652</v>
      </c>
      <c r="G27" s="26">
        <f>((C27-B27)+(D27-B27))*60/2</f>
        <v>47.69397993311037</v>
      </c>
      <c r="H27" s="26">
        <f>(E27-B27)*600/2</f>
        <v>104</v>
      </c>
      <c r="I27" s="26">
        <f>SUM(F27:G27)</f>
        <v>67.041806020066886</v>
      </c>
      <c r="J27" s="26">
        <f t="shared" ref="J27" si="37">SUM(F27:H27)</f>
        <v>171.04180602006687</v>
      </c>
      <c r="K27" s="26"/>
      <c r="L27" s="8">
        <v>2</v>
      </c>
      <c r="M27" s="26">
        <v>0</v>
      </c>
      <c r="N27" s="26">
        <f>(N16-M16)/(N5-M5)</f>
        <v>0.4972602739726027</v>
      </c>
      <c r="O27" s="26">
        <f>(O16-M16)/(O5-M5)</f>
        <v>1.7844444444444443</v>
      </c>
      <c r="P27" s="26">
        <v>0</v>
      </c>
      <c r="Q27" s="26">
        <f>(N27-M27)*60/2</f>
        <v>14.917808219178081</v>
      </c>
      <c r="R27" s="26">
        <f>((N27-M27)+(O27-M27))*60/2</f>
        <v>68.451141552511416</v>
      </c>
      <c r="S27" s="8">
        <f>(P27-M27)*600/2</f>
        <v>0</v>
      </c>
      <c r="T27" s="26">
        <f>SUM(Q27:R27)</f>
        <v>83.3689497716895</v>
      </c>
      <c r="U27" s="26">
        <f>SUM(Q27:S27)</f>
        <v>83.3689497716895</v>
      </c>
      <c r="V27" s="26"/>
      <c r="W27" s="8">
        <v>2</v>
      </c>
      <c r="X27" s="26">
        <v>0</v>
      </c>
      <c r="Y27" s="26">
        <f>(Y16-X16)/(Y5-X5)</f>
        <v>-4.2249999999999996</v>
      </c>
      <c r="Z27" s="26">
        <f>(Z16-X16)/(Z5-X5)</f>
        <v>2.9333333333333331</v>
      </c>
      <c r="AA27" s="26">
        <v>0</v>
      </c>
      <c r="AB27" s="26">
        <v>0</v>
      </c>
      <c r="AC27" s="26">
        <v>0</v>
      </c>
      <c r="AD27" s="26">
        <f>(AA27-X27)*600/2</f>
        <v>0</v>
      </c>
      <c r="AE27" s="26">
        <f>SUM(AB27:AC27)</f>
        <v>0</v>
      </c>
      <c r="AF27" s="26">
        <f>SUM(AB27:AD27)</f>
        <v>0</v>
      </c>
      <c r="AG27" s="26"/>
      <c r="AH27" s="8">
        <v>2</v>
      </c>
      <c r="AI27" s="26">
        <v>0</v>
      </c>
      <c r="AJ27" s="26">
        <f>(AJ16-AI16)/(AJ5-AI5)</f>
        <v>0.71458333333333346</v>
      </c>
      <c r="AK27" s="26">
        <f>(AK16-AI16)/(AK5-AI5)</f>
        <v>4.4142857142857146</v>
      </c>
      <c r="AL27" s="26">
        <f>(AL16-AI16)/(AL5-AI5)</f>
        <v>0.65000000000000013</v>
      </c>
      <c r="AM27" s="26">
        <f>(AI27+AJ27)*60/2</f>
        <v>21.437500000000004</v>
      </c>
      <c r="AN27" s="26">
        <f>(AJ27+AK27)*60/2</f>
        <v>153.86607142857144</v>
      </c>
      <c r="AO27" s="26">
        <f>(AL27+AK27)*600/2</f>
        <v>1519.2857142857144</v>
      </c>
      <c r="AP27" s="26">
        <f>SUM(AM27:AN27)</f>
        <v>175.30357142857144</v>
      </c>
      <c r="AQ27" s="26">
        <f>SUM(AM27:AO27)</f>
        <v>1694.5892857142858</v>
      </c>
    </row>
    <row r="28" spans="1:43" x14ac:dyDescent="0.15">
      <c r="A28" s="8">
        <v>3</v>
      </c>
      <c r="B28" s="27">
        <v>0</v>
      </c>
      <c r="C28" s="27">
        <f>(C17-B17)/(C6-B6)</f>
        <v>1.7444444444444445</v>
      </c>
      <c r="D28" s="27">
        <f>(D17-B17)/(D6-B6)</f>
        <v>-1.986666666666667</v>
      </c>
      <c r="E28" s="27">
        <f>(E17-B17)/(E6-B6)</f>
        <v>0.74444444444444435</v>
      </c>
      <c r="F28" s="26">
        <f>(C28-B28)*60/2</f>
        <v>52.333333333333336</v>
      </c>
      <c r="G28" s="26">
        <f>((C28-B28)+(D28-B28))*60/2</f>
        <v>-7.2666666666666764</v>
      </c>
      <c r="H28" s="26">
        <f>(E28-B28)*600/2</f>
        <v>223.33333333333331</v>
      </c>
      <c r="I28" s="26">
        <f>SUM(F28)</f>
        <v>52.333333333333336</v>
      </c>
      <c r="J28" s="26">
        <f>F28+H28</f>
        <v>275.66666666666663</v>
      </c>
      <c r="K28" s="26"/>
      <c r="L28" s="8">
        <v>3</v>
      </c>
      <c r="M28" s="26">
        <v>0</v>
      </c>
      <c r="N28" s="26">
        <f>(N17-M17)/(N6-M6)</f>
        <v>1.7341463414634148</v>
      </c>
      <c r="O28" s="26">
        <f>(O17-M17)/(O6-M6)</f>
        <v>2.8842105263157891</v>
      </c>
      <c r="P28" s="26">
        <f>(P17-M17)/(P6-M6)</f>
        <v>0.27142857142857146</v>
      </c>
      <c r="Q28" s="26">
        <f>(N28-M28)*60/2</f>
        <v>52.024390243902445</v>
      </c>
      <c r="R28" s="26">
        <f>((N28-M28)+(O28-M28))*60/2</f>
        <v>138.55070603337612</v>
      </c>
      <c r="S28" s="8">
        <f>(P28-M28)*600/2</f>
        <v>81.428571428571445</v>
      </c>
      <c r="T28" s="26">
        <f>SUM(Q28:R28)</f>
        <v>190.57509627727856</v>
      </c>
      <c r="U28" s="26">
        <f>SUM(Q28:S28)</f>
        <v>272.00366770585003</v>
      </c>
      <c r="V28" s="26"/>
      <c r="W28" s="8">
        <v>3</v>
      </c>
      <c r="X28" s="26">
        <v>0</v>
      </c>
      <c r="Y28" s="26">
        <f>(Y17-X17)/(Y6-X6)</f>
        <v>-32.900000000000006</v>
      </c>
      <c r="Z28" s="26">
        <f>(Z17-X17)/(Z6-X6)</f>
        <v>-1.088888888888889</v>
      </c>
      <c r="AA28" s="26">
        <f>(AA17-X17)/(AA6-X6)</f>
        <v>1.1999999999999997</v>
      </c>
      <c r="AB28" s="26">
        <v>0</v>
      </c>
      <c r="AC28" s="26">
        <v>0</v>
      </c>
      <c r="AD28" s="26">
        <f>(AA28-X28)*600/2</f>
        <v>359.99999999999994</v>
      </c>
      <c r="AE28" s="26">
        <f>SUM(AB28:AC28)</f>
        <v>0</v>
      </c>
      <c r="AF28" s="26">
        <f>SUM(AB28:AD28)</f>
        <v>359.99999999999994</v>
      </c>
      <c r="AG28" s="26"/>
      <c r="AH28" s="8">
        <v>3</v>
      </c>
      <c r="AI28" s="26">
        <v>0</v>
      </c>
      <c r="AJ28" s="26">
        <f>(AJ17-AI17)/(AJ6-AI6)</f>
        <v>3.3129032258064517</v>
      </c>
      <c r="AK28" s="26">
        <f>(AK17-AI17)/(AK6-AI6)</f>
        <v>4.4578947368421051</v>
      </c>
      <c r="AL28" s="26">
        <f>(AL17-AI17)/(AL6-AI6)</f>
        <v>0.46153846153846162</v>
      </c>
      <c r="AM28" s="26">
        <f>(AI28+AJ28)*60/2</f>
        <v>99.387096774193552</v>
      </c>
      <c r="AN28" s="26">
        <f>(AJ28+AK28)*60/2</f>
        <v>233.12393887945669</v>
      </c>
      <c r="AO28" s="26">
        <f>(AL28+AK28)*600/2</f>
        <v>1475.82995951417</v>
      </c>
      <c r="AP28" s="26">
        <f>SUM(AM28:AN28)</f>
        <v>332.51103565365025</v>
      </c>
      <c r="AQ28" s="26">
        <f>SUM(AM28:AO28)</f>
        <v>1808.3409951678202</v>
      </c>
    </row>
    <row r="29" spans="1:43" x14ac:dyDescent="0.15">
      <c r="A29" s="8">
        <v>4</v>
      </c>
      <c r="B29" s="27">
        <v>0</v>
      </c>
      <c r="C29" s="27">
        <f>(C18-B18)/(C7-B7)</f>
        <v>0.79180327868852451</v>
      </c>
      <c r="D29" s="27">
        <f>(D18-B18)/(D7-B7)</f>
        <v>1.2379310344827585</v>
      </c>
      <c r="E29" s="27">
        <f>(E18-B18)/(E7-B7)</f>
        <v>-0.39999999999999991</v>
      </c>
      <c r="F29" s="26">
        <f>(C29-B29)*60/2</f>
        <v>23.754098360655735</v>
      </c>
      <c r="G29" s="26">
        <f>((C29-B29)+(D29-B29))*60/2</f>
        <v>60.892029395138493</v>
      </c>
      <c r="H29" s="26">
        <f>(E29-B29)*600/2</f>
        <v>-119.99999999999997</v>
      </c>
      <c r="I29" s="26">
        <f>SUM(F29:G29)</f>
        <v>84.646127755794225</v>
      </c>
      <c r="J29" s="26">
        <f>SUM(F29:G29)</f>
        <v>84.646127755794225</v>
      </c>
      <c r="K29" s="26"/>
      <c r="L29" s="8">
        <v>4</v>
      </c>
      <c r="M29" s="26">
        <v>0</v>
      </c>
      <c r="N29" s="26">
        <f>(N18-M18)/(N7-M7)</f>
        <v>0.84157303370786507</v>
      </c>
      <c r="O29" s="26">
        <f>(O18-M18)/(O7-M7)</f>
        <v>5.3090909090909086</v>
      </c>
      <c r="P29" s="26">
        <f>(P18-M18)/(P7-M7)</f>
        <v>1.3</v>
      </c>
      <c r="Q29" s="26">
        <f>(N29-M29)*60/2</f>
        <v>25.247191011235952</v>
      </c>
      <c r="R29" s="26">
        <f>((N29-M29)+(O29-M29))*60/2</f>
        <v>184.51991828396322</v>
      </c>
      <c r="S29" s="8">
        <f>(P29-M29)*600/2</f>
        <v>390</v>
      </c>
      <c r="T29" s="26">
        <f>SUM(Q29:R29)</f>
        <v>209.76710929519916</v>
      </c>
      <c r="U29" s="26">
        <f>SUM(Q29:S29)</f>
        <v>599.76710929519913</v>
      </c>
      <c r="V29" s="26"/>
      <c r="W29" s="8">
        <v>4</v>
      </c>
      <c r="X29" s="26">
        <v>0</v>
      </c>
      <c r="Y29" s="26">
        <f t="shared" ref="Y29" si="38">(Y18-X18)/(Y7-X7)</f>
        <v>1.0857142857142859</v>
      </c>
      <c r="Z29" s="26">
        <f>(Z18-X18)/(Z7-X7)</f>
        <v>3.3299999999999996</v>
      </c>
      <c r="AA29" s="26">
        <f>(AA18-X18)/(AA7-X7)</f>
        <v>-0.15</v>
      </c>
      <c r="AB29" s="26">
        <f>(Y29-X29)*60/2</f>
        <v>32.571428571428577</v>
      </c>
      <c r="AC29" s="26">
        <f>((Y29-X29)+(Z29-X29))*60/2</f>
        <v>132.47142857142856</v>
      </c>
      <c r="AD29" s="26">
        <f>(AA29-X29)*600/2</f>
        <v>-45</v>
      </c>
      <c r="AE29" s="26">
        <f>SUM(AB29:AC29)</f>
        <v>165.04285714285714</v>
      </c>
      <c r="AF29" s="26">
        <f>SUM(AB29:AC29)</f>
        <v>165.04285714285714</v>
      </c>
      <c r="AG29" s="26"/>
      <c r="AH29" s="8">
        <v>4</v>
      </c>
      <c r="AI29" s="26">
        <v>0</v>
      </c>
      <c r="AJ29" s="26">
        <f>(AJ18-AI18)/(AJ7-AI7)</f>
        <v>0.8659574468085105</v>
      </c>
      <c r="AK29" s="26">
        <f>(AK18-AI18)/(AK7-AI7)</f>
        <v>11.775</v>
      </c>
      <c r="AL29" s="26">
        <f>(AL18-AI18)/(AL7-AI7)</f>
        <v>0.26666666666666661</v>
      </c>
      <c r="AM29" s="26">
        <f>(AI29+AJ29)*60/2</f>
        <v>25.978723404255316</v>
      </c>
      <c r="AN29" s="26">
        <f>(AJ29+AK29)*60/2</f>
        <v>379.22872340425533</v>
      </c>
      <c r="AO29" s="26">
        <f>(AL29+AK29)*600/2</f>
        <v>3612.5000000000005</v>
      </c>
      <c r="AP29" s="26">
        <f>SUM(AM29:AN29)</f>
        <v>405.20744680851067</v>
      </c>
      <c r="AQ29" s="26">
        <f>SUM(AM29:AO29)</f>
        <v>4017.7074468085111</v>
      </c>
    </row>
    <row r="30" spans="1:43" x14ac:dyDescent="0.15">
      <c r="A30" s="8">
        <v>5</v>
      </c>
      <c r="B30" s="27">
        <v>0</v>
      </c>
      <c r="C30" s="27">
        <f>(C19-B19)/(C8-B8)</f>
        <v>0.34375</v>
      </c>
      <c r="D30" s="27">
        <f>(D19-B19)/(D8-B8)</f>
        <v>0.24193548387096775</v>
      </c>
      <c r="E30" s="27">
        <f>(E19-B19)/(E8-B8)</f>
        <v>0</v>
      </c>
      <c r="F30" s="26">
        <f>(C30-B30)*60/2</f>
        <v>10.3125</v>
      </c>
      <c r="G30" s="26">
        <f>((C30-B30)+(D30-B30))*60/2</f>
        <v>17.570564516129032</v>
      </c>
      <c r="H30" s="26">
        <f>(E30-B30)*600/2</f>
        <v>0</v>
      </c>
      <c r="I30" s="26">
        <f>SUM(F30:G30)</f>
        <v>27.883064516129032</v>
      </c>
      <c r="J30" s="26">
        <f>SUM(F30:H30)</f>
        <v>27.883064516129032</v>
      </c>
      <c r="K30" s="26"/>
      <c r="L30" s="8">
        <v>5</v>
      </c>
      <c r="M30" s="26">
        <v>0</v>
      </c>
      <c r="N30" s="26">
        <f>(N19-M19)/(N8-M8)</f>
        <v>0.30377358490566042</v>
      </c>
      <c r="O30" s="26">
        <f>(O19-M19)/(O8-M8)</f>
        <v>2.7166666666666668</v>
      </c>
      <c r="P30" s="26">
        <f>(P19-M19)/(P8-M8)</f>
        <v>-0.17499999999999999</v>
      </c>
      <c r="Q30" s="26">
        <f>(N30-M30)*60/2</f>
        <v>9.1132075471698126</v>
      </c>
      <c r="R30" s="26">
        <f>((N30-M30)+(O30-M30))*60/2</f>
        <v>90.613207547169822</v>
      </c>
      <c r="S30" s="8">
        <f>(P30-M30)*600/2</f>
        <v>-52.5</v>
      </c>
      <c r="T30" s="26">
        <f>SUM(Q30:R30)</f>
        <v>99.726415094339629</v>
      </c>
      <c r="U30" s="26">
        <f>SUM(Q30:R30)</f>
        <v>99.726415094339629</v>
      </c>
      <c r="V30" s="26"/>
      <c r="W30" s="8">
        <v>5</v>
      </c>
      <c r="X30" s="26">
        <v>0</v>
      </c>
      <c r="Y30" s="26">
        <f>(Y19-X19)/(Y8-X8)</f>
        <v>0.35384615384615387</v>
      </c>
      <c r="Z30" s="26">
        <f>(Z19-X19)/(Z8-X8)</f>
        <v>0.45599999999999996</v>
      </c>
      <c r="AA30" s="26">
        <f>(AA19-X19)/(AA8-X8)</f>
        <v>0.39999999999999991</v>
      </c>
      <c r="AB30" s="26">
        <f>(Y30-X30)*60/2</f>
        <v>10.615384615384617</v>
      </c>
      <c r="AC30" s="26">
        <f>((Y30-X30)+(Z30-X30))*60/2</f>
        <v>24.295384615384616</v>
      </c>
      <c r="AD30" s="26">
        <f>(AA30-X30)*600/2</f>
        <v>119.99999999999997</v>
      </c>
      <c r="AE30" s="26">
        <f>SUM(AB30:AC30)</f>
        <v>34.910769230769233</v>
      </c>
      <c r="AF30" s="26">
        <f>SUM(AB30:AD30)</f>
        <v>154.9107692307692</v>
      </c>
      <c r="AG30" s="26"/>
      <c r="AH30" s="8">
        <v>5</v>
      </c>
      <c r="AI30" s="26">
        <v>0</v>
      </c>
      <c r="AJ30" s="26">
        <f>(AJ19-AI19)/(AJ8-AI8)</f>
        <v>0.4375</v>
      </c>
      <c r="AK30" s="26">
        <f>(AK19-AI19)/(AK8-AI8)</f>
        <v>1.0866666666666667</v>
      </c>
      <c r="AL30" s="26">
        <f>(AL19-AI19)/(AL8-AI8)</f>
        <v>0.29999999999999993</v>
      </c>
      <c r="AM30" s="26">
        <f>(AI30+AJ30)*60/2</f>
        <v>13.125</v>
      </c>
      <c r="AN30" s="26">
        <f>(AJ30+AK30)*60/2</f>
        <v>45.725000000000001</v>
      </c>
      <c r="AO30" s="26">
        <f>(AL30+AK30)*600/2</f>
        <v>416</v>
      </c>
      <c r="AP30" s="26">
        <f>SUM(AM30:AN30)</f>
        <v>58.85</v>
      </c>
      <c r="AQ30" s="26">
        <f>SUM(AM30:AO30)</f>
        <v>474.85</v>
      </c>
    </row>
    <row r="31" spans="1:43" x14ac:dyDescent="0.15">
      <c r="A31" s="16" t="s">
        <v>0</v>
      </c>
      <c r="B31" s="27">
        <v>0</v>
      </c>
      <c r="C31" s="27">
        <f t="shared" ref="C31:I31" si="39">AVERAGE(C26:C30)</f>
        <v>0.78953050641842515</v>
      </c>
      <c r="D31" s="27">
        <f t="shared" si="39"/>
        <v>0.12355182931177086</v>
      </c>
      <c r="E31" s="27">
        <f t="shared" si="39"/>
        <v>0.16266666666666668</v>
      </c>
      <c r="F31" s="26">
        <f t="shared" si="39"/>
        <v>23.685915192552752</v>
      </c>
      <c r="G31" s="26">
        <f t="shared" si="39"/>
        <v>27.392470071905883</v>
      </c>
      <c r="H31" s="26">
        <f t="shared" si="39"/>
        <v>48.800000000000004</v>
      </c>
      <c r="I31" s="26">
        <f t="shared" si="39"/>
        <v>52.531718597791972</v>
      </c>
      <c r="J31" s="26">
        <f t="shared" ref="J31" si="40">AVERAGE(J26:J30)</f>
        <v>125.33171859779195</v>
      </c>
      <c r="K31" s="26"/>
      <c r="L31" s="16" t="s">
        <v>0</v>
      </c>
      <c r="M31" s="26">
        <v>0</v>
      </c>
      <c r="N31" s="26">
        <f t="shared" ref="N31:U31" si="41">AVERAGE(N26:N30)</f>
        <v>0.76825973771899958</v>
      </c>
      <c r="O31" s="26">
        <f t="shared" si="41"/>
        <v>2.6762738136513877</v>
      </c>
      <c r="P31" s="26">
        <f t="shared" si="41"/>
        <v>0.18928571428571428</v>
      </c>
      <c r="Q31" s="26">
        <f t="shared" si="41"/>
        <v>23.047792131569985</v>
      </c>
      <c r="R31" s="26">
        <f t="shared" si="41"/>
        <v>103.33600654111163</v>
      </c>
      <c r="S31" s="26">
        <f t="shared" si="41"/>
        <v>56.785714285714278</v>
      </c>
      <c r="T31" s="26">
        <f>AVERAGE(T26:T30)</f>
        <v>126.38379867268159</v>
      </c>
      <c r="U31" s="26">
        <f t="shared" si="41"/>
        <v>220.6695129583959</v>
      </c>
      <c r="V31" s="26"/>
      <c r="W31" s="16" t="s">
        <v>0</v>
      </c>
      <c r="X31" s="26">
        <v>0</v>
      </c>
      <c r="Y31" s="26">
        <f>AVERAGE(Y26:Y30)</f>
        <v>-6.8570879120879127</v>
      </c>
      <c r="Z31" s="26">
        <f t="shared" ref="Z31:AD31" si="42">AVERAGE(Z26:Z30)</f>
        <v>1.3740888888888887</v>
      </c>
      <c r="AA31" s="26">
        <f t="shared" si="42"/>
        <v>0.29749999999999999</v>
      </c>
      <c r="AB31" s="26">
        <f t="shared" si="42"/>
        <v>17.037362637362641</v>
      </c>
      <c r="AC31" s="26">
        <f t="shared" si="42"/>
        <v>47.19336263736264</v>
      </c>
      <c r="AD31" s="26">
        <f t="shared" si="42"/>
        <v>89.249999999999972</v>
      </c>
      <c r="AE31" s="26">
        <f>AVERAGE(AE26:AE30)</f>
        <v>64.230725274725273</v>
      </c>
      <c r="AF31" s="26">
        <f>AVERAGE(AF26:AF30)</f>
        <v>162.48072527472524</v>
      </c>
      <c r="AG31" s="26"/>
      <c r="AH31" s="16" t="s">
        <v>0</v>
      </c>
      <c r="AI31" s="26">
        <v>0</v>
      </c>
      <c r="AJ31" s="26">
        <f t="shared" ref="AJ31:AQ31" si="43">AVERAGE(AJ26:AJ30)</f>
        <v>7.1188801189659048E-2</v>
      </c>
      <c r="AK31" s="26">
        <f t="shared" si="43"/>
        <v>5.4401027568922311</v>
      </c>
      <c r="AL31" s="26">
        <f t="shared" si="43"/>
        <v>0.37064102564102563</v>
      </c>
      <c r="AM31" s="26">
        <f t="shared" si="43"/>
        <v>31.985664035689773</v>
      </c>
      <c r="AN31" s="26">
        <f t="shared" si="43"/>
        <v>165.33874674245669</v>
      </c>
      <c r="AO31" s="26">
        <f t="shared" si="43"/>
        <v>1743.2231347599768</v>
      </c>
      <c r="AP31" s="26">
        <f>AVERAGE(AP26:AP30)</f>
        <v>197.3244107781465</v>
      </c>
      <c r="AQ31" s="26">
        <f t="shared" si="43"/>
        <v>1940.5475455381234</v>
      </c>
    </row>
    <row r="32" spans="1:43" x14ac:dyDescent="0.15">
      <c r="A32" s="16" t="s">
        <v>1</v>
      </c>
      <c r="B32" s="27">
        <v>0</v>
      </c>
      <c r="C32" s="27">
        <f t="shared" ref="C32:I32" si="44">STDEV(C26:C30)</f>
        <v>0.56259236700871518</v>
      </c>
      <c r="D32" s="27">
        <f t="shared" si="44"/>
        <v>1.2635857215386053</v>
      </c>
      <c r="E32" s="27">
        <f t="shared" si="44"/>
        <v>0.42338261597067584</v>
      </c>
      <c r="F32" s="26">
        <f t="shared" si="44"/>
        <v>16.877771010261455</v>
      </c>
      <c r="G32" s="26">
        <f t="shared" si="44"/>
        <v>27.013701463039972</v>
      </c>
      <c r="H32" s="26">
        <f t="shared" si="44"/>
        <v>127.01478479120276</v>
      </c>
      <c r="I32" s="26">
        <f t="shared" si="44"/>
        <v>24.102546861824301</v>
      </c>
      <c r="J32" s="26">
        <f t="shared" ref="J32" si="45">STDEV(J26:J30)</f>
        <v>98.988920909949428</v>
      </c>
      <c r="K32" s="26"/>
      <c r="L32" s="16" t="s">
        <v>1</v>
      </c>
      <c r="M32" s="26">
        <v>0</v>
      </c>
      <c r="N32" s="26">
        <f t="shared" ref="N32:U32" si="46">STDEV(N26:N30)</f>
        <v>0.57440017234752438</v>
      </c>
      <c r="O32" s="26">
        <f t="shared" si="46"/>
        <v>1.7124060579173506</v>
      </c>
      <c r="P32" s="26">
        <f t="shared" si="46"/>
        <v>0.67410182117104722</v>
      </c>
      <c r="Q32" s="26">
        <f t="shared" si="46"/>
        <v>17.232005170425733</v>
      </c>
      <c r="R32" s="26">
        <f t="shared" si="46"/>
        <v>59.03795480371322</v>
      </c>
      <c r="S32" s="26">
        <f t="shared" si="46"/>
        <v>202.23054635131416</v>
      </c>
      <c r="T32" s="26">
        <f>STDEV(T26:T30)</f>
        <v>70.183638853545531</v>
      </c>
      <c r="U32" s="26">
        <f t="shared" si="46"/>
        <v>228.84361413075402</v>
      </c>
      <c r="V32" s="26"/>
      <c r="W32" s="16" t="s">
        <v>1</v>
      </c>
      <c r="X32" s="26">
        <v>0</v>
      </c>
      <c r="Y32" s="26">
        <f>STDEV(Y26:Y30)</f>
        <v>14.734537101995141</v>
      </c>
      <c r="Z32" s="26">
        <f t="shared" ref="Z32:AF32" si="47">STDEV(Z26:Z30)</f>
        <v>1.8154860288604961</v>
      </c>
      <c r="AA32" s="26">
        <f t="shared" si="47"/>
        <v>0.54345537995312909</v>
      </c>
      <c r="AB32" s="26">
        <f t="shared" si="47"/>
        <v>19.275799085454384</v>
      </c>
      <c r="AC32" s="26">
        <f t="shared" si="47"/>
        <v>57.60971644665613</v>
      </c>
      <c r="AD32" s="26">
        <f t="shared" si="47"/>
        <v>163.03661398593871</v>
      </c>
      <c r="AE32" s="26">
        <f>STDEV(AE26:AE30)</f>
        <v>75.032353281060409</v>
      </c>
      <c r="AF32" s="26">
        <f t="shared" si="47"/>
        <v>128.82115818892333</v>
      </c>
      <c r="AG32" s="26"/>
      <c r="AH32" s="16" t="s">
        <v>1</v>
      </c>
      <c r="AI32" s="26">
        <v>0</v>
      </c>
      <c r="AJ32" s="26">
        <f t="shared" ref="AJ32:AQ32" si="48">STDEV(AJ26:AJ30)</f>
        <v>3.0476438213169526</v>
      </c>
      <c r="AK32" s="26">
        <f t="shared" si="48"/>
        <v>3.9083585977129878</v>
      </c>
      <c r="AL32" s="26">
        <f t="shared" si="48"/>
        <v>0.18733660423769569</v>
      </c>
      <c r="AM32" s="26">
        <f t="shared" si="48"/>
        <v>38.952238662070584</v>
      </c>
      <c r="AN32" s="26">
        <f t="shared" si="48"/>
        <v>147.86801185814747</v>
      </c>
      <c r="AO32" s="26">
        <f t="shared" si="48"/>
        <v>1159.7345777396924</v>
      </c>
      <c r="AP32" s="26">
        <f>STDEV(AP26:AP30)</f>
        <v>169.17762521343789</v>
      </c>
      <c r="AQ32" s="26">
        <f t="shared" si="48"/>
        <v>1284.0623361749799</v>
      </c>
    </row>
    <row r="33" spans="1:43" x14ac:dyDescent="0.15">
      <c r="A33" s="16" t="s">
        <v>2</v>
      </c>
      <c r="B33" s="27">
        <v>0</v>
      </c>
      <c r="C33" s="27">
        <f t="shared" ref="C33:I33" si="49">C32/SQRT(5)</f>
        <v>0.25159895525079939</v>
      </c>
      <c r="D33" s="27">
        <f t="shared" si="49"/>
        <v>0.56509271375168824</v>
      </c>
      <c r="E33" s="27">
        <f t="shared" si="49"/>
        <v>0.18934246196042384</v>
      </c>
      <c r="F33" s="26">
        <f t="shared" si="49"/>
        <v>7.5479686575239819</v>
      </c>
      <c r="G33" s="26">
        <f t="shared" si="49"/>
        <v>12.080894559048579</v>
      </c>
      <c r="H33" s="26">
        <f t="shared" si="49"/>
        <v>56.802738588127156</v>
      </c>
      <c r="I33" s="26">
        <f t="shared" si="49"/>
        <v>10.778986642782673</v>
      </c>
      <c r="J33" s="26">
        <f t="shared" ref="J33" si="50">J32/SQRT(5)</f>
        <v>44.26919123479945</v>
      </c>
      <c r="K33" s="26"/>
      <c r="L33" s="16" t="s">
        <v>2</v>
      </c>
      <c r="M33" s="26">
        <v>0</v>
      </c>
      <c r="N33" s="26">
        <f t="shared" ref="N33:U33" si="51">N32/SQRT(5)</f>
        <v>0.25687956633133191</v>
      </c>
      <c r="O33" s="26">
        <f t="shared" si="51"/>
        <v>0.76581127011712757</v>
      </c>
      <c r="P33" s="26">
        <f t="shared" si="51"/>
        <v>0.3014674991789737</v>
      </c>
      <c r="Q33" s="26">
        <f t="shared" si="51"/>
        <v>7.7063869899399569</v>
      </c>
      <c r="R33" s="26">
        <f t="shared" si="51"/>
        <v>26.402576038732601</v>
      </c>
      <c r="S33" s="26">
        <f t="shared" si="51"/>
        <v>90.4402497536921</v>
      </c>
      <c r="T33" s="26">
        <f>T32/SQRT(5)</f>
        <v>31.387077476964642</v>
      </c>
      <c r="U33" s="26">
        <f t="shared" si="51"/>
        <v>102.34197548261949</v>
      </c>
      <c r="V33" s="26"/>
      <c r="W33" s="16" t="s">
        <v>2</v>
      </c>
      <c r="X33" s="26">
        <f t="shared" ref="X33:AF33" si="52">X32/SQRT(5)</f>
        <v>0</v>
      </c>
      <c r="Y33" s="26">
        <f t="shared" si="52"/>
        <v>6.5894853154107773</v>
      </c>
      <c r="Z33" s="26">
        <f t="shared" si="52"/>
        <v>0.8119100345466429</v>
      </c>
      <c r="AA33" s="26">
        <f t="shared" si="52"/>
        <v>0.2430406344626346</v>
      </c>
      <c r="AB33" s="26">
        <f t="shared" si="52"/>
        <v>8.6203994151408558</v>
      </c>
      <c r="AC33" s="26">
        <f t="shared" si="52"/>
        <v>25.763848427842149</v>
      </c>
      <c r="AD33" s="26">
        <f t="shared" si="52"/>
        <v>72.912190338790381</v>
      </c>
      <c r="AE33" s="26">
        <f>AE32/SQRT(5)</f>
        <v>33.555488489646088</v>
      </c>
      <c r="AF33" s="26">
        <f t="shared" si="52"/>
        <v>57.61057333013725</v>
      </c>
      <c r="AG33" s="26"/>
      <c r="AH33" s="16" t="s">
        <v>2</v>
      </c>
      <c r="AI33" s="26">
        <v>0</v>
      </c>
      <c r="AJ33" s="26">
        <f t="shared" ref="AJ33:AQ33" si="53">AJ32/SQRT(5)</f>
        <v>1.3629477511343857</v>
      </c>
      <c r="AK33" s="26">
        <f t="shared" si="53"/>
        <v>1.747871100986399</v>
      </c>
      <c r="AL33" s="26">
        <f t="shared" si="53"/>
        <v>8.3779476349892537E-2</v>
      </c>
      <c r="AM33" s="26">
        <f t="shared" si="53"/>
        <v>17.419970704837056</v>
      </c>
      <c r="AN33" s="26">
        <f t="shared" si="53"/>
        <v>66.128585242512543</v>
      </c>
      <c r="AO33" s="26">
        <f t="shared" si="53"/>
        <v>518.64907033659335</v>
      </c>
      <c r="AP33" s="26">
        <f>AP32/SQRT(5)</f>
        <v>75.658534049845898</v>
      </c>
      <c r="AQ33" s="26">
        <f t="shared" si="53"/>
        <v>574.25013420688845</v>
      </c>
    </row>
    <row r="34" spans="1:43" x14ac:dyDescent="0.15">
      <c r="K34" s="26"/>
      <c r="U34" s="26"/>
      <c r="AF34" s="26"/>
      <c r="AQ34" s="26"/>
    </row>
    <row r="35" spans="1:43" x14ac:dyDescent="0.15">
      <c r="K35" s="26"/>
      <c r="U35" s="26"/>
      <c r="AF35" s="26"/>
      <c r="AQ35" s="26"/>
    </row>
    <row r="36" spans="1:43" x14ac:dyDescent="0.15">
      <c r="H36" s="26"/>
      <c r="Q36" s="26"/>
      <c r="AB36" s="26"/>
      <c r="AM36" s="26"/>
    </row>
    <row r="37" spans="1:43" x14ac:dyDescent="0.15">
      <c r="A37" s="8" t="s">
        <v>98</v>
      </c>
    </row>
    <row r="38" spans="1:43" x14ac:dyDescent="0.15">
      <c r="A38" s="5"/>
      <c r="B38" s="5">
        <v>0</v>
      </c>
      <c r="C38" s="5">
        <v>1</v>
      </c>
      <c r="D38" s="5">
        <v>2</v>
      </c>
      <c r="E38" s="5">
        <v>12</v>
      </c>
      <c r="L38" s="8" t="s">
        <v>40</v>
      </c>
      <c r="M38" s="35" t="s">
        <v>39</v>
      </c>
      <c r="N38" s="35" t="s">
        <v>38</v>
      </c>
      <c r="O38" s="35" t="s">
        <v>37</v>
      </c>
      <c r="P38" s="35" t="s">
        <v>36</v>
      </c>
      <c r="S38" s="8" t="s">
        <v>59</v>
      </c>
      <c r="T38" s="35" t="s">
        <v>3</v>
      </c>
      <c r="U38" s="35" t="s">
        <v>4</v>
      </c>
      <c r="V38" s="35" t="s">
        <v>5</v>
      </c>
      <c r="W38" s="35" t="s">
        <v>6</v>
      </c>
    </row>
    <row r="39" spans="1:43" x14ac:dyDescent="0.15">
      <c r="A39" s="5" t="s">
        <v>44</v>
      </c>
      <c r="B39" s="10">
        <v>0</v>
      </c>
      <c r="C39" s="10">
        <f>C31</f>
        <v>0.78953050641842515</v>
      </c>
      <c r="D39" s="10">
        <f>D31</f>
        <v>0.12355182931177086</v>
      </c>
      <c r="E39" s="10">
        <f>E31</f>
        <v>0.16266666666666668</v>
      </c>
      <c r="M39" s="10">
        <f>I31</f>
        <v>52.531718597791972</v>
      </c>
      <c r="N39" s="10">
        <f>T31</f>
        <v>126.38379867268159</v>
      </c>
      <c r="O39" s="27">
        <f>AE31</f>
        <v>64.230725274725273</v>
      </c>
      <c r="P39" s="10">
        <f>AP31</f>
        <v>197.3244107781465</v>
      </c>
      <c r="T39" s="10">
        <f>J31</f>
        <v>125.33171859779195</v>
      </c>
      <c r="U39" s="10">
        <f>U31</f>
        <v>220.6695129583959</v>
      </c>
      <c r="V39" s="27">
        <f>AF31</f>
        <v>162.48072527472524</v>
      </c>
      <c r="W39" s="10">
        <f>AQ31</f>
        <v>1940.5475455381234</v>
      </c>
    </row>
    <row r="40" spans="1:43" x14ac:dyDescent="0.15">
      <c r="A40" s="5" t="s">
        <v>45</v>
      </c>
      <c r="B40" s="10">
        <v>0</v>
      </c>
      <c r="C40" s="10">
        <f>N31</f>
        <v>0.76825973771899958</v>
      </c>
      <c r="D40" s="10">
        <f>O31</f>
        <v>2.6762738136513877</v>
      </c>
      <c r="E40" s="10">
        <f>P31</f>
        <v>0.18928571428571428</v>
      </c>
      <c r="M40" s="10">
        <f>I33</f>
        <v>10.778986642782673</v>
      </c>
      <c r="N40" s="10">
        <f>T33</f>
        <v>31.387077476964642</v>
      </c>
      <c r="O40" s="10">
        <f>AE33</f>
        <v>33.555488489646088</v>
      </c>
      <c r="P40" s="10">
        <f>AP33</f>
        <v>75.658534049845898</v>
      </c>
      <c r="T40" s="10">
        <f>J33</f>
        <v>44.26919123479945</v>
      </c>
      <c r="U40" s="10">
        <f>U33</f>
        <v>102.34197548261949</v>
      </c>
      <c r="V40" s="10">
        <f>AF33</f>
        <v>57.61057333013725</v>
      </c>
      <c r="W40" s="10">
        <f>AQ33</f>
        <v>574.25013420688845</v>
      </c>
    </row>
    <row r="41" spans="1:43" x14ac:dyDescent="0.15">
      <c r="A41" s="5" t="s">
        <v>15</v>
      </c>
      <c r="B41" s="10">
        <v>0</v>
      </c>
      <c r="C41" s="10">
        <v>-0.34635989010988999</v>
      </c>
      <c r="D41" s="10">
        <v>1.3740888888889</v>
      </c>
      <c r="E41" s="10">
        <v>0.29749999999999999</v>
      </c>
    </row>
    <row r="42" spans="1:43" x14ac:dyDescent="0.15">
      <c r="A42" s="5" t="s">
        <v>17</v>
      </c>
      <c r="B42" s="10">
        <v>0</v>
      </c>
      <c r="C42" s="10">
        <v>7.1188801189659007E-2</v>
      </c>
      <c r="D42" s="10">
        <v>5.4401027568922302</v>
      </c>
      <c r="E42" s="10">
        <v>0.37064102564102602</v>
      </c>
    </row>
    <row r="44" spans="1:43" x14ac:dyDescent="0.15">
      <c r="A44" s="34" t="s">
        <v>34</v>
      </c>
      <c r="B44" s="5">
        <v>0</v>
      </c>
      <c r="C44" s="5">
        <v>1</v>
      </c>
      <c r="D44" s="5">
        <v>2</v>
      </c>
      <c r="E44" s="5">
        <v>12</v>
      </c>
    </row>
    <row r="45" spans="1:43" x14ac:dyDescent="0.15">
      <c r="A45" s="5" t="s">
        <v>35</v>
      </c>
      <c r="B45" s="10">
        <v>0</v>
      </c>
      <c r="C45" s="10">
        <v>0.25159895525079901</v>
      </c>
      <c r="D45" s="10">
        <v>0.56509271375168801</v>
      </c>
      <c r="E45" s="10">
        <v>0.18934246196042401</v>
      </c>
    </row>
    <row r="46" spans="1:43" x14ac:dyDescent="0.15">
      <c r="A46" s="5" t="s">
        <v>14</v>
      </c>
      <c r="B46" s="10">
        <v>0</v>
      </c>
      <c r="C46" s="10">
        <v>0.25687956633133202</v>
      </c>
      <c r="D46" s="10">
        <v>0.76581127011712802</v>
      </c>
      <c r="E46" s="10">
        <v>0.3014674991789737</v>
      </c>
    </row>
    <row r="47" spans="1:43" x14ac:dyDescent="0.15">
      <c r="A47" s="5" t="s">
        <v>24</v>
      </c>
      <c r="B47" s="10">
        <v>0</v>
      </c>
      <c r="C47" s="10">
        <v>1.17288098051729</v>
      </c>
      <c r="D47" s="10">
        <v>0.81191003454642996</v>
      </c>
      <c r="E47" s="10">
        <v>0.24304063446263499</v>
      </c>
    </row>
    <row r="48" spans="1:43" x14ac:dyDescent="0.15">
      <c r="A48" s="5" t="s">
        <v>33</v>
      </c>
      <c r="B48" s="10">
        <v>0</v>
      </c>
      <c r="C48" s="10">
        <v>1.3629477511343857</v>
      </c>
      <c r="D48" s="10">
        <v>1.747871100986399</v>
      </c>
      <c r="E48" s="10">
        <v>8.3779476349892537E-2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alcohol</vt:lpstr>
      <vt:lpstr>blood glucose</vt:lpstr>
      <vt:lpstr>insulin</vt:lpstr>
      <vt:lpstr>GI ratio</vt:lpstr>
      <vt:lpstr>insulinogenic index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</dc:creator>
  <cp:lastModifiedBy>木戸　めぐみ</cp:lastModifiedBy>
  <cp:lastPrinted>2015-12-22T03:59:05Z</cp:lastPrinted>
  <dcterms:created xsi:type="dcterms:W3CDTF">2015-01-06T20:42:58Z</dcterms:created>
  <dcterms:modified xsi:type="dcterms:W3CDTF">2015-12-22T05:56:27Z</dcterms:modified>
</cp:coreProperties>
</file>