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Summary" sheetId="10" r:id="rId1"/>
    <sheet name="STARD" sheetId="1" r:id="rId2"/>
    <sheet name="STROBE" sheetId="2" r:id="rId3"/>
    <sheet name="PRISMA" sheetId="3" r:id="rId4"/>
    <sheet name="STREGA" sheetId="4" r:id="rId5"/>
    <sheet name="CONSORT" sheetId="5" r:id="rId6"/>
    <sheet name="REFLECT" sheetId="6" r:id="rId7"/>
    <sheet name="GRIPS" sheetId="7" r:id="rId8"/>
    <sheet name="CARE" sheetId="8" r:id="rId9"/>
    <sheet name="CHEERS" sheetId="9" r:id="rId10"/>
  </sheets>
  <calcPr calcId="145621"/>
</workbook>
</file>

<file path=xl/calcChain.xml><?xml version="1.0" encoding="utf-8"?>
<calcChain xmlns="http://schemas.openxmlformats.org/spreadsheetml/2006/main">
  <c r="P8" i="10" l="1"/>
  <c r="O8" i="10"/>
  <c r="P4" i="10"/>
  <c r="O4" i="10"/>
  <c r="N2" i="10" l="1"/>
  <c r="M2" i="10"/>
  <c r="L2" i="10"/>
  <c r="J2" i="10" l="1"/>
  <c r="F2" i="10" l="1"/>
  <c r="E2" i="10"/>
  <c r="D2" i="10"/>
  <c r="C2" i="10"/>
  <c r="J3" i="10" l="1"/>
  <c r="I3" i="10"/>
  <c r="H3" i="10"/>
  <c r="G3" i="10"/>
  <c r="F3" i="10"/>
  <c r="E3" i="10"/>
  <c r="D3" i="10"/>
  <c r="C3" i="10"/>
  <c r="B3" i="10"/>
  <c r="J11" i="10" l="1"/>
  <c r="J10" i="10"/>
  <c r="J9" i="10"/>
  <c r="J7" i="10"/>
  <c r="J6" i="10"/>
  <c r="J5" i="10"/>
  <c r="I11" i="10"/>
  <c r="I10" i="10"/>
  <c r="I9" i="10"/>
  <c r="I7" i="10"/>
  <c r="I6" i="10"/>
  <c r="I5" i="10"/>
  <c r="H11" i="10"/>
  <c r="H10" i="10"/>
  <c r="H9" i="10"/>
  <c r="H7" i="10"/>
  <c r="H6" i="10"/>
  <c r="H5" i="10"/>
  <c r="G11" i="10"/>
  <c r="G10" i="10"/>
  <c r="G9" i="10"/>
  <c r="G7" i="10"/>
  <c r="G6" i="10"/>
  <c r="G5" i="10"/>
  <c r="F11" i="10"/>
  <c r="F10" i="10"/>
  <c r="F9" i="10"/>
  <c r="F8" i="10"/>
  <c r="F7" i="10"/>
  <c r="F6" i="10"/>
  <c r="F5" i="10"/>
  <c r="E11" i="10"/>
  <c r="E10" i="10"/>
  <c r="E9" i="10"/>
  <c r="E7" i="10"/>
  <c r="E6" i="10"/>
  <c r="E5" i="10"/>
  <c r="D11" i="10"/>
  <c r="D10" i="10"/>
  <c r="D9" i="10"/>
  <c r="D7" i="10"/>
  <c r="D6" i="10"/>
  <c r="D5" i="10"/>
  <c r="C11" i="10"/>
  <c r="C10" i="10"/>
  <c r="C9" i="10"/>
  <c r="C7" i="10"/>
  <c r="C6" i="10"/>
  <c r="C5" i="10"/>
  <c r="B11" i="10"/>
  <c r="B10" i="10"/>
  <c r="B9" i="10"/>
  <c r="B5" i="10"/>
  <c r="B6" i="10"/>
  <c r="B7" i="10"/>
  <c r="J8" i="10"/>
  <c r="I8" i="10"/>
  <c r="H8" i="10"/>
  <c r="G8" i="10"/>
  <c r="D8" i="10"/>
  <c r="E8" i="10"/>
  <c r="C8" i="10"/>
  <c r="B8" i="10"/>
  <c r="J4" i="10"/>
  <c r="J13" i="10" s="1"/>
  <c r="I4" i="10"/>
  <c r="I13" i="10" s="1"/>
  <c r="H4" i="10"/>
  <c r="H13" i="10" s="1"/>
  <c r="G4" i="10"/>
  <c r="F4" i="10"/>
  <c r="E4" i="10"/>
  <c r="D4" i="10"/>
  <c r="C4" i="10"/>
  <c r="C13" i="10" s="1"/>
  <c r="B4" i="10"/>
  <c r="B13" i="10" l="1"/>
  <c r="D13" i="10"/>
  <c r="F13" i="10"/>
  <c r="G13" i="10"/>
  <c r="E13" i="10"/>
  <c r="L4" i="10"/>
  <c r="N4" i="10"/>
  <c r="N8" i="10"/>
  <c r="M4" i="10"/>
  <c r="L8" i="10"/>
  <c r="M8" i="10"/>
  <c r="F2" i="8" l="1"/>
  <c r="G2" i="8"/>
  <c r="F3" i="8"/>
  <c r="G3" i="8"/>
  <c r="F4" i="8"/>
  <c r="G4" i="8"/>
  <c r="E4" i="8"/>
  <c r="E3" i="8"/>
  <c r="E2" i="8"/>
  <c r="F2" i="7"/>
  <c r="G2" i="7"/>
  <c r="F3" i="7"/>
  <c r="G3" i="7"/>
  <c r="F4" i="7"/>
  <c r="G4" i="7"/>
  <c r="F5" i="7"/>
  <c r="G5" i="7"/>
  <c r="F6" i="7"/>
  <c r="G6" i="7"/>
  <c r="E6" i="7"/>
  <c r="E5" i="7"/>
  <c r="E4" i="7"/>
  <c r="E3" i="7"/>
  <c r="E2" i="7"/>
  <c r="E3" i="6"/>
  <c r="F3" i="6"/>
  <c r="G3" i="6"/>
  <c r="E4" i="6"/>
  <c r="F4" i="6"/>
  <c r="G4" i="6"/>
  <c r="F2" i="6"/>
  <c r="G2" i="6"/>
  <c r="E2" i="6"/>
  <c r="F2" i="5"/>
  <c r="G2" i="5"/>
  <c r="F3" i="5"/>
  <c r="G3" i="5"/>
  <c r="F4" i="5"/>
  <c r="G4" i="5"/>
  <c r="F5" i="5"/>
  <c r="G5" i="5"/>
  <c r="F6" i="5"/>
  <c r="G6" i="5"/>
  <c r="F7" i="5"/>
  <c r="G7" i="5"/>
  <c r="E7" i="5"/>
  <c r="E6" i="5"/>
  <c r="E5" i="5"/>
  <c r="E3" i="5"/>
  <c r="E4" i="5"/>
  <c r="E2" i="5"/>
  <c r="F5" i="4"/>
  <c r="G5" i="4"/>
  <c r="E5" i="4"/>
  <c r="E3" i="4"/>
  <c r="F3" i="4"/>
  <c r="G3" i="4"/>
  <c r="E4" i="4"/>
  <c r="F4" i="4"/>
  <c r="G4" i="4"/>
  <c r="F2" i="4"/>
  <c r="G2" i="4"/>
  <c r="E2" i="4"/>
  <c r="F2" i="3"/>
  <c r="G2" i="3"/>
  <c r="F3" i="3"/>
  <c r="G3" i="3"/>
  <c r="F4" i="3"/>
  <c r="G4" i="3"/>
  <c r="F5" i="3"/>
  <c r="G5" i="3"/>
  <c r="E5" i="3"/>
  <c r="E4" i="3"/>
  <c r="E3" i="3"/>
  <c r="E2" i="3"/>
  <c r="F2" i="2"/>
  <c r="G2" i="2"/>
  <c r="F3" i="2"/>
  <c r="G3" i="2"/>
  <c r="F4" i="2"/>
  <c r="G4" i="2"/>
  <c r="F5" i="2"/>
  <c r="G5" i="2"/>
  <c r="F6" i="2"/>
  <c r="G6" i="2"/>
  <c r="F7" i="2"/>
  <c r="G7" i="2"/>
  <c r="E7" i="2"/>
  <c r="E6" i="2"/>
  <c r="E5" i="2"/>
  <c r="E4" i="2"/>
  <c r="E3" i="2"/>
  <c r="E2" i="2"/>
  <c r="F3" i="1"/>
  <c r="G3" i="1"/>
  <c r="F4" i="1"/>
  <c r="G4" i="1"/>
  <c r="E4" i="1"/>
  <c r="E3" i="1"/>
  <c r="F2" i="1"/>
  <c r="G2" i="1"/>
  <c r="E2" i="1"/>
  <c r="E3" i="9"/>
  <c r="F3" i="9"/>
  <c r="G3" i="9"/>
  <c r="E4" i="9"/>
  <c r="F4" i="9"/>
  <c r="G4" i="9"/>
  <c r="E5" i="9"/>
  <c r="F5" i="9"/>
  <c r="G5" i="9"/>
  <c r="E6" i="9"/>
  <c r="F6" i="9"/>
  <c r="G6" i="9"/>
  <c r="E7" i="9"/>
  <c r="F7" i="9"/>
  <c r="G7" i="9"/>
  <c r="E8" i="9"/>
  <c r="F8" i="9"/>
  <c r="G8" i="9"/>
  <c r="E9" i="9"/>
  <c r="F9" i="9"/>
  <c r="G9" i="9"/>
  <c r="F2" i="9"/>
  <c r="G2" i="9"/>
  <c r="E2" i="9"/>
</calcChain>
</file>

<file path=xl/sharedStrings.xml><?xml version="1.0" encoding="utf-8"?>
<sst xmlns="http://schemas.openxmlformats.org/spreadsheetml/2006/main" count="358" uniqueCount="54">
  <si>
    <t>IF</t>
  </si>
  <si>
    <t>Citations</t>
  </si>
  <si>
    <t>Downloads</t>
  </si>
  <si>
    <t>lg Citations</t>
  </si>
  <si>
    <t>lg IF</t>
  </si>
  <si>
    <t>lg Downloads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</si>
  <si>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</si>
  <si>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</si>
  <si>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</si>
  <si>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</si>
  <si>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</si>
  <si>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</si>
  <si>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</si>
  <si>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</si>
  <si>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</si>
  <si>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</si>
  <si>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</si>
  <si>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</si>
  <si>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</si>
  <si>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</si>
  <si>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</si>
  <si>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</si>
  <si>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</si>
  <si>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</si>
  <si>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</si>
  <si>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</si>
  <si>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</si>
  <si>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</si>
  <si>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</si>
  <si>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</si>
  <si>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</si>
  <si>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</si>
  <si>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Residuals</t>
  </si>
  <si>
    <t>Predicted lg Citations</t>
  </si>
  <si>
    <t>STARD</t>
  </si>
  <si>
    <t>STROBE</t>
  </si>
  <si>
    <t>PRISMA</t>
  </si>
  <si>
    <t>STREGA</t>
  </si>
  <si>
    <t>CONSORT</t>
  </si>
  <si>
    <t>REFLECT</t>
  </si>
  <si>
    <t>GRIPS</t>
  </si>
  <si>
    <t>CARE</t>
  </si>
  <si>
    <t>CHEERS</t>
  </si>
  <si>
    <t>IF coefficient</t>
  </si>
  <si>
    <t>Lower 95%CI</t>
  </si>
  <si>
    <t>Upper 95%CI</t>
  </si>
  <si>
    <t>Downloads coefficient</t>
  </si>
  <si>
    <t>p value</t>
  </si>
  <si>
    <r>
      <t>R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</si>
  <si>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Median</t>
  </si>
  <si>
    <t>Min</t>
  </si>
  <si>
    <t>Max</t>
  </si>
  <si>
    <t>Upper 95%CI]</t>
  </si>
  <si>
    <t>IF &gt; Downloads?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</si>
</sst>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eneva"/>
    </font>
    <font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0" fillId="0" borderId="3" xfId="0" applyBorder="1"/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0" fillId="0" borderId="5" xfId="0" applyBorder="1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4" xfId="0" applyBorder="1"/>
    <xf numFmtId="0" fontId="0" fillId="0" borderId="0" xfId="0" applyFill="1" applyBorder="1" applyAlignment="1"/>
    <xf numFmtId="0" fontId="0" fillId="0" borderId="8" xfId="0" applyFill="1" applyBorder="1" applyAlignment="1"/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Continuous"/>
    </xf>
    <xf numFmtId="0" fontId="1" fillId="2" borderId="11" xfId="0" applyFont="1" applyFill="1" applyBorder="1"/>
    <xf numFmtId="0" fontId="1" fillId="2" borderId="10" xfId="0" applyFont="1" applyFill="1" applyBorder="1"/>
    <xf numFmtId="0" fontId="1" fillId="2" borderId="12" xfId="0" applyFont="1" applyFill="1" applyBorder="1"/>
    <xf numFmtId="0" fontId="0" fillId="2" borderId="12" xfId="0" applyFill="1" applyBorder="1"/>
    <xf numFmtId="0" fontId="0" fillId="2" borderId="12" xfId="0" applyFont="1" applyFill="1" applyBorder="1"/>
    <xf numFmtId="0" fontId="0" fillId="2" borderId="13" xfId="0" applyFill="1" applyBorder="1"/>
    <xf numFmtId="0" fontId="1" fillId="2" borderId="14" xfId="0" applyFont="1" applyFill="1" applyBorder="1"/>
    <xf numFmtId="0" fontId="5" fillId="0" borderId="3" xfId="0" applyFont="1" applyBorder="1"/>
    <xf numFmtId="0" fontId="5" fillId="0" borderId="5" xfId="0" applyFont="1" applyBorder="1"/>
    <xf numFmtId="0" fontId="1" fillId="2" borderId="6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7" xfId="0" applyFont="1" applyFill="1" applyBorder="1"/>
    <xf numFmtId="0" fontId="5" fillId="0" borderId="4" xfId="0" applyFont="1" applyBorder="1"/>
    <xf numFmtId="0" fontId="5" fillId="0" borderId="18" xfId="0" applyFont="1" applyBorder="1"/>
    <xf numFmtId="9" fontId="0" fillId="0" borderId="2" xfId="0" applyNumberFormat="1" applyFont="1" applyBorder="1"/>
    <xf numFmtId="9" fontId="0" fillId="0" borderId="4" xfId="0" applyNumberFormat="1" applyFont="1" applyBorder="1"/>
    <xf numFmtId="9" fontId="0" fillId="0" borderId="0" xfId="0" applyNumberFormat="1"/>
    <xf numFmtId="9" fontId="0" fillId="0" borderId="4" xfId="0" applyNumberFormat="1" applyBorder="1"/>
    <xf numFmtId="9" fontId="0" fillId="0" borderId="18" xfId="0" applyNumberFormat="1" applyBorder="1"/>
    <xf numFmtId="0" fontId="0" fillId="2" borderId="14" xfId="0" applyFont="1" applyFill="1" applyBorder="1"/>
    <xf numFmtId="0" fontId="0" fillId="0" borderId="2" xfId="0" applyNumberFormat="1" applyFont="1" applyBorder="1"/>
    <xf numFmtId="0" fontId="0" fillId="0" borderId="4" xfId="0" applyNumberFormat="1" applyFont="1" applyBorder="1"/>
    <xf numFmtId="0" fontId="0" fillId="3" borderId="4" xfId="0" applyNumberFormat="1" applyFont="1" applyFill="1" applyBorder="1"/>
    <xf numFmtId="0" fontId="0" fillId="0" borderId="0" xfId="0" applyFill="1"/>
    <xf numFmtId="164" fontId="0" fillId="0" borderId="3" xfId="0" applyNumberFormat="1" applyFont="1" applyBorder="1"/>
    <xf numFmtId="164" fontId="0" fillId="0" borderId="5" xfId="0" applyNumberFormat="1" applyFont="1" applyBorder="1"/>
    <xf numFmtId="164" fontId="5" fillId="0" borderId="3" xfId="0" applyNumberFormat="1" applyFont="1" applyBorder="1"/>
    <xf numFmtId="164" fontId="5" fillId="0" borderId="5" xfId="0" applyNumberFormat="1" applyFont="1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4" xfId="0" applyNumberFormat="1" applyBorder="1"/>
    <xf numFmtId="164" fontId="0" fillId="0" borderId="18" xfId="0" applyNumberFormat="1" applyBorder="1"/>
    <xf numFmtId="164" fontId="5" fillId="0" borderId="4" xfId="0" applyNumberFormat="1" applyFont="1" applyBorder="1"/>
    <xf numFmtId="164" fontId="5" fillId="0" borderId="18" xfId="0" applyNumberFormat="1" applyFont="1" applyBorder="1"/>
    <xf numFmtId="0" fontId="0" fillId="0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lg IF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lg Citations</c:v>
          </c:tx>
          <c:spPr>
            <a:ln w="28575">
              <a:noFill/>
            </a:ln>
          </c:spPr>
          <c:xVal>
            <c:numRef>
              <c:f>STARD!$F$2:$F$4</c:f>
              <c:numCache>
                <c:formatCode>General</c:formatCode>
                <c:ptCount val="3"/>
                <c:pt idx="0">
                  <c:v>1.0521165505499981</c:v>
                </c:pt>
                <c:pt idx="1">
                  <c:v>0.31333984388430747</c:v>
                </c:pt>
                <c:pt idx="2">
                  <c:v>0.21853550521652784</c:v>
                </c:pt>
              </c:numCache>
            </c:numRef>
          </c:xVal>
          <c:yVal>
            <c:numRef>
              <c:f>STARD!$E$2:$E$4</c:f>
              <c:numCache>
                <c:formatCode>General</c:formatCode>
                <c:ptCount val="3"/>
                <c:pt idx="0">
                  <c:v>2.8926510338773004</c:v>
                </c:pt>
                <c:pt idx="1">
                  <c:v>1.3979400086720377</c:v>
                </c:pt>
                <c:pt idx="2">
                  <c:v>1.8512583487190752</c:v>
                </c:pt>
              </c:numCache>
            </c:numRef>
          </c:yVal>
          <c:smooth val="0"/>
        </c:ser>
        <c:ser>
          <c:idx val="1"/>
          <c:order val="1"/>
          <c:tx>
            <c:v>Predicted lg Citations</c:v>
          </c:tx>
          <c:spPr>
            <a:ln w="28575">
              <a:noFill/>
            </a:ln>
          </c:spPr>
          <c:xVal>
            <c:numRef>
              <c:f>STARD!$F$2:$F$4</c:f>
              <c:numCache>
                <c:formatCode>General</c:formatCode>
                <c:ptCount val="3"/>
                <c:pt idx="0">
                  <c:v>1.0521165505499981</c:v>
                </c:pt>
                <c:pt idx="1">
                  <c:v>0.31333984388430747</c:v>
                </c:pt>
                <c:pt idx="2">
                  <c:v>0.21853550521652784</c:v>
                </c:pt>
              </c:numCache>
            </c:numRef>
          </c:xVal>
          <c:yVal>
            <c:numRef>
              <c:f>STARD!$B$43:$B$45</c:f>
              <c:numCache>
                <c:formatCode>General</c:formatCode>
                <c:ptCount val="3"/>
                <c:pt idx="0">
                  <c:v>2.8926510338773004</c:v>
                </c:pt>
                <c:pt idx="1">
                  <c:v>1.3979400086720379</c:v>
                </c:pt>
                <c:pt idx="2">
                  <c:v>1.8512583487190755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047872"/>
        <c:axId val="120287616"/>
      </c:scatterChart>
      <c:valAx>
        <c:axId val="120047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lg IF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0287616"/>
        <c:crosses val="autoZero"/>
        <c:crossBetween val="midCat"/>
      </c:valAx>
      <c:valAx>
        <c:axId val="1202876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lg Citations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00478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lg Downloads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lg Citations</c:v>
          </c:tx>
          <c:spPr>
            <a:ln w="28575">
              <a:noFill/>
            </a:ln>
          </c:spPr>
          <c:xVal>
            <c:numRef>
              <c:f>CONSORT!$G$2:$G$7</c:f>
              <c:numCache>
                <c:formatCode>General</c:formatCode>
                <c:ptCount val="6"/>
                <c:pt idx="0">
                  <c:v>3.8309092995464433</c:v>
                </c:pt>
                <c:pt idx="1">
                  <c:v>4.1148444131450237</c:v>
                </c:pt>
                <c:pt idx="2">
                  <c:v>3.6546577546495245</c:v>
                </c:pt>
                <c:pt idx="3">
                  <c:v>3.8189513116401725</c:v>
                </c:pt>
                <c:pt idx="4">
                  <c:v>3.8165726960261033</c:v>
                </c:pt>
                <c:pt idx="5">
                  <c:v>3.4119562379304016</c:v>
                </c:pt>
              </c:numCache>
            </c:numRef>
          </c:xVal>
          <c:yVal>
            <c:numRef>
              <c:f>CONSORT!$E$2:$E$7</c:f>
              <c:numCache>
                <c:formatCode>General</c:formatCode>
                <c:ptCount val="6"/>
                <c:pt idx="0">
                  <c:v>2.2430380486862944</c:v>
                </c:pt>
                <c:pt idx="1">
                  <c:v>2.5263392773898441</c:v>
                </c:pt>
                <c:pt idx="2">
                  <c:v>2.2121876044039577</c:v>
                </c:pt>
                <c:pt idx="3">
                  <c:v>2.2041199826559246</c:v>
                </c:pt>
                <c:pt idx="4">
                  <c:v>0.95424250943932487</c:v>
                </c:pt>
                <c:pt idx="5">
                  <c:v>2.0334237554869499</c:v>
                </c:pt>
              </c:numCache>
            </c:numRef>
          </c:yVal>
          <c:smooth val="0"/>
        </c:ser>
        <c:ser>
          <c:idx val="1"/>
          <c:order val="1"/>
          <c:tx>
            <c:v>Predicted lg Citations</c:v>
          </c:tx>
          <c:spPr>
            <a:ln w="28575">
              <a:noFill/>
            </a:ln>
          </c:spPr>
          <c:xVal>
            <c:numRef>
              <c:f>CONSORT!$G$2:$G$7</c:f>
              <c:numCache>
                <c:formatCode>General</c:formatCode>
                <c:ptCount val="6"/>
                <c:pt idx="0">
                  <c:v>3.8309092995464433</c:v>
                </c:pt>
                <c:pt idx="1">
                  <c:v>4.1148444131450237</c:v>
                </c:pt>
                <c:pt idx="2">
                  <c:v>3.6546577546495245</c:v>
                </c:pt>
                <c:pt idx="3">
                  <c:v>3.8189513116401725</c:v>
                </c:pt>
                <c:pt idx="4">
                  <c:v>3.8165726960261033</c:v>
                </c:pt>
                <c:pt idx="5">
                  <c:v>3.4119562379304016</c:v>
                </c:pt>
              </c:numCache>
            </c:numRef>
          </c:xVal>
          <c:yVal>
            <c:numRef>
              <c:f>CONSORT!$B$40:$B$45</c:f>
              <c:numCache>
                <c:formatCode>General</c:formatCode>
                <c:ptCount val="6"/>
                <c:pt idx="0">
                  <c:v>2.6390910221559647</c:v>
                </c:pt>
                <c:pt idx="1">
                  <c:v>2.1918344067370743</c:v>
                </c:pt>
                <c:pt idx="2">
                  <c:v>2.1882173665058966</c:v>
                </c:pt>
                <c:pt idx="3">
                  <c:v>1.8648163282738579</c:v>
                </c:pt>
                <c:pt idx="4">
                  <c:v>1.4809250923931576</c:v>
                </c:pt>
                <c:pt idx="5">
                  <c:v>1.8084669619963467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877248"/>
        <c:axId val="121879168"/>
      </c:scatterChart>
      <c:valAx>
        <c:axId val="121877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lg Downloads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1879168"/>
        <c:crosses val="autoZero"/>
        <c:crossBetween val="midCat"/>
      </c:valAx>
      <c:valAx>
        <c:axId val="121879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lg Citations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18772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lg IF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lg Citations</c:v>
          </c:tx>
          <c:spPr>
            <a:ln w="28575">
              <a:noFill/>
            </a:ln>
          </c:spPr>
          <c:xVal>
            <c:numRef>
              <c:f>REFLECT!$F$2:$F$4</c:f>
              <c:numCache>
                <c:formatCode>General</c:formatCode>
                <c:ptCount val="3"/>
                <c:pt idx="0">
                  <c:v>0.34820747668562602</c:v>
                </c:pt>
                <c:pt idx="1">
                  <c:v>0.31712273771453819</c:v>
                </c:pt>
                <c:pt idx="2">
                  <c:v>0.33122478102073244</c:v>
                </c:pt>
              </c:numCache>
            </c:numRef>
          </c:xVal>
          <c:yVal>
            <c:numRef>
              <c:f>REFLECT!$E$2:$E$4</c:f>
              <c:numCache>
                <c:formatCode>General</c:formatCode>
                <c:ptCount val="3"/>
                <c:pt idx="0">
                  <c:v>1.4771212547196624</c:v>
                </c:pt>
                <c:pt idx="1">
                  <c:v>1.255272505103306</c:v>
                </c:pt>
                <c:pt idx="2">
                  <c:v>1.0791812460476249</c:v>
                </c:pt>
              </c:numCache>
            </c:numRef>
          </c:yVal>
          <c:smooth val="0"/>
        </c:ser>
        <c:ser>
          <c:idx val="1"/>
          <c:order val="1"/>
          <c:tx>
            <c:v>Predicted lg Citations</c:v>
          </c:tx>
          <c:spPr>
            <a:ln w="28575">
              <a:noFill/>
            </a:ln>
          </c:spPr>
          <c:xVal>
            <c:numRef>
              <c:f>REFLECT!$F$2:$F$4</c:f>
              <c:numCache>
                <c:formatCode>General</c:formatCode>
                <c:ptCount val="3"/>
                <c:pt idx="0">
                  <c:v>0.34820747668562602</c:v>
                </c:pt>
                <c:pt idx="1">
                  <c:v>0.31712273771453819</c:v>
                </c:pt>
                <c:pt idx="2">
                  <c:v>0.33122478102073244</c:v>
                </c:pt>
              </c:numCache>
            </c:numRef>
          </c:xVal>
          <c:yVal>
            <c:numRef>
              <c:f>REFLECT!$B$33:$B$35</c:f>
              <c:numCache>
                <c:formatCode>General</c:formatCode>
                <c:ptCount val="3"/>
                <c:pt idx="0">
                  <c:v>1.4771212547196617</c:v>
                </c:pt>
                <c:pt idx="1">
                  <c:v>1.2552725051033056</c:v>
                </c:pt>
                <c:pt idx="2">
                  <c:v>1.0791812460476238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938304"/>
        <c:axId val="121940224"/>
      </c:scatterChart>
      <c:valAx>
        <c:axId val="121938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lg IF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1940224"/>
        <c:crosses val="autoZero"/>
        <c:crossBetween val="midCat"/>
      </c:valAx>
      <c:valAx>
        <c:axId val="1219402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lg Citations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19383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lg Downloads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lg Citations</c:v>
          </c:tx>
          <c:spPr>
            <a:ln w="28575">
              <a:noFill/>
            </a:ln>
          </c:spPr>
          <c:xVal>
            <c:numRef>
              <c:f>REFLECT!$G$2:$G$4</c:f>
              <c:numCache>
                <c:formatCode>General</c:formatCode>
                <c:ptCount val="3"/>
                <c:pt idx="0">
                  <c:v>3.182414652434554</c:v>
                </c:pt>
                <c:pt idx="1">
                  <c:v>3.5307118379816571</c:v>
                </c:pt>
                <c:pt idx="2">
                  <c:v>2.932473764677153</c:v>
                </c:pt>
              </c:numCache>
            </c:numRef>
          </c:xVal>
          <c:yVal>
            <c:numRef>
              <c:f>REFLECT!$E$2:$E$4</c:f>
              <c:numCache>
                <c:formatCode>General</c:formatCode>
                <c:ptCount val="3"/>
                <c:pt idx="0">
                  <c:v>1.4771212547196624</c:v>
                </c:pt>
                <c:pt idx="1">
                  <c:v>1.255272505103306</c:v>
                </c:pt>
                <c:pt idx="2">
                  <c:v>1.0791812460476249</c:v>
                </c:pt>
              </c:numCache>
            </c:numRef>
          </c:yVal>
          <c:smooth val="0"/>
        </c:ser>
        <c:ser>
          <c:idx val="1"/>
          <c:order val="1"/>
          <c:tx>
            <c:v>Predicted lg Citations</c:v>
          </c:tx>
          <c:spPr>
            <a:ln w="28575">
              <a:noFill/>
            </a:ln>
          </c:spPr>
          <c:xVal>
            <c:numRef>
              <c:f>REFLECT!$G$2:$G$4</c:f>
              <c:numCache>
                <c:formatCode>General</c:formatCode>
                <c:ptCount val="3"/>
                <c:pt idx="0">
                  <c:v>3.182414652434554</c:v>
                </c:pt>
                <c:pt idx="1">
                  <c:v>3.5307118379816571</c:v>
                </c:pt>
                <c:pt idx="2">
                  <c:v>2.932473764677153</c:v>
                </c:pt>
              </c:numCache>
            </c:numRef>
          </c:xVal>
          <c:yVal>
            <c:numRef>
              <c:f>REFLECT!$B$33:$B$35</c:f>
              <c:numCache>
                <c:formatCode>General</c:formatCode>
                <c:ptCount val="3"/>
                <c:pt idx="0">
                  <c:v>1.4771212547196617</c:v>
                </c:pt>
                <c:pt idx="1">
                  <c:v>1.2552725051033056</c:v>
                </c:pt>
                <c:pt idx="2">
                  <c:v>1.0791812460476238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961472"/>
        <c:axId val="123634816"/>
      </c:scatterChart>
      <c:valAx>
        <c:axId val="121961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lg Downloads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3634816"/>
        <c:crosses val="autoZero"/>
        <c:crossBetween val="midCat"/>
      </c:valAx>
      <c:valAx>
        <c:axId val="1236348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lg Citations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19614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lg IF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lg Citations</c:v>
          </c:tx>
          <c:spPr>
            <a:ln w="28575">
              <a:noFill/>
            </a:ln>
          </c:spPr>
          <c:xVal>
            <c:numRef>
              <c:f>GRIPS!$F$2:$F$6</c:f>
              <c:numCache>
                <c:formatCode>General</c:formatCode>
                <c:ptCount val="5"/>
                <c:pt idx="0">
                  <c:v>1.1885066338181143</c:v>
                </c:pt>
                <c:pt idx="1">
                  <c:v>0.46627432178929207</c:v>
                </c:pt>
                <c:pt idx="2">
                  <c:v>0.69156770043805704</c:v>
                </c:pt>
                <c:pt idx="3">
                  <c:v>0.68137693319981352</c:v>
                </c:pt>
                <c:pt idx="4">
                  <c:v>0.63843933517954898</c:v>
                </c:pt>
              </c:numCache>
            </c:numRef>
          </c:xVal>
          <c:yVal>
            <c:numRef>
              <c:f>GRIPS!$E$2:$E$6</c:f>
              <c:numCache>
                <c:formatCode>General</c:formatCode>
                <c:ptCount val="5"/>
                <c:pt idx="0">
                  <c:v>1.3979400086720377</c:v>
                </c:pt>
                <c:pt idx="1">
                  <c:v>1.2041199826559248</c:v>
                </c:pt>
                <c:pt idx="2">
                  <c:v>0.95424250943932487</c:v>
                </c:pt>
                <c:pt idx="3">
                  <c:v>0.6020599913279624</c:v>
                </c:pt>
                <c:pt idx="4">
                  <c:v>0.3010299956639812</c:v>
                </c:pt>
              </c:numCache>
            </c:numRef>
          </c:yVal>
          <c:smooth val="0"/>
        </c:ser>
        <c:ser>
          <c:idx val="1"/>
          <c:order val="1"/>
          <c:tx>
            <c:v>Predicted lg Citations</c:v>
          </c:tx>
          <c:spPr>
            <a:ln w="28575">
              <a:noFill/>
            </a:ln>
          </c:spPr>
          <c:xVal>
            <c:numRef>
              <c:f>GRIPS!$F$2:$F$6</c:f>
              <c:numCache>
                <c:formatCode>General</c:formatCode>
                <c:ptCount val="5"/>
                <c:pt idx="0">
                  <c:v>1.1885066338181143</c:v>
                </c:pt>
                <c:pt idx="1">
                  <c:v>0.46627432178929207</c:v>
                </c:pt>
                <c:pt idx="2">
                  <c:v>0.69156770043805704</c:v>
                </c:pt>
                <c:pt idx="3">
                  <c:v>0.68137693319981352</c:v>
                </c:pt>
                <c:pt idx="4">
                  <c:v>0.63843933517954898</c:v>
                </c:pt>
              </c:numCache>
            </c:numRef>
          </c:xVal>
          <c:yVal>
            <c:numRef>
              <c:f>GRIPS!$B$39:$B$43</c:f>
              <c:numCache>
                <c:formatCode>General</c:formatCode>
                <c:ptCount val="5"/>
                <c:pt idx="0">
                  <c:v>1.2186484314363735</c:v>
                </c:pt>
                <c:pt idx="1">
                  <c:v>0.67899926552093159</c:v>
                </c:pt>
                <c:pt idx="2">
                  <c:v>0.89710851600472619</c:v>
                </c:pt>
                <c:pt idx="3">
                  <c:v>0.86407869875968824</c:v>
                </c:pt>
                <c:pt idx="4">
                  <c:v>0.80055757603751099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697792"/>
        <c:axId val="123704064"/>
      </c:scatterChart>
      <c:valAx>
        <c:axId val="123697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lg IF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3704064"/>
        <c:crosses val="autoZero"/>
        <c:crossBetween val="midCat"/>
      </c:valAx>
      <c:valAx>
        <c:axId val="1237040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lg Citations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36977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lg Downloads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lg Citations</c:v>
          </c:tx>
          <c:spPr>
            <a:ln w="28575">
              <a:noFill/>
            </a:ln>
          </c:spPr>
          <c:xVal>
            <c:numRef>
              <c:f>GRIPS!$G$2:$G$6</c:f>
              <c:numCache>
                <c:formatCode>General</c:formatCode>
                <c:ptCount val="5"/>
                <c:pt idx="0">
                  <c:v>3.1241780554746752</c:v>
                </c:pt>
                <c:pt idx="1">
                  <c:v>3.1303337684950061</c:v>
                </c:pt>
                <c:pt idx="2">
                  <c:v>2.2013971243204513</c:v>
                </c:pt>
                <c:pt idx="3">
                  <c:v>2.6748611407378116</c:v>
                </c:pt>
                <c:pt idx="4">
                  <c:v>3.2607866686549762</c:v>
                </c:pt>
              </c:numCache>
            </c:numRef>
          </c:xVal>
          <c:yVal>
            <c:numRef>
              <c:f>GRIPS!$E$2:$E$6</c:f>
              <c:numCache>
                <c:formatCode>General</c:formatCode>
                <c:ptCount val="5"/>
                <c:pt idx="0">
                  <c:v>1.3979400086720377</c:v>
                </c:pt>
                <c:pt idx="1">
                  <c:v>1.2041199826559248</c:v>
                </c:pt>
                <c:pt idx="2">
                  <c:v>0.95424250943932487</c:v>
                </c:pt>
                <c:pt idx="3">
                  <c:v>0.6020599913279624</c:v>
                </c:pt>
                <c:pt idx="4">
                  <c:v>0.3010299956639812</c:v>
                </c:pt>
              </c:numCache>
            </c:numRef>
          </c:yVal>
          <c:smooth val="0"/>
        </c:ser>
        <c:ser>
          <c:idx val="1"/>
          <c:order val="1"/>
          <c:tx>
            <c:v>Predicted lg Citations</c:v>
          </c:tx>
          <c:spPr>
            <a:ln w="28575">
              <a:noFill/>
            </a:ln>
          </c:spPr>
          <c:xVal>
            <c:numRef>
              <c:f>GRIPS!$G$2:$G$6</c:f>
              <c:numCache>
                <c:formatCode>General</c:formatCode>
                <c:ptCount val="5"/>
                <c:pt idx="0">
                  <c:v>3.1241780554746752</c:v>
                </c:pt>
                <c:pt idx="1">
                  <c:v>3.1303337684950061</c:v>
                </c:pt>
                <c:pt idx="2">
                  <c:v>2.2013971243204513</c:v>
                </c:pt>
                <c:pt idx="3">
                  <c:v>2.6748611407378116</c:v>
                </c:pt>
                <c:pt idx="4">
                  <c:v>3.2607866686549762</c:v>
                </c:pt>
              </c:numCache>
            </c:numRef>
          </c:xVal>
          <c:yVal>
            <c:numRef>
              <c:f>GRIPS!$B$39:$B$43</c:f>
              <c:numCache>
                <c:formatCode>General</c:formatCode>
                <c:ptCount val="5"/>
                <c:pt idx="0">
                  <c:v>1.2186484314363735</c:v>
                </c:pt>
                <c:pt idx="1">
                  <c:v>0.67899926552093159</c:v>
                </c:pt>
                <c:pt idx="2">
                  <c:v>0.89710851600472619</c:v>
                </c:pt>
                <c:pt idx="3">
                  <c:v>0.86407869875968824</c:v>
                </c:pt>
                <c:pt idx="4">
                  <c:v>0.80055757603751099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848000"/>
        <c:axId val="124866560"/>
      </c:scatterChart>
      <c:valAx>
        <c:axId val="124848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lg Downloads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4866560"/>
        <c:crosses val="autoZero"/>
        <c:crossBetween val="midCat"/>
      </c:valAx>
      <c:valAx>
        <c:axId val="124866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lg Citations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484800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lg IF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lg Citations</c:v>
          </c:tx>
          <c:spPr>
            <a:ln w="28575">
              <a:noFill/>
            </a:ln>
          </c:spPr>
          <c:xVal>
            <c:numRef>
              <c:f>CARE!$F$2:$F$4</c:f>
              <c:numCache>
                <c:formatCode>General</c:formatCode>
                <c:ptCount val="3"/>
                <c:pt idx="0">
                  <c:v>0.66039109840246712</c:v>
                </c:pt>
                <c:pt idx="1">
                  <c:v>0.73279569828932911</c:v>
                </c:pt>
                <c:pt idx="2">
                  <c:v>0.48614699680657264</c:v>
                </c:pt>
              </c:numCache>
            </c:numRef>
          </c:xVal>
          <c:yVal>
            <c:numRef>
              <c:f>CARE!$E$2:$E$4</c:f>
              <c:numCache>
                <c:formatCode>General</c:formatCode>
                <c:ptCount val="3"/>
                <c:pt idx="0">
                  <c:v>0.77815125038364363</c:v>
                </c:pt>
                <c:pt idx="1">
                  <c:v>1.3010299956639813</c:v>
                </c:pt>
                <c:pt idx="2">
                  <c:v>0.47712125471966244</c:v>
                </c:pt>
              </c:numCache>
            </c:numRef>
          </c:yVal>
          <c:smooth val="0"/>
        </c:ser>
        <c:ser>
          <c:idx val="1"/>
          <c:order val="1"/>
          <c:tx>
            <c:v>Predicted lg Citations</c:v>
          </c:tx>
          <c:spPr>
            <a:ln w="28575">
              <a:noFill/>
            </a:ln>
          </c:spPr>
          <c:xVal>
            <c:numRef>
              <c:f>CARE!$F$2:$F$4</c:f>
              <c:numCache>
                <c:formatCode>General</c:formatCode>
                <c:ptCount val="3"/>
                <c:pt idx="0">
                  <c:v>0.66039109840246712</c:v>
                </c:pt>
                <c:pt idx="1">
                  <c:v>0.73279569828932911</c:v>
                </c:pt>
                <c:pt idx="2">
                  <c:v>0.48614699680657264</c:v>
                </c:pt>
              </c:numCache>
            </c:numRef>
          </c:xVal>
          <c:yVal>
            <c:numRef>
              <c:f>CARE!$B$35:$B$37</c:f>
              <c:numCache>
                <c:formatCode>General</c:formatCode>
                <c:ptCount val="3"/>
                <c:pt idx="0">
                  <c:v>0.77815125038364341</c:v>
                </c:pt>
                <c:pt idx="1">
                  <c:v>1.3010299956639808</c:v>
                </c:pt>
                <c:pt idx="2">
                  <c:v>0.4771212547196626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896768"/>
        <c:axId val="124898688"/>
      </c:scatterChart>
      <c:valAx>
        <c:axId val="124896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lg IF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4898688"/>
        <c:crosses val="autoZero"/>
        <c:crossBetween val="midCat"/>
      </c:valAx>
      <c:valAx>
        <c:axId val="1248986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lg Citations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48967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lg Downloads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lg Citations</c:v>
          </c:tx>
          <c:spPr>
            <a:ln w="28575">
              <a:noFill/>
            </a:ln>
          </c:spPr>
          <c:xVal>
            <c:numRef>
              <c:f>CARE!$G$2:$G$4</c:f>
              <c:numCache>
                <c:formatCode>General</c:formatCode>
                <c:ptCount val="3"/>
                <c:pt idx="0">
                  <c:v>3.2902572693945182</c:v>
                </c:pt>
                <c:pt idx="1">
                  <c:v>3.1225435240687545</c:v>
                </c:pt>
                <c:pt idx="2">
                  <c:v>2.5786392099680722</c:v>
                </c:pt>
              </c:numCache>
            </c:numRef>
          </c:xVal>
          <c:yVal>
            <c:numRef>
              <c:f>CARE!$E$2:$E$4</c:f>
              <c:numCache>
                <c:formatCode>General</c:formatCode>
                <c:ptCount val="3"/>
                <c:pt idx="0">
                  <c:v>0.77815125038364363</c:v>
                </c:pt>
                <c:pt idx="1">
                  <c:v>1.3010299956639813</c:v>
                </c:pt>
                <c:pt idx="2">
                  <c:v>0.47712125471966244</c:v>
                </c:pt>
              </c:numCache>
            </c:numRef>
          </c:yVal>
          <c:smooth val="0"/>
        </c:ser>
        <c:ser>
          <c:idx val="1"/>
          <c:order val="1"/>
          <c:tx>
            <c:v>Predicted lg Citations</c:v>
          </c:tx>
          <c:spPr>
            <a:ln w="28575">
              <a:noFill/>
            </a:ln>
          </c:spPr>
          <c:xVal>
            <c:numRef>
              <c:f>CARE!$G$2:$G$4</c:f>
              <c:numCache>
                <c:formatCode>General</c:formatCode>
                <c:ptCount val="3"/>
                <c:pt idx="0">
                  <c:v>3.2902572693945182</c:v>
                </c:pt>
                <c:pt idx="1">
                  <c:v>3.1225435240687545</c:v>
                </c:pt>
                <c:pt idx="2">
                  <c:v>2.5786392099680722</c:v>
                </c:pt>
              </c:numCache>
            </c:numRef>
          </c:xVal>
          <c:yVal>
            <c:numRef>
              <c:f>CARE!$B$35:$B$37</c:f>
              <c:numCache>
                <c:formatCode>General</c:formatCode>
                <c:ptCount val="3"/>
                <c:pt idx="0">
                  <c:v>0.77815125038364341</c:v>
                </c:pt>
                <c:pt idx="1">
                  <c:v>1.3010299956639808</c:v>
                </c:pt>
                <c:pt idx="2">
                  <c:v>0.4771212547196626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932864"/>
        <c:axId val="124934784"/>
      </c:scatterChart>
      <c:valAx>
        <c:axId val="124932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lg Downloads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4934784"/>
        <c:crosses val="autoZero"/>
        <c:crossBetween val="midCat"/>
      </c:valAx>
      <c:valAx>
        <c:axId val="124934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lg Citations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493286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lg IF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lg Citations</c:v>
          </c:tx>
          <c:spPr>
            <a:ln w="28575">
              <a:noFill/>
            </a:ln>
          </c:spPr>
          <c:xVal>
            <c:numRef>
              <c:f>CHEERS!$F$2:$F$9</c:f>
              <c:numCache>
                <c:formatCode>General</c:formatCode>
                <c:ptCount val="8"/>
                <c:pt idx="0">
                  <c:v>1.2252187942826971</c:v>
                </c:pt>
                <c:pt idx="1">
                  <c:v>0.84382431158894866</c:v>
                </c:pt>
                <c:pt idx="2">
                  <c:v>0.58103894877216722</c:v>
                </c:pt>
                <c:pt idx="3">
                  <c:v>0.49129164068759229</c:v>
                </c:pt>
                <c:pt idx="4">
                  <c:v>0.40500466505036936</c:v>
                </c:pt>
                <c:pt idx="5">
                  <c:v>0.38165648258578694</c:v>
                </c:pt>
                <c:pt idx="6">
                  <c:v>0.30189771719520808</c:v>
                </c:pt>
                <c:pt idx="7">
                  <c:v>0.19131125759099329</c:v>
                </c:pt>
              </c:numCache>
            </c:numRef>
          </c:xVal>
          <c:yVal>
            <c:numRef>
              <c:f>CHEERS!$E$2:$E$9</c:f>
              <c:numCache>
                <c:formatCode>General</c:formatCode>
                <c:ptCount val="8"/>
                <c:pt idx="0">
                  <c:v>1.6232492903979006</c:v>
                </c:pt>
                <c:pt idx="1">
                  <c:v>1.2041199826559248</c:v>
                </c:pt>
                <c:pt idx="2">
                  <c:v>0.69897000433601886</c:v>
                </c:pt>
                <c:pt idx="3">
                  <c:v>1.255272505103306</c:v>
                </c:pt>
                <c:pt idx="4">
                  <c:v>1.2041199826559248</c:v>
                </c:pt>
                <c:pt idx="5">
                  <c:v>0.6020599913279624</c:v>
                </c:pt>
                <c:pt idx="6">
                  <c:v>0.90308998699194354</c:v>
                </c:pt>
                <c:pt idx="7">
                  <c:v>1.0791812460476249</c:v>
                </c:pt>
              </c:numCache>
            </c:numRef>
          </c:yVal>
          <c:smooth val="0"/>
        </c:ser>
        <c:ser>
          <c:idx val="1"/>
          <c:order val="1"/>
          <c:tx>
            <c:v>Predicted lg Citations</c:v>
          </c:tx>
          <c:spPr>
            <a:ln w="28575">
              <a:noFill/>
            </a:ln>
          </c:spPr>
          <c:xVal>
            <c:numRef>
              <c:f>CHEERS!$F$2:$F$9</c:f>
              <c:numCache>
                <c:formatCode>General</c:formatCode>
                <c:ptCount val="8"/>
                <c:pt idx="0">
                  <c:v>1.2252187942826971</c:v>
                </c:pt>
                <c:pt idx="1">
                  <c:v>0.84382431158894866</c:v>
                </c:pt>
                <c:pt idx="2">
                  <c:v>0.58103894877216722</c:v>
                </c:pt>
                <c:pt idx="3">
                  <c:v>0.49129164068759229</c:v>
                </c:pt>
                <c:pt idx="4">
                  <c:v>0.40500466505036936</c:v>
                </c:pt>
                <c:pt idx="5">
                  <c:v>0.38165648258578694</c:v>
                </c:pt>
                <c:pt idx="6">
                  <c:v>0.30189771719520808</c:v>
                </c:pt>
                <c:pt idx="7">
                  <c:v>0.19131125759099329</c:v>
                </c:pt>
              </c:numCache>
            </c:numRef>
          </c:xVal>
          <c:yVal>
            <c:numRef>
              <c:f>CHEERS!$B$38:$B$45</c:f>
              <c:numCache>
                <c:formatCode>General</c:formatCode>
                <c:ptCount val="8"/>
                <c:pt idx="0">
                  <c:v>1.416042293267441</c:v>
                </c:pt>
                <c:pt idx="1">
                  <c:v>1.3901103669814496</c:v>
                </c:pt>
                <c:pt idx="2">
                  <c:v>1.0609923485062678</c:v>
                </c:pt>
                <c:pt idx="3">
                  <c:v>1.0093754989654422</c:v>
                </c:pt>
                <c:pt idx="4">
                  <c:v>1.0953453569667861</c:v>
                </c:pt>
                <c:pt idx="5">
                  <c:v>0.84496011008746053</c:v>
                </c:pt>
                <c:pt idx="6">
                  <c:v>0.926197795246675</c:v>
                </c:pt>
                <c:pt idx="7">
                  <c:v>0.82703921949508297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018496"/>
        <c:axId val="125020416"/>
      </c:scatterChart>
      <c:valAx>
        <c:axId val="125018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lg IF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5020416"/>
        <c:crosses val="autoZero"/>
        <c:crossBetween val="midCat"/>
      </c:valAx>
      <c:valAx>
        <c:axId val="125020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lg Citations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50184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lg Downloads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lg Citations</c:v>
          </c:tx>
          <c:spPr>
            <a:ln w="28575">
              <a:noFill/>
            </a:ln>
          </c:spPr>
          <c:xVal>
            <c:numRef>
              <c:f>CHEERS!$G$2:$G$9</c:f>
              <c:numCache>
                <c:formatCode>General</c:formatCode>
                <c:ptCount val="8"/>
                <c:pt idx="0">
                  <c:v>3.4102709642521845</c:v>
                </c:pt>
                <c:pt idx="1">
                  <c:v>3.7846885995014214</c:v>
                </c:pt>
                <c:pt idx="2">
                  <c:v>2.9781805169374138</c:v>
                </c:pt>
                <c:pt idx="3">
                  <c:v>2.9106244048892012</c:v>
                </c:pt>
                <c:pt idx="4">
                  <c:v>3.30941722577814</c:v>
                </c:pt>
                <c:pt idx="5">
                  <c:v>2.4814426285023048</c:v>
                </c:pt>
                <c:pt idx="6">
                  <c:v>2.8561244442423002</c:v>
                </c:pt>
                <c:pt idx="7">
                  <c:v>2.651278013998144</c:v>
                </c:pt>
              </c:numCache>
            </c:numRef>
          </c:xVal>
          <c:yVal>
            <c:numRef>
              <c:f>CHEERS!$E$2:$E$9</c:f>
              <c:numCache>
                <c:formatCode>General</c:formatCode>
                <c:ptCount val="8"/>
                <c:pt idx="0">
                  <c:v>1.6232492903979006</c:v>
                </c:pt>
                <c:pt idx="1">
                  <c:v>1.2041199826559248</c:v>
                </c:pt>
                <c:pt idx="2">
                  <c:v>0.69897000433601886</c:v>
                </c:pt>
                <c:pt idx="3">
                  <c:v>1.255272505103306</c:v>
                </c:pt>
                <c:pt idx="4">
                  <c:v>1.2041199826559248</c:v>
                </c:pt>
                <c:pt idx="5">
                  <c:v>0.6020599913279624</c:v>
                </c:pt>
                <c:pt idx="6">
                  <c:v>0.90308998699194354</c:v>
                </c:pt>
                <c:pt idx="7">
                  <c:v>1.0791812460476249</c:v>
                </c:pt>
              </c:numCache>
            </c:numRef>
          </c:yVal>
          <c:smooth val="0"/>
        </c:ser>
        <c:ser>
          <c:idx val="1"/>
          <c:order val="1"/>
          <c:tx>
            <c:v>Predicted lg Citations</c:v>
          </c:tx>
          <c:spPr>
            <a:ln w="28575">
              <a:noFill/>
            </a:ln>
          </c:spPr>
          <c:xVal>
            <c:numRef>
              <c:f>CHEERS!$G$2:$G$9</c:f>
              <c:numCache>
                <c:formatCode>General</c:formatCode>
                <c:ptCount val="8"/>
                <c:pt idx="0">
                  <c:v>3.4102709642521845</c:v>
                </c:pt>
                <c:pt idx="1">
                  <c:v>3.7846885995014214</c:v>
                </c:pt>
                <c:pt idx="2">
                  <c:v>2.9781805169374138</c:v>
                </c:pt>
                <c:pt idx="3">
                  <c:v>2.9106244048892012</c:v>
                </c:pt>
                <c:pt idx="4">
                  <c:v>3.30941722577814</c:v>
                </c:pt>
                <c:pt idx="5">
                  <c:v>2.4814426285023048</c:v>
                </c:pt>
                <c:pt idx="6">
                  <c:v>2.8561244442423002</c:v>
                </c:pt>
                <c:pt idx="7">
                  <c:v>2.651278013998144</c:v>
                </c:pt>
              </c:numCache>
            </c:numRef>
          </c:xVal>
          <c:yVal>
            <c:numRef>
              <c:f>CHEERS!$B$38:$B$45</c:f>
              <c:numCache>
                <c:formatCode>General</c:formatCode>
                <c:ptCount val="8"/>
                <c:pt idx="0">
                  <c:v>1.416042293267441</c:v>
                </c:pt>
                <c:pt idx="1">
                  <c:v>1.3901103669814496</c:v>
                </c:pt>
                <c:pt idx="2">
                  <c:v>1.0609923485062678</c:v>
                </c:pt>
                <c:pt idx="3">
                  <c:v>1.0093754989654422</c:v>
                </c:pt>
                <c:pt idx="4">
                  <c:v>1.0953453569667861</c:v>
                </c:pt>
                <c:pt idx="5">
                  <c:v>0.84496011008746053</c:v>
                </c:pt>
                <c:pt idx="6">
                  <c:v>0.926197795246675</c:v>
                </c:pt>
                <c:pt idx="7">
                  <c:v>0.82703921949508297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282560"/>
        <c:axId val="127284736"/>
      </c:scatterChart>
      <c:valAx>
        <c:axId val="127282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lg Downloads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7284736"/>
        <c:crosses val="autoZero"/>
        <c:crossBetween val="midCat"/>
      </c:valAx>
      <c:valAx>
        <c:axId val="1272847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lg Citations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72825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lg Downloads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lg Citations</c:v>
          </c:tx>
          <c:spPr>
            <a:ln w="28575">
              <a:noFill/>
            </a:ln>
          </c:spPr>
          <c:xVal>
            <c:numRef>
              <c:f>STARD!$G$2:$G$4</c:f>
              <c:numCache>
                <c:formatCode>General</c:formatCode>
                <c:ptCount val="3"/>
                <c:pt idx="0">
                  <c:v>4.0864666112715824</c:v>
                </c:pt>
                <c:pt idx="1">
                  <c:v>2.7888751157754168</c:v>
                </c:pt>
                <c:pt idx="2">
                  <c:v>3.0993352776859577</c:v>
                </c:pt>
              </c:numCache>
            </c:numRef>
          </c:xVal>
          <c:yVal>
            <c:numRef>
              <c:f>STARD!$E$2:$E$4</c:f>
              <c:numCache>
                <c:formatCode>General</c:formatCode>
                <c:ptCount val="3"/>
                <c:pt idx="0">
                  <c:v>2.8926510338773004</c:v>
                </c:pt>
                <c:pt idx="1">
                  <c:v>1.3979400086720377</c:v>
                </c:pt>
                <c:pt idx="2">
                  <c:v>1.8512583487190752</c:v>
                </c:pt>
              </c:numCache>
            </c:numRef>
          </c:yVal>
          <c:smooth val="0"/>
        </c:ser>
        <c:ser>
          <c:idx val="1"/>
          <c:order val="1"/>
          <c:tx>
            <c:v>Predicted lg Citations</c:v>
          </c:tx>
          <c:spPr>
            <a:ln w="28575">
              <a:noFill/>
            </a:ln>
          </c:spPr>
          <c:xVal>
            <c:numRef>
              <c:f>STARD!$G$2:$G$4</c:f>
              <c:numCache>
                <c:formatCode>General</c:formatCode>
                <c:ptCount val="3"/>
                <c:pt idx="0">
                  <c:v>4.0864666112715824</c:v>
                </c:pt>
                <c:pt idx="1">
                  <c:v>2.7888751157754168</c:v>
                </c:pt>
                <c:pt idx="2">
                  <c:v>3.0993352776859577</c:v>
                </c:pt>
              </c:numCache>
            </c:numRef>
          </c:xVal>
          <c:yVal>
            <c:numRef>
              <c:f>STARD!$B$43:$B$45</c:f>
              <c:numCache>
                <c:formatCode>General</c:formatCode>
                <c:ptCount val="3"/>
                <c:pt idx="0">
                  <c:v>2.8926510338773004</c:v>
                </c:pt>
                <c:pt idx="1">
                  <c:v>1.3979400086720379</c:v>
                </c:pt>
                <c:pt idx="2">
                  <c:v>1.8512583487190755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866304"/>
        <c:axId val="120868224"/>
      </c:scatterChart>
      <c:valAx>
        <c:axId val="120866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lg Downloads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0868224"/>
        <c:crosses val="autoZero"/>
        <c:crossBetween val="midCat"/>
      </c:valAx>
      <c:valAx>
        <c:axId val="1208682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lg Citations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08663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lg IF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lg Citations</c:v>
          </c:tx>
          <c:spPr>
            <a:ln w="28575">
              <a:noFill/>
            </a:ln>
          </c:spPr>
          <c:xVal>
            <c:numRef>
              <c:f>STROBE!$F$2:$F$7</c:f>
              <c:numCache>
                <c:formatCode>General</c:formatCode>
                <c:ptCount val="6"/>
                <c:pt idx="0">
                  <c:v>1.5256342694753444</c:v>
                </c:pt>
                <c:pt idx="1">
                  <c:v>1.1324358057083097</c:v>
                </c:pt>
                <c:pt idx="2">
                  <c:v>1.1422329917947138</c:v>
                </c:pt>
                <c:pt idx="3">
                  <c:v>0.48458452928284285</c:v>
                </c:pt>
                <c:pt idx="4">
                  <c:v>-0.15428198203334137</c:v>
                </c:pt>
                <c:pt idx="5">
                  <c:v>4.7274867384179561E-2</c:v>
                </c:pt>
              </c:numCache>
            </c:numRef>
          </c:xVal>
          <c:yVal>
            <c:numRef>
              <c:f>STROBE!$E$2:$E$7</c:f>
              <c:numCache>
                <c:formatCode>General</c:formatCode>
                <c:ptCount val="6"/>
                <c:pt idx="0">
                  <c:v>2.9849771264154934</c:v>
                </c:pt>
                <c:pt idx="1">
                  <c:v>2.655138434811382</c:v>
                </c:pt>
                <c:pt idx="2">
                  <c:v>2.5693739096150461</c:v>
                </c:pt>
                <c:pt idx="3">
                  <c:v>2.0899051114393981</c:v>
                </c:pt>
                <c:pt idx="4">
                  <c:v>1.4471580313422192</c:v>
                </c:pt>
                <c:pt idx="5">
                  <c:v>1.4313637641589874</c:v>
                </c:pt>
              </c:numCache>
            </c:numRef>
          </c:yVal>
          <c:smooth val="0"/>
        </c:ser>
        <c:ser>
          <c:idx val="1"/>
          <c:order val="1"/>
          <c:tx>
            <c:v>Predicted lg Citations</c:v>
          </c:tx>
          <c:spPr>
            <a:ln w="28575">
              <a:noFill/>
            </a:ln>
          </c:spPr>
          <c:xVal>
            <c:numRef>
              <c:f>STROBE!$F$2:$F$7</c:f>
              <c:numCache>
                <c:formatCode>General</c:formatCode>
                <c:ptCount val="6"/>
                <c:pt idx="0">
                  <c:v>1.5256342694753444</c:v>
                </c:pt>
                <c:pt idx="1">
                  <c:v>1.1324358057083097</c:v>
                </c:pt>
                <c:pt idx="2">
                  <c:v>1.1422329917947138</c:v>
                </c:pt>
                <c:pt idx="3">
                  <c:v>0.48458452928284285</c:v>
                </c:pt>
                <c:pt idx="4">
                  <c:v>-0.15428198203334137</c:v>
                </c:pt>
                <c:pt idx="5">
                  <c:v>4.7274867384179561E-2</c:v>
                </c:pt>
              </c:numCache>
            </c:numRef>
          </c:xVal>
          <c:yVal>
            <c:numRef>
              <c:f>STROBE!$B$37:$B$42</c:f>
              <c:numCache>
                <c:formatCode>General</c:formatCode>
                <c:ptCount val="6"/>
                <c:pt idx="0">
                  <c:v>2.9638856458817502</c:v>
                </c:pt>
                <c:pt idx="1">
                  <c:v>2.637857739305506</c:v>
                </c:pt>
                <c:pt idx="2">
                  <c:v>2.6297963123777546</c:v>
                </c:pt>
                <c:pt idx="3">
                  <c:v>2.0586388275014169</c:v>
                </c:pt>
                <c:pt idx="4">
                  <c:v>1.4598285431602713</c:v>
                </c:pt>
                <c:pt idx="5">
                  <c:v>1.4279093095558286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935552"/>
        <c:axId val="120937472"/>
      </c:scatterChart>
      <c:valAx>
        <c:axId val="12093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lg IF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0937472"/>
        <c:crosses val="autoZero"/>
        <c:crossBetween val="midCat"/>
      </c:valAx>
      <c:valAx>
        <c:axId val="120937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lg Citations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09355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lg Downloads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lg Citations</c:v>
          </c:tx>
          <c:spPr>
            <a:ln w="28575">
              <a:noFill/>
            </a:ln>
          </c:spPr>
          <c:xVal>
            <c:numRef>
              <c:f>STROBE!$G$2:$G$7</c:f>
              <c:numCache>
                <c:formatCode>General</c:formatCode>
                <c:ptCount val="6"/>
                <c:pt idx="0">
                  <c:v>4.1906397978446845</c:v>
                </c:pt>
                <c:pt idx="1">
                  <c:v>4.2318517237434161</c:v>
                </c:pt>
                <c:pt idx="2">
                  <c:v>4.1163752611797051</c:v>
                </c:pt>
                <c:pt idx="3">
                  <c:v>4.0024684501283323</c:v>
                </c:pt>
                <c:pt idx="4">
                  <c:v>3.5809249756756194</c:v>
                </c:pt>
                <c:pt idx="5">
                  <c:v>2.1522883443830563</c:v>
                </c:pt>
              </c:numCache>
            </c:numRef>
          </c:xVal>
          <c:yVal>
            <c:numRef>
              <c:f>STROBE!$E$2:$E$7</c:f>
              <c:numCache>
                <c:formatCode>General</c:formatCode>
                <c:ptCount val="6"/>
                <c:pt idx="0">
                  <c:v>2.9849771264154934</c:v>
                </c:pt>
                <c:pt idx="1">
                  <c:v>2.655138434811382</c:v>
                </c:pt>
                <c:pt idx="2">
                  <c:v>2.5693739096150461</c:v>
                </c:pt>
                <c:pt idx="3">
                  <c:v>2.0899051114393981</c:v>
                </c:pt>
                <c:pt idx="4">
                  <c:v>1.4471580313422192</c:v>
                </c:pt>
                <c:pt idx="5">
                  <c:v>1.4313637641589874</c:v>
                </c:pt>
              </c:numCache>
            </c:numRef>
          </c:yVal>
          <c:smooth val="0"/>
        </c:ser>
        <c:ser>
          <c:idx val="1"/>
          <c:order val="1"/>
          <c:tx>
            <c:v>Predicted lg Citations</c:v>
          </c:tx>
          <c:spPr>
            <a:ln w="28575">
              <a:noFill/>
            </a:ln>
          </c:spPr>
          <c:xVal>
            <c:numRef>
              <c:f>STROBE!$G$2:$G$7</c:f>
              <c:numCache>
                <c:formatCode>General</c:formatCode>
                <c:ptCount val="6"/>
                <c:pt idx="0">
                  <c:v>4.1906397978446845</c:v>
                </c:pt>
                <c:pt idx="1">
                  <c:v>4.2318517237434161</c:v>
                </c:pt>
                <c:pt idx="2">
                  <c:v>4.1163752611797051</c:v>
                </c:pt>
                <c:pt idx="3">
                  <c:v>4.0024684501283323</c:v>
                </c:pt>
                <c:pt idx="4">
                  <c:v>3.5809249756756194</c:v>
                </c:pt>
                <c:pt idx="5">
                  <c:v>2.1522883443830563</c:v>
                </c:pt>
              </c:numCache>
            </c:numRef>
          </c:xVal>
          <c:yVal>
            <c:numRef>
              <c:f>STROBE!$B$37:$B$42</c:f>
              <c:numCache>
                <c:formatCode>General</c:formatCode>
                <c:ptCount val="6"/>
                <c:pt idx="0">
                  <c:v>2.9638856458817502</c:v>
                </c:pt>
                <c:pt idx="1">
                  <c:v>2.637857739305506</c:v>
                </c:pt>
                <c:pt idx="2">
                  <c:v>2.6297963123777546</c:v>
                </c:pt>
                <c:pt idx="3">
                  <c:v>2.0586388275014169</c:v>
                </c:pt>
                <c:pt idx="4">
                  <c:v>1.4598285431602713</c:v>
                </c:pt>
                <c:pt idx="5">
                  <c:v>1.4279093095558286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975744"/>
        <c:axId val="120977664"/>
      </c:scatterChart>
      <c:valAx>
        <c:axId val="12097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lg Downloads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0977664"/>
        <c:crosses val="autoZero"/>
        <c:crossBetween val="midCat"/>
      </c:valAx>
      <c:valAx>
        <c:axId val="1209776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lg Citations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09757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lg IF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lg Citations</c:v>
          </c:tx>
          <c:spPr>
            <a:ln w="28575">
              <a:noFill/>
            </a:ln>
          </c:spPr>
          <c:xVal>
            <c:numRef>
              <c:f>PRISMA!$F$2:$F$5</c:f>
              <c:numCache>
                <c:formatCode>General</c:formatCode>
                <c:ptCount val="4"/>
                <c:pt idx="0">
                  <c:v>1.1651404154939016</c:v>
                </c:pt>
                <c:pt idx="1">
                  <c:v>0.60336092434838051</c:v>
                </c:pt>
                <c:pt idx="2">
                  <c:v>-0.16209605540705752</c:v>
                </c:pt>
                <c:pt idx="3">
                  <c:v>0.11159852488039401</c:v>
                </c:pt>
              </c:numCache>
            </c:numRef>
          </c:xVal>
          <c:yVal>
            <c:numRef>
              <c:f>PRISMA!$E$2:$E$5</c:f>
              <c:numCache>
                <c:formatCode>General</c:formatCode>
                <c:ptCount val="4"/>
                <c:pt idx="0">
                  <c:v>3.4684950245070691</c:v>
                </c:pt>
                <c:pt idx="1">
                  <c:v>2.9831750720378132</c:v>
                </c:pt>
                <c:pt idx="2">
                  <c:v>0.47712125471966244</c:v>
                </c:pt>
                <c:pt idx="3">
                  <c:v>2.6812412373755872</c:v>
                </c:pt>
              </c:numCache>
            </c:numRef>
          </c:yVal>
          <c:smooth val="0"/>
        </c:ser>
        <c:ser>
          <c:idx val="1"/>
          <c:order val="1"/>
          <c:tx>
            <c:v>Predicted lg Citations</c:v>
          </c:tx>
          <c:spPr>
            <a:ln w="28575">
              <a:noFill/>
            </a:ln>
          </c:spPr>
          <c:xVal>
            <c:numRef>
              <c:f>PRISMA!$F$2:$F$5</c:f>
              <c:numCache>
                <c:formatCode>General</c:formatCode>
                <c:ptCount val="4"/>
                <c:pt idx="0">
                  <c:v>1.1651404154939016</c:v>
                </c:pt>
                <c:pt idx="1">
                  <c:v>0.60336092434838051</c:v>
                </c:pt>
                <c:pt idx="2">
                  <c:v>-0.16209605540705752</c:v>
                </c:pt>
                <c:pt idx="3">
                  <c:v>0.11159852488039401</c:v>
                </c:pt>
              </c:numCache>
            </c:numRef>
          </c:xVal>
          <c:yVal>
            <c:numRef>
              <c:f>PRISMA!$B$35:$B$38</c:f>
              <c:numCache>
                <c:formatCode>General</c:formatCode>
                <c:ptCount val="4"/>
                <c:pt idx="0">
                  <c:v>3.3421089311047361</c:v>
                </c:pt>
                <c:pt idx="1">
                  <c:v>3.3886635176225255</c:v>
                </c:pt>
                <c:pt idx="2">
                  <c:v>0.7191827785443472</c:v>
                </c:pt>
                <c:pt idx="3">
                  <c:v>2.1600773613685185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143680"/>
        <c:axId val="123145600"/>
      </c:scatterChart>
      <c:valAx>
        <c:axId val="123143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lg IF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3145600"/>
        <c:crosses val="autoZero"/>
        <c:crossBetween val="midCat"/>
      </c:valAx>
      <c:valAx>
        <c:axId val="123145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lg Citations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31436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lg Downloads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lg Citations</c:v>
          </c:tx>
          <c:spPr>
            <a:ln w="28575">
              <a:noFill/>
            </a:ln>
          </c:spPr>
          <c:xVal>
            <c:numRef>
              <c:f>PRISMA!$G$2:$G$5</c:f>
              <c:numCache>
                <c:formatCode>General</c:formatCode>
                <c:ptCount val="4"/>
                <c:pt idx="0">
                  <c:v>4.6986311224590143</c:v>
                </c:pt>
                <c:pt idx="1">
                  <c:v>4.106530853822381</c:v>
                </c:pt>
                <c:pt idx="2">
                  <c:v>3.9351040211514494</c:v>
                </c:pt>
                <c:pt idx="3">
                  <c:v>3.8833206783829755</c:v>
                </c:pt>
              </c:numCache>
            </c:numRef>
          </c:xVal>
          <c:yVal>
            <c:numRef>
              <c:f>PRISMA!$E$2:$E$5</c:f>
              <c:numCache>
                <c:formatCode>General</c:formatCode>
                <c:ptCount val="4"/>
                <c:pt idx="0">
                  <c:v>3.4684950245070691</c:v>
                </c:pt>
                <c:pt idx="1">
                  <c:v>2.9831750720378132</c:v>
                </c:pt>
                <c:pt idx="2">
                  <c:v>0.47712125471966244</c:v>
                </c:pt>
                <c:pt idx="3">
                  <c:v>2.6812412373755872</c:v>
                </c:pt>
              </c:numCache>
            </c:numRef>
          </c:yVal>
          <c:smooth val="0"/>
        </c:ser>
        <c:ser>
          <c:idx val="1"/>
          <c:order val="1"/>
          <c:tx>
            <c:v>Predicted lg Citations</c:v>
          </c:tx>
          <c:spPr>
            <a:ln w="28575">
              <a:noFill/>
            </a:ln>
          </c:spPr>
          <c:xVal>
            <c:numRef>
              <c:f>PRISMA!$G$2:$G$5</c:f>
              <c:numCache>
                <c:formatCode>General</c:formatCode>
                <c:ptCount val="4"/>
                <c:pt idx="0">
                  <c:v>4.6986311224590143</c:v>
                </c:pt>
                <c:pt idx="1">
                  <c:v>4.106530853822381</c:v>
                </c:pt>
                <c:pt idx="2">
                  <c:v>3.9351040211514494</c:v>
                </c:pt>
                <c:pt idx="3">
                  <c:v>3.8833206783829755</c:v>
                </c:pt>
              </c:numCache>
            </c:numRef>
          </c:xVal>
          <c:yVal>
            <c:numRef>
              <c:f>PRISMA!$B$35:$B$38</c:f>
              <c:numCache>
                <c:formatCode>General</c:formatCode>
                <c:ptCount val="4"/>
                <c:pt idx="0">
                  <c:v>3.3421089311047361</c:v>
                </c:pt>
                <c:pt idx="1">
                  <c:v>3.3886635176225255</c:v>
                </c:pt>
                <c:pt idx="2">
                  <c:v>0.7191827785443472</c:v>
                </c:pt>
                <c:pt idx="3">
                  <c:v>2.1600773613685185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200640"/>
        <c:axId val="123202560"/>
      </c:scatterChart>
      <c:valAx>
        <c:axId val="123200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lg Downloads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3202560"/>
        <c:crosses val="autoZero"/>
        <c:crossBetween val="midCat"/>
      </c:valAx>
      <c:valAx>
        <c:axId val="123202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lg Citations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32006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lg IF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lg Citations</c:v>
          </c:tx>
          <c:spPr>
            <a:ln w="28575">
              <a:noFill/>
            </a:ln>
          </c:spPr>
          <c:xVal>
            <c:numRef>
              <c:f>STREGA!$F$2:$F$5</c:f>
              <c:numCache>
                <c:formatCode>General</c:formatCode>
                <c:ptCount val="4"/>
                <c:pt idx="0">
                  <c:v>1.1651404154939016</c:v>
                </c:pt>
                <c:pt idx="1">
                  <c:v>0.66067578833852403</c:v>
                </c:pt>
                <c:pt idx="2">
                  <c:v>0.66501782541247267</c:v>
                </c:pt>
                <c:pt idx="3">
                  <c:v>0.60336092434838051</c:v>
                </c:pt>
              </c:numCache>
            </c:numRef>
          </c:xVal>
          <c:yVal>
            <c:numRef>
              <c:f>STREGA!$E$2:$E$5</c:f>
              <c:numCache>
                <c:formatCode>General</c:formatCode>
                <c:ptCount val="4"/>
                <c:pt idx="0">
                  <c:v>2.0374264979406238</c:v>
                </c:pt>
                <c:pt idx="1">
                  <c:v>1.919078092376074</c:v>
                </c:pt>
                <c:pt idx="2">
                  <c:v>1.3617278360175928</c:v>
                </c:pt>
                <c:pt idx="3">
                  <c:v>1.6434526764861874</c:v>
                </c:pt>
              </c:numCache>
            </c:numRef>
          </c:yVal>
          <c:smooth val="0"/>
        </c:ser>
        <c:ser>
          <c:idx val="1"/>
          <c:order val="1"/>
          <c:tx>
            <c:v>Predicted lg Citations</c:v>
          </c:tx>
          <c:spPr>
            <a:ln w="28575">
              <a:noFill/>
            </a:ln>
          </c:spPr>
          <c:xVal>
            <c:numRef>
              <c:f>STREGA!$F$2:$F$5</c:f>
              <c:numCache>
                <c:formatCode>General</c:formatCode>
                <c:ptCount val="4"/>
                <c:pt idx="0">
                  <c:v>1.1651404154939016</c:v>
                </c:pt>
                <c:pt idx="1">
                  <c:v>0.66067578833852403</c:v>
                </c:pt>
                <c:pt idx="2">
                  <c:v>0.66501782541247267</c:v>
                </c:pt>
                <c:pt idx="3">
                  <c:v>0.60336092434838051</c:v>
                </c:pt>
              </c:numCache>
            </c:numRef>
          </c:xVal>
          <c:yVal>
            <c:numRef>
              <c:f>STREGA!$B$36:$B$39</c:f>
              <c:numCache>
                <c:formatCode>General</c:formatCode>
                <c:ptCount val="4"/>
                <c:pt idx="0">
                  <c:v>2.0528296202337728</c:v>
                </c:pt>
                <c:pt idx="1">
                  <c:v>1.6955516583351375</c:v>
                </c:pt>
                <c:pt idx="2">
                  <c:v>1.4291692560305727</c:v>
                </c:pt>
                <c:pt idx="3">
                  <c:v>1.784134568220999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244928"/>
        <c:axId val="123246848"/>
      </c:scatterChart>
      <c:valAx>
        <c:axId val="12324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lg IF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3246848"/>
        <c:crosses val="autoZero"/>
        <c:crossBetween val="midCat"/>
      </c:valAx>
      <c:valAx>
        <c:axId val="1232468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lg Citations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32449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lg Downloads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lg Citations</c:v>
          </c:tx>
          <c:spPr>
            <a:ln w="28575">
              <a:noFill/>
            </a:ln>
          </c:spPr>
          <c:xVal>
            <c:numRef>
              <c:f>STREGA!$G$2:$G$5</c:f>
              <c:numCache>
                <c:formatCode>General</c:formatCode>
                <c:ptCount val="4"/>
                <c:pt idx="0">
                  <c:v>3.5094713521025485</c:v>
                </c:pt>
                <c:pt idx="1">
                  <c:v>3.3439990690571615</c:v>
                </c:pt>
                <c:pt idx="2">
                  <c:v>3.2960066693136723</c:v>
                </c:pt>
                <c:pt idx="3">
                  <c:v>3.3488887230714379</c:v>
                </c:pt>
              </c:numCache>
            </c:numRef>
          </c:xVal>
          <c:yVal>
            <c:numRef>
              <c:f>STREGA!$E$2:$E$5</c:f>
              <c:numCache>
                <c:formatCode>General</c:formatCode>
                <c:ptCount val="4"/>
                <c:pt idx="0">
                  <c:v>2.0374264979406238</c:v>
                </c:pt>
                <c:pt idx="1">
                  <c:v>1.919078092376074</c:v>
                </c:pt>
                <c:pt idx="2">
                  <c:v>1.3617278360175928</c:v>
                </c:pt>
                <c:pt idx="3">
                  <c:v>1.6434526764861874</c:v>
                </c:pt>
              </c:numCache>
            </c:numRef>
          </c:yVal>
          <c:smooth val="0"/>
        </c:ser>
        <c:ser>
          <c:idx val="1"/>
          <c:order val="1"/>
          <c:tx>
            <c:v>Predicted lg Citations</c:v>
          </c:tx>
          <c:spPr>
            <a:ln w="28575">
              <a:noFill/>
            </a:ln>
          </c:spPr>
          <c:xVal>
            <c:numRef>
              <c:f>STREGA!$G$2:$G$5</c:f>
              <c:numCache>
                <c:formatCode>General</c:formatCode>
                <c:ptCount val="4"/>
                <c:pt idx="0">
                  <c:v>3.5094713521025485</c:v>
                </c:pt>
                <c:pt idx="1">
                  <c:v>3.3439990690571615</c:v>
                </c:pt>
                <c:pt idx="2">
                  <c:v>3.2960066693136723</c:v>
                </c:pt>
                <c:pt idx="3">
                  <c:v>3.3488887230714379</c:v>
                </c:pt>
              </c:numCache>
            </c:numRef>
          </c:xVal>
          <c:yVal>
            <c:numRef>
              <c:f>STREGA!$B$36:$B$39</c:f>
              <c:numCache>
                <c:formatCode>General</c:formatCode>
                <c:ptCount val="4"/>
                <c:pt idx="0">
                  <c:v>2.0528296202337728</c:v>
                </c:pt>
                <c:pt idx="1">
                  <c:v>1.6955516583351375</c:v>
                </c:pt>
                <c:pt idx="2">
                  <c:v>1.4291692560305727</c:v>
                </c:pt>
                <c:pt idx="3">
                  <c:v>1.784134568220999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280768"/>
        <c:axId val="123287040"/>
      </c:scatterChart>
      <c:valAx>
        <c:axId val="123280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lg Downloads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3287040"/>
        <c:crosses val="autoZero"/>
        <c:crossBetween val="midCat"/>
      </c:valAx>
      <c:valAx>
        <c:axId val="1232870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lg Citations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32807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lg IF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lg Citations</c:v>
          </c:tx>
          <c:spPr>
            <a:ln w="28575">
              <a:noFill/>
            </a:ln>
          </c:spPr>
          <c:xVal>
            <c:numRef>
              <c:f>CONSORT!$F$2:$F$7</c:f>
              <c:numCache>
                <c:formatCode>General</c:formatCode>
                <c:ptCount val="6"/>
                <c:pt idx="0">
                  <c:v>1.1833552702605123</c:v>
                </c:pt>
                <c:pt idx="1">
                  <c:v>0.78067727443336798</c:v>
                </c:pt>
                <c:pt idx="2">
                  <c:v>0.63052957142682409</c:v>
                </c:pt>
                <c:pt idx="3">
                  <c:v>0.32633586092875144</c:v>
                </c:pt>
                <c:pt idx="4">
                  <c:v>-9.745322068600859E-2</c:v>
                </c:pt>
                <c:pt idx="5">
                  <c:v>0.13497354000591535</c:v>
                </c:pt>
              </c:numCache>
            </c:numRef>
          </c:xVal>
          <c:yVal>
            <c:numRef>
              <c:f>CONSORT!$E$2:$E$7</c:f>
              <c:numCache>
                <c:formatCode>General</c:formatCode>
                <c:ptCount val="6"/>
                <c:pt idx="0">
                  <c:v>2.2430380486862944</c:v>
                </c:pt>
                <c:pt idx="1">
                  <c:v>2.5263392773898441</c:v>
                </c:pt>
                <c:pt idx="2">
                  <c:v>2.2121876044039577</c:v>
                </c:pt>
                <c:pt idx="3">
                  <c:v>2.2041199826559246</c:v>
                </c:pt>
                <c:pt idx="4">
                  <c:v>0.95424250943932487</c:v>
                </c:pt>
                <c:pt idx="5">
                  <c:v>2.0334237554869499</c:v>
                </c:pt>
              </c:numCache>
            </c:numRef>
          </c:yVal>
          <c:smooth val="0"/>
        </c:ser>
        <c:ser>
          <c:idx val="1"/>
          <c:order val="1"/>
          <c:tx>
            <c:v>Predicted lg Citations</c:v>
          </c:tx>
          <c:spPr>
            <a:ln w="28575">
              <a:noFill/>
            </a:ln>
          </c:spPr>
          <c:xVal>
            <c:numRef>
              <c:f>CONSORT!$F$2:$F$7</c:f>
              <c:numCache>
                <c:formatCode>General</c:formatCode>
                <c:ptCount val="6"/>
                <c:pt idx="0">
                  <c:v>1.1833552702605123</c:v>
                </c:pt>
                <c:pt idx="1">
                  <c:v>0.78067727443336798</c:v>
                </c:pt>
                <c:pt idx="2">
                  <c:v>0.63052957142682409</c:v>
                </c:pt>
                <c:pt idx="3">
                  <c:v>0.32633586092875144</c:v>
                </c:pt>
                <c:pt idx="4">
                  <c:v>-9.745322068600859E-2</c:v>
                </c:pt>
                <c:pt idx="5">
                  <c:v>0.13497354000591535</c:v>
                </c:pt>
              </c:numCache>
            </c:numRef>
          </c:xVal>
          <c:yVal>
            <c:numRef>
              <c:f>CONSORT!$B$40:$B$45</c:f>
              <c:numCache>
                <c:formatCode>General</c:formatCode>
                <c:ptCount val="6"/>
                <c:pt idx="0">
                  <c:v>2.6390910221559647</c:v>
                </c:pt>
                <c:pt idx="1">
                  <c:v>2.1918344067370743</c:v>
                </c:pt>
                <c:pt idx="2">
                  <c:v>2.1882173665058966</c:v>
                </c:pt>
                <c:pt idx="3">
                  <c:v>1.8648163282738579</c:v>
                </c:pt>
                <c:pt idx="4">
                  <c:v>1.4809250923931576</c:v>
                </c:pt>
                <c:pt idx="5">
                  <c:v>1.8084669619963467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336192"/>
        <c:axId val="123338112"/>
      </c:scatterChart>
      <c:valAx>
        <c:axId val="123336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lg IF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3338112"/>
        <c:crosses val="autoZero"/>
        <c:crossBetween val="midCat"/>
      </c:valAx>
      <c:valAx>
        <c:axId val="1233381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lg Citations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33361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17</xdr:row>
      <xdr:rowOff>180975</xdr:rowOff>
    </xdr:from>
    <xdr:to>
      <xdr:col>15</xdr:col>
      <xdr:colOff>238125</xdr:colOff>
      <xdr:row>27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238125</xdr:colOff>
      <xdr:row>19</xdr:row>
      <xdr:rowOff>180975</xdr:rowOff>
    </xdr:from>
    <xdr:to>
      <xdr:col>16</xdr:col>
      <xdr:colOff>238125</xdr:colOff>
      <xdr:row>29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11</xdr:row>
      <xdr:rowOff>180975</xdr:rowOff>
    </xdr:from>
    <xdr:to>
      <xdr:col>15</xdr:col>
      <xdr:colOff>238125</xdr:colOff>
      <xdr:row>21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552450</xdr:colOff>
      <xdr:row>25</xdr:row>
      <xdr:rowOff>9525</xdr:rowOff>
    </xdr:from>
    <xdr:to>
      <xdr:col>15</xdr:col>
      <xdr:colOff>552450</xdr:colOff>
      <xdr:row>35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9</xdr:row>
      <xdr:rowOff>180975</xdr:rowOff>
    </xdr:from>
    <xdr:to>
      <xdr:col>15</xdr:col>
      <xdr:colOff>238125</xdr:colOff>
      <xdr:row>19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238125</xdr:colOff>
      <xdr:row>11</xdr:row>
      <xdr:rowOff>180975</xdr:rowOff>
    </xdr:from>
    <xdr:to>
      <xdr:col>16</xdr:col>
      <xdr:colOff>238125</xdr:colOff>
      <xdr:row>21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10</xdr:row>
      <xdr:rowOff>180975</xdr:rowOff>
    </xdr:from>
    <xdr:to>
      <xdr:col>15</xdr:col>
      <xdr:colOff>238125</xdr:colOff>
      <xdr:row>20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238125</xdr:colOff>
      <xdr:row>12</xdr:row>
      <xdr:rowOff>180975</xdr:rowOff>
    </xdr:from>
    <xdr:to>
      <xdr:col>16</xdr:col>
      <xdr:colOff>238125</xdr:colOff>
      <xdr:row>22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14</xdr:row>
      <xdr:rowOff>180975</xdr:rowOff>
    </xdr:from>
    <xdr:to>
      <xdr:col>15</xdr:col>
      <xdr:colOff>238125</xdr:colOff>
      <xdr:row>24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238125</xdr:colOff>
      <xdr:row>16</xdr:row>
      <xdr:rowOff>180975</xdr:rowOff>
    </xdr:from>
    <xdr:to>
      <xdr:col>16</xdr:col>
      <xdr:colOff>238125</xdr:colOff>
      <xdr:row>26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7</xdr:row>
      <xdr:rowOff>180975</xdr:rowOff>
    </xdr:from>
    <xdr:to>
      <xdr:col>15</xdr:col>
      <xdr:colOff>238125</xdr:colOff>
      <xdr:row>17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238125</xdr:colOff>
      <xdr:row>9</xdr:row>
      <xdr:rowOff>180975</xdr:rowOff>
    </xdr:from>
    <xdr:to>
      <xdr:col>16</xdr:col>
      <xdr:colOff>238125</xdr:colOff>
      <xdr:row>19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13</xdr:row>
      <xdr:rowOff>180975</xdr:rowOff>
    </xdr:from>
    <xdr:to>
      <xdr:col>15</xdr:col>
      <xdr:colOff>238125</xdr:colOff>
      <xdr:row>23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238125</xdr:colOff>
      <xdr:row>15</xdr:row>
      <xdr:rowOff>180975</xdr:rowOff>
    </xdr:from>
    <xdr:to>
      <xdr:col>16</xdr:col>
      <xdr:colOff>238125</xdr:colOff>
      <xdr:row>25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9</xdr:row>
      <xdr:rowOff>180975</xdr:rowOff>
    </xdr:from>
    <xdr:to>
      <xdr:col>15</xdr:col>
      <xdr:colOff>238125</xdr:colOff>
      <xdr:row>19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</xdr:colOff>
      <xdr:row>21</xdr:row>
      <xdr:rowOff>9525</xdr:rowOff>
    </xdr:from>
    <xdr:to>
      <xdr:col>16</xdr:col>
      <xdr:colOff>9525</xdr:colOff>
      <xdr:row>31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12</xdr:row>
      <xdr:rowOff>180975</xdr:rowOff>
    </xdr:from>
    <xdr:to>
      <xdr:col>15</xdr:col>
      <xdr:colOff>238125</xdr:colOff>
      <xdr:row>22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238125</xdr:colOff>
      <xdr:row>14</xdr:row>
      <xdr:rowOff>180975</xdr:rowOff>
    </xdr:from>
    <xdr:to>
      <xdr:col>16</xdr:col>
      <xdr:colOff>238125</xdr:colOff>
      <xdr:row>24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workbookViewId="0">
      <selection activeCell="O2" sqref="O2"/>
    </sheetView>
  </sheetViews>
  <sheetFormatPr defaultRowHeight="15"/>
  <cols>
    <col min="1" max="1" width="21.140625" bestFit="1" customWidth="1"/>
    <col min="2" max="2" width="9.5703125" bestFit="1" customWidth="1"/>
    <col min="7" max="9" width="9.5703125" bestFit="1" customWidth="1"/>
    <col min="15" max="15" width="12.140625" bestFit="1" customWidth="1"/>
    <col min="16" max="16" width="13.140625" bestFit="1" customWidth="1"/>
  </cols>
  <sheetData>
    <row r="1" spans="1:16" ht="15.75" thickBot="1">
      <c r="A1" s="18"/>
      <c r="B1" s="27" t="s">
        <v>34</v>
      </c>
      <c r="C1" s="28" t="s">
        <v>35</v>
      </c>
      <c r="D1" s="28" t="s">
        <v>36</v>
      </c>
      <c r="E1" s="28" t="s">
        <v>37</v>
      </c>
      <c r="F1" s="28" t="s">
        <v>38</v>
      </c>
      <c r="G1" s="28" t="s">
        <v>39</v>
      </c>
      <c r="H1" s="28" t="s">
        <v>40</v>
      </c>
      <c r="I1" s="28" t="s">
        <v>41</v>
      </c>
      <c r="J1" s="29" t="s">
        <v>42</v>
      </c>
      <c r="L1" s="27" t="s">
        <v>49</v>
      </c>
      <c r="M1" s="28" t="s">
        <v>50</v>
      </c>
      <c r="N1" s="30" t="s">
        <v>51</v>
      </c>
      <c r="O1" s="28" t="s">
        <v>44</v>
      </c>
      <c r="P1" s="29" t="s">
        <v>52</v>
      </c>
    </row>
    <row r="2" spans="1:16" ht="17.25">
      <c r="A2" s="24" t="s">
        <v>48</v>
      </c>
      <c r="B2" s="33"/>
      <c r="C2" s="34">
        <f>STROBE!B17</f>
        <v>0.99566041857524612</v>
      </c>
      <c r="D2" s="34">
        <f>PRISMA!B15</f>
        <v>0.70868967645114544</v>
      </c>
      <c r="E2" s="34">
        <f>STREGA!B16</f>
        <v>0.18069334986669405</v>
      </c>
      <c r="F2" s="34">
        <f>CONSORT!B20</f>
        <v>0.21493108233225891</v>
      </c>
      <c r="G2" s="34"/>
      <c r="H2" s="34"/>
      <c r="I2" s="34"/>
      <c r="J2" s="34">
        <f>CHEERS!B18</f>
        <v>0.25672718876334633</v>
      </c>
      <c r="K2" s="35"/>
      <c r="L2" s="36">
        <f>MEDIAN(C2,D2,E2,F2,J2)</f>
        <v>0.25672718876334633</v>
      </c>
      <c r="M2" s="36">
        <f>MIN(C2,D2,E2,F2,J2)</f>
        <v>0.18069334986669405</v>
      </c>
      <c r="N2" s="37">
        <f>MAX(C2,D2,E2,F2,J2)</f>
        <v>0.99566041857524612</v>
      </c>
      <c r="O2" s="36"/>
      <c r="P2" s="36"/>
    </row>
    <row r="3" spans="1:16">
      <c r="A3" s="38" t="s">
        <v>47</v>
      </c>
      <c r="B3" s="39" t="e">
        <f>STARD!F29</f>
        <v>#NUM!</v>
      </c>
      <c r="C3" s="41">
        <f>STROBE!F23</f>
        <v>1.328613429467274E-4</v>
      </c>
      <c r="D3" s="40">
        <f>PRISMA!F21</f>
        <v>0.31161425060955017</v>
      </c>
      <c r="E3" s="40">
        <f>STREGA!F22</f>
        <v>0.52259182610437183</v>
      </c>
      <c r="F3" s="53">
        <f>CONSORT!F26</f>
        <v>0.32328723017142652</v>
      </c>
      <c r="G3" s="40" t="e">
        <f>REFLECT!F19</f>
        <v>#NUM!</v>
      </c>
      <c r="H3" s="40">
        <f>GRIPS!F25</f>
        <v>0.79605345900722102</v>
      </c>
      <c r="I3" s="40" t="e">
        <f>CARE!F21</f>
        <v>#NUM!</v>
      </c>
      <c r="J3" s="53">
        <f>CHEERS!F24</f>
        <v>0.20537639555703274</v>
      </c>
      <c r="K3" s="35"/>
      <c r="L3" s="36"/>
      <c r="M3" s="36"/>
      <c r="N3" s="37"/>
      <c r="O3" s="36"/>
      <c r="P3" s="36"/>
    </row>
    <row r="4" spans="1:16">
      <c r="A4" s="20" t="s">
        <v>43</v>
      </c>
      <c r="B4" s="43">
        <f>STARD!B35</f>
        <v>-0.35238800936152759</v>
      </c>
      <c r="C4" s="44">
        <f>STROBE!B29</f>
        <v>0.84399086606681806</v>
      </c>
      <c r="D4" s="44">
        <f>PRISMA!B27</f>
        <v>4.4507640521547875</v>
      </c>
      <c r="E4" s="44">
        <f>STREGA!B28</f>
        <v>-1.0803612782205492</v>
      </c>
      <c r="F4" s="44">
        <f>CONSORT!B32</f>
        <v>0.90747221148545509</v>
      </c>
      <c r="G4" s="44">
        <f>REFLECT!B25</f>
        <v>14.180442726813949</v>
      </c>
      <c r="H4" s="44">
        <f>GRIPS!B31</f>
        <v>0.74673849487657196</v>
      </c>
      <c r="I4" s="44">
        <f>CARE!B27</f>
        <v>5.23330821715167</v>
      </c>
      <c r="J4" s="44">
        <f>CHEERS!B30</f>
        <v>0.35503874446484324</v>
      </c>
      <c r="L4" s="49">
        <f>MEDIAN(B4:J4)</f>
        <v>0.84399086606681806</v>
      </c>
      <c r="M4" s="49">
        <f>MIN(B4:J4)</f>
        <v>-1.0803612782205492</v>
      </c>
      <c r="N4" s="50">
        <f>MAX(B4:J4)</f>
        <v>14.180442726813949</v>
      </c>
      <c r="O4" s="48">
        <f>B4</f>
        <v>-0.35238800936152759</v>
      </c>
      <c r="P4" s="48">
        <f>I4</f>
        <v>5.23330821715167</v>
      </c>
    </row>
    <row r="5" spans="1:16">
      <c r="A5" s="21" t="s">
        <v>44</v>
      </c>
      <c r="B5" s="45">
        <f>STARD!F35</f>
        <v>-0.35238800936152759</v>
      </c>
      <c r="C5" s="46">
        <f>STROBE!F29</f>
        <v>0.7178829060596712</v>
      </c>
      <c r="D5" s="46">
        <f>PRISMA!F27</f>
        <v>-19.598020907437384</v>
      </c>
      <c r="E5" s="46">
        <f>STREGA!F28</f>
        <v>-24.188845437724012</v>
      </c>
      <c r="F5" s="46">
        <f>CONSORT!F32</f>
        <v>-0.72185029125396893</v>
      </c>
      <c r="G5" s="46">
        <f>REFLECT!F25</f>
        <v>14.180442726813949</v>
      </c>
      <c r="H5" s="46">
        <f>GRIPS!F31</f>
        <v>-3.7424550840330713</v>
      </c>
      <c r="I5" s="46">
        <f>CARE!F27</f>
        <v>5.23330821715167</v>
      </c>
      <c r="J5" s="46">
        <f>CHEERS!F30</f>
        <v>-0.81817213666549216</v>
      </c>
      <c r="L5" s="51"/>
      <c r="M5" s="51"/>
      <c r="N5" s="52"/>
      <c r="O5" s="46"/>
      <c r="P5" s="46"/>
    </row>
    <row r="6" spans="1:16">
      <c r="A6" s="21" t="s">
        <v>45</v>
      </c>
      <c r="B6" s="45">
        <f>STARD!G35</f>
        <v>-0.35238800936152759</v>
      </c>
      <c r="C6" s="46">
        <f>STROBE!G29</f>
        <v>0.97009882607396491</v>
      </c>
      <c r="D6" s="46">
        <f>PRISMA!G27</f>
        <v>28.499549011746961</v>
      </c>
      <c r="E6" s="46">
        <f>STREGA!G28</f>
        <v>22.028122881282911</v>
      </c>
      <c r="F6" s="46">
        <f>CONSORT!G32</f>
        <v>2.5367947142248792</v>
      </c>
      <c r="G6" s="46">
        <f>REFLECT!G25</f>
        <v>14.180442726813949</v>
      </c>
      <c r="H6" s="46">
        <f>GRIPS!G31</f>
        <v>5.2359320737862154</v>
      </c>
      <c r="I6" s="46">
        <f>CARE!G27</f>
        <v>5.23330821715167</v>
      </c>
      <c r="J6" s="46">
        <f>CHEERS!G30</f>
        <v>1.5282496255951787</v>
      </c>
      <c r="L6" s="51"/>
      <c r="M6" s="51"/>
      <c r="N6" s="52"/>
      <c r="O6" s="46"/>
      <c r="P6" s="46"/>
    </row>
    <row r="7" spans="1:16">
      <c r="A7" s="22" t="s">
        <v>47</v>
      </c>
      <c r="B7" s="25" t="e">
        <f>STARD!E35</f>
        <v>#NUM!</v>
      </c>
      <c r="C7" s="26">
        <f>STROBE!E29</f>
        <v>2.2644669389833055E-4</v>
      </c>
      <c r="D7" s="26">
        <f>PRISMA!E27</f>
        <v>0.25597274694894384</v>
      </c>
      <c r="E7" s="26">
        <f>STREGA!E28</f>
        <v>0.65875696348465818</v>
      </c>
      <c r="F7" s="26">
        <f>CONSORT!E32</f>
        <v>0.17442662950135979</v>
      </c>
      <c r="G7" s="26" t="e">
        <f>REFLECT!E25</f>
        <v>#NUM!</v>
      </c>
      <c r="H7" s="26">
        <f>GRIPS!E31</f>
        <v>0.54844985240415989</v>
      </c>
      <c r="I7" s="26" t="e">
        <f>CARE!E27</f>
        <v>#NUM!</v>
      </c>
      <c r="J7" s="26">
        <f>CHEERS!E30</f>
        <v>0.47180721108454937</v>
      </c>
      <c r="L7" s="51"/>
      <c r="M7" s="51"/>
      <c r="N7" s="52"/>
      <c r="O7" s="46"/>
      <c r="P7" s="46"/>
    </row>
    <row r="8" spans="1:16">
      <c r="A8" s="20" t="s">
        <v>46</v>
      </c>
      <c r="B8" s="47">
        <f>STARD!B36</f>
        <v>1.3525420629847498</v>
      </c>
      <c r="C8" s="48">
        <f>STROBE!B30</f>
        <v>0.14141550698111865</v>
      </c>
      <c r="D8" s="48">
        <f>PRISMA!B28</f>
        <v>-4.3014717031129956</v>
      </c>
      <c r="E8" s="48">
        <f>STREGA!B29</f>
        <v>5.4527682503890045</v>
      </c>
      <c r="F8" s="48">
        <f>CONSORT!B33</f>
        <v>-0.28822614784024492</v>
      </c>
      <c r="G8" s="48">
        <f>REFLECT!B26</f>
        <v>0.62862009837144073</v>
      </c>
      <c r="H8" s="48">
        <f>GRIPS!B32</f>
        <v>-5.368935795430476E-2</v>
      </c>
      <c r="I8" s="48">
        <f>CARE!B28</f>
        <v>-0.8583861594242771</v>
      </c>
      <c r="J8" s="48">
        <f>CHEERS!B31</f>
        <v>0.29239512696174108</v>
      </c>
      <c r="L8" s="49">
        <f t="shared" ref="L8" si="0">MEDIAN(B8:J8)</f>
        <v>0.14141550698111865</v>
      </c>
      <c r="M8" s="49">
        <f t="shared" ref="M8" si="1">MIN(B8:J8)</f>
        <v>-4.3014717031129956</v>
      </c>
      <c r="N8" s="50">
        <f t="shared" ref="N8" si="2">MAX(B8:J8)</f>
        <v>5.4527682503890045</v>
      </c>
      <c r="O8" s="48">
        <f>I8</f>
        <v>-0.8583861594242771</v>
      </c>
      <c r="P8" s="48">
        <f>B8</f>
        <v>1.3525420629847498</v>
      </c>
    </row>
    <row r="9" spans="1:16">
      <c r="A9" s="21" t="s">
        <v>44</v>
      </c>
      <c r="B9" s="45">
        <f>STARD!F36</f>
        <v>1.3525420629847498</v>
      </c>
      <c r="C9" s="46">
        <f>STROBE!F30</f>
        <v>3.5237883562231564E-2</v>
      </c>
      <c r="D9" s="46">
        <f>PRISMA!F28</f>
        <v>-41.821628064094746</v>
      </c>
      <c r="E9" s="46">
        <f>STREGA!F29</f>
        <v>-59.767682364453172</v>
      </c>
      <c r="F9" s="46">
        <f>CONSORT!F33</f>
        <v>-3.5599014882729718</v>
      </c>
      <c r="G9" s="46">
        <f>REFLECT!F26</f>
        <v>0.62862009837144073</v>
      </c>
      <c r="H9" s="46">
        <f>GRIPS!F32</f>
        <v>-2.818202679466673</v>
      </c>
      <c r="I9" s="46">
        <f>CARE!F28</f>
        <v>-0.8583861594242771</v>
      </c>
      <c r="J9" s="46">
        <f>CHEERS!F31</f>
        <v>-0.62662413263234484</v>
      </c>
      <c r="L9" s="51"/>
      <c r="M9" s="51"/>
      <c r="N9" s="52"/>
      <c r="O9" s="46"/>
      <c r="P9" s="46"/>
    </row>
    <row r="10" spans="1:16">
      <c r="A10" s="21" t="s">
        <v>45</v>
      </c>
      <c r="B10" s="45">
        <f>STARD!G36</f>
        <v>1.3525420629847498</v>
      </c>
      <c r="C10" s="46">
        <f>STROBE!G30</f>
        <v>0.24759313040000575</v>
      </c>
      <c r="D10" s="46">
        <f>PRISMA!G28</f>
        <v>33.218684657868756</v>
      </c>
      <c r="E10" s="46">
        <f>STREGA!G29</f>
        <v>70.673218865231178</v>
      </c>
      <c r="F10" s="46">
        <f>CONSORT!G33</f>
        <v>2.9834491925924822</v>
      </c>
      <c r="G10" s="46">
        <f>REFLECT!G26</f>
        <v>0.62862009837144073</v>
      </c>
      <c r="H10" s="46">
        <f>GRIPS!G32</f>
        <v>2.7108239635580635</v>
      </c>
      <c r="I10" s="46">
        <f>CARE!G28</f>
        <v>-0.8583861594242771</v>
      </c>
      <c r="J10" s="46">
        <f>CHEERS!G31</f>
        <v>1.2114143865558269</v>
      </c>
      <c r="L10" s="31"/>
      <c r="M10" s="31"/>
      <c r="N10" s="32"/>
      <c r="O10" s="26"/>
      <c r="P10" s="26"/>
    </row>
    <row r="11" spans="1:16" ht="15.75" thickBot="1">
      <c r="A11" s="23" t="s">
        <v>47</v>
      </c>
      <c r="B11" s="25" t="e">
        <f>STARD!E36</f>
        <v>#NUM!</v>
      </c>
      <c r="C11" s="26">
        <f>STROBE!E30</f>
        <v>2.4041523362314052E-2</v>
      </c>
      <c r="D11" s="26">
        <f>PRISMA!E28</f>
        <v>0.38298950440102508</v>
      </c>
      <c r="E11" s="26">
        <f>STREGA!E29</f>
        <v>0.48077280757161189</v>
      </c>
      <c r="F11" s="26">
        <f>CONSORT!E33</f>
        <v>0.79741924310073942</v>
      </c>
      <c r="G11" s="26" t="e">
        <f>REFLECT!E26</f>
        <v>#NUM!</v>
      </c>
      <c r="H11" s="26">
        <f>GRIPS!E32</f>
        <v>0.94101602664975781</v>
      </c>
      <c r="I11" s="26" t="e">
        <f>CARE!E28</f>
        <v>#NUM!</v>
      </c>
      <c r="J11" s="26">
        <f>CHEERS!E31</f>
        <v>0.45064036615980135</v>
      </c>
      <c r="L11" s="31"/>
      <c r="M11" s="31"/>
      <c r="N11" s="32"/>
      <c r="O11" s="26"/>
      <c r="P11" s="26"/>
    </row>
    <row r="12" spans="1:16" ht="15.75" thickBot="1"/>
    <row r="13" spans="1:16" ht="15.75" thickBot="1">
      <c r="A13" s="19" t="s">
        <v>53</v>
      </c>
      <c r="B13" s="3">
        <f>IF(B4&gt;B8,1,0)</f>
        <v>0</v>
      </c>
      <c r="C13" s="6">
        <f t="shared" ref="C13:J13" si="3">IF(C4&gt;C8,1,0)</f>
        <v>1</v>
      </c>
      <c r="D13" s="6">
        <f t="shared" si="3"/>
        <v>1</v>
      </c>
      <c r="E13" s="6">
        <f t="shared" si="3"/>
        <v>0</v>
      </c>
      <c r="F13" s="6">
        <f t="shared" si="3"/>
        <v>1</v>
      </c>
      <c r="G13" s="6">
        <f t="shared" si="3"/>
        <v>1</v>
      </c>
      <c r="H13" s="6">
        <f t="shared" si="3"/>
        <v>1</v>
      </c>
      <c r="I13" s="6">
        <f t="shared" si="3"/>
        <v>1</v>
      </c>
      <c r="J13" s="6">
        <f t="shared" si="3"/>
        <v>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A13" sqref="A13:I45"/>
    </sheetView>
  </sheetViews>
  <sheetFormatPr defaultRowHeight="15"/>
  <cols>
    <col min="1" max="1" width="18" bestFit="1" customWidth="1"/>
    <col min="3" max="3" width="10.85546875" bestFit="1" customWidth="1"/>
    <col min="5" max="5" width="10.85546875" bestFit="1" customWidth="1"/>
    <col min="7" max="7" width="12.85546875" bestFit="1" customWidth="1"/>
  </cols>
  <sheetData>
    <row r="1" spans="1:7" ht="15.75" thickBot="1">
      <c r="A1" s="7" t="s">
        <v>1</v>
      </c>
      <c r="B1" s="8" t="s">
        <v>0</v>
      </c>
      <c r="C1" s="9" t="s">
        <v>2</v>
      </c>
      <c r="D1" s="10"/>
      <c r="E1" s="7" t="s">
        <v>3</v>
      </c>
      <c r="F1" s="8" t="s">
        <v>4</v>
      </c>
      <c r="G1" s="9" t="s">
        <v>5</v>
      </c>
    </row>
    <row r="2" spans="1:7">
      <c r="A2" s="4">
        <v>42</v>
      </c>
      <c r="B2" s="1">
        <v>16.796500000000002</v>
      </c>
      <c r="C2" s="13">
        <v>2572</v>
      </c>
      <c r="E2" s="13">
        <f>LOG10(A2)</f>
        <v>1.6232492903979006</v>
      </c>
      <c r="F2" s="13">
        <f t="shared" ref="F2:G2" si="0">LOG10(B2)</f>
        <v>1.2252187942826971</v>
      </c>
      <c r="G2" s="13">
        <f t="shared" si="0"/>
        <v>3.4102709642521845</v>
      </c>
    </row>
    <row r="3" spans="1:7">
      <c r="A3" s="5">
        <v>16</v>
      </c>
      <c r="B3" s="2">
        <v>6.9794999999999998</v>
      </c>
      <c r="C3" s="6">
        <v>6091</v>
      </c>
      <c r="E3" s="6">
        <f t="shared" ref="E3:E9" si="1">LOG10(A3)</f>
        <v>1.2041199826559248</v>
      </c>
      <c r="F3" s="6">
        <f t="shared" ref="F3:F9" si="2">LOG10(B3)</f>
        <v>0.84382431158894866</v>
      </c>
      <c r="G3" s="6">
        <f t="shared" ref="G3:G9" si="3">LOG10(C3)</f>
        <v>3.7846885995014214</v>
      </c>
    </row>
    <row r="4" spans="1:7">
      <c r="A4" s="5">
        <v>5</v>
      </c>
      <c r="B4" s="2">
        <v>3.8109999999999999</v>
      </c>
      <c r="C4" s="6">
        <v>951</v>
      </c>
      <c r="E4" s="6">
        <f t="shared" si="1"/>
        <v>0.69897000433601886</v>
      </c>
      <c r="F4" s="6">
        <f t="shared" si="2"/>
        <v>0.58103894877216722</v>
      </c>
      <c r="G4" s="6">
        <f t="shared" si="3"/>
        <v>2.9781805169374138</v>
      </c>
    </row>
    <row r="5" spans="1:7">
      <c r="A5" s="5">
        <v>18</v>
      </c>
      <c r="B5" s="2">
        <v>3.0994999999999999</v>
      </c>
      <c r="C5" s="6">
        <v>814</v>
      </c>
      <c r="E5" s="6">
        <f t="shared" si="1"/>
        <v>1.255272505103306</v>
      </c>
      <c r="F5" s="6">
        <f t="shared" si="2"/>
        <v>0.49129164068759229</v>
      </c>
      <c r="G5" s="6">
        <f t="shared" si="3"/>
        <v>2.9106244048892012</v>
      </c>
    </row>
    <row r="6" spans="1:7">
      <c r="A6" s="5">
        <v>16</v>
      </c>
      <c r="B6" s="2">
        <v>2.5409999999999999</v>
      </c>
      <c r="C6" s="6">
        <v>2039</v>
      </c>
      <c r="E6" s="6">
        <f t="shared" si="1"/>
        <v>1.2041199826559248</v>
      </c>
      <c r="F6" s="6">
        <f t="shared" si="2"/>
        <v>0.40500466505036936</v>
      </c>
      <c r="G6" s="6">
        <f t="shared" si="3"/>
        <v>3.30941722577814</v>
      </c>
    </row>
    <row r="7" spans="1:7">
      <c r="A7" s="5">
        <v>4</v>
      </c>
      <c r="B7" s="2">
        <v>2.4079999999999999</v>
      </c>
      <c r="C7" s="6">
        <v>303</v>
      </c>
      <c r="E7" s="6">
        <f t="shared" si="1"/>
        <v>0.6020599913279624</v>
      </c>
      <c r="F7" s="6">
        <f t="shared" si="2"/>
        <v>0.38165648258578694</v>
      </c>
      <c r="G7" s="6">
        <f t="shared" si="3"/>
        <v>2.4814426285023048</v>
      </c>
    </row>
    <row r="8" spans="1:7">
      <c r="A8" s="5">
        <v>8</v>
      </c>
      <c r="B8" s="2">
        <v>2.004</v>
      </c>
      <c r="C8" s="6">
        <v>718</v>
      </c>
      <c r="E8" s="6">
        <f t="shared" si="1"/>
        <v>0.90308998699194354</v>
      </c>
      <c r="F8" s="6">
        <f t="shared" si="2"/>
        <v>0.30189771719520808</v>
      </c>
      <c r="G8" s="6">
        <f t="shared" si="3"/>
        <v>2.8561244442423002</v>
      </c>
    </row>
    <row r="9" spans="1:7">
      <c r="A9" s="5">
        <v>12</v>
      </c>
      <c r="B9" s="2">
        <v>1.5535000000000001</v>
      </c>
      <c r="C9" s="6">
        <v>448</v>
      </c>
      <c r="E9" s="6">
        <f t="shared" si="1"/>
        <v>1.0791812460476249</v>
      </c>
      <c r="F9" s="6">
        <f t="shared" si="2"/>
        <v>0.19131125759099329</v>
      </c>
      <c r="G9" s="6">
        <f t="shared" si="3"/>
        <v>2.651278013998144</v>
      </c>
    </row>
    <row r="10" spans="1:7">
      <c r="A10" s="5">
        <v>17</v>
      </c>
      <c r="B10" s="2">
        <v>0</v>
      </c>
      <c r="C10" s="6">
        <v>5189</v>
      </c>
    </row>
    <row r="11" spans="1:7">
      <c r="A11" s="6">
        <v>7</v>
      </c>
      <c r="B11" s="3">
        <v>0</v>
      </c>
      <c r="C11" s="6"/>
    </row>
    <row r="13" spans="1:7">
      <c r="A13" t="s">
        <v>6</v>
      </c>
    </row>
    <row r="14" spans="1:7" ht="15.75" thickBot="1"/>
    <row r="15" spans="1:7">
      <c r="A15" s="17" t="s">
        <v>7</v>
      </c>
      <c r="B15" s="17"/>
    </row>
    <row r="16" spans="1:7">
      <c r="A16" s="14" t="s">
        <v>8</v>
      </c>
      <c r="B16" s="14">
        <v>0.68490207264737923</v>
      </c>
    </row>
    <row r="17" spans="1:9">
      <c r="A17" s="14" t="s">
        <v>9</v>
      </c>
      <c r="B17" s="14">
        <v>0.46909084911667598</v>
      </c>
    </row>
    <row r="18" spans="1:9">
      <c r="A18" s="14" t="s">
        <v>10</v>
      </c>
      <c r="B18" s="14">
        <v>0.25672718876334633</v>
      </c>
    </row>
    <row r="19" spans="1:9">
      <c r="A19" s="14" t="s">
        <v>11</v>
      </c>
      <c r="B19" s="14">
        <v>0.28425152146330418</v>
      </c>
    </row>
    <row r="20" spans="1:9" ht="15.75" thickBot="1">
      <c r="A20" s="15" t="s">
        <v>12</v>
      </c>
      <c r="B20" s="15">
        <v>8</v>
      </c>
    </row>
    <row r="22" spans="1:9" ht="15.75" thickBot="1">
      <c r="A22" t="s">
        <v>13</v>
      </c>
    </row>
    <row r="23" spans="1:9">
      <c r="A23" s="16"/>
      <c r="B23" s="16" t="s">
        <v>18</v>
      </c>
      <c r="C23" s="16" t="s">
        <v>19</v>
      </c>
      <c r="D23" s="16" t="s">
        <v>20</v>
      </c>
      <c r="E23" s="16" t="s">
        <v>21</v>
      </c>
      <c r="F23" s="16" t="s">
        <v>22</v>
      </c>
    </row>
    <row r="24" spans="1:9">
      <c r="A24" s="14" t="s">
        <v>14</v>
      </c>
      <c r="B24" s="14">
        <v>2</v>
      </c>
      <c r="C24" s="14">
        <v>0.35695407984725541</v>
      </c>
      <c r="D24" s="14">
        <v>0.17847703992362771</v>
      </c>
      <c r="E24" s="14">
        <v>2.2089035776469714</v>
      </c>
      <c r="F24" s="14">
        <v>0.20537639555703274</v>
      </c>
    </row>
    <row r="25" spans="1:9">
      <c r="A25" s="14" t="s">
        <v>15</v>
      </c>
      <c r="B25" s="14">
        <v>5</v>
      </c>
      <c r="C25" s="14">
        <v>0.40399463727101642</v>
      </c>
      <c r="D25" s="14">
        <v>8.0798927454203279E-2</v>
      </c>
      <c r="E25" s="14"/>
      <c r="F25" s="14"/>
    </row>
    <row r="26" spans="1:9" ht="15.75" thickBot="1">
      <c r="A26" s="15" t="s">
        <v>16</v>
      </c>
      <c r="B26" s="15">
        <v>7</v>
      </c>
      <c r="C26" s="15">
        <v>0.76094871711827183</v>
      </c>
      <c r="D26" s="15"/>
      <c r="E26" s="15"/>
      <c r="F26" s="15"/>
    </row>
    <row r="27" spans="1:9" ht="15.75" thickBot="1"/>
    <row r="28" spans="1:9">
      <c r="A28" s="16"/>
      <c r="B28" s="16" t="s">
        <v>23</v>
      </c>
      <c r="C28" s="16" t="s">
        <v>11</v>
      </c>
      <c r="D28" s="16" t="s">
        <v>24</v>
      </c>
      <c r="E28" s="16" t="s">
        <v>25</v>
      </c>
      <c r="F28" s="16" t="s">
        <v>26</v>
      </c>
      <c r="G28" s="16" t="s">
        <v>27</v>
      </c>
      <c r="H28" s="16" t="s">
        <v>28</v>
      </c>
      <c r="I28" s="16" t="s">
        <v>29</v>
      </c>
    </row>
    <row r="29" spans="1:9">
      <c r="A29" s="14" t="s">
        <v>17</v>
      </c>
      <c r="B29" s="14">
        <v>-1.610446071587357E-2</v>
      </c>
      <c r="C29" s="14">
        <v>0.93260171597685282</v>
      </c>
      <c r="D29" s="14">
        <v>-1.7268315552052108E-2</v>
      </c>
      <c r="E29" s="14">
        <v>0.9868904456196097</v>
      </c>
      <c r="F29" s="14">
        <v>-2.4134334916892293</v>
      </c>
      <c r="G29" s="14">
        <v>2.3812245702574817</v>
      </c>
      <c r="H29" s="14">
        <v>-2.4134334916892293</v>
      </c>
      <c r="I29" s="14">
        <v>2.3812245702574817</v>
      </c>
    </row>
    <row r="30" spans="1:9">
      <c r="A30" s="14" t="s">
        <v>4</v>
      </c>
      <c r="B30" s="14">
        <v>0.35503874446484324</v>
      </c>
      <c r="C30" s="14">
        <v>0.45639896184823153</v>
      </c>
      <c r="D30" s="14">
        <v>0.77791312895866294</v>
      </c>
      <c r="E30" s="14">
        <v>0.47180721108454937</v>
      </c>
      <c r="F30" s="14">
        <v>-0.81817213666549216</v>
      </c>
      <c r="G30" s="14">
        <v>1.5282496255951787</v>
      </c>
      <c r="H30" s="14">
        <v>-0.81817213666549216</v>
      </c>
      <c r="I30" s="14">
        <v>1.5282496255951787</v>
      </c>
    </row>
    <row r="31" spans="1:9" ht="15.75" thickBot="1">
      <c r="A31" s="15" t="s">
        <v>5</v>
      </c>
      <c r="B31" s="15">
        <v>0.29239512696174108</v>
      </c>
      <c r="C31" s="15">
        <v>0.35751410317057436</v>
      </c>
      <c r="D31" s="15">
        <v>0.81785620306630469</v>
      </c>
      <c r="E31" s="15">
        <v>0.45064036615980135</v>
      </c>
      <c r="F31" s="15">
        <v>-0.62662413263234484</v>
      </c>
      <c r="G31" s="15">
        <v>1.2114143865558269</v>
      </c>
      <c r="H31" s="15">
        <v>-0.62662413263234484</v>
      </c>
      <c r="I31" s="15">
        <v>1.2114143865558269</v>
      </c>
    </row>
    <row r="35" spans="1:3">
      <c r="A35" t="s">
        <v>30</v>
      </c>
    </row>
    <row r="36" spans="1:3" ht="15.75" thickBot="1"/>
    <row r="37" spans="1:3">
      <c r="A37" s="16" t="s">
        <v>31</v>
      </c>
      <c r="B37" s="16" t="s">
        <v>33</v>
      </c>
      <c r="C37" s="16" t="s">
        <v>32</v>
      </c>
    </row>
    <row r="38" spans="1:3">
      <c r="A38" s="14">
        <v>1</v>
      </c>
      <c r="B38" s="14">
        <v>1.416042293267441</v>
      </c>
      <c r="C38" s="14">
        <v>0.20720699713045954</v>
      </c>
    </row>
    <row r="39" spans="1:3">
      <c r="A39" s="14">
        <v>2</v>
      </c>
      <c r="B39" s="14">
        <v>1.3901103669814496</v>
      </c>
      <c r="C39" s="14">
        <v>-0.18599038432552484</v>
      </c>
    </row>
    <row r="40" spans="1:3">
      <c r="A40" s="14">
        <v>3</v>
      </c>
      <c r="B40" s="14">
        <v>1.0609923485062678</v>
      </c>
      <c r="C40" s="14">
        <v>-0.36202234417024892</v>
      </c>
    </row>
    <row r="41" spans="1:3">
      <c r="A41" s="14">
        <v>4</v>
      </c>
      <c r="B41" s="14">
        <v>1.0093754989654422</v>
      </c>
      <c r="C41" s="14">
        <v>0.24589700613786381</v>
      </c>
    </row>
    <row r="42" spans="1:3">
      <c r="A42" s="14">
        <v>5</v>
      </c>
      <c r="B42" s="14">
        <v>1.0953453569667861</v>
      </c>
      <c r="C42" s="14">
        <v>0.10877462568913865</v>
      </c>
    </row>
    <row r="43" spans="1:3">
      <c r="A43" s="14">
        <v>6</v>
      </c>
      <c r="B43" s="14">
        <v>0.84496011008746053</v>
      </c>
      <c r="C43" s="14">
        <v>-0.24290011875949813</v>
      </c>
    </row>
    <row r="44" spans="1:3">
      <c r="A44" s="14">
        <v>7</v>
      </c>
      <c r="B44" s="14">
        <v>0.926197795246675</v>
      </c>
      <c r="C44" s="14">
        <v>-2.3107808254731466E-2</v>
      </c>
    </row>
    <row r="45" spans="1:3" ht="15.75" thickBot="1">
      <c r="A45" s="15">
        <v>8</v>
      </c>
      <c r="B45" s="15">
        <v>0.82703921949508297</v>
      </c>
      <c r="C45" s="15">
        <v>0.25214202655254192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A18" sqref="A18:I45"/>
    </sheetView>
  </sheetViews>
  <sheetFormatPr defaultRowHeight="15"/>
  <cols>
    <col min="1" max="1" width="18" bestFit="1" customWidth="1"/>
    <col min="3" max="3" width="10.85546875" bestFit="1" customWidth="1"/>
    <col min="5" max="5" width="10.85546875" bestFit="1" customWidth="1"/>
    <col min="7" max="7" width="12.85546875" bestFit="1" customWidth="1"/>
  </cols>
  <sheetData>
    <row r="1" spans="1:7" ht="15.75" thickBot="1">
      <c r="A1" s="7" t="s">
        <v>1</v>
      </c>
      <c r="B1" s="8" t="s">
        <v>0</v>
      </c>
      <c r="C1" s="9" t="s">
        <v>2</v>
      </c>
      <c r="D1" s="10"/>
      <c r="E1" s="7" t="s">
        <v>3</v>
      </c>
      <c r="F1" s="8" t="s">
        <v>4</v>
      </c>
      <c r="G1" s="9" t="s">
        <v>5</v>
      </c>
    </row>
    <row r="2" spans="1:7">
      <c r="A2" s="4">
        <v>781</v>
      </c>
      <c r="B2" s="1">
        <v>11.275</v>
      </c>
      <c r="C2" s="13">
        <v>12203</v>
      </c>
      <c r="E2" s="13">
        <f>LOG10(A2)</f>
        <v>2.8926510338773004</v>
      </c>
      <c r="F2" s="13">
        <f t="shared" ref="F2:G2" si="0">LOG10(B2)</f>
        <v>1.0521165505499981</v>
      </c>
      <c r="G2" s="13">
        <f t="shared" si="0"/>
        <v>4.0864666112715824</v>
      </c>
    </row>
    <row r="3" spans="1:7">
      <c r="A3" s="5">
        <v>510</v>
      </c>
      <c r="B3" s="2">
        <v>15.148</v>
      </c>
      <c r="C3" s="6"/>
      <c r="E3" s="6">
        <f>LOG10(A8)</f>
        <v>1.3979400086720377</v>
      </c>
      <c r="F3" s="6">
        <f t="shared" ref="F3:G3" si="1">LOG10(B8)</f>
        <v>0.31333984388430747</v>
      </c>
      <c r="G3" s="6">
        <f t="shared" si="1"/>
        <v>2.7888751157754168</v>
      </c>
    </row>
    <row r="4" spans="1:7">
      <c r="A4" s="5">
        <v>543</v>
      </c>
      <c r="B4" s="2">
        <v>6.3819999999999997</v>
      </c>
      <c r="C4" s="6"/>
      <c r="E4" s="6">
        <f>LOG10(A10)</f>
        <v>1.8512583487190752</v>
      </c>
      <c r="F4" s="6">
        <f t="shared" ref="F4:G4" si="2">LOG10(B10)</f>
        <v>0.21853550521652784</v>
      </c>
      <c r="G4" s="6">
        <f t="shared" si="2"/>
        <v>3.0993352776859577</v>
      </c>
    </row>
    <row r="5" spans="1:7">
      <c r="A5" s="5">
        <v>227</v>
      </c>
      <c r="B5" s="2">
        <v>5.6434999999999995</v>
      </c>
      <c r="C5" s="6"/>
    </row>
    <row r="6" spans="1:7">
      <c r="A6" s="5">
        <v>35</v>
      </c>
      <c r="B6" s="2">
        <v>2.7765000000000004</v>
      </c>
      <c r="C6" s="6"/>
    </row>
    <row r="7" spans="1:7">
      <c r="A7" s="5">
        <v>39</v>
      </c>
      <c r="B7" s="2">
        <v>1.887</v>
      </c>
      <c r="C7" s="6"/>
    </row>
    <row r="8" spans="1:7">
      <c r="A8" s="5">
        <v>25</v>
      </c>
      <c r="B8" s="2">
        <v>2.0575000000000001</v>
      </c>
      <c r="C8" s="6">
        <v>615</v>
      </c>
    </row>
    <row r="9" spans="1:7">
      <c r="A9" s="5">
        <v>105</v>
      </c>
      <c r="B9" s="2">
        <v>1.5365</v>
      </c>
      <c r="C9" s="6"/>
    </row>
    <row r="10" spans="1:7">
      <c r="A10" s="5">
        <v>71</v>
      </c>
      <c r="B10" s="2">
        <v>1.6539999999999999</v>
      </c>
      <c r="C10" s="6">
        <v>1257</v>
      </c>
    </row>
    <row r="11" spans="1:7">
      <c r="A11" s="5">
        <v>41</v>
      </c>
      <c r="B11" s="2">
        <v>1.1440000000000001</v>
      </c>
      <c r="C11" s="6"/>
    </row>
    <row r="12" spans="1:7">
      <c r="A12" s="5">
        <v>39</v>
      </c>
      <c r="B12" s="2">
        <v>2.609</v>
      </c>
      <c r="C12" s="6"/>
    </row>
    <row r="13" spans="1:7">
      <c r="A13" s="5">
        <v>27</v>
      </c>
      <c r="B13" s="2">
        <v>1.8525</v>
      </c>
      <c r="C13" s="6"/>
    </row>
    <row r="14" spans="1:7">
      <c r="A14" s="6">
        <v>26</v>
      </c>
      <c r="B14" s="3">
        <v>1.8474999999999999</v>
      </c>
      <c r="C14" s="6"/>
    </row>
    <row r="15" spans="1:7">
      <c r="A15" s="6">
        <v>3</v>
      </c>
      <c r="B15" s="3">
        <v>0</v>
      </c>
      <c r="C15" s="6"/>
    </row>
    <row r="16" spans="1:7">
      <c r="A16" s="6">
        <v>8</v>
      </c>
      <c r="B16" s="3">
        <v>0</v>
      </c>
      <c r="C16" s="6"/>
    </row>
    <row r="18" spans="1:6">
      <c r="A18" t="s">
        <v>6</v>
      </c>
    </row>
    <row r="19" spans="1:6" ht="15.75" thickBot="1"/>
    <row r="20" spans="1:6">
      <c r="A20" s="17" t="s">
        <v>7</v>
      </c>
      <c r="B20" s="17"/>
    </row>
    <row r="21" spans="1:6">
      <c r="A21" s="14" t="s">
        <v>8</v>
      </c>
      <c r="B21" s="14">
        <v>1</v>
      </c>
    </row>
    <row r="22" spans="1:6">
      <c r="A22" s="14" t="s">
        <v>9</v>
      </c>
      <c r="B22" s="14">
        <v>1</v>
      </c>
    </row>
    <row r="23" spans="1:6">
      <c r="A23" s="14" t="s">
        <v>10</v>
      </c>
      <c r="B23" s="14">
        <v>65535</v>
      </c>
    </row>
    <row r="24" spans="1:6">
      <c r="A24" s="14" t="s">
        <v>11</v>
      </c>
      <c r="B24" s="14">
        <v>0</v>
      </c>
    </row>
    <row r="25" spans="1:6" ht="15.75" thickBot="1">
      <c r="A25" s="15" t="s">
        <v>12</v>
      </c>
      <c r="B25" s="15">
        <v>3</v>
      </c>
    </row>
    <row r="27" spans="1:6" ht="15.75" thickBot="1">
      <c r="A27" t="s">
        <v>13</v>
      </c>
    </row>
    <row r="28" spans="1:6">
      <c r="A28" s="16"/>
      <c r="B28" s="16" t="s">
        <v>18</v>
      </c>
      <c r="C28" s="16" t="s">
        <v>19</v>
      </c>
      <c r="D28" s="16" t="s">
        <v>20</v>
      </c>
      <c r="E28" s="16" t="s">
        <v>21</v>
      </c>
      <c r="F28" s="16" t="s">
        <v>22</v>
      </c>
    </row>
    <row r="29" spans="1:6">
      <c r="A29" s="14" t="s">
        <v>14</v>
      </c>
      <c r="B29" s="14">
        <v>2</v>
      </c>
      <c r="C29" s="14">
        <v>1.1747190969980759</v>
      </c>
      <c r="D29" s="14">
        <v>0.58735954849903793</v>
      </c>
      <c r="E29" s="14" t="e">
        <v>#NUM!</v>
      </c>
      <c r="F29" s="14" t="e">
        <v>#NUM!</v>
      </c>
    </row>
    <row r="30" spans="1:6">
      <c r="A30" s="14" t="s">
        <v>15</v>
      </c>
      <c r="B30" s="14">
        <v>0</v>
      </c>
      <c r="C30" s="14">
        <v>0</v>
      </c>
      <c r="D30" s="14">
        <v>65535</v>
      </c>
      <c r="E30" s="14"/>
      <c r="F30" s="14"/>
    </row>
    <row r="31" spans="1:6" ht="15.75" thickBot="1">
      <c r="A31" s="15" t="s">
        <v>16</v>
      </c>
      <c r="B31" s="15">
        <v>2</v>
      </c>
      <c r="C31" s="15">
        <v>1.1747190969980759</v>
      </c>
      <c r="D31" s="15"/>
      <c r="E31" s="15"/>
      <c r="F31" s="15"/>
    </row>
    <row r="32" spans="1:6" ht="15.75" thickBot="1"/>
    <row r="33" spans="1:9">
      <c r="A33" s="16"/>
      <c r="B33" s="16" t="s">
        <v>23</v>
      </c>
      <c r="C33" s="16" t="s">
        <v>11</v>
      </c>
      <c r="D33" s="16" t="s">
        <v>24</v>
      </c>
      <c r="E33" s="16" t="s">
        <v>25</v>
      </c>
      <c r="F33" s="16" t="s">
        <v>26</v>
      </c>
      <c r="G33" s="16" t="s">
        <v>27</v>
      </c>
      <c r="H33" s="16" t="s">
        <v>28</v>
      </c>
      <c r="I33" s="16" t="s">
        <v>29</v>
      </c>
    </row>
    <row r="34" spans="1:9">
      <c r="A34" s="14" t="s">
        <v>17</v>
      </c>
      <c r="B34" s="14">
        <v>-2.263713689985634</v>
      </c>
      <c r="C34" s="14">
        <v>0</v>
      </c>
      <c r="D34" s="14">
        <v>65535</v>
      </c>
      <c r="E34" s="14" t="e">
        <v>#NUM!</v>
      </c>
      <c r="F34" s="14">
        <v>-2.263713689985634</v>
      </c>
      <c r="G34" s="14">
        <v>-2.263713689985634</v>
      </c>
      <c r="H34" s="14">
        <v>-2.263713689985634</v>
      </c>
      <c r="I34" s="14">
        <v>-2.263713689985634</v>
      </c>
    </row>
    <row r="35" spans="1:9">
      <c r="A35" s="14" t="s">
        <v>4</v>
      </c>
      <c r="B35" s="14">
        <v>-0.35238800936152759</v>
      </c>
      <c r="C35" s="14">
        <v>0</v>
      </c>
      <c r="D35" s="14">
        <v>65535</v>
      </c>
      <c r="E35" s="14" t="e">
        <v>#NUM!</v>
      </c>
      <c r="F35" s="14">
        <v>-0.35238800936152759</v>
      </c>
      <c r="G35" s="14">
        <v>-0.35238800936152759</v>
      </c>
      <c r="H35" s="14">
        <v>-0.35238800936152759</v>
      </c>
      <c r="I35" s="14">
        <v>-0.35238800936152759</v>
      </c>
    </row>
    <row r="36" spans="1:9" ht="15.75" thickBot="1">
      <c r="A36" s="15" t="s">
        <v>5</v>
      </c>
      <c r="B36" s="15">
        <v>1.3525420629847498</v>
      </c>
      <c r="C36" s="15">
        <v>0</v>
      </c>
      <c r="D36" s="15">
        <v>65535</v>
      </c>
      <c r="E36" s="15" t="e">
        <v>#NUM!</v>
      </c>
      <c r="F36" s="15">
        <v>1.3525420629847498</v>
      </c>
      <c r="G36" s="15">
        <v>1.3525420629847498</v>
      </c>
      <c r="H36" s="15">
        <v>1.3525420629847498</v>
      </c>
      <c r="I36" s="15">
        <v>1.3525420629847498</v>
      </c>
    </row>
    <row r="40" spans="1:9">
      <c r="A40" t="s">
        <v>30</v>
      </c>
    </row>
    <row r="41" spans="1:9" ht="15.75" thickBot="1"/>
    <row r="42" spans="1:9">
      <c r="A42" s="16" t="s">
        <v>31</v>
      </c>
      <c r="B42" s="16" t="s">
        <v>33</v>
      </c>
      <c r="C42" s="16" t="s">
        <v>32</v>
      </c>
    </row>
    <row r="43" spans="1:9">
      <c r="A43" s="14">
        <v>1</v>
      </c>
      <c r="B43" s="14">
        <v>2.8926510338773004</v>
      </c>
      <c r="C43" s="14">
        <v>0</v>
      </c>
    </row>
    <row r="44" spans="1:9">
      <c r="A44" s="14">
        <v>2</v>
      </c>
      <c r="B44" s="14">
        <v>1.3979400086720379</v>
      </c>
      <c r="C44" s="14">
        <v>-2.2204460492503131E-16</v>
      </c>
    </row>
    <row r="45" spans="1:9" ht="15.75" thickBot="1">
      <c r="A45" s="15">
        <v>3</v>
      </c>
      <c r="B45" s="15">
        <v>1.8512583487190755</v>
      </c>
      <c r="C45" s="15">
        <v>-2.2204460492503131E-16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12" sqref="A12:I42"/>
    </sheetView>
  </sheetViews>
  <sheetFormatPr defaultRowHeight="15"/>
  <cols>
    <col min="1" max="1" width="18" bestFit="1" customWidth="1"/>
    <col min="3" max="3" width="10.85546875" bestFit="1" customWidth="1"/>
    <col min="5" max="5" width="10.85546875" bestFit="1" customWidth="1"/>
    <col min="7" max="7" width="12.85546875" bestFit="1" customWidth="1"/>
  </cols>
  <sheetData>
    <row r="1" spans="1:7" ht="15.75" thickBot="1">
      <c r="A1" s="7" t="s">
        <v>1</v>
      </c>
      <c r="B1" s="8" t="s">
        <v>0</v>
      </c>
      <c r="C1" s="9" t="s">
        <v>2</v>
      </c>
      <c r="D1" s="10"/>
      <c r="E1" s="7" t="s">
        <v>3</v>
      </c>
      <c r="F1" s="8" t="s">
        <v>4</v>
      </c>
      <c r="G1" s="9" t="s">
        <v>5</v>
      </c>
    </row>
    <row r="2" spans="1:7">
      <c r="A2" s="4">
        <v>966</v>
      </c>
      <c r="B2" s="1">
        <v>33.545499999999997</v>
      </c>
      <c r="C2" s="12">
        <v>15511</v>
      </c>
      <c r="E2" s="13">
        <f>LOG10(A2)</f>
        <v>2.9849771264154934</v>
      </c>
      <c r="F2" s="13">
        <f t="shared" ref="F2:G3" si="0">LOG10(B2)</f>
        <v>1.5256342694753444</v>
      </c>
      <c r="G2" s="13">
        <f t="shared" si="0"/>
        <v>4.1906397978446845</v>
      </c>
    </row>
    <row r="3" spans="1:7">
      <c r="A3" s="5">
        <v>452</v>
      </c>
      <c r="B3" s="2">
        <v>13.5655</v>
      </c>
      <c r="C3" s="11">
        <v>17055</v>
      </c>
      <c r="E3" s="6">
        <f t="shared" ref="E3" si="1">LOG10(A3)</f>
        <v>2.655138434811382</v>
      </c>
      <c r="F3" s="6">
        <f t="shared" si="0"/>
        <v>1.1324358057083097</v>
      </c>
      <c r="G3" s="6">
        <f t="shared" si="0"/>
        <v>4.2318517237434161</v>
      </c>
    </row>
    <row r="4" spans="1:7">
      <c r="A4" s="5">
        <v>404</v>
      </c>
      <c r="B4" s="2">
        <v>16.1645</v>
      </c>
      <c r="C4" s="11"/>
      <c r="E4" s="6">
        <f>LOG10(A5)</f>
        <v>2.5693739096150461</v>
      </c>
      <c r="F4" s="6">
        <f t="shared" ref="F4:G4" si="2">LOG10(B5)</f>
        <v>1.1422329917947138</v>
      </c>
      <c r="G4" s="6">
        <f t="shared" si="2"/>
        <v>4.1163752611797051</v>
      </c>
    </row>
    <row r="5" spans="1:7">
      <c r="A5" s="5">
        <v>371</v>
      </c>
      <c r="B5" s="2">
        <v>13.875</v>
      </c>
      <c r="C5" s="11">
        <v>13073</v>
      </c>
      <c r="E5" s="6">
        <f>LOG10(A7)</f>
        <v>2.0899051114393981</v>
      </c>
      <c r="F5" s="6">
        <f t="shared" ref="F5:G5" si="3">LOG10(B7)</f>
        <v>0.48458452928284285</v>
      </c>
      <c r="G5" s="6">
        <f t="shared" si="3"/>
        <v>4.0024684501283323</v>
      </c>
    </row>
    <row r="6" spans="1:7">
      <c r="A6" s="5">
        <v>150</v>
      </c>
      <c r="B6" s="2">
        <v>5.5385</v>
      </c>
      <c r="C6" s="11"/>
      <c r="E6" s="6">
        <f>LOG10(A9)</f>
        <v>1.4471580313422192</v>
      </c>
      <c r="F6" s="6">
        <f t="shared" ref="F6:G6" si="4">LOG10(B9)</f>
        <v>-0.15428198203334137</v>
      </c>
      <c r="G6" s="6">
        <f t="shared" si="4"/>
        <v>3.5809249756756194</v>
      </c>
    </row>
    <row r="7" spans="1:7">
      <c r="A7" s="5">
        <v>123</v>
      </c>
      <c r="B7" s="2">
        <v>3.052</v>
      </c>
      <c r="C7" s="11">
        <v>10057</v>
      </c>
      <c r="E7" s="6">
        <f>LOG10(A10)</f>
        <v>1.4313637641589874</v>
      </c>
      <c r="F7" s="6">
        <f t="shared" ref="F7:G7" si="5">LOG10(B10)</f>
        <v>4.7274867384179561E-2</v>
      </c>
      <c r="G7" s="6">
        <f t="shared" si="5"/>
        <v>2.1522883443830563</v>
      </c>
    </row>
    <row r="8" spans="1:7">
      <c r="A8" s="5">
        <v>116</v>
      </c>
      <c r="B8" s="2">
        <v>5.0705</v>
      </c>
      <c r="C8" s="11"/>
    </row>
    <row r="9" spans="1:7">
      <c r="A9" s="5">
        <v>28</v>
      </c>
      <c r="B9" s="2">
        <v>0.70099999999999996</v>
      </c>
      <c r="C9" s="11">
        <v>3810</v>
      </c>
    </row>
    <row r="10" spans="1:7">
      <c r="A10" s="5">
        <v>27</v>
      </c>
      <c r="B10" s="2">
        <v>1.1150000000000002</v>
      </c>
      <c r="C10" s="11">
        <v>142</v>
      </c>
    </row>
    <row r="12" spans="1:7">
      <c r="A12" t="s">
        <v>6</v>
      </c>
    </row>
    <row r="13" spans="1:7" ht="15.75" thickBot="1"/>
    <row r="14" spans="1:7">
      <c r="A14" s="17" t="s">
        <v>7</v>
      </c>
      <c r="B14" s="17"/>
    </row>
    <row r="15" spans="1:7">
      <c r="A15" s="14" t="s">
        <v>8</v>
      </c>
      <c r="B15" s="14">
        <v>0.99869727702900424</v>
      </c>
    </row>
    <row r="16" spans="1:7">
      <c r="A16" s="14" t="s">
        <v>9</v>
      </c>
      <c r="B16" s="14">
        <v>0.99739625114514774</v>
      </c>
    </row>
    <row r="17" spans="1:9">
      <c r="A17" s="14" t="s">
        <v>10</v>
      </c>
      <c r="B17" s="14">
        <v>0.99566041857524612</v>
      </c>
    </row>
    <row r="18" spans="1:9">
      <c r="A18" s="14" t="s">
        <v>11</v>
      </c>
      <c r="B18" s="14">
        <v>4.2989903394162067E-2</v>
      </c>
    </row>
    <row r="19" spans="1:9" ht="15.75" thickBot="1">
      <c r="A19" s="15" t="s">
        <v>12</v>
      </c>
      <c r="B19" s="15">
        <v>6</v>
      </c>
    </row>
    <row r="21" spans="1:9" ht="15.75" thickBot="1">
      <c r="A21" t="s">
        <v>13</v>
      </c>
    </row>
    <row r="22" spans="1:9">
      <c r="A22" s="16"/>
      <c r="B22" s="16" t="s">
        <v>18</v>
      </c>
      <c r="C22" s="16" t="s">
        <v>19</v>
      </c>
      <c r="D22" s="16" t="s">
        <v>20</v>
      </c>
      <c r="E22" s="16" t="s">
        <v>21</v>
      </c>
      <c r="F22" s="16" t="s">
        <v>22</v>
      </c>
    </row>
    <row r="23" spans="1:9">
      <c r="A23" s="14" t="s">
        <v>14</v>
      </c>
      <c r="B23" s="14">
        <v>2</v>
      </c>
      <c r="C23" s="14">
        <v>2.123845069806694</v>
      </c>
      <c r="D23" s="14">
        <v>1.061922534903347</v>
      </c>
      <c r="E23" s="14">
        <v>574.5924281175121</v>
      </c>
      <c r="F23" s="14">
        <v>1.328613429467274E-4</v>
      </c>
    </row>
    <row r="24" spans="1:9">
      <c r="A24" s="14" t="s">
        <v>15</v>
      </c>
      <c r="B24" s="14">
        <v>3</v>
      </c>
      <c r="C24" s="14">
        <v>5.5443953815181623E-3</v>
      </c>
      <c r="D24" s="14">
        <v>1.8481317938393875E-3</v>
      </c>
      <c r="E24" s="14"/>
      <c r="F24" s="14"/>
    </row>
    <row r="25" spans="1:9" ht="15.75" thickBot="1">
      <c r="A25" s="15" t="s">
        <v>16</v>
      </c>
      <c r="B25" s="15">
        <v>5</v>
      </c>
      <c r="C25" s="15">
        <v>2.1293894651882121</v>
      </c>
      <c r="D25" s="15"/>
      <c r="E25" s="15"/>
      <c r="F25" s="15"/>
    </row>
    <row r="26" spans="1:9" ht="15.75" thickBot="1"/>
    <row r="27" spans="1:9">
      <c r="A27" s="16"/>
      <c r="B27" s="16" t="s">
        <v>23</v>
      </c>
      <c r="C27" s="16" t="s">
        <v>11</v>
      </c>
      <c r="D27" s="16" t="s">
        <v>24</v>
      </c>
      <c r="E27" s="16" t="s">
        <v>25</v>
      </c>
      <c r="F27" s="16" t="s">
        <v>26</v>
      </c>
      <c r="G27" s="16" t="s">
        <v>27</v>
      </c>
      <c r="H27" s="16" t="s">
        <v>28</v>
      </c>
      <c r="I27" s="16" t="s">
        <v>29</v>
      </c>
    </row>
    <row r="28" spans="1:9">
      <c r="A28" s="14" t="s">
        <v>17</v>
      </c>
      <c r="B28" s="14">
        <v>1.0836428058985785</v>
      </c>
      <c r="C28" s="14">
        <v>0.10803546831561532</v>
      </c>
      <c r="D28" s="14">
        <v>10.030435585587682</v>
      </c>
      <c r="E28" s="14">
        <v>2.1095305495712315E-3</v>
      </c>
      <c r="F28" s="14">
        <v>0.73982572891795328</v>
      </c>
      <c r="G28" s="14">
        <v>1.4274598828792038</v>
      </c>
      <c r="H28" s="14">
        <v>0.73982572891795328</v>
      </c>
      <c r="I28" s="14">
        <v>1.4274598828792038</v>
      </c>
    </row>
    <row r="29" spans="1:9">
      <c r="A29" s="14" t="s">
        <v>4</v>
      </c>
      <c r="B29" s="14">
        <v>0.84399086606681806</v>
      </c>
      <c r="C29" s="14">
        <v>3.9626107688847438E-2</v>
      </c>
      <c r="D29" s="14">
        <v>21.298858638703869</v>
      </c>
      <c r="E29" s="14">
        <v>2.2644669389833055E-4</v>
      </c>
      <c r="F29" s="14">
        <v>0.7178829060596712</v>
      </c>
      <c r="G29" s="14">
        <v>0.97009882607396491</v>
      </c>
      <c r="H29" s="14">
        <v>0.7178829060596712</v>
      </c>
      <c r="I29" s="14">
        <v>0.97009882607396491</v>
      </c>
    </row>
    <row r="30" spans="1:9" ht="15.75" thickBot="1">
      <c r="A30" s="15" t="s">
        <v>5</v>
      </c>
      <c r="B30" s="15">
        <v>0.14141550698111865</v>
      </c>
      <c r="C30" s="15">
        <v>3.3363523916367085E-2</v>
      </c>
      <c r="D30" s="15">
        <v>4.238626211535907</v>
      </c>
      <c r="E30" s="15">
        <v>2.4041523362314052E-2</v>
      </c>
      <c r="F30" s="15">
        <v>3.5237883562231564E-2</v>
      </c>
      <c r="G30" s="15">
        <v>0.24759313040000575</v>
      </c>
      <c r="H30" s="15">
        <v>3.5237883562231564E-2</v>
      </c>
      <c r="I30" s="15">
        <v>0.24759313040000575</v>
      </c>
    </row>
    <row r="34" spans="1:3">
      <c r="A34" t="s">
        <v>30</v>
      </c>
    </row>
    <row r="35" spans="1:3" ht="15.75" thickBot="1"/>
    <row r="36" spans="1:3">
      <c r="A36" s="16" t="s">
        <v>31</v>
      </c>
      <c r="B36" s="16" t="s">
        <v>33</v>
      </c>
      <c r="C36" s="16" t="s">
        <v>32</v>
      </c>
    </row>
    <row r="37" spans="1:3">
      <c r="A37" s="14">
        <v>1</v>
      </c>
      <c r="B37" s="14">
        <v>2.9638856458817502</v>
      </c>
      <c r="C37" s="14">
        <v>2.1091480533743212E-2</v>
      </c>
    </row>
    <row r="38" spans="1:3">
      <c r="A38" s="14">
        <v>2</v>
      </c>
      <c r="B38" s="14">
        <v>2.637857739305506</v>
      </c>
      <c r="C38" s="14">
        <v>1.7280695505875965E-2</v>
      </c>
    </row>
    <row r="39" spans="1:3">
      <c r="A39" s="14">
        <v>3</v>
      </c>
      <c r="B39" s="14">
        <v>2.6297963123777546</v>
      </c>
      <c r="C39" s="14">
        <v>-6.0422402762708494E-2</v>
      </c>
    </row>
    <row r="40" spans="1:3">
      <c r="A40" s="14">
        <v>4</v>
      </c>
      <c r="B40" s="14">
        <v>2.0586388275014169</v>
      </c>
      <c r="C40" s="14">
        <v>3.1266283937981143E-2</v>
      </c>
    </row>
    <row r="41" spans="1:3">
      <c r="A41" s="14">
        <v>5</v>
      </c>
      <c r="B41" s="14">
        <v>1.4598285431602713</v>
      </c>
      <c r="C41" s="14">
        <v>-1.2670511818052121E-2</v>
      </c>
    </row>
    <row r="42" spans="1:3" ht="15.75" thickBot="1">
      <c r="A42" s="15">
        <v>6</v>
      </c>
      <c r="B42" s="15">
        <v>1.4279093095558286</v>
      </c>
      <c r="C42" s="15">
        <v>3.4544546031587409E-3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A10" sqref="A10:I38"/>
    </sheetView>
  </sheetViews>
  <sheetFormatPr defaultRowHeight="15"/>
  <cols>
    <col min="1" max="1" width="18" bestFit="1" customWidth="1"/>
    <col min="3" max="3" width="10.85546875" bestFit="1" customWidth="1"/>
    <col min="5" max="5" width="10.85546875" bestFit="1" customWidth="1"/>
    <col min="7" max="7" width="12.85546875" bestFit="1" customWidth="1"/>
  </cols>
  <sheetData>
    <row r="1" spans="1:7" ht="15.75" thickBot="1">
      <c r="A1" s="7" t="s">
        <v>1</v>
      </c>
      <c r="B1" s="8" t="s">
        <v>0</v>
      </c>
      <c r="C1" s="9" t="s">
        <v>2</v>
      </c>
      <c r="D1" s="10"/>
      <c r="E1" s="7" t="s">
        <v>3</v>
      </c>
      <c r="F1" s="8" t="s">
        <v>4</v>
      </c>
      <c r="G1" s="9" t="s">
        <v>5</v>
      </c>
    </row>
    <row r="2" spans="1:7">
      <c r="A2" s="4">
        <v>1712</v>
      </c>
      <c r="B2" s="1">
        <v>13.8765</v>
      </c>
      <c r="C2" s="13"/>
      <c r="E2" s="13">
        <f>LOG10(A4)</f>
        <v>3.4684950245070691</v>
      </c>
      <c r="F2" s="13">
        <f t="shared" ref="F2:G3" si="0">LOG10(B4)</f>
        <v>1.1651404154939016</v>
      </c>
      <c r="G2" s="13">
        <f t="shared" si="0"/>
        <v>4.6986311224590143</v>
      </c>
    </row>
    <row r="3" spans="1:7">
      <c r="A3" s="5">
        <v>1651</v>
      </c>
      <c r="B3" s="2">
        <v>16.477</v>
      </c>
      <c r="C3" s="6"/>
      <c r="E3" s="6">
        <f t="shared" ref="E3" si="1">LOG10(A5)</f>
        <v>2.9831750720378132</v>
      </c>
      <c r="F3" s="6">
        <f t="shared" si="0"/>
        <v>0.60336092434838051</v>
      </c>
      <c r="G3" s="6">
        <f t="shared" si="0"/>
        <v>4.106530853822381</v>
      </c>
    </row>
    <row r="4" spans="1:7">
      <c r="A4" s="5">
        <v>2941</v>
      </c>
      <c r="B4" s="2">
        <v>14.6265</v>
      </c>
      <c r="C4" s="6">
        <v>49961</v>
      </c>
      <c r="E4" s="6">
        <f>LOG10(A7)</f>
        <v>0.47712125471966244</v>
      </c>
      <c r="F4" s="6">
        <f t="shared" ref="F4:G4" si="2">LOG10(B7)</f>
        <v>-0.16209605540705752</v>
      </c>
      <c r="G4" s="6">
        <f t="shared" si="2"/>
        <v>3.9351040211514494</v>
      </c>
    </row>
    <row r="5" spans="1:7">
      <c r="A5" s="5">
        <v>962</v>
      </c>
      <c r="B5" s="2">
        <v>4.0120000000000005</v>
      </c>
      <c r="C5" s="6">
        <v>12780</v>
      </c>
      <c r="E5" s="6">
        <f>LOG10(A8)</f>
        <v>2.6812412373755872</v>
      </c>
      <c r="F5" s="6">
        <f t="shared" ref="F5:G5" si="3">LOG10(B8)</f>
        <v>0.11159852488039401</v>
      </c>
      <c r="G5" s="6">
        <f t="shared" si="3"/>
        <v>3.8833206783829755</v>
      </c>
    </row>
    <row r="6" spans="1:7">
      <c r="A6" s="5">
        <v>62</v>
      </c>
      <c r="B6" s="2">
        <v>0</v>
      </c>
      <c r="C6" s="6"/>
    </row>
    <row r="7" spans="1:7">
      <c r="A7" s="5">
        <v>3</v>
      </c>
      <c r="B7" s="2">
        <v>0.6885</v>
      </c>
      <c r="C7" s="6">
        <v>8612</v>
      </c>
    </row>
    <row r="8" spans="1:7">
      <c r="A8" s="5">
        <v>480</v>
      </c>
      <c r="B8" s="2">
        <v>1.2929999999999999</v>
      </c>
      <c r="C8" s="6">
        <v>7644</v>
      </c>
    </row>
    <row r="10" spans="1:7">
      <c r="A10" t="s">
        <v>6</v>
      </c>
    </row>
    <row r="11" spans="1:7" ht="15.75" thickBot="1"/>
    <row r="12" spans="1:7">
      <c r="A12" s="17" t="s">
        <v>7</v>
      </c>
      <c r="B12" s="17"/>
    </row>
    <row r="13" spans="1:7">
      <c r="A13" s="14" t="s">
        <v>8</v>
      </c>
      <c r="B13" s="14">
        <v>0.95020869224452398</v>
      </c>
    </row>
    <row r="14" spans="1:7">
      <c r="A14" s="14" t="s">
        <v>9</v>
      </c>
      <c r="B14" s="14">
        <v>0.90289655881704856</v>
      </c>
    </row>
    <row r="15" spans="1:7">
      <c r="A15" s="14" t="s">
        <v>10</v>
      </c>
      <c r="B15" s="14">
        <v>0.70868967645114544</v>
      </c>
    </row>
    <row r="16" spans="1:7">
      <c r="A16" s="14" t="s">
        <v>11</v>
      </c>
      <c r="B16" s="14">
        <v>0.71456272718302849</v>
      </c>
    </row>
    <row r="17" spans="1:9" ht="15.75" thickBot="1">
      <c r="A17" s="15" t="s">
        <v>12</v>
      </c>
      <c r="B17" s="15">
        <v>4</v>
      </c>
    </row>
    <row r="19" spans="1:9" ht="15.75" thickBot="1">
      <c r="A19" t="s">
        <v>13</v>
      </c>
    </row>
    <row r="20" spans="1:9">
      <c r="A20" s="16"/>
      <c r="B20" s="16" t="s">
        <v>18</v>
      </c>
      <c r="C20" s="16" t="s">
        <v>19</v>
      </c>
      <c r="D20" s="16" t="s">
        <v>20</v>
      </c>
      <c r="E20" s="16" t="s">
        <v>21</v>
      </c>
      <c r="F20" s="16" t="s">
        <v>22</v>
      </c>
    </row>
    <row r="21" spans="1:9">
      <c r="A21" s="14" t="s">
        <v>14</v>
      </c>
      <c r="B21" s="14">
        <v>2</v>
      </c>
      <c r="C21" s="14">
        <v>4.7477090304061553</v>
      </c>
      <c r="D21" s="14">
        <v>2.3738545152030777</v>
      </c>
      <c r="E21" s="14">
        <v>4.6491481033916742</v>
      </c>
      <c r="F21" s="14">
        <v>0.31161425060955017</v>
      </c>
    </row>
    <row r="22" spans="1:9">
      <c r="A22" s="14" t="s">
        <v>15</v>
      </c>
      <c r="B22" s="14">
        <v>1</v>
      </c>
      <c r="C22" s="14">
        <v>0.51059989107924719</v>
      </c>
      <c r="D22" s="14">
        <v>0.51059989107924719</v>
      </c>
      <c r="E22" s="14"/>
      <c r="F22" s="14"/>
    </row>
    <row r="23" spans="1:9" ht="15.75" thickBot="1">
      <c r="A23" s="15" t="s">
        <v>16</v>
      </c>
      <c r="B23" s="15">
        <v>3</v>
      </c>
      <c r="C23" s="15">
        <v>5.2583089214854022</v>
      </c>
      <c r="D23" s="15"/>
      <c r="E23" s="15"/>
      <c r="F23" s="15"/>
    </row>
    <row r="24" spans="1:9" ht="15.75" thickBot="1"/>
    <row r="25" spans="1:9">
      <c r="A25" s="16"/>
      <c r="B25" s="16" t="s">
        <v>23</v>
      </c>
      <c r="C25" s="16" t="s">
        <v>11</v>
      </c>
      <c r="D25" s="16" t="s">
        <v>24</v>
      </c>
      <c r="E25" s="16" t="s">
        <v>25</v>
      </c>
      <c r="F25" s="16" t="s">
        <v>26</v>
      </c>
      <c r="G25" s="16" t="s">
        <v>27</v>
      </c>
      <c r="H25" s="16" t="s">
        <v>28</v>
      </c>
      <c r="I25" s="16" t="s">
        <v>29</v>
      </c>
    </row>
    <row r="26" spans="1:9">
      <c r="A26" s="14" t="s">
        <v>17</v>
      </c>
      <c r="B26" s="14">
        <v>18.367372670735289</v>
      </c>
      <c r="C26" s="14">
        <v>11.527365994502015</v>
      </c>
      <c r="D26" s="14">
        <v>1.593371172520732</v>
      </c>
      <c r="E26" s="14">
        <v>0.35680431500215121</v>
      </c>
      <c r="F26" s="14">
        <v>-128.10169972422548</v>
      </c>
      <c r="G26" s="14">
        <v>164.83644506569604</v>
      </c>
      <c r="H26" s="14">
        <v>-128.10169972422548</v>
      </c>
      <c r="I26" s="14">
        <v>164.83644506569604</v>
      </c>
    </row>
    <row r="27" spans="1:9">
      <c r="A27" s="14" t="s">
        <v>4</v>
      </c>
      <c r="B27" s="14">
        <v>4.4507640521547875</v>
      </c>
      <c r="C27" s="14">
        <v>1.8926804233781165</v>
      </c>
      <c r="D27" s="14">
        <v>2.3515665915806969</v>
      </c>
      <c r="E27" s="14">
        <v>0.25597274694894384</v>
      </c>
      <c r="F27" s="14">
        <v>-19.598020907437384</v>
      </c>
      <c r="G27" s="14">
        <v>28.499549011746961</v>
      </c>
      <c r="H27" s="14">
        <v>-19.598020907437384</v>
      </c>
      <c r="I27" s="14">
        <v>28.499549011746961</v>
      </c>
    </row>
    <row r="28" spans="1:9" ht="15.75" thickBot="1">
      <c r="A28" s="15" t="s">
        <v>5</v>
      </c>
      <c r="B28" s="15">
        <v>-4.3014717031129956</v>
      </c>
      <c r="C28" s="15">
        <v>2.9529003459358281</v>
      </c>
      <c r="D28" s="15">
        <v>-1.4566938261337705</v>
      </c>
      <c r="E28" s="15">
        <v>0.38298950440102508</v>
      </c>
      <c r="F28" s="15">
        <v>-41.821628064094746</v>
      </c>
      <c r="G28" s="15">
        <v>33.218684657868756</v>
      </c>
      <c r="H28" s="15">
        <v>-41.821628064094746</v>
      </c>
      <c r="I28" s="15">
        <v>33.218684657868756</v>
      </c>
    </row>
    <row r="32" spans="1:9">
      <c r="A32" t="s">
        <v>30</v>
      </c>
    </row>
    <row r="33" spans="1:3" ht="15.75" thickBot="1"/>
    <row r="34" spans="1:3">
      <c r="A34" s="16" t="s">
        <v>31</v>
      </c>
      <c r="B34" s="16" t="s">
        <v>33</v>
      </c>
      <c r="C34" s="16" t="s">
        <v>32</v>
      </c>
    </row>
    <row r="35" spans="1:3">
      <c r="A35" s="14">
        <v>1</v>
      </c>
      <c r="B35" s="14">
        <v>3.3421089311047361</v>
      </c>
      <c r="C35" s="14">
        <v>0.12638609340233309</v>
      </c>
    </row>
    <row r="36" spans="1:3">
      <c r="A36" s="14">
        <v>2</v>
      </c>
      <c r="B36" s="14">
        <v>3.3886635176225255</v>
      </c>
      <c r="C36" s="14">
        <v>-0.40548844558471231</v>
      </c>
    </row>
    <row r="37" spans="1:3">
      <c r="A37" s="14">
        <v>3</v>
      </c>
      <c r="B37" s="14">
        <v>0.7191827785443472</v>
      </c>
      <c r="C37" s="14">
        <v>-0.24206152382468477</v>
      </c>
    </row>
    <row r="38" spans="1:3" ht="15.75" thickBot="1">
      <c r="A38" s="15">
        <v>4</v>
      </c>
      <c r="B38" s="15">
        <v>2.1600773613685185</v>
      </c>
      <c r="C38" s="15">
        <v>0.5211638760070687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4" workbookViewId="0">
      <selection activeCell="A11" sqref="A11:I39"/>
    </sheetView>
  </sheetViews>
  <sheetFormatPr defaultRowHeight="15"/>
  <cols>
    <col min="1" max="1" width="18" bestFit="1" customWidth="1"/>
    <col min="3" max="3" width="10.85546875" bestFit="1" customWidth="1"/>
    <col min="5" max="5" width="10.85546875" bestFit="1" customWidth="1"/>
    <col min="7" max="7" width="12.85546875" bestFit="1" customWidth="1"/>
  </cols>
  <sheetData>
    <row r="1" spans="1:8" ht="15.75" thickBot="1">
      <c r="A1" s="7" t="s">
        <v>1</v>
      </c>
      <c r="B1" s="8" t="s">
        <v>0</v>
      </c>
      <c r="C1" s="9" t="s">
        <v>2</v>
      </c>
      <c r="D1" s="10"/>
      <c r="E1" s="7" t="s">
        <v>3</v>
      </c>
      <c r="F1" s="8" t="s">
        <v>4</v>
      </c>
      <c r="G1" s="9" t="s">
        <v>5</v>
      </c>
    </row>
    <row r="2" spans="1:8">
      <c r="A2" s="4">
        <v>109</v>
      </c>
      <c r="B2" s="1">
        <v>14.6265</v>
      </c>
      <c r="C2" s="13">
        <v>3232</v>
      </c>
      <c r="E2" s="13">
        <f>LOG10(A2)</f>
        <v>2.0374264979406238</v>
      </c>
      <c r="F2" s="13">
        <f t="shared" ref="F2:G2" si="0">LOG10(B2)</f>
        <v>1.1651404154939016</v>
      </c>
      <c r="G2" s="13">
        <f t="shared" si="0"/>
        <v>3.5094713521025485</v>
      </c>
    </row>
    <row r="3" spans="1:8">
      <c r="A3" s="5">
        <v>83</v>
      </c>
      <c r="B3" s="2">
        <v>4.5779999999999994</v>
      </c>
      <c r="C3" s="6">
        <v>2208</v>
      </c>
      <c r="E3" s="6">
        <f t="shared" ref="E3:E4" si="1">LOG10(A3)</f>
        <v>1.919078092376074</v>
      </c>
      <c r="F3" s="6">
        <f t="shared" ref="F3:F4" si="2">LOG10(B3)</f>
        <v>0.66067578833852403</v>
      </c>
      <c r="G3" s="6">
        <f t="shared" ref="G3:G4" si="3">LOG10(C3)</f>
        <v>3.3439990690571615</v>
      </c>
    </row>
    <row r="4" spans="1:8">
      <c r="A4" s="5">
        <v>23</v>
      </c>
      <c r="B4" s="2">
        <v>4.6240000000000006</v>
      </c>
      <c r="C4" s="6">
        <v>1977</v>
      </c>
      <c r="E4" s="6">
        <f t="shared" si="1"/>
        <v>1.3617278360175928</v>
      </c>
      <c r="F4" s="6">
        <f t="shared" si="2"/>
        <v>0.66501782541247267</v>
      </c>
      <c r="G4" s="6">
        <f t="shared" si="3"/>
        <v>3.2960066693136723</v>
      </c>
    </row>
    <row r="5" spans="1:8">
      <c r="A5" s="5">
        <v>56</v>
      </c>
      <c r="B5" s="2">
        <v>16.477</v>
      </c>
      <c r="C5" s="6"/>
      <c r="E5" s="6">
        <f>LOG10(A6)</f>
        <v>1.6434526764861874</v>
      </c>
      <c r="F5" s="6">
        <f t="shared" ref="F5:G5" si="4">LOG10(B6)</f>
        <v>0.60336092434838051</v>
      </c>
      <c r="G5" s="6">
        <f t="shared" si="4"/>
        <v>3.3488887230714379</v>
      </c>
    </row>
    <row r="6" spans="1:8">
      <c r="A6" s="5">
        <v>44</v>
      </c>
      <c r="B6" s="2">
        <v>4.0120000000000005</v>
      </c>
      <c r="C6" s="6">
        <v>2233</v>
      </c>
    </row>
    <row r="7" spans="1:8">
      <c r="A7" s="5">
        <v>31</v>
      </c>
      <c r="B7" s="2">
        <v>3.2654999999999998</v>
      </c>
      <c r="C7" s="6"/>
    </row>
    <row r="8" spans="1:8">
      <c r="A8" s="5">
        <v>68</v>
      </c>
      <c r="B8" s="2">
        <v>2.8090000000000002</v>
      </c>
      <c r="C8" s="6"/>
    </row>
    <row r="9" spans="1:8">
      <c r="A9" s="5">
        <v>14</v>
      </c>
      <c r="B9" s="2">
        <v>0</v>
      </c>
      <c r="C9" s="6"/>
    </row>
    <row r="10" spans="1:8">
      <c r="A10" s="42"/>
      <c r="B10" s="42"/>
      <c r="C10" s="42"/>
      <c r="D10" s="42"/>
      <c r="E10" s="42"/>
      <c r="F10" s="42"/>
      <c r="G10" s="42"/>
      <c r="H10" s="42"/>
    </row>
    <row r="11" spans="1:8">
      <c r="A11" t="s">
        <v>6</v>
      </c>
    </row>
    <row r="12" spans="1:8" ht="15.75" thickBot="1"/>
    <row r="13" spans="1:8">
      <c r="A13" s="17" t="s">
        <v>7</v>
      </c>
      <c r="B13" s="17"/>
    </row>
    <row r="14" spans="1:8">
      <c r="A14" s="14" t="s">
        <v>8</v>
      </c>
      <c r="B14" s="14">
        <v>0.85258300668550624</v>
      </c>
    </row>
    <row r="15" spans="1:8">
      <c r="A15" s="14" t="s">
        <v>9</v>
      </c>
      <c r="B15" s="14">
        <v>0.72689778328889798</v>
      </c>
    </row>
    <row r="16" spans="1:8">
      <c r="A16" s="14" t="s">
        <v>10</v>
      </c>
      <c r="B16" s="14">
        <v>0.18069334986669405</v>
      </c>
    </row>
    <row r="17" spans="1:9">
      <c r="A17" s="14" t="s">
        <v>11</v>
      </c>
      <c r="B17" s="14">
        <v>0.27302209193925475</v>
      </c>
    </row>
    <row r="18" spans="1:9" ht="15.75" thickBot="1">
      <c r="A18" s="15" t="s">
        <v>12</v>
      </c>
      <c r="B18" s="15">
        <v>4</v>
      </c>
    </row>
    <row r="20" spans="1:9" ht="15.75" thickBot="1">
      <c r="A20" t="s">
        <v>13</v>
      </c>
    </row>
    <row r="21" spans="1:9">
      <c r="A21" s="16"/>
      <c r="B21" s="16" t="s">
        <v>18</v>
      </c>
      <c r="C21" s="16" t="s">
        <v>19</v>
      </c>
      <c r="D21" s="16" t="s">
        <v>20</v>
      </c>
      <c r="E21" s="16" t="s">
        <v>21</v>
      </c>
      <c r="F21" s="16" t="s">
        <v>22</v>
      </c>
    </row>
    <row r="22" spans="1:9">
      <c r="A22" s="14" t="s">
        <v>14</v>
      </c>
      <c r="B22" s="14">
        <v>2</v>
      </c>
      <c r="C22" s="14">
        <v>0.19840092798812575</v>
      </c>
      <c r="D22" s="14">
        <v>9.9200463994062876E-2</v>
      </c>
      <c r="E22" s="14">
        <v>1.3308163369062627</v>
      </c>
      <c r="F22" s="14">
        <v>0.52259182610437183</v>
      </c>
    </row>
    <row r="23" spans="1:9">
      <c r="A23" s="14" t="s">
        <v>15</v>
      </c>
      <c r="B23" s="14">
        <v>1</v>
      </c>
      <c r="C23" s="14">
        <v>7.4541062686886872E-2</v>
      </c>
      <c r="D23" s="14">
        <v>7.4541062686886872E-2</v>
      </c>
      <c r="E23" s="14"/>
      <c r="F23" s="14"/>
    </row>
    <row r="24" spans="1:9" ht="15.75" thickBot="1">
      <c r="A24" s="15" t="s">
        <v>16</v>
      </c>
      <c r="B24" s="15">
        <v>3</v>
      </c>
      <c r="C24" s="15">
        <v>0.27294199067501262</v>
      </c>
      <c r="D24" s="15"/>
      <c r="E24" s="15"/>
      <c r="F24" s="15"/>
    </row>
    <row r="25" spans="1:9" ht="15.75" thickBot="1"/>
    <row r="26" spans="1:9">
      <c r="A26" s="16"/>
      <c r="B26" s="16" t="s">
        <v>23</v>
      </c>
      <c r="C26" s="16" t="s">
        <v>11</v>
      </c>
      <c r="D26" s="16" t="s">
        <v>24</v>
      </c>
      <c r="E26" s="16" t="s">
        <v>25</v>
      </c>
      <c r="F26" s="16" t="s">
        <v>26</v>
      </c>
      <c r="G26" s="16" t="s">
        <v>27</v>
      </c>
      <c r="H26" s="16" t="s">
        <v>28</v>
      </c>
      <c r="I26" s="16" t="s">
        <v>29</v>
      </c>
    </row>
    <row r="27" spans="1:9">
      <c r="A27" s="14" t="s">
        <v>17</v>
      </c>
      <c r="B27" s="14">
        <v>-15.824731755571364</v>
      </c>
      <c r="C27" s="14">
        <v>16.000989148870321</v>
      </c>
      <c r="D27" s="14">
        <v>-0.98898459391109572</v>
      </c>
      <c r="E27" s="14">
        <v>0.50352569529357138</v>
      </c>
      <c r="F27" s="14">
        <v>-219.13657586242755</v>
      </c>
      <c r="G27" s="14">
        <v>187.48711235128479</v>
      </c>
      <c r="H27" s="14">
        <v>-219.13657586242755</v>
      </c>
      <c r="I27" s="14">
        <v>187.48711235128479</v>
      </c>
    </row>
    <row r="28" spans="1:9">
      <c r="A28" s="14" t="s">
        <v>4</v>
      </c>
      <c r="B28" s="14">
        <v>-1.0803612782205492</v>
      </c>
      <c r="C28" s="14">
        <v>1.8186771454825805</v>
      </c>
      <c r="D28" s="14">
        <v>-0.59403686954777157</v>
      </c>
      <c r="E28" s="14">
        <v>0.65875696348465818</v>
      </c>
      <c r="F28" s="14">
        <v>-24.188845437724012</v>
      </c>
      <c r="G28" s="14">
        <v>22.028122881282911</v>
      </c>
      <c r="H28" s="14">
        <v>-24.188845437724012</v>
      </c>
      <c r="I28" s="14">
        <v>22.028122881282911</v>
      </c>
    </row>
    <row r="29" spans="1:9" ht="15.75" thickBot="1">
      <c r="A29" s="15" t="s">
        <v>5</v>
      </c>
      <c r="B29" s="15">
        <v>5.4527682503890045</v>
      </c>
      <c r="C29" s="15">
        <v>5.132960783258814</v>
      </c>
      <c r="D29" s="15">
        <v>1.0623046776771108</v>
      </c>
      <c r="E29" s="15">
        <v>0.48077280757161189</v>
      </c>
      <c r="F29" s="15">
        <v>-59.767682364453172</v>
      </c>
      <c r="G29" s="15">
        <v>70.673218865231178</v>
      </c>
      <c r="H29" s="15">
        <v>-59.767682364453172</v>
      </c>
      <c r="I29" s="15">
        <v>70.673218865231178</v>
      </c>
    </row>
    <row r="33" spans="1:3">
      <c r="A33" t="s">
        <v>30</v>
      </c>
    </row>
    <row r="34" spans="1:3" ht="15.75" thickBot="1"/>
    <row r="35" spans="1:3">
      <c r="A35" s="16" t="s">
        <v>31</v>
      </c>
      <c r="B35" s="16" t="s">
        <v>33</v>
      </c>
      <c r="C35" s="16" t="s">
        <v>32</v>
      </c>
    </row>
    <row r="36" spans="1:3">
      <c r="A36" s="14">
        <v>1</v>
      </c>
      <c r="B36" s="14">
        <v>2.0528296202337728</v>
      </c>
      <c r="C36" s="14">
        <v>-1.5403122293148996E-2</v>
      </c>
    </row>
    <row r="37" spans="1:3">
      <c r="A37" s="14">
        <v>2</v>
      </c>
      <c r="B37" s="14">
        <v>1.6955516583351375</v>
      </c>
      <c r="C37" s="14">
        <v>0.22352643404093642</v>
      </c>
    </row>
    <row r="38" spans="1:3">
      <c r="A38" s="14">
        <v>3</v>
      </c>
      <c r="B38" s="14">
        <v>1.4291692560305727</v>
      </c>
      <c r="C38" s="14">
        <v>-6.7441420012979814E-2</v>
      </c>
    </row>
    <row r="39" spans="1:3" ht="15.75" thickBot="1">
      <c r="A39" s="15">
        <v>4</v>
      </c>
      <c r="B39" s="15">
        <v>1.784134568220999</v>
      </c>
      <c r="C39" s="15">
        <v>-0.1406818917348116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A15" sqref="A15:I45"/>
    </sheetView>
  </sheetViews>
  <sheetFormatPr defaultRowHeight="15"/>
  <cols>
    <col min="1" max="1" width="18" bestFit="1" customWidth="1"/>
    <col min="3" max="3" width="10.85546875" bestFit="1" customWidth="1"/>
    <col min="5" max="5" width="10.85546875" bestFit="1" customWidth="1"/>
    <col min="7" max="7" width="12.85546875" bestFit="1" customWidth="1"/>
  </cols>
  <sheetData>
    <row r="1" spans="1:7" ht="15.75" thickBot="1">
      <c r="A1" s="7" t="s">
        <v>1</v>
      </c>
      <c r="B1" s="8" t="s">
        <v>0</v>
      </c>
      <c r="C1" s="9" t="s">
        <v>2</v>
      </c>
      <c r="D1" s="10"/>
      <c r="E1" s="7" t="s">
        <v>3</v>
      </c>
      <c r="F1" s="8" t="s">
        <v>4</v>
      </c>
      <c r="G1" s="9" t="s">
        <v>5</v>
      </c>
    </row>
    <row r="2" spans="1:7">
      <c r="A2" s="4">
        <v>917</v>
      </c>
      <c r="B2" s="1">
        <v>14.093</v>
      </c>
      <c r="C2" s="13"/>
      <c r="E2" s="13">
        <f>LOG10(A4)</f>
        <v>2.2430380486862944</v>
      </c>
      <c r="F2" s="13">
        <f t="shared" ref="F2:G4" si="0">LOG10(B4)</f>
        <v>1.1833552702605123</v>
      </c>
      <c r="G2" s="13">
        <f t="shared" si="0"/>
        <v>3.8309092995464433</v>
      </c>
    </row>
    <row r="3" spans="1:7">
      <c r="A3" s="5">
        <v>647</v>
      </c>
      <c r="B3" s="2">
        <v>16.225000000000001</v>
      </c>
      <c r="C3" s="6"/>
      <c r="E3" s="6">
        <f t="shared" ref="E3:E4" si="1">LOG10(A5)</f>
        <v>2.5263392773898441</v>
      </c>
      <c r="F3" s="6">
        <f t="shared" si="0"/>
        <v>0.78067727443336798</v>
      </c>
      <c r="G3" s="6">
        <f t="shared" si="0"/>
        <v>4.1148444131450237</v>
      </c>
    </row>
    <row r="4" spans="1:7">
      <c r="A4" s="5">
        <v>175</v>
      </c>
      <c r="B4" s="2">
        <v>15.253</v>
      </c>
      <c r="C4" s="6">
        <v>6775</v>
      </c>
      <c r="E4" s="6">
        <f t="shared" si="1"/>
        <v>2.2121876044039577</v>
      </c>
      <c r="F4" s="6">
        <f t="shared" si="0"/>
        <v>0.63052957142682409</v>
      </c>
      <c r="G4" s="6">
        <f t="shared" si="0"/>
        <v>3.6546577546495245</v>
      </c>
    </row>
    <row r="5" spans="1:7">
      <c r="A5" s="5">
        <v>336</v>
      </c>
      <c r="B5" s="2">
        <v>6.0350000000000001</v>
      </c>
      <c r="C5" s="6">
        <v>13027</v>
      </c>
      <c r="E5" s="6">
        <f>LOG10(A8)</f>
        <v>2.2041199826559246</v>
      </c>
      <c r="F5" s="6">
        <f t="shared" ref="F5:G5" si="2">LOG10(B8)</f>
        <v>0.32633586092875144</v>
      </c>
      <c r="G5" s="6">
        <f t="shared" si="2"/>
        <v>3.8189513116401725</v>
      </c>
    </row>
    <row r="6" spans="1:7">
      <c r="A6" s="5">
        <v>163</v>
      </c>
      <c r="B6" s="2">
        <v>4.2709999999999999</v>
      </c>
      <c r="C6" s="6">
        <v>4515</v>
      </c>
      <c r="E6" s="6">
        <f>LOG10(A10)</f>
        <v>0.95424250943932487</v>
      </c>
      <c r="F6" s="6">
        <f t="shared" ref="F6:G6" si="3">LOG10(B10)</f>
        <v>-9.745322068600859E-2</v>
      </c>
      <c r="G6" s="6">
        <f t="shared" si="3"/>
        <v>3.8165726960261033</v>
      </c>
    </row>
    <row r="7" spans="1:7">
      <c r="A7" s="5">
        <v>45</v>
      </c>
      <c r="B7" s="2">
        <v>4.3920000000000003</v>
      </c>
      <c r="C7" s="6"/>
      <c r="E7" s="6">
        <f>LOG10(A13)</f>
        <v>2.0334237554869499</v>
      </c>
      <c r="F7" s="6">
        <f t="shared" ref="F7:G7" si="4">LOG10(B13)</f>
        <v>0.13497354000591535</v>
      </c>
      <c r="G7" s="6">
        <f t="shared" si="4"/>
        <v>3.4119562379304016</v>
      </c>
    </row>
    <row r="8" spans="1:7">
      <c r="A8" s="5">
        <v>160</v>
      </c>
      <c r="B8" s="2">
        <v>2.12</v>
      </c>
      <c r="C8" s="6">
        <v>6591</v>
      </c>
    </row>
    <row r="9" spans="1:7">
      <c r="A9" s="5">
        <v>31</v>
      </c>
      <c r="B9" s="2">
        <v>0</v>
      </c>
      <c r="C9" s="6"/>
    </row>
    <row r="10" spans="1:7">
      <c r="A10" s="5">
        <v>9</v>
      </c>
      <c r="B10" s="2">
        <v>0.79900000000000004</v>
      </c>
      <c r="C10" s="6">
        <v>6555</v>
      </c>
    </row>
    <row r="11" spans="1:7">
      <c r="A11" s="6">
        <v>4</v>
      </c>
      <c r="B11" s="3">
        <v>0.55000000000000004</v>
      </c>
      <c r="C11" s="6"/>
    </row>
    <row r="12" spans="1:7">
      <c r="A12" s="6">
        <v>2</v>
      </c>
      <c r="B12" s="3">
        <v>0</v>
      </c>
      <c r="C12" s="6"/>
    </row>
    <row r="13" spans="1:7">
      <c r="A13" s="6">
        <v>108</v>
      </c>
      <c r="B13" s="3">
        <v>1.3645</v>
      </c>
      <c r="C13" s="6">
        <v>2582</v>
      </c>
    </row>
    <row r="15" spans="1:7">
      <c r="A15" t="s">
        <v>6</v>
      </c>
    </row>
    <row r="16" spans="1:7" ht="15.75" thickBot="1"/>
    <row r="17" spans="1:9">
      <c r="A17" s="17" t="s">
        <v>7</v>
      </c>
      <c r="B17" s="17"/>
    </row>
    <row r="18" spans="1:9">
      <c r="A18" s="14" t="s">
        <v>8</v>
      </c>
      <c r="B18" s="14">
        <v>0.72729543474392533</v>
      </c>
    </row>
    <row r="19" spans="1:9">
      <c r="A19" s="14" t="s">
        <v>9</v>
      </c>
      <c r="B19" s="14">
        <v>0.52895864939935533</v>
      </c>
    </row>
    <row r="20" spans="1:9">
      <c r="A20" s="14" t="s">
        <v>10</v>
      </c>
      <c r="B20" s="14">
        <v>0.21493108233225891</v>
      </c>
    </row>
    <row r="21" spans="1:9">
      <c r="A21" s="14" t="s">
        <v>11</v>
      </c>
      <c r="B21" s="14">
        <v>0.48732368113708679</v>
      </c>
    </row>
    <row r="22" spans="1:9" ht="15.75" thickBot="1">
      <c r="A22" s="15" t="s">
        <v>12</v>
      </c>
      <c r="B22" s="15">
        <v>6</v>
      </c>
    </row>
    <row r="24" spans="1:9" ht="15.75" thickBot="1">
      <c r="A24" t="s">
        <v>13</v>
      </c>
    </row>
    <row r="25" spans="1:9">
      <c r="A25" s="16"/>
      <c r="B25" s="16" t="s">
        <v>18</v>
      </c>
      <c r="C25" s="16" t="s">
        <v>19</v>
      </c>
      <c r="D25" s="16" t="s">
        <v>20</v>
      </c>
      <c r="E25" s="16" t="s">
        <v>21</v>
      </c>
      <c r="F25" s="16" t="s">
        <v>22</v>
      </c>
    </row>
    <row r="26" spans="1:9">
      <c r="A26" s="14" t="s">
        <v>14</v>
      </c>
      <c r="B26" s="14">
        <v>2</v>
      </c>
      <c r="C26" s="14">
        <v>0.80005340222899501</v>
      </c>
      <c r="D26" s="14">
        <v>0.40002670111449751</v>
      </c>
      <c r="E26" s="14">
        <v>1.6844338041390357</v>
      </c>
      <c r="F26" s="14">
        <v>0.32328723017142652</v>
      </c>
    </row>
    <row r="27" spans="1:9">
      <c r="A27" s="14" t="s">
        <v>15</v>
      </c>
      <c r="B27" s="14">
        <v>3</v>
      </c>
      <c r="C27" s="14">
        <v>0.71245311059100314</v>
      </c>
      <c r="D27" s="14">
        <v>0.23748437019700105</v>
      </c>
      <c r="E27" s="14"/>
      <c r="F27" s="14"/>
    </row>
    <row r="28" spans="1:9" ht="15.75" thickBot="1">
      <c r="A28" s="15" t="s">
        <v>16</v>
      </c>
      <c r="B28" s="15">
        <v>5</v>
      </c>
      <c r="C28" s="15">
        <v>1.5125065128199982</v>
      </c>
      <c r="D28" s="15"/>
      <c r="E28" s="15"/>
      <c r="F28" s="15"/>
    </row>
    <row r="29" spans="1:9" ht="15.75" thickBot="1"/>
    <row r="30" spans="1:9">
      <c r="A30" s="16"/>
      <c r="B30" s="16" t="s">
        <v>23</v>
      </c>
      <c r="C30" s="16" t="s">
        <v>11</v>
      </c>
      <c r="D30" s="16" t="s">
        <v>24</v>
      </c>
      <c r="E30" s="16" t="s">
        <v>25</v>
      </c>
      <c r="F30" s="16" t="s">
        <v>26</v>
      </c>
      <c r="G30" s="16" t="s">
        <v>27</v>
      </c>
      <c r="H30" s="16" t="s">
        <v>28</v>
      </c>
      <c r="I30" s="16" t="s">
        <v>29</v>
      </c>
    </row>
    <row r="31" spans="1:9">
      <c r="A31" s="14" t="s">
        <v>17</v>
      </c>
      <c r="B31" s="14">
        <v>2.6693972282133318</v>
      </c>
      <c r="C31" s="14">
        <v>3.7907451158995107</v>
      </c>
      <c r="D31" s="14">
        <v>0.70418800172480267</v>
      </c>
      <c r="E31" s="14">
        <v>0.53205599616290689</v>
      </c>
      <c r="F31" s="14">
        <v>-9.3944455601533328</v>
      </c>
      <c r="G31" s="14">
        <v>14.733240016579995</v>
      </c>
      <c r="H31" s="14">
        <v>-9.3944455601533328</v>
      </c>
      <c r="I31" s="14">
        <v>14.733240016579995</v>
      </c>
    </row>
    <row r="32" spans="1:9">
      <c r="A32" s="14" t="s">
        <v>4</v>
      </c>
      <c r="B32" s="14">
        <v>0.90747221148545509</v>
      </c>
      <c r="C32" s="14">
        <v>0.51197171811958442</v>
      </c>
      <c r="D32" s="14">
        <v>1.7725045727496438</v>
      </c>
      <c r="E32" s="14">
        <v>0.17442662950135979</v>
      </c>
      <c r="F32" s="14">
        <v>-0.72185029125396893</v>
      </c>
      <c r="G32" s="14">
        <v>2.5367947142248792</v>
      </c>
      <c r="H32" s="14">
        <v>-0.72185029125396893</v>
      </c>
      <c r="I32" s="14">
        <v>2.5367947142248792</v>
      </c>
    </row>
    <row r="33" spans="1:9" ht="15.75" thickBot="1">
      <c r="A33" s="15" t="s">
        <v>5</v>
      </c>
      <c r="B33" s="15">
        <v>-0.28822614784024492</v>
      </c>
      <c r="C33" s="15">
        <v>1.0280378760832112</v>
      </c>
      <c r="D33" s="15">
        <v>-0.28036530029260848</v>
      </c>
      <c r="E33" s="15">
        <v>0.79741924310073942</v>
      </c>
      <c r="F33" s="15">
        <v>-3.5599014882729718</v>
      </c>
      <c r="G33" s="15">
        <v>2.9834491925924822</v>
      </c>
      <c r="H33" s="15">
        <v>-3.5599014882729718</v>
      </c>
      <c r="I33" s="15">
        <v>2.9834491925924822</v>
      </c>
    </row>
    <row r="37" spans="1:9">
      <c r="A37" t="s">
        <v>30</v>
      </c>
    </row>
    <row r="38" spans="1:9" ht="15.75" thickBot="1"/>
    <row r="39" spans="1:9">
      <c r="A39" s="16" t="s">
        <v>31</v>
      </c>
      <c r="B39" s="16" t="s">
        <v>33</v>
      </c>
      <c r="C39" s="16" t="s">
        <v>32</v>
      </c>
    </row>
    <row r="40" spans="1:9">
      <c r="A40" s="14">
        <v>1</v>
      </c>
      <c r="B40" s="14">
        <v>2.6390910221559647</v>
      </c>
      <c r="C40" s="14">
        <v>-0.39605297346967028</v>
      </c>
    </row>
    <row r="41" spans="1:9">
      <c r="A41" s="14">
        <v>2</v>
      </c>
      <c r="B41" s="14">
        <v>2.1918344067370743</v>
      </c>
      <c r="C41" s="14">
        <v>0.33450487065276979</v>
      </c>
    </row>
    <row r="42" spans="1:9">
      <c r="A42" s="14">
        <v>3</v>
      </c>
      <c r="B42" s="14">
        <v>2.1882173665058966</v>
      </c>
      <c r="C42" s="14">
        <v>2.3970237898061075E-2</v>
      </c>
    </row>
    <row r="43" spans="1:9">
      <c r="A43" s="14">
        <v>4</v>
      </c>
      <c r="B43" s="14">
        <v>1.8648163282738579</v>
      </c>
      <c r="C43" s="14">
        <v>0.33930365438206667</v>
      </c>
    </row>
    <row r="44" spans="1:9">
      <c r="A44" s="14">
        <v>5</v>
      </c>
      <c r="B44" s="14">
        <v>1.4809250923931576</v>
      </c>
      <c r="C44" s="14">
        <v>-0.52668258295383275</v>
      </c>
    </row>
    <row r="45" spans="1:9" ht="15.75" thickBot="1">
      <c r="A45" s="15">
        <v>6</v>
      </c>
      <c r="B45" s="15">
        <v>1.8084669619963467</v>
      </c>
      <c r="C45" s="15">
        <v>0.22495679349060316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8" sqref="A8:I35"/>
    </sheetView>
  </sheetViews>
  <sheetFormatPr defaultRowHeight="15"/>
  <cols>
    <col min="1" max="1" width="18" bestFit="1" customWidth="1"/>
    <col min="3" max="3" width="10.85546875" bestFit="1" customWidth="1"/>
    <col min="5" max="5" width="10.85546875" bestFit="1" customWidth="1"/>
    <col min="7" max="7" width="12.85546875" bestFit="1" customWidth="1"/>
  </cols>
  <sheetData>
    <row r="1" spans="1:7" ht="15.75" thickBot="1">
      <c r="A1" s="7" t="s">
        <v>1</v>
      </c>
      <c r="B1" s="8" t="s">
        <v>0</v>
      </c>
      <c r="C1" s="9" t="s">
        <v>2</v>
      </c>
      <c r="D1" s="10"/>
      <c r="E1" s="7" t="s">
        <v>3</v>
      </c>
      <c r="F1" s="8" t="s">
        <v>4</v>
      </c>
      <c r="G1" s="9" t="s">
        <v>5</v>
      </c>
    </row>
    <row r="2" spans="1:7">
      <c r="A2" s="4">
        <v>30</v>
      </c>
      <c r="B2" s="1">
        <v>2.2294999999999998</v>
      </c>
      <c r="C2" s="13">
        <v>1522</v>
      </c>
      <c r="E2" s="13">
        <f>LOG10(A2)</f>
        <v>1.4771212547196624</v>
      </c>
      <c r="F2" s="13">
        <f t="shared" ref="F2:G2" si="0">LOG10(B2)</f>
        <v>0.34820747668562602</v>
      </c>
      <c r="G2" s="13">
        <f t="shared" si="0"/>
        <v>3.182414652434554</v>
      </c>
    </row>
    <row r="3" spans="1:7">
      <c r="A3" s="5">
        <v>18</v>
      </c>
      <c r="B3" s="2">
        <v>2.0754999999999999</v>
      </c>
      <c r="C3" s="6">
        <v>3394</v>
      </c>
      <c r="E3" s="6">
        <f t="shared" ref="E3:E4" si="1">LOG10(A3)</f>
        <v>1.255272505103306</v>
      </c>
      <c r="F3" s="6">
        <f t="shared" ref="F3:F4" si="2">LOG10(B3)</f>
        <v>0.31712273771453819</v>
      </c>
      <c r="G3" s="6">
        <f t="shared" ref="G3:G4" si="3">LOG10(C3)</f>
        <v>3.5307118379816571</v>
      </c>
    </row>
    <row r="4" spans="1:7">
      <c r="A4" s="5">
        <v>12</v>
      </c>
      <c r="B4" s="2">
        <v>2.1440000000000001</v>
      </c>
      <c r="C4" s="6">
        <v>856</v>
      </c>
      <c r="E4" s="6">
        <f t="shared" si="1"/>
        <v>1.0791812460476249</v>
      </c>
      <c r="F4" s="6">
        <f t="shared" si="2"/>
        <v>0.33122478102073244</v>
      </c>
      <c r="G4" s="6">
        <f t="shared" si="3"/>
        <v>2.932473764677153</v>
      </c>
    </row>
    <row r="5" spans="1:7">
      <c r="A5" s="5">
        <v>5</v>
      </c>
      <c r="B5" s="2">
        <v>1.8145</v>
      </c>
      <c r="C5" s="6"/>
    </row>
    <row r="6" spans="1:7">
      <c r="A6" s="5">
        <v>3</v>
      </c>
      <c r="B6" s="2">
        <v>0.71150000000000002</v>
      </c>
      <c r="C6" s="6"/>
    </row>
    <row r="8" spans="1:7">
      <c r="A8" t="s">
        <v>6</v>
      </c>
    </row>
    <row r="9" spans="1:7" ht="15.75" thickBot="1"/>
    <row r="10" spans="1:7">
      <c r="A10" s="17" t="s">
        <v>7</v>
      </c>
      <c r="B10" s="17"/>
    </row>
    <row r="11" spans="1:7">
      <c r="A11" s="14" t="s">
        <v>8</v>
      </c>
      <c r="B11" s="14">
        <v>1</v>
      </c>
    </row>
    <row r="12" spans="1:7">
      <c r="A12" s="14" t="s">
        <v>9</v>
      </c>
      <c r="B12" s="14">
        <v>1</v>
      </c>
    </row>
    <row r="13" spans="1:7">
      <c r="A13" s="14" t="s">
        <v>10</v>
      </c>
      <c r="B13" s="14">
        <v>65535</v>
      </c>
    </row>
    <row r="14" spans="1:7">
      <c r="A14" s="14" t="s">
        <v>11</v>
      </c>
      <c r="B14" s="14">
        <v>0</v>
      </c>
    </row>
    <row r="15" spans="1:7" ht="15.75" thickBot="1">
      <c r="A15" s="15" t="s">
        <v>12</v>
      </c>
      <c r="B15" s="15">
        <v>3</v>
      </c>
    </row>
    <row r="17" spans="1:9" ht="15.75" thickBot="1">
      <c r="A17" t="s">
        <v>13</v>
      </c>
    </row>
    <row r="18" spans="1:9">
      <c r="A18" s="16"/>
      <c r="B18" s="16" t="s">
        <v>18</v>
      </c>
      <c r="C18" s="16" t="s">
        <v>19</v>
      </c>
      <c r="D18" s="16" t="s">
        <v>20</v>
      </c>
      <c r="E18" s="16" t="s">
        <v>21</v>
      </c>
      <c r="F18" s="16" t="s">
        <v>22</v>
      </c>
    </row>
    <row r="19" spans="1:9">
      <c r="A19" s="14" t="s">
        <v>14</v>
      </c>
      <c r="B19" s="14">
        <v>2</v>
      </c>
      <c r="C19" s="14">
        <v>7.9527083241352353E-2</v>
      </c>
      <c r="D19" s="14">
        <v>3.9763541620676177E-2</v>
      </c>
      <c r="E19" s="14" t="e">
        <v>#NUM!</v>
      </c>
      <c r="F19" s="14" t="e">
        <v>#NUM!</v>
      </c>
    </row>
    <row r="20" spans="1:9">
      <c r="A20" s="14" t="s">
        <v>15</v>
      </c>
      <c r="B20" s="14">
        <v>0</v>
      </c>
      <c r="C20" s="14">
        <v>0</v>
      </c>
      <c r="D20" s="14">
        <v>65535</v>
      </c>
      <c r="E20" s="14"/>
      <c r="F20" s="14"/>
    </row>
    <row r="21" spans="1:9" ht="15.75" thickBot="1">
      <c r="A21" s="15" t="s">
        <v>16</v>
      </c>
      <c r="B21" s="15">
        <v>2</v>
      </c>
      <c r="C21" s="15">
        <v>7.9527083241352353E-2</v>
      </c>
      <c r="D21" s="15"/>
      <c r="E21" s="15"/>
      <c r="F21" s="15"/>
    </row>
    <row r="22" spans="1:9" ht="15.75" thickBot="1"/>
    <row r="23" spans="1:9">
      <c r="A23" s="16"/>
      <c r="B23" s="16" t="s">
        <v>23</v>
      </c>
      <c r="C23" s="16" t="s">
        <v>11</v>
      </c>
      <c r="D23" s="16" t="s">
        <v>24</v>
      </c>
      <c r="E23" s="16" t="s">
        <v>25</v>
      </c>
      <c r="F23" s="16" t="s">
        <v>26</v>
      </c>
      <c r="G23" s="16" t="s">
        <v>27</v>
      </c>
      <c r="H23" s="16" t="s">
        <v>28</v>
      </c>
      <c r="I23" s="16" t="s">
        <v>29</v>
      </c>
    </row>
    <row r="24" spans="1:9">
      <c r="A24" s="14" t="s">
        <v>17</v>
      </c>
      <c r="B24" s="14">
        <v>-5.4611447373413853</v>
      </c>
      <c r="C24" s="14">
        <v>0</v>
      </c>
      <c r="D24" s="14">
        <v>65535</v>
      </c>
      <c r="E24" s="14" t="e">
        <v>#NUM!</v>
      </c>
      <c r="F24" s="14">
        <v>-5.4611447373413853</v>
      </c>
      <c r="G24" s="14">
        <v>-5.4611447373413853</v>
      </c>
      <c r="H24" s="14">
        <v>-5.4611447373413853</v>
      </c>
      <c r="I24" s="14">
        <v>-5.4611447373413853</v>
      </c>
    </row>
    <row r="25" spans="1:9">
      <c r="A25" s="14" t="s">
        <v>4</v>
      </c>
      <c r="B25" s="14">
        <v>14.180442726813949</v>
      </c>
      <c r="C25" s="14">
        <v>0</v>
      </c>
      <c r="D25" s="14">
        <v>65535</v>
      </c>
      <c r="E25" s="14" t="e">
        <v>#NUM!</v>
      </c>
      <c r="F25" s="14">
        <v>14.180442726813949</v>
      </c>
      <c r="G25" s="14">
        <v>14.180442726813949</v>
      </c>
      <c r="H25" s="14">
        <v>14.180442726813949</v>
      </c>
      <c r="I25" s="14">
        <v>14.180442726813949</v>
      </c>
    </row>
    <row r="26" spans="1:9" ht="15.75" thickBot="1">
      <c r="A26" s="15" t="s">
        <v>5</v>
      </c>
      <c r="B26" s="15">
        <v>0.62862009837144073</v>
      </c>
      <c r="C26" s="15">
        <v>0</v>
      </c>
      <c r="D26" s="15">
        <v>65535</v>
      </c>
      <c r="E26" s="15" t="e">
        <v>#NUM!</v>
      </c>
      <c r="F26" s="15">
        <v>0.62862009837144073</v>
      </c>
      <c r="G26" s="15">
        <v>0.62862009837144073</v>
      </c>
      <c r="H26" s="15">
        <v>0.62862009837144073</v>
      </c>
      <c r="I26" s="15">
        <v>0.62862009837144073</v>
      </c>
    </row>
    <row r="30" spans="1:9">
      <c r="A30" t="s">
        <v>30</v>
      </c>
    </row>
    <row r="31" spans="1:9" ht="15.75" thickBot="1"/>
    <row r="32" spans="1:9">
      <c r="A32" s="16" t="s">
        <v>31</v>
      </c>
      <c r="B32" s="16" t="s">
        <v>33</v>
      </c>
      <c r="C32" s="16" t="s">
        <v>32</v>
      </c>
    </row>
    <row r="33" spans="1:3">
      <c r="A33" s="14">
        <v>1</v>
      </c>
      <c r="B33" s="14">
        <v>1.4771212547196617</v>
      </c>
      <c r="C33" s="14">
        <v>6.6613381477509392E-16</v>
      </c>
    </row>
    <row r="34" spans="1:3">
      <c r="A34" s="14">
        <v>2</v>
      </c>
      <c r="B34" s="14">
        <v>1.2552725051033056</v>
      </c>
      <c r="C34" s="14">
        <v>4.4408920985006262E-16</v>
      </c>
    </row>
    <row r="35" spans="1:3" ht="15.75" thickBot="1">
      <c r="A35" s="15">
        <v>3</v>
      </c>
      <c r="B35" s="15">
        <v>1.0791812460476238</v>
      </c>
      <c r="C35" s="15">
        <v>1.1102230246251565E-15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3" workbookViewId="0">
      <selection activeCell="A14" sqref="A14:I43"/>
    </sheetView>
  </sheetViews>
  <sheetFormatPr defaultRowHeight="15"/>
  <cols>
    <col min="1" max="1" width="18" bestFit="1" customWidth="1"/>
    <col min="3" max="3" width="10.85546875" bestFit="1" customWidth="1"/>
    <col min="5" max="5" width="10.85546875" bestFit="1" customWidth="1"/>
    <col min="7" max="7" width="12.85546875" bestFit="1" customWidth="1"/>
  </cols>
  <sheetData>
    <row r="1" spans="1:8" ht="15.75" thickBot="1">
      <c r="A1" s="7" t="s">
        <v>1</v>
      </c>
      <c r="B1" s="8" t="s">
        <v>0</v>
      </c>
      <c r="C1" s="9" t="s">
        <v>2</v>
      </c>
      <c r="D1" s="10"/>
      <c r="E1" s="7" t="s">
        <v>3</v>
      </c>
      <c r="F1" s="8" t="s">
        <v>4</v>
      </c>
      <c r="G1" s="9" t="s">
        <v>5</v>
      </c>
    </row>
    <row r="2" spans="1:8">
      <c r="A2" s="4">
        <v>25</v>
      </c>
      <c r="B2" s="1">
        <v>15.435</v>
      </c>
      <c r="C2" s="13">
        <v>1331</v>
      </c>
      <c r="E2" s="13">
        <f>LOG10(A2)</f>
        <v>1.3979400086720377</v>
      </c>
      <c r="F2" s="13">
        <f t="shared" ref="F2:G3" si="0">LOG10(B2)</f>
        <v>1.1885066338181143</v>
      </c>
      <c r="G2" s="13">
        <f t="shared" si="0"/>
        <v>3.1241780554746752</v>
      </c>
    </row>
    <row r="3" spans="1:8">
      <c r="A3" s="5">
        <v>16</v>
      </c>
      <c r="B3" s="2">
        <v>2.9260000000000002</v>
      </c>
      <c r="C3" s="6">
        <v>1350</v>
      </c>
      <c r="E3" s="6">
        <f t="shared" ref="E3" si="1">LOG10(A3)</f>
        <v>1.2041199826559248</v>
      </c>
      <c r="F3" s="6">
        <f t="shared" si="0"/>
        <v>0.46627432178929207</v>
      </c>
      <c r="G3" s="6">
        <f t="shared" si="0"/>
        <v>3.1303337684950061</v>
      </c>
    </row>
    <row r="4" spans="1:8">
      <c r="A4" s="5">
        <v>10</v>
      </c>
      <c r="B4" s="2">
        <v>15.2355</v>
      </c>
      <c r="C4" s="6"/>
      <c r="E4" s="6">
        <f>LOG10(A6)</f>
        <v>0.95424250943932487</v>
      </c>
      <c r="F4" s="6">
        <f t="shared" ref="F4:G4" si="2">LOG10(B6)</f>
        <v>0.69156770043805704</v>
      </c>
      <c r="G4" s="6">
        <f t="shared" si="2"/>
        <v>2.2013971243204513</v>
      </c>
    </row>
    <row r="5" spans="1:8">
      <c r="A5" s="5">
        <v>10</v>
      </c>
      <c r="B5" s="2">
        <v>16.416499999999999</v>
      </c>
      <c r="C5" s="6"/>
      <c r="E5" s="6">
        <f>LOG10(A8)</f>
        <v>0.6020599913279624</v>
      </c>
      <c r="F5" s="6">
        <f t="shared" ref="F5:G5" si="3">LOG10(B8)</f>
        <v>0.68137693319981352</v>
      </c>
      <c r="G5" s="6">
        <f t="shared" si="3"/>
        <v>2.6748611407378116</v>
      </c>
    </row>
    <row r="6" spans="1:8">
      <c r="A6" s="5">
        <v>9</v>
      </c>
      <c r="B6" s="2">
        <v>4.9154999999999998</v>
      </c>
      <c r="C6" s="6">
        <v>159</v>
      </c>
      <c r="E6" s="6">
        <f>LOG10(A9)</f>
        <v>0.3010299956639812</v>
      </c>
      <c r="F6" s="6">
        <f t="shared" ref="F6:G6" si="4">LOG10(B9)</f>
        <v>0.63843933517954898</v>
      </c>
      <c r="G6" s="6">
        <f t="shared" si="4"/>
        <v>3.2607866686549762</v>
      </c>
    </row>
    <row r="7" spans="1:8">
      <c r="A7" s="5">
        <v>5</v>
      </c>
      <c r="B7" s="2">
        <v>5.42</v>
      </c>
      <c r="C7" s="6"/>
    </row>
    <row r="8" spans="1:8">
      <c r="A8" s="5">
        <v>4</v>
      </c>
      <c r="B8" s="2">
        <v>4.8014999999999999</v>
      </c>
      <c r="C8" s="6">
        <v>473</v>
      </c>
    </row>
    <row r="9" spans="1:8">
      <c r="A9" s="5">
        <v>2</v>
      </c>
      <c r="B9" s="2">
        <v>4.3494999999999999</v>
      </c>
      <c r="C9" s="6">
        <v>1823</v>
      </c>
    </row>
    <row r="10" spans="1:8">
      <c r="A10" s="5">
        <v>1</v>
      </c>
      <c r="B10" s="2">
        <v>0</v>
      </c>
      <c r="C10" s="6"/>
    </row>
    <row r="11" spans="1:8">
      <c r="A11" s="6">
        <v>0</v>
      </c>
      <c r="B11" s="3">
        <v>5.7210000000000001</v>
      </c>
      <c r="C11" s="6"/>
    </row>
    <row r="12" spans="1:8">
      <c r="A12" s="6">
        <v>0</v>
      </c>
      <c r="B12" s="3">
        <v>1.8975</v>
      </c>
      <c r="C12" s="6">
        <v>1027</v>
      </c>
    </row>
    <row r="13" spans="1:8">
      <c r="A13" s="42"/>
      <c r="B13" s="42"/>
      <c r="C13" s="42"/>
      <c r="D13" s="42"/>
      <c r="E13" s="42"/>
      <c r="F13" s="42"/>
      <c r="G13" s="42"/>
      <c r="H13" s="42"/>
    </row>
    <row r="14" spans="1:8">
      <c r="A14" t="s">
        <v>6</v>
      </c>
    </row>
    <row r="15" spans="1:8" ht="15.75" thickBot="1"/>
    <row r="16" spans="1:8">
      <c r="A16" s="17" t="s">
        <v>7</v>
      </c>
      <c r="B16" s="17"/>
    </row>
    <row r="17" spans="1:9">
      <c r="A17" s="14" t="s">
        <v>8</v>
      </c>
      <c r="B17" s="14">
        <v>0.45160440763214321</v>
      </c>
    </row>
    <row r="18" spans="1:9">
      <c r="A18" s="14" t="s">
        <v>9</v>
      </c>
      <c r="B18" s="14">
        <v>0.20394654099277898</v>
      </c>
    </row>
    <row r="19" spans="1:9">
      <c r="A19" s="14" t="s">
        <v>10</v>
      </c>
      <c r="B19" s="14">
        <v>-0.59210691801444204</v>
      </c>
    </row>
    <row r="20" spans="1:9">
      <c r="A20" s="14" t="s">
        <v>11</v>
      </c>
      <c r="B20" s="14">
        <v>0.56095594169053598</v>
      </c>
    </row>
    <row r="21" spans="1:9" ht="15.75" thickBot="1">
      <c r="A21" s="15" t="s">
        <v>12</v>
      </c>
      <c r="B21" s="15">
        <v>5</v>
      </c>
    </row>
    <row r="23" spans="1:9" ht="15.75" thickBot="1">
      <c r="A23" t="s">
        <v>13</v>
      </c>
    </row>
    <row r="24" spans="1:9">
      <c r="A24" s="16"/>
      <c r="B24" s="16" t="s">
        <v>18</v>
      </c>
      <c r="C24" s="16" t="s">
        <v>19</v>
      </c>
      <c r="D24" s="16" t="s">
        <v>20</v>
      </c>
      <c r="E24" s="16" t="s">
        <v>21</v>
      </c>
      <c r="F24" s="16" t="s">
        <v>22</v>
      </c>
    </row>
    <row r="25" spans="1:9">
      <c r="A25" s="14" t="s">
        <v>14</v>
      </c>
      <c r="B25" s="14">
        <v>2</v>
      </c>
      <c r="C25" s="14">
        <v>0.16123584973309957</v>
      </c>
      <c r="D25" s="14">
        <v>8.0617924866549784E-2</v>
      </c>
      <c r="E25" s="14">
        <v>0.2561970413986091</v>
      </c>
      <c r="F25" s="14">
        <v>0.79605345900722102</v>
      </c>
    </row>
    <row r="26" spans="1:9">
      <c r="A26" s="14" t="s">
        <v>15</v>
      </c>
      <c r="B26" s="14">
        <v>2</v>
      </c>
      <c r="C26" s="14">
        <v>0.629343137035832</v>
      </c>
      <c r="D26" s="14">
        <v>0.314671568517916</v>
      </c>
      <c r="E26" s="14"/>
      <c r="F26" s="14"/>
    </row>
    <row r="27" spans="1:9" ht="15.75" thickBot="1">
      <c r="A27" s="15" t="s">
        <v>16</v>
      </c>
      <c r="B27" s="15">
        <v>4</v>
      </c>
      <c r="C27" s="15">
        <v>0.79057898676893157</v>
      </c>
      <c r="D27" s="15"/>
      <c r="E27" s="15"/>
      <c r="F27" s="15"/>
    </row>
    <row r="28" spans="1:9" ht="15.75" thickBot="1"/>
    <row r="29" spans="1:9">
      <c r="A29" s="16"/>
      <c r="B29" s="16" t="s">
        <v>23</v>
      </c>
      <c r="C29" s="16" t="s">
        <v>11</v>
      </c>
      <c r="D29" s="16" t="s">
        <v>24</v>
      </c>
      <c r="E29" s="16" t="s">
        <v>25</v>
      </c>
      <c r="F29" s="16" t="s">
        <v>26</v>
      </c>
      <c r="G29" s="16" t="s">
        <v>27</v>
      </c>
      <c r="H29" s="16" t="s">
        <v>28</v>
      </c>
      <c r="I29" s="16" t="s">
        <v>29</v>
      </c>
    </row>
    <row r="30" spans="1:9">
      <c r="A30" s="14" t="s">
        <v>17</v>
      </c>
      <c r="B30" s="14">
        <v>0.49887989048157733</v>
      </c>
      <c r="C30" s="14">
        <v>1.9459864327373899</v>
      </c>
      <c r="D30" s="14">
        <v>0.2563634987833962</v>
      </c>
      <c r="E30" s="14">
        <v>0.82163065106562139</v>
      </c>
      <c r="F30" s="14">
        <v>-7.8740239463913753</v>
      </c>
      <c r="G30" s="14">
        <v>8.8717837273545292</v>
      </c>
      <c r="H30" s="14">
        <v>-7.8740239463913753</v>
      </c>
      <c r="I30" s="14">
        <v>8.8717837273545292</v>
      </c>
    </row>
    <row r="31" spans="1:9">
      <c r="A31" s="14" t="s">
        <v>4</v>
      </c>
      <c r="B31" s="14">
        <v>0.74673849487657196</v>
      </c>
      <c r="C31" s="14">
        <v>1.043354846620643</v>
      </c>
      <c r="D31" s="14">
        <v>0.71570903925467766</v>
      </c>
      <c r="E31" s="14">
        <v>0.54844985240415989</v>
      </c>
      <c r="F31" s="14">
        <v>-3.7424550840330713</v>
      </c>
      <c r="G31" s="14">
        <v>5.2359320737862154</v>
      </c>
      <c r="H31" s="14">
        <v>-3.7424550840330713</v>
      </c>
      <c r="I31" s="14">
        <v>5.2359320737862154</v>
      </c>
    </row>
    <row r="32" spans="1:9" ht="15.75" thickBot="1">
      <c r="A32" s="15" t="s">
        <v>5</v>
      </c>
      <c r="B32" s="15">
        <v>-5.368935795430476E-2</v>
      </c>
      <c r="C32" s="15">
        <v>0.64251369914144596</v>
      </c>
      <c r="D32" s="15">
        <v>-8.356142137676871E-2</v>
      </c>
      <c r="E32" s="15">
        <v>0.94101602664975781</v>
      </c>
      <c r="F32" s="15">
        <v>-2.818202679466673</v>
      </c>
      <c r="G32" s="15">
        <v>2.7108239635580635</v>
      </c>
      <c r="H32" s="15">
        <v>-2.818202679466673</v>
      </c>
      <c r="I32" s="15">
        <v>2.7108239635580635</v>
      </c>
    </row>
    <row r="36" spans="1:3">
      <c r="A36" t="s">
        <v>30</v>
      </c>
    </row>
    <row r="37" spans="1:3" ht="15.75" thickBot="1"/>
    <row r="38" spans="1:3">
      <c r="A38" s="16" t="s">
        <v>31</v>
      </c>
      <c r="B38" s="16" t="s">
        <v>33</v>
      </c>
      <c r="C38" s="16" t="s">
        <v>32</v>
      </c>
    </row>
    <row r="39" spans="1:3">
      <c r="A39" s="14">
        <v>1</v>
      </c>
      <c r="B39" s="14">
        <v>1.2186484314363735</v>
      </c>
      <c r="C39" s="14">
        <v>0.17929157723566425</v>
      </c>
    </row>
    <row r="40" spans="1:3">
      <c r="A40" s="14">
        <v>2</v>
      </c>
      <c r="B40" s="14">
        <v>0.67899926552093159</v>
      </c>
      <c r="C40" s="14">
        <v>0.5251207171349932</v>
      </c>
    </row>
    <row r="41" spans="1:3">
      <c r="A41" s="14">
        <v>3</v>
      </c>
      <c r="B41" s="14">
        <v>0.89710851600472619</v>
      </c>
      <c r="C41" s="14">
        <v>5.7133993434598684E-2</v>
      </c>
    </row>
    <row r="42" spans="1:3">
      <c r="A42" s="14">
        <v>4</v>
      </c>
      <c r="B42" s="14">
        <v>0.86407869875968824</v>
      </c>
      <c r="C42" s="14">
        <v>-0.26201870743172584</v>
      </c>
    </row>
    <row r="43" spans="1:3" ht="15.75" thickBot="1">
      <c r="A43" s="15">
        <v>5</v>
      </c>
      <c r="B43" s="15">
        <v>0.80055757603751099</v>
      </c>
      <c r="C43" s="15">
        <v>-0.49952758037352979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A10" sqref="A10:I37"/>
    </sheetView>
  </sheetViews>
  <sheetFormatPr defaultRowHeight="15"/>
  <cols>
    <col min="1" max="1" width="18" bestFit="1" customWidth="1"/>
    <col min="3" max="3" width="10.85546875" bestFit="1" customWidth="1"/>
    <col min="5" max="5" width="10.85546875" bestFit="1" customWidth="1"/>
    <col min="7" max="7" width="12.85546875" bestFit="1" customWidth="1"/>
  </cols>
  <sheetData>
    <row r="1" spans="1:7" ht="15.75" thickBot="1">
      <c r="A1" s="7" t="s">
        <v>1</v>
      </c>
      <c r="B1" s="8" t="s">
        <v>0</v>
      </c>
      <c r="C1" s="9" t="s">
        <v>2</v>
      </c>
      <c r="D1" s="10"/>
      <c r="E1" s="7" t="s">
        <v>3</v>
      </c>
      <c r="F1" s="8" t="s">
        <v>4</v>
      </c>
      <c r="G1" s="9" t="s">
        <v>5</v>
      </c>
    </row>
    <row r="2" spans="1:7">
      <c r="A2" s="4">
        <v>5</v>
      </c>
      <c r="B2" s="1">
        <v>0</v>
      </c>
      <c r="C2" s="13">
        <v>137</v>
      </c>
      <c r="E2" s="13">
        <f>LOG10(A3)</f>
        <v>0.77815125038364363</v>
      </c>
      <c r="F2" s="13">
        <f t="shared" ref="F2:G3" si="0">LOG10(B3)</f>
        <v>0.66039109840246712</v>
      </c>
      <c r="G2" s="13">
        <f t="shared" si="0"/>
        <v>3.2902572693945182</v>
      </c>
    </row>
    <row r="3" spans="1:7">
      <c r="A3" s="5">
        <v>6</v>
      </c>
      <c r="B3" s="2">
        <v>4.5750000000000002</v>
      </c>
      <c r="C3" s="6">
        <v>1951</v>
      </c>
      <c r="E3" s="6">
        <f>LOG10(A4)</f>
        <v>1.3010299956639813</v>
      </c>
      <c r="F3" s="6">
        <f t="shared" si="0"/>
        <v>0.73279569828932911</v>
      </c>
      <c r="G3" s="6">
        <f t="shared" si="0"/>
        <v>3.1225435240687545</v>
      </c>
    </row>
    <row r="4" spans="1:7">
      <c r="A4" s="5">
        <v>20</v>
      </c>
      <c r="B4" s="2">
        <v>5.4049999999999994</v>
      </c>
      <c r="C4" s="6">
        <v>1326</v>
      </c>
      <c r="E4" s="6">
        <f>LOG10(A7)</f>
        <v>0.47712125471966244</v>
      </c>
      <c r="F4" s="6">
        <f t="shared" ref="F4:G4" si="1">LOG10(B7)</f>
        <v>0.48614699680657264</v>
      </c>
      <c r="G4" s="6">
        <f t="shared" si="1"/>
        <v>2.5786392099680722</v>
      </c>
    </row>
    <row r="5" spans="1:7">
      <c r="A5" s="5">
        <v>12</v>
      </c>
      <c r="B5" s="2">
        <v>0</v>
      </c>
      <c r="C5" s="6">
        <v>14886</v>
      </c>
    </row>
    <row r="6" spans="1:7">
      <c r="A6" s="5">
        <v>1</v>
      </c>
      <c r="B6" s="2">
        <v>0</v>
      </c>
      <c r="C6" s="6"/>
    </row>
    <row r="7" spans="1:7">
      <c r="A7" s="5">
        <v>3</v>
      </c>
      <c r="B7" s="2">
        <v>3.0629999999999997</v>
      </c>
      <c r="C7" s="6">
        <v>379</v>
      </c>
    </row>
    <row r="8" spans="1:7">
      <c r="A8" s="5">
        <v>0</v>
      </c>
      <c r="B8" s="2">
        <v>0</v>
      </c>
      <c r="C8" s="6"/>
    </row>
    <row r="10" spans="1:7">
      <c r="A10" t="s">
        <v>6</v>
      </c>
    </row>
    <row r="11" spans="1:7" ht="15.75" thickBot="1"/>
    <row r="12" spans="1:7">
      <c r="A12" s="17" t="s">
        <v>7</v>
      </c>
      <c r="B12" s="17"/>
    </row>
    <row r="13" spans="1:7">
      <c r="A13" s="14" t="s">
        <v>8</v>
      </c>
      <c r="B13" s="14">
        <v>1</v>
      </c>
    </row>
    <row r="14" spans="1:7">
      <c r="A14" s="14" t="s">
        <v>9</v>
      </c>
      <c r="B14" s="14">
        <v>1</v>
      </c>
    </row>
    <row r="15" spans="1:7">
      <c r="A15" s="14" t="s">
        <v>10</v>
      </c>
      <c r="B15" s="14">
        <v>65535</v>
      </c>
    </row>
    <row r="16" spans="1:7">
      <c r="A16" s="14" t="s">
        <v>11</v>
      </c>
      <c r="B16" s="14">
        <v>0</v>
      </c>
    </row>
    <row r="17" spans="1:9" ht="15.75" thickBot="1">
      <c r="A17" s="15" t="s">
        <v>12</v>
      </c>
      <c r="B17" s="15">
        <v>3</v>
      </c>
    </row>
    <row r="19" spans="1:9" ht="15.75" thickBot="1">
      <c r="A19" t="s">
        <v>13</v>
      </c>
    </row>
    <row r="20" spans="1:9">
      <c r="A20" s="16"/>
      <c r="B20" s="16" t="s">
        <v>18</v>
      </c>
      <c r="C20" s="16" t="s">
        <v>19</v>
      </c>
      <c r="D20" s="16" t="s">
        <v>20</v>
      </c>
      <c r="E20" s="16" t="s">
        <v>21</v>
      </c>
      <c r="F20" s="16" t="s">
        <v>22</v>
      </c>
    </row>
    <row r="21" spans="1:9">
      <c r="A21" s="14" t="s">
        <v>14</v>
      </c>
      <c r="B21" s="14">
        <v>2</v>
      </c>
      <c r="C21" s="14">
        <v>0.34761561798661644</v>
      </c>
      <c r="D21" s="14">
        <v>0.17380780899330822</v>
      </c>
      <c r="E21" s="14" t="e">
        <v>#NUM!</v>
      </c>
      <c r="F21" s="14" t="e">
        <v>#NUM!</v>
      </c>
    </row>
    <row r="22" spans="1:9">
      <c r="A22" s="14" t="s">
        <v>15</v>
      </c>
      <c r="B22" s="14">
        <v>0</v>
      </c>
      <c r="C22" s="14">
        <v>0</v>
      </c>
      <c r="D22" s="14">
        <v>65535</v>
      </c>
      <c r="E22" s="14"/>
      <c r="F22" s="14"/>
    </row>
    <row r="23" spans="1:9" ht="15.75" thickBot="1">
      <c r="A23" s="15" t="s">
        <v>16</v>
      </c>
      <c r="B23" s="15">
        <v>2</v>
      </c>
      <c r="C23" s="15">
        <v>0.34761561798661644</v>
      </c>
      <c r="D23" s="15"/>
      <c r="E23" s="15"/>
      <c r="F23" s="15"/>
    </row>
    <row r="24" spans="1:9" ht="15.75" thickBot="1"/>
    <row r="25" spans="1:9">
      <c r="A25" s="16"/>
      <c r="B25" s="16" t="s">
        <v>23</v>
      </c>
      <c r="C25" s="16" t="s">
        <v>11</v>
      </c>
      <c r="D25" s="16" t="s">
        <v>24</v>
      </c>
      <c r="E25" s="16" t="s">
        <v>25</v>
      </c>
      <c r="F25" s="16" t="s">
        <v>26</v>
      </c>
      <c r="G25" s="16" t="s">
        <v>27</v>
      </c>
      <c r="H25" s="16" t="s">
        <v>28</v>
      </c>
      <c r="I25" s="16" t="s">
        <v>29</v>
      </c>
    </row>
    <row r="26" spans="1:9">
      <c r="A26" s="14" t="s">
        <v>17</v>
      </c>
      <c r="B26" s="14">
        <v>0.14643238957356486</v>
      </c>
      <c r="C26" s="14">
        <v>0</v>
      </c>
      <c r="D26" s="14">
        <v>65535</v>
      </c>
      <c r="E26" s="14" t="e">
        <v>#NUM!</v>
      </c>
      <c r="F26" s="14">
        <v>0.14643238957356486</v>
      </c>
      <c r="G26" s="14">
        <v>0.14643238957356486</v>
      </c>
      <c r="H26" s="14">
        <v>0.14643238957356486</v>
      </c>
      <c r="I26" s="14">
        <v>0.14643238957356486</v>
      </c>
    </row>
    <row r="27" spans="1:9">
      <c r="A27" s="14" t="s">
        <v>4</v>
      </c>
      <c r="B27" s="14">
        <v>5.23330821715167</v>
      </c>
      <c r="C27" s="14">
        <v>0</v>
      </c>
      <c r="D27" s="14">
        <v>65535</v>
      </c>
      <c r="E27" s="14" t="e">
        <v>#NUM!</v>
      </c>
      <c r="F27" s="14">
        <v>5.23330821715167</v>
      </c>
      <c r="G27" s="14">
        <v>5.23330821715167</v>
      </c>
      <c r="H27" s="14">
        <v>5.23330821715167</v>
      </c>
      <c r="I27" s="14">
        <v>5.23330821715167</v>
      </c>
    </row>
    <row r="28" spans="1:9" ht="15.75" thickBot="1">
      <c r="A28" s="15" t="s">
        <v>5</v>
      </c>
      <c r="B28" s="15">
        <v>-0.8583861594242771</v>
      </c>
      <c r="C28" s="15">
        <v>0</v>
      </c>
      <c r="D28" s="15">
        <v>65535</v>
      </c>
      <c r="E28" s="15" t="e">
        <v>#NUM!</v>
      </c>
      <c r="F28" s="15">
        <v>-0.8583861594242771</v>
      </c>
      <c r="G28" s="15">
        <v>-0.8583861594242771</v>
      </c>
      <c r="H28" s="15">
        <v>-0.8583861594242771</v>
      </c>
      <c r="I28" s="15">
        <v>-0.8583861594242771</v>
      </c>
    </row>
    <row r="32" spans="1:9">
      <c r="A32" t="s">
        <v>30</v>
      </c>
    </row>
    <row r="33" spans="1:3" ht="15.75" thickBot="1"/>
    <row r="34" spans="1:3">
      <c r="A34" s="16" t="s">
        <v>31</v>
      </c>
      <c r="B34" s="16" t="s">
        <v>33</v>
      </c>
      <c r="C34" s="16" t="s">
        <v>32</v>
      </c>
    </row>
    <row r="35" spans="1:3">
      <c r="A35" s="14">
        <v>1</v>
      </c>
      <c r="B35" s="14">
        <v>0.77815125038364341</v>
      </c>
      <c r="C35" s="14">
        <v>2.2204460492503131E-16</v>
      </c>
    </row>
    <row r="36" spans="1:3">
      <c r="A36" s="14">
        <v>2</v>
      </c>
      <c r="B36" s="14">
        <v>1.3010299956639808</v>
      </c>
      <c r="C36" s="14">
        <v>4.4408920985006262E-16</v>
      </c>
    </row>
    <row r="37" spans="1:3" ht="15.75" thickBot="1">
      <c r="A37" s="15">
        <v>3</v>
      </c>
      <c r="B37" s="15">
        <v>0.4771212547196626</v>
      </c>
      <c r="C37" s="15">
        <v>-1.6653345369377348E-16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STARD</vt:lpstr>
      <vt:lpstr>STROBE</vt:lpstr>
      <vt:lpstr>PRISMA</vt:lpstr>
      <vt:lpstr>STREGA</vt:lpstr>
      <vt:lpstr>CONSORT</vt:lpstr>
      <vt:lpstr>REFLECT</vt:lpstr>
      <vt:lpstr>GRIPS</vt:lpstr>
      <vt:lpstr>CARE</vt:lpstr>
      <vt:lpstr>CHEERS</vt:lpstr>
    </vt:vector>
  </TitlesOfParts>
  <Company>Springer-SBM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Shanahan</dc:creator>
  <cp:lastModifiedBy>Daniel Shanahan</cp:lastModifiedBy>
  <dcterms:created xsi:type="dcterms:W3CDTF">2015-10-29T09:26:25Z</dcterms:created>
  <dcterms:modified xsi:type="dcterms:W3CDTF">2016-02-29T14:45:36Z</dcterms:modified>
</cp:coreProperties>
</file>