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opard\NewMS\Supp_material\"/>
    </mc:Choice>
  </mc:AlternateContent>
  <bookViews>
    <workbookView xWindow="0" yWindow="0" windowWidth="21480" windowHeight="12495"/>
  </bookViews>
  <sheets>
    <sheet name="STable5.Country Stats" sheetId="1" r:id="rId1"/>
  </sheets>
  <definedNames>
    <definedName name="_xlnm._FilterDatabase" localSheetId="0" hidden="1">'STable5.Country Stats'!$I$1:$I$341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0" i="1" l="1"/>
  <c r="C340" i="1"/>
  <c r="H339" i="1"/>
  <c r="C339" i="1"/>
  <c r="H338" i="1"/>
  <c r="F338" i="1"/>
  <c r="D338" i="1"/>
  <c r="H337" i="1"/>
  <c r="C337" i="1"/>
  <c r="H336" i="1"/>
  <c r="C336" i="1"/>
  <c r="H335" i="1"/>
  <c r="E335" i="1"/>
  <c r="C335" i="1"/>
  <c r="H334" i="1"/>
  <c r="F334" i="1"/>
  <c r="D334" i="1"/>
  <c r="H333" i="1"/>
  <c r="C333" i="1"/>
  <c r="H332" i="1"/>
  <c r="E332" i="1"/>
  <c r="C332" i="1"/>
  <c r="H331" i="1"/>
  <c r="D331" i="1"/>
  <c r="H330" i="1"/>
  <c r="C330" i="1"/>
  <c r="H329" i="1"/>
  <c r="C329" i="1"/>
  <c r="H328" i="1"/>
  <c r="D328" i="1"/>
  <c r="H327" i="1"/>
  <c r="C327" i="1"/>
  <c r="H326" i="1"/>
  <c r="D326" i="1"/>
  <c r="H325" i="1"/>
  <c r="C325" i="1"/>
  <c r="H324" i="1"/>
  <c r="C324" i="1"/>
  <c r="H323" i="1"/>
  <c r="E323" i="1"/>
  <c r="C323" i="1"/>
  <c r="H322" i="1"/>
  <c r="D322" i="1"/>
  <c r="H321" i="1"/>
  <c r="C321" i="1"/>
  <c r="H320" i="1"/>
  <c r="C320" i="1"/>
  <c r="H319" i="1"/>
  <c r="C319" i="1"/>
  <c r="H318" i="1"/>
  <c r="E318" i="1"/>
  <c r="C318" i="1"/>
  <c r="H317" i="1"/>
  <c r="F317" i="1"/>
  <c r="D317" i="1"/>
  <c r="H316" i="1"/>
  <c r="C316" i="1"/>
  <c r="H315" i="1"/>
  <c r="D315" i="1"/>
  <c r="H314" i="1"/>
  <c r="C314" i="1"/>
  <c r="H313" i="1"/>
  <c r="E313" i="1"/>
  <c r="C313" i="1"/>
  <c r="H312" i="1"/>
  <c r="F312" i="1"/>
  <c r="D312" i="1"/>
  <c r="H311" i="1"/>
  <c r="C311" i="1"/>
  <c r="H310" i="1"/>
  <c r="C310" i="1"/>
  <c r="H309" i="1"/>
  <c r="E309" i="1"/>
  <c r="C309" i="1"/>
  <c r="H308" i="1"/>
  <c r="F308" i="1"/>
  <c r="D308" i="1"/>
  <c r="H307" i="1"/>
  <c r="C307" i="1"/>
  <c r="H306" i="1"/>
  <c r="C306" i="1"/>
  <c r="H305" i="1"/>
  <c r="E305" i="1"/>
  <c r="C305" i="1"/>
  <c r="H304" i="1"/>
  <c r="F304" i="1"/>
  <c r="D304" i="1"/>
  <c r="H303" i="1"/>
  <c r="H302" i="1"/>
  <c r="C302" i="1"/>
  <c r="H301" i="1"/>
  <c r="E301" i="1"/>
  <c r="C301" i="1"/>
  <c r="H300" i="1"/>
  <c r="F300" i="1"/>
  <c r="D300" i="1"/>
  <c r="H299" i="1"/>
  <c r="C299" i="1"/>
  <c r="H298" i="1"/>
  <c r="E298" i="1"/>
  <c r="C298" i="1"/>
  <c r="H297" i="1"/>
  <c r="D297" i="1"/>
  <c r="H296" i="1"/>
  <c r="C296" i="1"/>
  <c r="H295" i="1"/>
  <c r="C295" i="1"/>
  <c r="H294" i="1"/>
  <c r="C294" i="1"/>
  <c r="H293" i="1"/>
  <c r="E293" i="1"/>
  <c r="C293" i="1"/>
  <c r="H292" i="1"/>
  <c r="F292" i="1"/>
  <c r="D292" i="1"/>
  <c r="H291" i="1"/>
  <c r="F291" i="1"/>
  <c r="H290" i="1"/>
  <c r="C290" i="1"/>
  <c r="H289" i="1"/>
  <c r="C289" i="1"/>
  <c r="H288" i="1"/>
  <c r="E288" i="1"/>
  <c r="C288" i="1"/>
  <c r="H287" i="1"/>
  <c r="F287" i="1"/>
  <c r="D287" i="1"/>
  <c r="H286" i="1"/>
  <c r="C286" i="1"/>
  <c r="H285" i="1"/>
  <c r="C285" i="1"/>
  <c r="H284" i="1"/>
  <c r="C284" i="1"/>
  <c r="H283" i="1"/>
  <c r="E283" i="1"/>
  <c r="C283" i="1"/>
  <c r="H282" i="1"/>
  <c r="F282" i="1"/>
  <c r="D282" i="1"/>
  <c r="H281" i="1"/>
  <c r="C281" i="1"/>
  <c r="H280" i="1"/>
  <c r="C280" i="1"/>
  <c r="H279" i="1"/>
  <c r="E279" i="1"/>
  <c r="C279" i="1"/>
  <c r="H278" i="1"/>
  <c r="F278" i="1"/>
  <c r="D278" i="1"/>
  <c r="H277" i="1"/>
  <c r="C277" i="1"/>
  <c r="H276" i="1"/>
  <c r="D276" i="1"/>
  <c r="H275" i="1"/>
  <c r="C275" i="1"/>
  <c r="E274" i="1"/>
  <c r="C274" i="1"/>
  <c r="H273" i="1"/>
  <c r="D273" i="1"/>
  <c r="C272" i="1"/>
  <c r="H271" i="1"/>
  <c r="C271" i="1"/>
  <c r="C270" i="1"/>
  <c r="H269" i="1"/>
  <c r="E269" i="1"/>
  <c r="C269" i="1"/>
  <c r="H268" i="1"/>
  <c r="F268" i="1"/>
  <c r="D268" i="1"/>
  <c r="H267" i="1"/>
  <c r="C267" i="1"/>
  <c r="H266" i="1"/>
  <c r="E266" i="1"/>
  <c r="C266" i="1"/>
  <c r="H265" i="1"/>
  <c r="D265" i="1"/>
  <c r="H264" i="1"/>
  <c r="C264" i="1"/>
  <c r="H263" i="1"/>
  <c r="C263" i="1"/>
  <c r="H262" i="1"/>
  <c r="C262" i="1"/>
  <c r="H261" i="1"/>
  <c r="E261" i="1"/>
  <c r="C261" i="1"/>
  <c r="H260" i="1"/>
  <c r="F260" i="1"/>
  <c r="D260" i="1"/>
  <c r="C259" i="1"/>
  <c r="D258" i="1"/>
  <c r="H257" i="1"/>
  <c r="C257" i="1"/>
  <c r="H256" i="1"/>
  <c r="C256" i="1"/>
  <c r="H255" i="1"/>
  <c r="E255" i="1"/>
  <c r="C255" i="1"/>
  <c r="H254" i="1"/>
  <c r="F254" i="1"/>
  <c r="D254" i="1"/>
  <c r="H253" i="1"/>
  <c r="C253" i="1"/>
  <c r="H252" i="1"/>
  <c r="C252" i="1"/>
  <c r="H251" i="1"/>
  <c r="E251" i="1"/>
  <c r="C251" i="1"/>
  <c r="H250" i="1"/>
  <c r="F250" i="1"/>
  <c r="D250" i="1"/>
  <c r="C249" i="1"/>
  <c r="H248" i="1"/>
  <c r="C248" i="1"/>
  <c r="H247" i="1"/>
  <c r="E247" i="1"/>
  <c r="C247" i="1"/>
  <c r="H246" i="1"/>
  <c r="F246" i="1"/>
  <c r="D246" i="1"/>
  <c r="H245" i="1"/>
  <c r="C245" i="1"/>
  <c r="H244" i="1"/>
  <c r="C244" i="1"/>
  <c r="H243" i="1"/>
  <c r="C243" i="1"/>
  <c r="H242" i="1"/>
  <c r="E242" i="1"/>
  <c r="C242" i="1"/>
  <c r="H241" i="1"/>
  <c r="F241" i="1"/>
  <c r="D241" i="1"/>
  <c r="H240" i="1"/>
  <c r="C240" i="1"/>
  <c r="H239" i="1"/>
  <c r="C239" i="1"/>
  <c r="H238" i="1"/>
  <c r="E238" i="1"/>
  <c r="C238" i="1"/>
  <c r="H237" i="1"/>
  <c r="F237" i="1"/>
  <c r="D237" i="1"/>
  <c r="H236" i="1"/>
  <c r="C236" i="1"/>
  <c r="H235" i="1"/>
  <c r="C235" i="1"/>
  <c r="H234" i="1"/>
  <c r="E234" i="1"/>
  <c r="C234" i="1"/>
  <c r="H233" i="1"/>
  <c r="F233" i="1"/>
  <c r="D233" i="1"/>
  <c r="H232" i="1"/>
  <c r="C232" i="1"/>
  <c r="H231" i="1"/>
  <c r="C231" i="1"/>
  <c r="H230" i="1"/>
  <c r="E230" i="1"/>
  <c r="C230" i="1"/>
  <c r="H229" i="1"/>
  <c r="F229" i="1"/>
  <c r="D229" i="1"/>
  <c r="H228" i="1"/>
  <c r="C228" i="1"/>
  <c r="H227" i="1"/>
  <c r="E227" i="1"/>
  <c r="C227" i="1"/>
  <c r="H226" i="1"/>
  <c r="D226" i="1"/>
  <c r="H225" i="1"/>
  <c r="C225" i="1"/>
  <c r="H224" i="1"/>
  <c r="E224" i="1"/>
  <c r="C224" i="1"/>
  <c r="H223" i="1"/>
  <c r="D223" i="1"/>
  <c r="H222" i="1"/>
  <c r="C222" i="1"/>
  <c r="H221" i="1"/>
  <c r="C221" i="1"/>
  <c r="H220" i="1"/>
  <c r="C220" i="1"/>
  <c r="H219" i="1"/>
  <c r="E219" i="1"/>
  <c r="D219" i="1"/>
  <c r="C219" i="1"/>
  <c r="H218" i="1"/>
  <c r="F218" i="1"/>
  <c r="H217" i="1"/>
  <c r="C217" i="1"/>
  <c r="D216" i="1"/>
  <c r="C216" i="1"/>
  <c r="H215" i="1"/>
  <c r="F215" i="1"/>
  <c r="H214" i="1"/>
  <c r="C214" i="1"/>
  <c r="H213" i="1"/>
  <c r="D213" i="1"/>
  <c r="H212" i="1"/>
  <c r="C212" i="1"/>
  <c r="H211" i="1"/>
  <c r="C211" i="1"/>
  <c r="H210" i="1"/>
  <c r="E210" i="1"/>
  <c r="C210" i="1"/>
  <c r="H209" i="1"/>
  <c r="F209" i="1"/>
  <c r="D209" i="1"/>
  <c r="H208" i="1"/>
  <c r="C208" i="1"/>
  <c r="H207" i="1"/>
  <c r="C207" i="1"/>
  <c r="H206" i="1"/>
  <c r="E206" i="1"/>
  <c r="C206" i="1"/>
  <c r="H205" i="1"/>
  <c r="F205" i="1"/>
  <c r="D205" i="1"/>
  <c r="H204" i="1"/>
  <c r="C204" i="1"/>
  <c r="H203" i="1"/>
  <c r="C203" i="1"/>
  <c r="H202" i="1"/>
  <c r="E202" i="1"/>
  <c r="C202" i="1"/>
  <c r="H201" i="1"/>
  <c r="F201" i="1"/>
  <c r="D201" i="1"/>
  <c r="H200" i="1"/>
  <c r="C200" i="1"/>
  <c r="H199" i="1"/>
  <c r="E199" i="1"/>
  <c r="C199" i="1"/>
  <c r="H198" i="1"/>
  <c r="D198" i="1"/>
  <c r="H197" i="1"/>
  <c r="C197" i="1"/>
  <c r="H196" i="1"/>
  <c r="C196" i="1"/>
  <c r="H195" i="1"/>
  <c r="E195" i="1"/>
  <c r="C195" i="1"/>
  <c r="H194" i="1"/>
  <c r="F194" i="1"/>
  <c r="D194" i="1"/>
  <c r="H193" i="1"/>
  <c r="C193" i="1"/>
  <c r="H192" i="1"/>
  <c r="C192" i="1"/>
  <c r="H191" i="1"/>
  <c r="E191" i="1"/>
  <c r="C191" i="1"/>
  <c r="H190" i="1"/>
  <c r="F190" i="1"/>
  <c r="D190" i="1"/>
  <c r="H189" i="1"/>
  <c r="C189" i="1"/>
  <c r="H188" i="1"/>
  <c r="C188" i="1"/>
  <c r="H187" i="1"/>
  <c r="C187" i="1"/>
  <c r="H186" i="1"/>
  <c r="E186" i="1"/>
  <c r="C186" i="1"/>
  <c r="H185" i="1"/>
  <c r="F185" i="1"/>
  <c r="D185" i="1"/>
  <c r="H184" i="1"/>
  <c r="C184" i="1"/>
  <c r="H183" i="1"/>
  <c r="C183" i="1"/>
  <c r="H182" i="1"/>
  <c r="E182" i="1"/>
  <c r="C182" i="1"/>
  <c r="H181" i="1"/>
  <c r="F181" i="1"/>
  <c r="D181" i="1"/>
  <c r="H180" i="1"/>
  <c r="C180" i="1"/>
  <c r="H179" i="1"/>
  <c r="C179" i="1"/>
  <c r="H178" i="1"/>
  <c r="D178" i="1"/>
  <c r="H177" i="1"/>
  <c r="C177" i="1"/>
  <c r="H176" i="1"/>
  <c r="E176" i="1"/>
  <c r="C176" i="1"/>
  <c r="H175" i="1"/>
  <c r="D175" i="1"/>
  <c r="H174" i="1"/>
  <c r="C174" i="1"/>
  <c r="H173" i="1"/>
  <c r="C173" i="1"/>
  <c r="H172" i="1"/>
  <c r="E172" i="1"/>
  <c r="C172" i="1"/>
  <c r="H171" i="1"/>
  <c r="F171" i="1"/>
  <c r="D171" i="1"/>
  <c r="H170" i="1"/>
  <c r="C170" i="1"/>
  <c r="H169" i="1"/>
  <c r="E169" i="1"/>
  <c r="C169" i="1"/>
  <c r="H168" i="1"/>
  <c r="D168" i="1"/>
  <c r="H167" i="1"/>
  <c r="C167" i="1"/>
  <c r="H166" i="1"/>
  <c r="E166" i="1"/>
  <c r="C166" i="1"/>
  <c r="H165" i="1"/>
  <c r="D165" i="1"/>
  <c r="H164" i="1"/>
  <c r="C164" i="1"/>
  <c r="H163" i="1"/>
  <c r="E163" i="1"/>
  <c r="C163" i="1"/>
  <c r="H162" i="1"/>
  <c r="D162" i="1"/>
  <c r="C161" i="1"/>
  <c r="H160" i="1"/>
  <c r="C160" i="1"/>
  <c r="H159" i="1"/>
  <c r="E159" i="1"/>
  <c r="C159" i="1"/>
  <c r="H158" i="1"/>
  <c r="F158" i="1"/>
  <c r="D158" i="1"/>
  <c r="H157" i="1"/>
  <c r="C157" i="1"/>
  <c r="H156" i="1"/>
  <c r="C156" i="1"/>
  <c r="H155" i="1"/>
  <c r="C155" i="1"/>
  <c r="H154" i="1"/>
  <c r="E154" i="1"/>
  <c r="C154" i="1"/>
  <c r="H153" i="1"/>
  <c r="F153" i="1"/>
  <c r="D153" i="1"/>
  <c r="H152" i="1"/>
  <c r="C152" i="1"/>
  <c r="H151" i="1"/>
  <c r="C151" i="1"/>
  <c r="H150" i="1"/>
  <c r="E150" i="1"/>
  <c r="C150" i="1"/>
  <c r="H149" i="1"/>
  <c r="F149" i="1"/>
  <c r="D149" i="1"/>
  <c r="H148" i="1"/>
  <c r="C148" i="1"/>
  <c r="H147" i="1"/>
  <c r="C147" i="1"/>
  <c r="H146" i="1"/>
  <c r="C146" i="1"/>
  <c r="H145" i="1"/>
  <c r="E145" i="1"/>
  <c r="C145" i="1"/>
  <c r="H144" i="1"/>
  <c r="F144" i="1"/>
  <c r="D144" i="1"/>
  <c r="H143" i="1"/>
  <c r="H142" i="1"/>
  <c r="C142" i="1"/>
  <c r="H141" i="1"/>
  <c r="C141" i="1"/>
  <c r="H140" i="1"/>
  <c r="E140" i="1"/>
  <c r="C140" i="1"/>
  <c r="H139" i="1"/>
  <c r="F139" i="1"/>
  <c r="D139" i="1"/>
  <c r="H138" i="1"/>
  <c r="C138" i="1"/>
  <c r="H137" i="1"/>
  <c r="C137" i="1"/>
  <c r="H136" i="1"/>
  <c r="C136" i="1"/>
  <c r="H135" i="1"/>
  <c r="E135" i="1"/>
  <c r="C135" i="1"/>
  <c r="H134" i="1"/>
  <c r="F134" i="1"/>
  <c r="D134" i="1"/>
  <c r="H133" i="1"/>
  <c r="C133" i="1"/>
  <c r="H132" i="1"/>
  <c r="C132" i="1"/>
  <c r="H131" i="1"/>
  <c r="E131" i="1"/>
  <c r="C131" i="1"/>
  <c r="H130" i="1"/>
  <c r="F130" i="1"/>
  <c r="D130" i="1"/>
  <c r="H128" i="1"/>
  <c r="C128" i="1"/>
  <c r="H127" i="1"/>
  <c r="C127" i="1"/>
  <c r="E126" i="1"/>
  <c r="C126" i="1"/>
  <c r="H125" i="1"/>
  <c r="F125" i="1"/>
  <c r="D125" i="1"/>
  <c r="H124" i="1"/>
  <c r="C124" i="1"/>
  <c r="H123" i="1"/>
  <c r="C123" i="1"/>
  <c r="H122" i="1"/>
  <c r="E122" i="1"/>
  <c r="C122" i="1"/>
  <c r="H121" i="1"/>
  <c r="F121" i="1"/>
  <c r="D121" i="1"/>
  <c r="H120" i="1"/>
  <c r="C120" i="1"/>
  <c r="H119" i="1"/>
  <c r="C119" i="1"/>
  <c r="H118" i="1"/>
  <c r="E118" i="1"/>
  <c r="C118" i="1"/>
  <c r="H117" i="1"/>
  <c r="F117" i="1"/>
  <c r="D117" i="1"/>
  <c r="H116" i="1"/>
  <c r="C116" i="1"/>
  <c r="H115" i="1"/>
  <c r="C115" i="1"/>
  <c r="H114" i="1"/>
  <c r="E114" i="1"/>
  <c r="C114" i="1"/>
  <c r="H113" i="1"/>
  <c r="F113" i="1"/>
  <c r="D113" i="1"/>
  <c r="H112" i="1"/>
  <c r="C112" i="1"/>
  <c r="H111" i="1"/>
  <c r="C111" i="1"/>
  <c r="H110" i="1"/>
  <c r="C110" i="1"/>
  <c r="H109" i="1"/>
  <c r="E109" i="1"/>
  <c r="C109" i="1"/>
  <c r="H108" i="1"/>
  <c r="F108" i="1"/>
  <c r="D108" i="1"/>
  <c r="H107" i="1"/>
  <c r="C107" i="1"/>
  <c r="H106" i="1"/>
  <c r="C106" i="1"/>
  <c r="H105" i="1"/>
  <c r="C105" i="1"/>
  <c r="H104" i="1"/>
  <c r="D104" i="1"/>
  <c r="H103" i="1"/>
  <c r="F103" i="1"/>
  <c r="H102" i="1"/>
  <c r="C102" i="1"/>
  <c r="H101" i="1"/>
  <c r="D101" i="1"/>
  <c r="H100" i="1"/>
  <c r="C100" i="1"/>
  <c r="H99" i="1"/>
  <c r="E99" i="1"/>
  <c r="C99" i="1"/>
  <c r="H98" i="1"/>
  <c r="D98" i="1"/>
  <c r="H97" i="1"/>
  <c r="C97" i="1"/>
  <c r="H96" i="1"/>
  <c r="D96" i="1"/>
  <c r="H95" i="1"/>
  <c r="C95" i="1"/>
  <c r="H94" i="1"/>
  <c r="C94" i="1"/>
  <c r="H93" i="1"/>
  <c r="E93" i="1"/>
  <c r="C93" i="1"/>
  <c r="H92" i="1"/>
  <c r="F92" i="1"/>
  <c r="D92" i="1"/>
  <c r="H91" i="1"/>
  <c r="F91" i="1"/>
  <c r="H90" i="1"/>
  <c r="C90" i="1"/>
  <c r="H89" i="1"/>
  <c r="E89" i="1"/>
  <c r="C89" i="1"/>
  <c r="H88" i="1"/>
  <c r="D88" i="1"/>
  <c r="H87" i="1"/>
  <c r="C87" i="1"/>
  <c r="H86" i="1"/>
  <c r="D86" i="1"/>
  <c r="H85" i="1"/>
  <c r="C85" i="1"/>
  <c r="H84" i="1"/>
  <c r="C84" i="1"/>
  <c r="H83" i="1"/>
  <c r="E83" i="1"/>
  <c r="C83" i="1"/>
  <c r="H82" i="1"/>
  <c r="F82" i="1"/>
  <c r="D82" i="1"/>
  <c r="H81" i="1"/>
  <c r="C81" i="1"/>
  <c r="H80" i="1"/>
  <c r="E80" i="1"/>
  <c r="C80" i="1"/>
  <c r="H79" i="1"/>
  <c r="D79" i="1"/>
  <c r="H78" i="1"/>
  <c r="C78" i="1"/>
  <c r="H77" i="1"/>
  <c r="D77" i="1"/>
  <c r="H76" i="1"/>
  <c r="C76" i="1"/>
  <c r="C75" i="1"/>
  <c r="H74" i="1"/>
  <c r="C74" i="1"/>
  <c r="H73" i="1"/>
  <c r="D73" i="1"/>
  <c r="H72" i="1"/>
  <c r="C72" i="1"/>
  <c r="H71" i="1"/>
  <c r="D71" i="1"/>
  <c r="H70" i="1"/>
  <c r="F70" i="1"/>
  <c r="H69" i="1"/>
  <c r="C69" i="1"/>
  <c r="H68" i="1"/>
  <c r="C68" i="1"/>
  <c r="H67" i="1"/>
  <c r="D67" i="1"/>
  <c r="H66" i="1"/>
  <c r="H65" i="1"/>
  <c r="C65" i="1"/>
  <c r="H64" i="1"/>
  <c r="C64" i="1"/>
  <c r="H63" i="1"/>
  <c r="D63" i="1"/>
  <c r="H62" i="1"/>
  <c r="H61" i="1"/>
  <c r="C61" i="1"/>
  <c r="H60" i="1"/>
  <c r="C60" i="1"/>
  <c r="H59" i="1"/>
  <c r="C59" i="1"/>
  <c r="H58" i="1"/>
  <c r="F58" i="1"/>
  <c r="D58" i="1"/>
  <c r="H57" i="1"/>
  <c r="F57" i="1"/>
  <c r="H56" i="1"/>
  <c r="C56" i="1"/>
  <c r="H55" i="1"/>
  <c r="E55" i="1"/>
  <c r="C55" i="1"/>
  <c r="H54" i="1"/>
  <c r="D54" i="1"/>
  <c r="H53" i="1"/>
  <c r="C53" i="1"/>
  <c r="H52" i="1"/>
  <c r="E52" i="1"/>
  <c r="C52" i="1"/>
  <c r="H51" i="1"/>
  <c r="D51" i="1"/>
  <c r="H50" i="1"/>
  <c r="C50" i="1"/>
  <c r="H49" i="1"/>
  <c r="C49" i="1"/>
  <c r="H48" i="1"/>
  <c r="E48" i="1"/>
  <c r="C48" i="1"/>
  <c r="H47" i="1"/>
  <c r="F47" i="1"/>
  <c r="D47" i="1"/>
  <c r="H46" i="1"/>
  <c r="C46" i="1"/>
  <c r="H45" i="1"/>
  <c r="C45" i="1"/>
  <c r="H44" i="1"/>
  <c r="E44" i="1"/>
  <c r="C44" i="1"/>
  <c r="H43" i="1"/>
  <c r="F43" i="1"/>
  <c r="D43" i="1"/>
  <c r="H42" i="1"/>
  <c r="C42" i="1"/>
  <c r="H41" i="1"/>
  <c r="E41" i="1"/>
  <c r="C41" i="1"/>
  <c r="H40" i="1"/>
  <c r="D40" i="1"/>
  <c r="H39" i="1"/>
  <c r="E39" i="1"/>
  <c r="C39" i="1"/>
  <c r="H38" i="1"/>
  <c r="D38" i="1"/>
  <c r="H37" i="1"/>
  <c r="C37" i="1"/>
  <c r="H36" i="1"/>
  <c r="C36" i="1"/>
  <c r="H35" i="1"/>
  <c r="E35" i="1"/>
  <c r="C35" i="1"/>
  <c r="H34" i="1"/>
  <c r="F34" i="1"/>
  <c r="D34" i="1"/>
  <c r="H33" i="1"/>
  <c r="F33" i="1"/>
  <c r="H32" i="1"/>
  <c r="C32" i="1"/>
  <c r="H31" i="1"/>
  <c r="E31" i="1"/>
  <c r="C31" i="1"/>
  <c r="H30" i="1"/>
  <c r="D30" i="1"/>
  <c r="C29" i="1"/>
  <c r="H28" i="1"/>
  <c r="C28" i="1"/>
  <c r="H27" i="1"/>
  <c r="E27" i="1"/>
  <c r="C27" i="1"/>
  <c r="H26" i="1"/>
  <c r="F26" i="1"/>
  <c r="D26" i="1"/>
  <c r="H25" i="1"/>
  <c r="C25" i="1"/>
  <c r="H24" i="1"/>
  <c r="E24" i="1"/>
  <c r="D24" i="1"/>
  <c r="H23" i="1"/>
  <c r="C23" i="1"/>
  <c r="H22" i="1"/>
  <c r="C22" i="1"/>
  <c r="H21" i="1"/>
  <c r="E21" i="1"/>
  <c r="C21" i="1"/>
  <c r="H20" i="1"/>
  <c r="F20" i="1"/>
  <c r="D20" i="1"/>
  <c r="C19" i="1"/>
  <c r="H18" i="1"/>
  <c r="C18" i="1"/>
  <c r="H17" i="1"/>
  <c r="E17" i="1"/>
  <c r="C17" i="1"/>
  <c r="H16" i="1"/>
  <c r="F16" i="1"/>
  <c r="D16" i="1"/>
  <c r="H15" i="1"/>
  <c r="C15" i="1"/>
  <c r="H14" i="1"/>
  <c r="E14" i="1"/>
  <c r="C14" i="1"/>
  <c r="H13" i="1"/>
  <c r="D13" i="1"/>
  <c r="H12" i="1"/>
  <c r="C12" i="1"/>
  <c r="H11" i="1"/>
  <c r="E11" i="1"/>
  <c r="C11" i="1"/>
  <c r="H10" i="1"/>
  <c r="D10" i="1"/>
  <c r="H9" i="1"/>
  <c r="C9" i="1"/>
  <c r="H8" i="1"/>
  <c r="E8" i="1"/>
  <c r="C8" i="1"/>
  <c r="H7" i="1"/>
  <c r="D7" i="1"/>
  <c r="H6" i="1"/>
  <c r="F6" i="1"/>
</calcChain>
</file>

<file path=xl/sharedStrings.xml><?xml version="1.0" encoding="utf-8"?>
<sst xmlns="http://schemas.openxmlformats.org/spreadsheetml/2006/main" count="160" uniqueCount="110">
  <si>
    <t>Supplemental table 5. Subspecies by country</t>
  </si>
  <si>
    <t xml:space="preserve">Note that these numbers imply higher precision than what is currently known. There is still imprecision in exact range boundaries and hence these numbers should be used only as a rough guide rather than absolute truth. </t>
  </si>
  <si>
    <t>1 = extant, 3 = possibly present, 4 = possibly extinct, 5 = extinct</t>
  </si>
  <si>
    <r>
      <t>Sum of area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</si>
  <si>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% of country</t>
  </si>
  <si>
    <t>% of subspecies (hist. range)</t>
  </si>
  <si>
    <t>% of subspp (extant)</t>
  </si>
  <si>
    <t>Unknown range %</t>
  </si>
  <si>
    <t>Protected area km2 (cat. 1 to 4)</t>
  </si>
  <si>
    <t>Protected area coverage % (cat. 1 to 4)</t>
  </si>
  <si>
    <t>delacouri</t>
  </si>
  <si>
    <t>Cambodia</t>
  </si>
  <si>
    <t>China</t>
  </si>
  <si>
    <t>Laos</t>
  </si>
  <si>
    <t>Malaysia</t>
  </si>
  <si>
    <t>Myanmar</t>
  </si>
  <si>
    <t>Singapore</t>
  </si>
  <si>
    <t>Thailand</t>
  </si>
  <si>
    <t>Vietnam</t>
  </si>
  <si>
    <t>fusca</t>
  </si>
  <si>
    <t>Bangladesh</t>
  </si>
  <si>
    <t>Bhutan</t>
  </si>
  <si>
    <t>India</t>
  </si>
  <si>
    <t>Nepal</t>
  </si>
  <si>
    <t>Pakistan</t>
  </si>
  <si>
    <t>japonensis</t>
  </si>
  <si>
    <t>kotiya</t>
  </si>
  <si>
    <t>Sri Lanka</t>
  </si>
  <si>
    <t>melas</t>
  </si>
  <si>
    <t>Indonesia</t>
  </si>
  <si>
    <t>nimr</t>
  </si>
  <si>
    <t>Egypt</t>
  </si>
  <si>
    <t>Israel</t>
  </si>
  <si>
    <t>Jordan</t>
  </si>
  <si>
    <t>Oman</t>
  </si>
  <si>
    <t>Saudi Arabia</t>
  </si>
  <si>
    <t>United Arab Emirates</t>
  </si>
  <si>
    <t>Yemen</t>
  </si>
  <si>
    <t>orientalis</t>
  </si>
  <si>
    <t>North Korea</t>
  </si>
  <si>
    <t>Russian Federation</t>
  </si>
  <si>
    <t>South Korea</t>
  </si>
  <si>
    <t>pardus</t>
  </si>
  <si>
    <t>Algeria</t>
  </si>
  <si>
    <t>North Africa</t>
  </si>
  <si>
    <t>Angola</t>
  </si>
  <si>
    <t>Southern Africa</t>
  </si>
  <si>
    <t>Benin</t>
  </si>
  <si>
    <t>West Africa</t>
  </si>
  <si>
    <t>Botswana</t>
  </si>
  <si>
    <t>Burkina Faso</t>
  </si>
  <si>
    <t>Burundi</t>
  </si>
  <si>
    <t>East Africa</t>
  </si>
  <si>
    <t>Ivory Coast</t>
  </si>
  <si>
    <t>Cameroon</t>
  </si>
  <si>
    <t>Central Africa</t>
  </si>
  <si>
    <t>Central African Republic</t>
  </si>
  <si>
    <t>Chad</t>
  </si>
  <si>
    <t>Congo</t>
  </si>
  <si>
    <t>Democratic Republic of the Congo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</si>
  <si>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</si>
  <si>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</si>
  <si>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</si>
  <si>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</si>
  <si>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</si>
  <si>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</si>
  <si>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</si>
  <si>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</si>
  <si>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</si>
  <si>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</si>
  <si>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</si>
  <si>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</si>
  <si>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Malawi</t>
  </si>
  <si>
    <t>Mali</t>
  </si>
  <si>
    <t>Mauritania</t>
  </si>
  <si>
    <t>Morocco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</si>
  <si>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</si>
  <si>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</si>
  <si>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</si>
  <si>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</si>
  <si>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</si>
  <si>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</si>
  <si>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</si>
  <si>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</si>
  <si>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</si>
  <si>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South Sudan</t>
  </si>
  <si>
    <t>Spain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</si>
  <si>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</si>
  <si>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</si>
  <si>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</si>
  <si>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</si>
  <si>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</si>
  <si>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</si>
  <si>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</si>
  <si>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</si>
  <si>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saxicolor</t>
  </si>
  <si>
    <t>Afghanistan</t>
  </si>
  <si>
    <t>Armenia</t>
  </si>
  <si>
    <t>Azerbaijan</t>
  </si>
  <si>
    <t>Georgia</t>
  </si>
  <si>
    <t>Iran</t>
  </si>
  <si>
    <t>*Note: Using Iranian protected area shapefile instead of the WDPA results in a higher % of protected extant leopard range</t>
  </si>
  <si>
    <t>Iraq</t>
  </si>
  <si>
    <t>Lebanon</t>
  </si>
  <si>
    <t>Syria</t>
  </si>
  <si>
    <t>Tajikistan</t>
  </si>
  <si>
    <t>Turkey</t>
  </si>
  <si>
    <t>Turkmenistan</t>
  </si>
  <si>
    <t>Uzbekistan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</si>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</sst>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wrapText="1"/>
    </xf>
    <xf numFmtId="9" fontId="0" fillId="0" borderId="2" xfId="2" applyFont="1" applyBorder="1" applyAlignment="1">
      <alignment wrapText="1"/>
    </xf>
    <xf numFmtId="9" fontId="0" fillId="0" borderId="2" xfId="2" applyNumberFormat="1" applyFont="1" applyBorder="1" applyAlignment="1">
      <alignment wrapText="1"/>
    </xf>
    <xf numFmtId="0" fontId="0" fillId="0" borderId="2" xfId="2" applyNumberFormat="1" applyFont="1" applyBorder="1" applyAlignment="1">
      <alignment wrapText="1"/>
    </xf>
    <xf numFmtId="164" fontId="0" fillId="0" borderId="2" xfId="2" applyNumberFormat="1" applyFont="1" applyBorder="1" applyAlignment="1">
      <alignment wrapText="1"/>
    </xf>
    <xf numFmtId="0" fontId="0" fillId="2" borderId="3" xfId="0" applyFill="1" applyBorder="1"/>
    <xf numFmtId="165" fontId="0" fillId="0" borderId="4" xfId="1" applyNumberFormat="1" applyFont="1" applyBorder="1"/>
    <xf numFmtId="9" fontId="0" fillId="0" borderId="4" xfId="2" applyFont="1" applyBorder="1"/>
    <xf numFmtId="9" fontId="0" fillId="0" borderId="4" xfId="2" applyNumberFormat="1" applyFont="1" applyBorder="1"/>
    <xf numFmtId="0" fontId="0" fillId="0" borderId="5" xfId="0" applyBorder="1"/>
    <xf numFmtId="165" fontId="0" fillId="0" borderId="0" xfId="1" applyNumberFormat="1" applyFont="1"/>
    <xf numFmtId="9" fontId="0" fillId="0" borderId="0" xfId="2" applyFont="1"/>
    <xf numFmtId="9" fontId="0" fillId="0" borderId="0" xfId="2" applyNumberFormat="1" applyFont="1"/>
    <xf numFmtId="164" fontId="0" fillId="0" borderId="0" xfId="2" applyNumberFormat="1" applyFont="1"/>
    <xf numFmtId="1" fontId="0" fillId="0" borderId="0" xfId="2" applyNumberFormat="1" applyFont="1"/>
    <xf numFmtId="0" fontId="0" fillId="0" borderId="5" xfId="0" applyFill="1" applyBorder="1"/>
    <xf numFmtId="1" fontId="0" fillId="0" borderId="0" xfId="0" applyNumberFormat="1"/>
    <xf numFmtId="165" fontId="0" fillId="0" borderId="2" xfId="1" applyNumberFormat="1" applyFont="1" applyBorder="1"/>
    <xf numFmtId="9" fontId="0" fillId="0" borderId="2" xfId="2" applyFont="1" applyBorder="1"/>
    <xf numFmtId="9" fontId="0" fillId="0" borderId="2" xfId="2" applyNumberFormat="1" applyFont="1" applyBorder="1"/>
    <xf numFmtId="164" fontId="0" fillId="0" borderId="2" xfId="2" applyNumberFormat="1" applyFont="1" applyBorder="1"/>
    <xf numFmtId="164" fontId="0" fillId="0" borderId="4" xfId="2" applyNumberFormat="1" applyFont="1" applyBorder="1"/>
    <xf numFmtId="164" fontId="0" fillId="0" borderId="2" xfId="2" applyNumberFormat="1" applyFont="1" applyFill="1" applyBorder="1"/>
    <xf numFmtId="0" fontId="0" fillId="2" borderId="1" xfId="0" applyFill="1" applyBorder="1"/>
    <xf numFmtId="164" fontId="0" fillId="0" borderId="0" xfId="2" applyNumberFormat="1" applyFont="1" applyFill="1"/>
    <xf numFmtId="1" fontId="0" fillId="0" borderId="2" xfId="2" applyNumberFormat="1" applyFont="1" applyBorder="1"/>
    <xf numFmtId="165" fontId="1" fillId="0" borderId="6" xfId="1" applyNumberFormat="1" applyFont="1" applyBorder="1"/>
    <xf numFmtId="0" fontId="0" fillId="0" borderId="0" xfId="2" applyNumberFormat="1" applyFont="1"/>
    <xf numFmtId="165" fontId="1" fillId="0" borderId="2" xfId="1" applyNumberFormat="1" applyFont="1" applyBorder="1"/>
    <xf numFmtId="165" fontId="0" fillId="0" borderId="0" xfId="0" applyNumberFormat="1"/>
    <xf numFmtId="1" fontId="0" fillId="0" borderId="2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12.42578125" customWidth="1"/>
    <col min="2" max="2" width="12.140625" customWidth="1"/>
    <col min="3" max="3" width="11.85546875" customWidth="1"/>
    <col min="4" max="4" width="12.42578125" customWidth="1"/>
    <col min="5" max="5" width="16" customWidth="1"/>
    <col min="6" max="6" width="13.7109375" customWidth="1"/>
    <col min="7" max="8" width="14.140625" customWidth="1"/>
    <col min="10" max="10" width="19.28515625" customWidth="1"/>
    <col min="11" max="11" width="39.5703125" customWidth="1"/>
    <col min="12" max="12" width="20.5703125" customWidth="1"/>
    <col min="13" max="13" width="10.5703125" bestFit="1" customWidth="1"/>
  </cols>
  <sheetData>
    <row r="1" spans="1:8" x14ac:dyDescent="0.25">
      <c r="A1" t="s">
        <v>0</v>
      </c>
      <c r="F1" s="1"/>
    </row>
    <row r="2" spans="1:8" x14ac:dyDescent="0.25">
      <c r="A2" t="s">
        <v>1</v>
      </c>
    </row>
    <row r="3" spans="1:8" x14ac:dyDescent="0.25">
      <c r="A3" t="s">
        <v>2</v>
      </c>
    </row>
    <row r="5" spans="1:8" ht="45" x14ac:dyDescent="0.25">
      <c r="A5" s="2"/>
      <c r="B5" s="3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7" t="s">
        <v>9</v>
      </c>
    </row>
    <row r="6" spans="1:8" x14ac:dyDescent="0.25">
      <c r="A6" s="8" t="s">
        <v>10</v>
      </c>
      <c r="B6" s="9">
        <v>2529900</v>
      </c>
      <c r="C6" s="10"/>
      <c r="D6" s="11"/>
      <c r="E6" s="11"/>
      <c r="F6" s="11">
        <f>SUM(B18,B22,B28)/B6</f>
        <v>3.5772164907703859E-2</v>
      </c>
      <c r="G6" s="9">
        <v>200278.72173714981</v>
      </c>
      <c r="H6" s="10">
        <f t="shared" ref="H6:H18" si="0">G6/B6</f>
        <v>7.9164679132435994E-2</v>
      </c>
    </row>
    <row r="7" spans="1:8" x14ac:dyDescent="0.25">
      <c r="A7" s="12" t="s">
        <v>11</v>
      </c>
      <c r="B7" s="13">
        <v>180800</v>
      </c>
      <c r="C7" s="14"/>
      <c r="D7" s="15">
        <f>B7/B$6</f>
        <v>7.1465275307324397E-2</v>
      </c>
      <c r="E7" s="15"/>
      <c r="F7" s="15">
        <v>0</v>
      </c>
      <c r="G7" s="13">
        <v>36322.68389460443</v>
      </c>
      <c r="H7" s="16">
        <f t="shared" si="0"/>
        <v>0.20089980030201565</v>
      </c>
    </row>
    <row r="8" spans="1:8" x14ac:dyDescent="0.25">
      <c r="A8" s="12">
        <v>1</v>
      </c>
      <c r="B8" s="13">
        <v>13400</v>
      </c>
      <c r="C8" s="14">
        <f>B8/B7</f>
        <v>7.4115044247787615E-2</v>
      </c>
      <c r="D8" s="15"/>
      <c r="E8" s="15">
        <f>B8/SUM(B$8,B$11,B$14, B$17,B$21,B$27,B$31)</f>
        <v>0.14839424141749724</v>
      </c>
      <c r="F8" s="15"/>
      <c r="G8" s="13">
        <v>8128.3608731427194</v>
      </c>
      <c r="H8" s="16">
        <f t="shared" si="0"/>
        <v>0.60659409501065065</v>
      </c>
    </row>
    <row r="9" spans="1:8" x14ac:dyDescent="0.25">
      <c r="A9" s="12">
        <v>5</v>
      </c>
      <c r="B9" s="13">
        <v>167400</v>
      </c>
      <c r="C9" s="14">
        <f>B9/B7</f>
        <v>0.92588495575221241</v>
      </c>
      <c r="D9" s="15"/>
      <c r="E9" s="15"/>
      <c r="F9" s="15"/>
      <c r="G9" s="13">
        <v>28194.323021461707</v>
      </c>
      <c r="H9" s="16">
        <f t="shared" si="0"/>
        <v>0.16842486870646181</v>
      </c>
    </row>
    <row r="10" spans="1:8" x14ac:dyDescent="0.25">
      <c r="A10" s="12" t="s">
        <v>12</v>
      </c>
      <c r="B10" s="13">
        <v>780000</v>
      </c>
      <c r="C10" s="14"/>
      <c r="D10" s="15">
        <f>B10/B$6</f>
        <v>0.30831258152496144</v>
      </c>
      <c r="E10" s="15"/>
      <c r="F10" s="15">
        <v>0</v>
      </c>
      <c r="G10" s="13">
        <v>41838.852384372854</v>
      </c>
      <c r="H10" s="16">
        <f t="shared" si="0"/>
        <v>5.3639554338939556E-2</v>
      </c>
    </row>
    <row r="11" spans="1:8" x14ac:dyDescent="0.25">
      <c r="A11" s="12">
        <v>1</v>
      </c>
      <c r="B11" s="13">
        <v>4400</v>
      </c>
      <c r="C11" s="14">
        <f>B11/B10</f>
        <v>5.6410256410256415E-3</v>
      </c>
      <c r="D11" s="15"/>
      <c r="E11" s="15">
        <f>B11/SUM(B$8,B$11,B$14, B$17,B$21,B$27,B$31)</f>
        <v>4.8726467331118496E-2</v>
      </c>
      <c r="F11" s="15"/>
      <c r="G11" s="13">
        <v>2764.062092403</v>
      </c>
      <c r="H11" s="16">
        <f t="shared" si="0"/>
        <v>0.62819593009159092</v>
      </c>
    </row>
    <row r="12" spans="1:8" x14ac:dyDescent="0.25">
      <c r="A12" s="12">
        <v>5</v>
      </c>
      <c r="B12" s="13">
        <v>775600</v>
      </c>
      <c r="C12" s="14">
        <f>B12/B10</f>
        <v>0.99435897435897436</v>
      </c>
      <c r="D12" s="15"/>
      <c r="E12" s="15"/>
      <c r="F12" s="15"/>
      <c r="G12" s="13">
        <v>39074.790291969854</v>
      </c>
      <c r="H12" s="16">
        <f t="shared" si="0"/>
        <v>5.0380080314556284E-2</v>
      </c>
    </row>
    <row r="13" spans="1:8" x14ac:dyDescent="0.25">
      <c r="A13" s="12" t="s">
        <v>13</v>
      </c>
      <c r="B13" s="13">
        <v>228100</v>
      </c>
      <c r="C13" s="14"/>
      <c r="D13" s="15">
        <f>B13/B$6</f>
        <v>9.0161666469030399E-2</v>
      </c>
      <c r="E13" s="15"/>
      <c r="F13" s="15">
        <v>0</v>
      </c>
      <c r="G13" s="17">
        <v>1075.3988643656701</v>
      </c>
      <c r="H13" s="16">
        <f t="shared" si="0"/>
        <v>4.7145938814803596E-3</v>
      </c>
    </row>
    <row r="14" spans="1:8" x14ac:dyDescent="0.25">
      <c r="A14" s="12">
        <v>1</v>
      </c>
      <c r="B14" s="13">
        <v>100</v>
      </c>
      <c r="C14" s="14">
        <f>B14/B13</f>
        <v>4.3840420868040335E-4</v>
      </c>
      <c r="D14" s="15"/>
      <c r="E14" s="15">
        <f>B14/SUM(B$8,B$11,B$14, B$17,B$21,B$27,B$31)</f>
        <v>1.1074197120708748E-3</v>
      </c>
      <c r="F14" s="15"/>
      <c r="G14" s="17">
        <v>6.8244409795000003</v>
      </c>
      <c r="H14" s="16">
        <f t="shared" si="0"/>
        <v>6.8244409795000002E-2</v>
      </c>
    </row>
    <row r="15" spans="1:8" x14ac:dyDescent="0.25">
      <c r="A15" s="12">
        <v>5</v>
      </c>
      <c r="B15" s="13">
        <v>228000</v>
      </c>
      <c r="C15" s="14">
        <f>B15/B13</f>
        <v>0.99956159579131965</v>
      </c>
      <c r="D15" s="15"/>
      <c r="E15" s="15"/>
      <c r="F15" s="15"/>
      <c r="G15" s="17">
        <v>1068.5744233861697</v>
      </c>
      <c r="H15" s="16">
        <f t="shared" si="0"/>
        <v>4.6867299271323229E-3</v>
      </c>
    </row>
    <row r="16" spans="1:8" x14ac:dyDescent="0.25">
      <c r="A16" s="18" t="s">
        <v>14</v>
      </c>
      <c r="B16" s="13">
        <v>129800</v>
      </c>
      <c r="C16" s="14"/>
      <c r="D16" s="15">
        <f>B16/B$6</f>
        <v>5.1306375746076917E-2</v>
      </c>
      <c r="E16" s="15"/>
      <c r="F16" s="15">
        <f>B18/B16</f>
        <v>0.38983050847457629</v>
      </c>
      <c r="G16" s="13">
        <v>7425.8522341723292</v>
      </c>
      <c r="H16" s="16">
        <f t="shared" si="0"/>
        <v>5.7209955579139674E-2</v>
      </c>
    </row>
    <row r="17" spans="1:8" x14ac:dyDescent="0.25">
      <c r="A17" s="12">
        <v>1</v>
      </c>
      <c r="B17" s="13">
        <v>18200</v>
      </c>
      <c r="C17" s="14">
        <f>B17/B16</f>
        <v>0.14021571648690292</v>
      </c>
      <c r="D17" s="15"/>
      <c r="E17" s="15">
        <f>B17/SUM(B$8,B$11,B$14, B$17,B$21,B$27,B$31)</f>
        <v>0.20155038759689922</v>
      </c>
      <c r="F17" s="15"/>
      <c r="G17" s="13">
        <v>5789.8011009699994</v>
      </c>
      <c r="H17" s="16">
        <f t="shared" si="0"/>
        <v>0.31812093961373622</v>
      </c>
    </row>
    <row r="18" spans="1:8" x14ac:dyDescent="0.25">
      <c r="A18" s="12">
        <v>3</v>
      </c>
      <c r="B18" s="13">
        <v>50600</v>
      </c>
      <c r="C18" s="14">
        <f>B18/B16</f>
        <v>0.38983050847457629</v>
      </c>
      <c r="D18" s="15"/>
      <c r="E18" s="15"/>
      <c r="F18" s="15"/>
      <c r="G18" s="13">
        <v>1337.58975578074</v>
      </c>
      <c r="H18" s="16">
        <f t="shared" si="0"/>
        <v>2.6434580153769566E-2</v>
      </c>
    </row>
    <row r="19" spans="1:8" x14ac:dyDescent="0.25">
      <c r="A19" s="12">
        <v>5</v>
      </c>
      <c r="B19" s="13">
        <v>60900</v>
      </c>
      <c r="C19" s="14">
        <f>B19/B16</f>
        <v>0.46918335901386748</v>
      </c>
      <c r="D19" s="15"/>
      <c r="E19" s="15"/>
      <c r="F19" s="15"/>
      <c r="G19" s="13">
        <v>298.46137742158999</v>
      </c>
      <c r="H19" s="16"/>
    </row>
    <row r="20" spans="1:8" x14ac:dyDescent="0.25">
      <c r="A20" s="12" t="s">
        <v>15</v>
      </c>
      <c r="B20" s="13">
        <v>373300</v>
      </c>
      <c r="C20" s="14"/>
      <c r="D20" s="15">
        <f>B20/B$6</f>
        <v>0.14755523933752321</v>
      </c>
      <c r="E20" s="15"/>
      <c r="F20" s="15">
        <f>B22/B20</f>
        <v>0.10634878114117331</v>
      </c>
      <c r="G20" s="13">
        <v>3956.2778388463003</v>
      </c>
      <c r="H20" s="16">
        <f t="shared" ref="H20:H28" si="1">G20/B20</f>
        <v>1.059811904325288E-2</v>
      </c>
    </row>
    <row r="21" spans="1:8" x14ac:dyDescent="0.25">
      <c r="A21" s="12">
        <v>1</v>
      </c>
      <c r="B21" s="13">
        <v>22900</v>
      </c>
      <c r="C21" s="14">
        <f>B21/B20</f>
        <v>6.1344762925261184E-2</v>
      </c>
      <c r="D21" s="15"/>
      <c r="E21" s="15">
        <f>B21/SUM(B$8,B$11,B$14, B$17,B$21,B$27,B$31)</f>
        <v>0.25359911406423036</v>
      </c>
      <c r="F21" s="15"/>
      <c r="G21" s="13">
        <v>213.84847251299999</v>
      </c>
      <c r="H21" s="16">
        <f t="shared" si="1"/>
        <v>9.3383612451091707E-3</v>
      </c>
    </row>
    <row r="22" spans="1:8" x14ac:dyDescent="0.25">
      <c r="A22" s="12">
        <v>3</v>
      </c>
      <c r="B22" s="13">
        <v>39700</v>
      </c>
      <c r="C22" s="14">
        <f>B22/B20</f>
        <v>0.10634878114117331</v>
      </c>
      <c r="D22" s="15"/>
      <c r="E22" s="15"/>
      <c r="F22" s="15"/>
      <c r="G22" s="13">
        <v>442.20765863900004</v>
      </c>
      <c r="H22" s="16">
        <f t="shared" si="1"/>
        <v>1.1138731955642318E-2</v>
      </c>
    </row>
    <row r="23" spans="1:8" x14ac:dyDescent="0.25">
      <c r="A23" s="12">
        <v>5</v>
      </c>
      <c r="B23" s="13">
        <v>310700</v>
      </c>
      <c r="C23" s="14">
        <f>B23/B20</f>
        <v>0.83230645593356545</v>
      </c>
      <c r="D23" s="15"/>
      <c r="E23" s="15"/>
      <c r="F23" s="15"/>
      <c r="G23" s="13">
        <v>3300.2217076943002</v>
      </c>
      <c r="H23" s="16">
        <f t="shared" si="1"/>
        <v>1.0621891560007403E-2</v>
      </c>
    </row>
    <row r="24" spans="1:8" x14ac:dyDescent="0.25">
      <c r="A24" s="12" t="s">
        <v>16</v>
      </c>
      <c r="B24" s="13">
        <v>500</v>
      </c>
      <c r="C24" s="14"/>
      <c r="D24" s="15">
        <f>B24/B$6</f>
        <v>1.9763627020830864E-4</v>
      </c>
      <c r="E24" s="15">
        <f>B24/SUM(B$8,B$11,B$14, B$17,B$21,B$27,B$31)</f>
        <v>5.5370985603543747E-3</v>
      </c>
      <c r="F24" s="15">
        <v>0</v>
      </c>
      <c r="G24" s="13">
        <v>33.214618779769999</v>
      </c>
      <c r="H24" s="16">
        <f t="shared" si="1"/>
        <v>6.642923755954E-2</v>
      </c>
    </row>
    <row r="25" spans="1:8" x14ac:dyDescent="0.25">
      <c r="A25" s="12">
        <v>5</v>
      </c>
      <c r="B25" s="13">
        <v>500</v>
      </c>
      <c r="C25" s="14">
        <f>B25/B24</f>
        <v>1</v>
      </c>
      <c r="D25" s="15"/>
      <c r="E25" s="15"/>
      <c r="F25" s="15"/>
      <c r="G25" s="13">
        <v>33.214618779769999</v>
      </c>
      <c r="H25" s="16">
        <f t="shared" si="1"/>
        <v>6.642923755954E-2</v>
      </c>
    </row>
    <row r="26" spans="1:8" x14ac:dyDescent="0.25">
      <c r="A26" s="18" t="s">
        <v>17</v>
      </c>
      <c r="B26" s="13">
        <v>511600</v>
      </c>
      <c r="C26" s="14"/>
      <c r="D26" s="15">
        <f>B26/B$6</f>
        <v>0.20222143167714138</v>
      </c>
      <c r="E26" s="15"/>
      <c r="F26" s="15">
        <f>B28/B26</f>
        <v>3.9093041438623924E-4</v>
      </c>
      <c r="G26" s="13">
        <v>93593.697062203486</v>
      </c>
      <c r="H26" s="16">
        <f t="shared" si="1"/>
        <v>0.18294311388233675</v>
      </c>
    </row>
    <row r="27" spans="1:8" x14ac:dyDescent="0.25">
      <c r="A27" s="12">
        <v>1</v>
      </c>
      <c r="B27" s="13">
        <v>30000</v>
      </c>
      <c r="C27" s="14">
        <f>B27/B26</f>
        <v>5.8639562157935886E-2</v>
      </c>
      <c r="D27" s="15"/>
      <c r="E27" s="15">
        <f>B27/SUM(B$8,B$11,B$14, B$17,B$21,B$27,B$31)</f>
        <v>0.33222591362126247</v>
      </c>
      <c r="F27" s="15"/>
      <c r="G27" s="13">
        <v>22725.41171386042</v>
      </c>
      <c r="H27" s="16">
        <f t="shared" si="1"/>
        <v>0.75751372379534732</v>
      </c>
    </row>
    <row r="28" spans="1:8" x14ac:dyDescent="0.25">
      <c r="A28" s="12">
        <v>3</v>
      </c>
      <c r="B28" s="13">
        <v>200</v>
      </c>
      <c r="C28" s="14">
        <f>B28/B26</f>
        <v>3.9093041438623924E-4</v>
      </c>
      <c r="D28" s="15"/>
      <c r="E28" s="15"/>
      <c r="F28" s="15"/>
      <c r="G28" s="19">
        <v>0</v>
      </c>
      <c r="H28" s="16">
        <f t="shared" si="1"/>
        <v>0</v>
      </c>
    </row>
    <row r="29" spans="1:8" x14ac:dyDescent="0.25">
      <c r="A29" s="12">
        <v>5</v>
      </c>
      <c r="B29" s="13">
        <v>481400</v>
      </c>
      <c r="C29" s="14">
        <f>B29/B26</f>
        <v>0.94096950742767782</v>
      </c>
      <c r="D29" s="15"/>
      <c r="E29" s="15"/>
      <c r="F29" s="15"/>
      <c r="G29" s="13">
        <v>70868.285348343066</v>
      </c>
      <c r="H29" s="16"/>
    </row>
    <row r="30" spans="1:8" x14ac:dyDescent="0.25">
      <c r="A30" s="12" t="s">
        <v>18</v>
      </c>
      <c r="B30" s="13">
        <v>325900</v>
      </c>
      <c r="C30" s="14"/>
      <c r="D30" s="15">
        <f>B30/B$6</f>
        <v>0.12881932092177556</v>
      </c>
      <c r="E30" s="15"/>
      <c r="F30" s="15">
        <v>0</v>
      </c>
      <c r="G30" s="13">
        <v>17108.143704170652</v>
      </c>
      <c r="H30" s="16">
        <f t="shared" ref="H30:H74" si="2">G30/B30</f>
        <v>5.2495071200278159E-2</v>
      </c>
    </row>
    <row r="31" spans="1:8" x14ac:dyDescent="0.25">
      <c r="A31" s="12">
        <v>1</v>
      </c>
      <c r="B31" s="13">
        <v>1300</v>
      </c>
      <c r="C31" s="14">
        <f>B31/B30</f>
        <v>3.9889536667689473E-3</v>
      </c>
      <c r="D31" s="15"/>
      <c r="E31" s="15">
        <f>B31/SUM(B$8,B$11,B$14, B$17,B$21,B$27,B$31)</f>
        <v>1.4396456256921373E-2</v>
      </c>
      <c r="F31" s="15"/>
      <c r="G31" s="13">
        <v>866.06397407411998</v>
      </c>
      <c r="H31" s="16">
        <f t="shared" si="2"/>
        <v>0.6662030569800923</v>
      </c>
    </row>
    <row r="32" spans="1:8" x14ac:dyDescent="0.25">
      <c r="A32" s="2">
        <v>5</v>
      </c>
      <c r="B32" s="20">
        <v>324600</v>
      </c>
      <c r="C32" s="21">
        <f>B32/B30</f>
        <v>0.99601104633323101</v>
      </c>
      <c r="D32" s="22"/>
      <c r="E32" s="22"/>
      <c r="F32" s="22"/>
      <c r="G32" s="20">
        <v>16242.079730096531</v>
      </c>
      <c r="H32" s="23">
        <f t="shared" si="2"/>
        <v>5.0037214202392273E-2</v>
      </c>
    </row>
    <row r="33" spans="1:8" x14ac:dyDescent="0.25">
      <c r="A33" s="8" t="s">
        <v>19</v>
      </c>
      <c r="B33" s="9">
        <v>3858300</v>
      </c>
      <c r="C33" s="10"/>
      <c r="D33" s="11"/>
      <c r="E33" s="11"/>
      <c r="F33" s="11">
        <f>SUM(B36,B45,B49)/B33</f>
        <v>2.1019620039913953E-2</v>
      </c>
      <c r="G33" s="9">
        <v>201646.73857533192</v>
      </c>
      <c r="H33" s="24">
        <f t="shared" si="2"/>
        <v>5.2263105143542994E-2</v>
      </c>
    </row>
    <row r="34" spans="1:8" x14ac:dyDescent="0.25">
      <c r="A34" s="12" t="s">
        <v>20</v>
      </c>
      <c r="B34" s="13">
        <v>124300</v>
      </c>
      <c r="C34" s="14"/>
      <c r="D34" s="15">
        <f>B34/B$33</f>
        <v>3.221626104761164E-2</v>
      </c>
      <c r="E34" s="15"/>
      <c r="F34" s="15">
        <f>B36/B34</f>
        <v>5.6315366049879325E-3</v>
      </c>
      <c r="G34" s="13">
        <v>1585.3794793025299</v>
      </c>
      <c r="H34" s="16">
        <f t="shared" si="2"/>
        <v>1.275446081498415E-2</v>
      </c>
    </row>
    <row r="35" spans="1:8" x14ac:dyDescent="0.25">
      <c r="A35" s="12">
        <v>1</v>
      </c>
      <c r="B35" s="13">
        <v>5300</v>
      </c>
      <c r="C35" s="14">
        <f>B35/B34</f>
        <v>4.2638777152051485E-2</v>
      </c>
      <c r="D35" s="15"/>
      <c r="E35" s="15">
        <f>B35/SUM(B$35,B$39,B$41,B$44,B$48,B$52,B$55)</f>
        <v>4.9695264885138302E-3</v>
      </c>
      <c r="F35" s="15"/>
      <c r="G35" s="13">
        <v>643.70397672299998</v>
      </c>
      <c r="H35" s="16">
        <f t="shared" si="2"/>
        <v>0.12145358051377358</v>
      </c>
    </row>
    <row r="36" spans="1:8" x14ac:dyDescent="0.25">
      <c r="A36" s="12">
        <v>3</v>
      </c>
      <c r="B36" s="13">
        <v>700</v>
      </c>
      <c r="C36" s="14">
        <f>B36/B34</f>
        <v>5.6315366049879325E-3</v>
      </c>
      <c r="D36" s="15"/>
      <c r="E36" s="15"/>
      <c r="F36" s="15"/>
      <c r="G36" s="13">
        <v>240.04438625799997</v>
      </c>
      <c r="H36" s="16">
        <f t="shared" si="2"/>
        <v>0.34292055179714281</v>
      </c>
    </row>
    <row r="37" spans="1:8" x14ac:dyDescent="0.25">
      <c r="A37" s="12">
        <v>5</v>
      </c>
      <c r="B37" s="13">
        <v>118300</v>
      </c>
      <c r="C37" s="14">
        <f>B37/B34</f>
        <v>0.95172968624296062</v>
      </c>
      <c r="D37" s="15"/>
      <c r="E37" s="15"/>
      <c r="F37" s="15"/>
      <c r="G37" s="13">
        <v>701.63111632153016</v>
      </c>
      <c r="H37" s="16">
        <f t="shared" si="2"/>
        <v>5.9309477288379559E-3</v>
      </c>
    </row>
    <row r="38" spans="1:8" x14ac:dyDescent="0.25">
      <c r="A38" s="12" t="s">
        <v>21</v>
      </c>
      <c r="B38" s="13">
        <v>37300</v>
      </c>
      <c r="C38" s="14"/>
      <c r="D38" s="15">
        <f>B38/B$33</f>
        <v>9.6674701293315707E-3</v>
      </c>
      <c r="E38" s="15"/>
      <c r="F38" s="15">
        <v>0</v>
      </c>
      <c r="G38" s="13">
        <v>14580.23828683875</v>
      </c>
      <c r="H38" s="16">
        <f t="shared" si="2"/>
        <v>0.3908911068857574</v>
      </c>
    </row>
    <row r="39" spans="1:8" x14ac:dyDescent="0.25">
      <c r="A39" s="12">
        <v>1</v>
      </c>
      <c r="B39" s="13">
        <v>37300</v>
      </c>
      <c r="C39" s="14">
        <f>B39/B38</f>
        <v>1</v>
      </c>
      <c r="D39" s="15"/>
      <c r="E39" s="15">
        <f>B39/SUM(B$35,B$39,B$41,B$44,B$48,B$52,B$55)</f>
        <v>3.4974214721050167E-2</v>
      </c>
      <c r="F39" s="15"/>
      <c r="G39" s="13">
        <v>14580.23828683875</v>
      </c>
      <c r="H39" s="16">
        <f t="shared" si="2"/>
        <v>0.3908911068857574</v>
      </c>
    </row>
    <row r="40" spans="1:8" x14ac:dyDescent="0.25">
      <c r="A40" s="12" t="s">
        <v>12</v>
      </c>
      <c r="B40" s="13">
        <v>74900</v>
      </c>
      <c r="C40" s="14"/>
      <c r="D40" s="15">
        <f>B40/B$33</f>
        <v>1.9412694710105486E-2</v>
      </c>
      <c r="E40" s="15"/>
      <c r="F40" s="15">
        <v>0</v>
      </c>
      <c r="G40" s="13">
        <v>24572.73747022271</v>
      </c>
      <c r="H40" s="16">
        <f t="shared" si="2"/>
        <v>0.32807393151165165</v>
      </c>
    </row>
    <row r="41" spans="1:8" x14ac:dyDescent="0.25">
      <c r="A41" s="12">
        <v>1</v>
      </c>
      <c r="B41" s="13">
        <v>34200</v>
      </c>
      <c r="C41" s="14">
        <f>B41/B40</f>
        <v>0.45660881174899864</v>
      </c>
      <c r="D41" s="15"/>
      <c r="E41" s="15">
        <f>B41/SUM(B$35,B$39,B$41,B$44,B$48,B$52,B$55)</f>
        <v>3.2067510548523206E-2</v>
      </c>
      <c r="F41" s="15"/>
      <c r="G41" s="13">
        <v>22031.210555070709</v>
      </c>
      <c r="H41" s="16">
        <f t="shared" si="2"/>
        <v>0.64418744313072251</v>
      </c>
    </row>
    <row r="42" spans="1:8" x14ac:dyDescent="0.25">
      <c r="A42" s="12">
        <v>5</v>
      </c>
      <c r="B42" s="13">
        <v>40700</v>
      </c>
      <c r="C42" s="14">
        <f>B42/B40</f>
        <v>0.5433911882510013</v>
      </c>
      <c r="D42" s="15"/>
      <c r="E42" s="15"/>
      <c r="F42" s="15"/>
      <c r="G42" s="13">
        <v>2541.5269151520001</v>
      </c>
      <c r="H42" s="16">
        <f t="shared" si="2"/>
        <v>6.2445378750663395E-2</v>
      </c>
    </row>
    <row r="43" spans="1:8" x14ac:dyDescent="0.25">
      <c r="A43" s="12" t="s">
        <v>22</v>
      </c>
      <c r="B43" s="13">
        <v>2931100</v>
      </c>
      <c r="C43" s="14"/>
      <c r="D43" s="15">
        <f>B43/B$33</f>
        <v>0.75968690874219214</v>
      </c>
      <c r="E43" s="15"/>
      <c r="F43" s="15">
        <f>B45/B43</f>
        <v>2.3370065845586981E-2</v>
      </c>
      <c r="G43" s="13">
        <v>104966.70303489265</v>
      </c>
      <c r="H43" s="16">
        <f t="shared" si="2"/>
        <v>3.5811368781308264E-2</v>
      </c>
    </row>
    <row r="44" spans="1:8" x14ac:dyDescent="0.25">
      <c r="A44" s="12">
        <v>1</v>
      </c>
      <c r="B44" s="13">
        <v>821000</v>
      </c>
      <c r="C44" s="14">
        <f>B44/B43</f>
        <v>0.28009962130258265</v>
      </c>
      <c r="D44" s="15"/>
      <c r="E44" s="15">
        <f>B44/SUM(B$35,B$39,B$41,B$44,B$48,B$52,B$55)</f>
        <v>0.76980778246601034</v>
      </c>
      <c r="F44" s="15"/>
      <c r="G44" s="13">
        <v>69343.633655189362</v>
      </c>
      <c r="H44" s="16">
        <f t="shared" si="2"/>
        <v>8.4462403964907867E-2</v>
      </c>
    </row>
    <row r="45" spans="1:8" x14ac:dyDescent="0.25">
      <c r="A45" s="12">
        <v>3</v>
      </c>
      <c r="B45" s="13">
        <v>68500</v>
      </c>
      <c r="C45" s="14">
        <f>B45/B43</f>
        <v>2.3370065845586981E-2</v>
      </c>
      <c r="D45" s="15"/>
      <c r="E45" s="15"/>
      <c r="F45" s="15"/>
      <c r="G45" s="13">
        <v>1265.3584802215901</v>
      </c>
      <c r="H45" s="16">
        <f t="shared" si="2"/>
        <v>1.8472386572577958E-2</v>
      </c>
    </row>
    <row r="46" spans="1:8" x14ac:dyDescent="0.25">
      <c r="A46" s="12">
        <v>5</v>
      </c>
      <c r="B46" s="13">
        <v>2041600</v>
      </c>
      <c r="C46" s="14">
        <f>B46/B43</f>
        <v>0.69653031285183042</v>
      </c>
      <c r="D46" s="15"/>
      <c r="E46" s="15"/>
      <c r="F46" s="15"/>
      <c r="G46" s="13">
        <v>34357.710899481695</v>
      </c>
      <c r="H46" s="16">
        <f t="shared" si="2"/>
        <v>1.6828816075373086E-2</v>
      </c>
    </row>
    <row r="47" spans="1:8" x14ac:dyDescent="0.25">
      <c r="A47" s="12" t="s">
        <v>15</v>
      </c>
      <c r="B47" s="13">
        <v>281400</v>
      </c>
      <c r="C47" s="14"/>
      <c r="D47" s="15">
        <f>B47/B$33</f>
        <v>7.2933675452919677E-2</v>
      </c>
      <c r="E47" s="15"/>
      <c r="F47" s="15">
        <f>B49/B47</f>
        <v>4.228855721393035E-2</v>
      </c>
      <c r="G47" s="13">
        <v>29161.860348955652</v>
      </c>
      <c r="H47" s="16">
        <f t="shared" si="2"/>
        <v>0.10363134452365193</v>
      </c>
    </row>
    <row r="48" spans="1:8" x14ac:dyDescent="0.25">
      <c r="A48" s="12">
        <v>1</v>
      </c>
      <c r="B48" s="13">
        <v>24000</v>
      </c>
      <c r="C48" s="14">
        <f>B48/B47</f>
        <v>8.5287846481876331E-2</v>
      </c>
      <c r="D48" s="15"/>
      <c r="E48" s="15">
        <f>B48/SUM(B$35,B$39,B$41,B$44,B$48,B$52,B$55)</f>
        <v>2.2503516174402251E-2</v>
      </c>
      <c r="F48" s="15"/>
      <c r="G48" s="13">
        <v>4726.5815270470002</v>
      </c>
      <c r="H48" s="16">
        <f t="shared" si="2"/>
        <v>0.19694089696029168</v>
      </c>
    </row>
    <row r="49" spans="1:8" x14ac:dyDescent="0.25">
      <c r="A49" s="12">
        <v>3</v>
      </c>
      <c r="B49" s="13">
        <v>11900</v>
      </c>
      <c r="C49" s="14">
        <f>B49/B47</f>
        <v>4.228855721393035E-2</v>
      </c>
      <c r="D49" s="15"/>
      <c r="E49" s="15"/>
      <c r="F49" s="15"/>
      <c r="G49" s="13">
        <v>676.87405621820005</v>
      </c>
      <c r="H49" s="16">
        <f t="shared" si="2"/>
        <v>5.6880172791445381E-2</v>
      </c>
    </row>
    <row r="50" spans="1:8" x14ac:dyDescent="0.25">
      <c r="A50" s="12">
        <v>5</v>
      </c>
      <c r="B50" s="13">
        <v>245400</v>
      </c>
      <c r="C50" s="14">
        <f>B50/B47</f>
        <v>0.8720682302771855</v>
      </c>
      <c r="D50" s="15"/>
      <c r="E50" s="15"/>
      <c r="F50" s="15"/>
      <c r="G50" s="13">
        <v>23758.404765690451</v>
      </c>
      <c r="H50" s="16">
        <f t="shared" si="2"/>
        <v>9.681501534511186E-2</v>
      </c>
    </row>
    <row r="51" spans="1:8" x14ac:dyDescent="0.25">
      <c r="A51" s="12" t="s">
        <v>23</v>
      </c>
      <c r="B51" s="13">
        <v>136300</v>
      </c>
      <c r="C51" s="14"/>
      <c r="D51" s="15">
        <f>B51/B$33</f>
        <v>3.5326439105305446E-2</v>
      </c>
      <c r="E51" s="15"/>
      <c r="F51" s="15">
        <v>0</v>
      </c>
      <c r="G51" s="13">
        <v>10820.723205185799</v>
      </c>
      <c r="H51" s="16">
        <f t="shared" si="2"/>
        <v>7.9389018379939835E-2</v>
      </c>
    </row>
    <row r="52" spans="1:8" x14ac:dyDescent="0.25">
      <c r="A52" s="12">
        <v>1</v>
      </c>
      <c r="B52" s="13">
        <v>123700</v>
      </c>
      <c r="C52" s="14">
        <f>B52/B51</f>
        <v>0.90755685986793833</v>
      </c>
      <c r="D52" s="15"/>
      <c r="E52" s="15">
        <f>B52/SUM(B$35,B$39,B$41,B$44,B$48,B$52,B$55)</f>
        <v>0.11598687294889827</v>
      </c>
      <c r="F52" s="15"/>
      <c r="G52" s="13">
        <v>10673.9519816258</v>
      </c>
      <c r="H52" s="16">
        <f t="shared" si="2"/>
        <v>8.6289021678462405E-2</v>
      </c>
    </row>
    <row r="53" spans="1:8" x14ac:dyDescent="0.25">
      <c r="A53" s="12">
        <v>5</v>
      </c>
      <c r="B53" s="13">
        <v>12500</v>
      </c>
      <c r="C53" s="14">
        <f>B53/B51</f>
        <v>9.1709464416727809E-2</v>
      </c>
      <c r="D53" s="15"/>
      <c r="E53" s="15"/>
      <c r="F53" s="15"/>
      <c r="G53" s="13">
        <v>146.77122356000001</v>
      </c>
      <c r="H53" s="16">
        <f t="shared" si="2"/>
        <v>1.1741697884800001E-2</v>
      </c>
    </row>
    <row r="54" spans="1:8" x14ac:dyDescent="0.25">
      <c r="A54" s="12" t="s">
        <v>24</v>
      </c>
      <c r="B54" s="13">
        <v>273100</v>
      </c>
      <c r="C54" s="14"/>
      <c r="D54" s="15">
        <f>B54/B$33</f>
        <v>7.0782468963014794E-2</v>
      </c>
      <c r="E54" s="15"/>
      <c r="F54" s="15">
        <v>0</v>
      </c>
      <c r="G54" s="13">
        <v>15959.09674993384</v>
      </c>
      <c r="H54" s="16">
        <f t="shared" si="2"/>
        <v>5.8436824423045916E-2</v>
      </c>
    </row>
    <row r="55" spans="1:8" x14ac:dyDescent="0.25">
      <c r="A55" s="12">
        <v>1</v>
      </c>
      <c r="B55" s="13">
        <v>21000</v>
      </c>
      <c r="C55" s="14">
        <f>B55/B54</f>
        <v>7.6894910289271326E-2</v>
      </c>
      <c r="D55" s="15"/>
      <c r="E55" s="15">
        <f>B55/SUM(B$35,B$39,B$41,B$44,B$48,B$52,B$55)</f>
        <v>1.969057665260197E-2</v>
      </c>
      <c r="F55" s="15"/>
      <c r="G55" s="13">
        <v>47.40903423991</v>
      </c>
      <c r="H55" s="16">
        <f t="shared" si="2"/>
        <v>2.2575730590433333E-3</v>
      </c>
    </row>
    <row r="56" spans="1:8" x14ac:dyDescent="0.25">
      <c r="A56" s="2">
        <v>5</v>
      </c>
      <c r="B56" s="20">
        <v>252000</v>
      </c>
      <c r="C56" s="21">
        <f>B56/B54</f>
        <v>0.92273892347125597</v>
      </c>
      <c r="D56" s="22"/>
      <c r="E56" s="22"/>
      <c r="F56" s="22"/>
      <c r="G56" s="20">
        <v>15911.68771569393</v>
      </c>
      <c r="H56" s="25">
        <f t="shared" si="2"/>
        <v>6.3141617919420356E-2</v>
      </c>
    </row>
    <row r="57" spans="1:8" x14ac:dyDescent="0.25">
      <c r="A57" s="26" t="s">
        <v>25</v>
      </c>
      <c r="B57" s="20">
        <v>3305500</v>
      </c>
      <c r="C57" s="21"/>
      <c r="D57" s="22"/>
      <c r="E57" s="22"/>
      <c r="F57" s="22">
        <f>B60/B57</f>
        <v>1.666918771744063E-2</v>
      </c>
      <c r="G57" s="9">
        <v>273367.84318162501</v>
      </c>
      <c r="H57" s="23">
        <f t="shared" si="2"/>
        <v>8.2700905515542281E-2</v>
      </c>
    </row>
    <row r="58" spans="1:8" x14ac:dyDescent="0.25">
      <c r="A58" s="12" t="s">
        <v>12</v>
      </c>
      <c r="B58" s="13">
        <v>3305500</v>
      </c>
      <c r="C58" s="14"/>
      <c r="D58" s="15">
        <f>B58/B57</f>
        <v>1</v>
      </c>
      <c r="E58" s="15"/>
      <c r="F58" s="15">
        <f>B60/B58</f>
        <v>1.666918771744063E-2</v>
      </c>
      <c r="G58" s="9">
        <v>273367.84318162501</v>
      </c>
      <c r="H58" s="27">
        <f t="shared" si="2"/>
        <v>8.2700905515542281E-2</v>
      </c>
    </row>
    <row r="59" spans="1:8" x14ac:dyDescent="0.25">
      <c r="A59" s="12">
        <v>1</v>
      </c>
      <c r="B59" s="13">
        <v>68000</v>
      </c>
      <c r="C59" s="14">
        <f>B59/B58</f>
        <v>2.0571774315534714E-2</v>
      </c>
      <c r="D59" s="15"/>
      <c r="E59" s="15">
        <v>1</v>
      </c>
      <c r="F59" s="15"/>
      <c r="G59" s="13">
        <v>11977.280157316056</v>
      </c>
      <c r="H59" s="16">
        <f t="shared" si="2"/>
        <v>0.1761364729017067</v>
      </c>
    </row>
    <row r="60" spans="1:8" x14ac:dyDescent="0.25">
      <c r="A60" s="12">
        <v>3</v>
      </c>
      <c r="B60" s="13">
        <v>55100</v>
      </c>
      <c r="C60" s="14">
        <f>B60/B58</f>
        <v>1.666918771744063E-2</v>
      </c>
      <c r="D60" s="15"/>
      <c r="E60" s="15"/>
      <c r="F60" s="15"/>
      <c r="G60" s="13">
        <v>3591.7358551084399</v>
      </c>
      <c r="H60" s="16">
        <f t="shared" si="2"/>
        <v>6.5185768695252985E-2</v>
      </c>
    </row>
    <row r="61" spans="1:8" x14ac:dyDescent="0.25">
      <c r="A61" s="2">
        <v>5</v>
      </c>
      <c r="B61" s="20">
        <v>3182500</v>
      </c>
      <c r="C61" s="21">
        <f>B61/B58</f>
        <v>0.96278929057631224</v>
      </c>
      <c r="D61" s="22"/>
      <c r="E61" s="22"/>
      <c r="F61" s="22"/>
      <c r="G61" s="20">
        <v>257798.82716920052</v>
      </c>
      <c r="H61" s="23">
        <f t="shared" si="2"/>
        <v>8.1005130296685157E-2</v>
      </c>
    </row>
    <row r="62" spans="1:8" x14ac:dyDescent="0.25">
      <c r="A62" s="26" t="s">
        <v>26</v>
      </c>
      <c r="B62" s="20">
        <v>65300</v>
      </c>
      <c r="C62" s="21"/>
      <c r="D62" s="22"/>
      <c r="E62" s="22"/>
      <c r="F62" s="22">
        <v>0</v>
      </c>
      <c r="G62" s="9">
        <v>19582.635301206228</v>
      </c>
      <c r="H62" s="24">
        <f t="shared" si="2"/>
        <v>0.29988721747635877</v>
      </c>
    </row>
    <row r="63" spans="1:8" x14ac:dyDescent="0.25">
      <c r="A63" s="12" t="s">
        <v>27</v>
      </c>
      <c r="B63" s="13">
        <v>65300</v>
      </c>
      <c r="C63" s="14"/>
      <c r="D63" s="15">
        <f>B63/B62</f>
        <v>1</v>
      </c>
      <c r="E63" s="15"/>
      <c r="F63" s="15">
        <v>0</v>
      </c>
      <c r="G63" s="13">
        <v>19582.635301206228</v>
      </c>
      <c r="H63" s="16">
        <f t="shared" si="2"/>
        <v>0.29988721747635877</v>
      </c>
    </row>
    <row r="64" spans="1:8" x14ac:dyDescent="0.25">
      <c r="A64" s="12">
        <v>1</v>
      </c>
      <c r="B64" s="13">
        <v>24400</v>
      </c>
      <c r="C64" s="14">
        <f>B64/B63</f>
        <v>0.37366003062787134</v>
      </c>
      <c r="D64" s="15"/>
      <c r="E64" s="15">
        <v>1</v>
      </c>
      <c r="F64" s="15"/>
      <c r="G64" s="13">
        <v>12184.80435838887</v>
      </c>
      <c r="H64" s="16">
        <f t="shared" si="2"/>
        <v>0.49937722780282257</v>
      </c>
    </row>
    <row r="65" spans="1:8" x14ac:dyDescent="0.25">
      <c r="A65" s="2">
        <v>5</v>
      </c>
      <c r="B65" s="20">
        <v>40900</v>
      </c>
      <c r="C65" s="21">
        <f>B65/B63</f>
        <v>0.62633996937212866</v>
      </c>
      <c r="D65" s="22"/>
      <c r="E65" s="22"/>
      <c r="F65" s="22"/>
      <c r="G65" s="20">
        <v>7397.8309428173579</v>
      </c>
      <c r="H65" s="23">
        <f t="shared" si="2"/>
        <v>0.18087606217157354</v>
      </c>
    </row>
    <row r="66" spans="1:8" x14ac:dyDescent="0.25">
      <c r="A66" s="26" t="s">
        <v>28</v>
      </c>
      <c r="B66" s="20">
        <v>125200</v>
      </c>
      <c r="C66" s="21"/>
      <c r="D66" s="22"/>
      <c r="E66" s="22"/>
      <c r="F66" s="22">
        <v>0</v>
      </c>
      <c r="G66" s="9">
        <v>4207.3293506150794</v>
      </c>
      <c r="H66" s="23">
        <f t="shared" si="2"/>
        <v>3.360486701769233E-2</v>
      </c>
    </row>
    <row r="67" spans="1:8" x14ac:dyDescent="0.25">
      <c r="A67" s="12" t="s">
        <v>29</v>
      </c>
      <c r="B67" s="13">
        <v>125200</v>
      </c>
      <c r="C67" s="14"/>
      <c r="D67" s="15">
        <f>B67/B66</f>
        <v>1</v>
      </c>
      <c r="E67" s="15"/>
      <c r="F67" s="15">
        <v>0</v>
      </c>
      <c r="G67" s="13">
        <v>4207.3293506150794</v>
      </c>
      <c r="H67" s="16">
        <f t="shared" si="2"/>
        <v>3.360486701769233E-2</v>
      </c>
    </row>
    <row r="68" spans="1:8" x14ac:dyDescent="0.25">
      <c r="A68" s="12">
        <v>1</v>
      </c>
      <c r="B68" s="13">
        <v>20600</v>
      </c>
      <c r="C68" s="14">
        <f>B68/B67</f>
        <v>0.16453674121405751</v>
      </c>
      <c r="D68" s="15"/>
      <c r="E68" s="15">
        <v>1</v>
      </c>
      <c r="F68" s="15"/>
      <c r="G68" s="13">
        <v>3387.9822693648398</v>
      </c>
      <c r="H68" s="16">
        <f t="shared" si="2"/>
        <v>0.16446515870703105</v>
      </c>
    </row>
    <row r="69" spans="1:8" x14ac:dyDescent="0.25">
      <c r="A69" s="2">
        <v>5</v>
      </c>
      <c r="B69" s="20">
        <v>104600</v>
      </c>
      <c r="C69" s="21">
        <f>B69/B67</f>
        <v>0.83546325878594252</v>
      </c>
      <c r="D69" s="22"/>
      <c r="E69" s="22"/>
      <c r="F69" s="22"/>
      <c r="G69" s="20">
        <v>819.34708125023997</v>
      </c>
      <c r="H69" s="23">
        <f t="shared" si="2"/>
        <v>7.833146092258509E-3</v>
      </c>
    </row>
    <row r="70" spans="1:8" x14ac:dyDescent="0.25">
      <c r="A70" s="26" t="s">
        <v>30</v>
      </c>
      <c r="B70" s="20">
        <v>911400</v>
      </c>
      <c r="C70" s="21"/>
      <c r="D70" s="22"/>
      <c r="E70" s="22"/>
      <c r="F70" s="22">
        <f>SUM(B74:B75,B84)/B70</f>
        <v>5.0471801623875358E-3</v>
      </c>
      <c r="G70" s="9">
        <v>18088.33953468686</v>
      </c>
      <c r="H70" s="23">
        <f t="shared" si="2"/>
        <v>1.9846762710869936E-2</v>
      </c>
    </row>
    <row r="71" spans="1:8" x14ac:dyDescent="0.25">
      <c r="A71" s="12" t="s">
        <v>31</v>
      </c>
      <c r="B71" s="13">
        <v>52700</v>
      </c>
      <c r="C71" s="14"/>
      <c r="D71" s="15">
        <f>B71/B$70</f>
        <v>5.7823129251700682E-2</v>
      </c>
      <c r="E71" s="15"/>
      <c r="F71" s="15">
        <v>0</v>
      </c>
      <c r="G71" s="13">
        <v>2842.9473301610001</v>
      </c>
      <c r="H71" s="16">
        <f t="shared" si="2"/>
        <v>5.3945869642523722E-2</v>
      </c>
    </row>
    <row r="72" spans="1:8" x14ac:dyDescent="0.25">
      <c r="A72" s="12">
        <v>5</v>
      </c>
      <c r="B72" s="13">
        <v>52700</v>
      </c>
      <c r="C72" s="14">
        <f>B72/B71</f>
        <v>1</v>
      </c>
      <c r="D72" s="15"/>
      <c r="E72" s="15"/>
      <c r="F72" s="15"/>
      <c r="G72" s="13">
        <v>2842.9473301610001</v>
      </c>
      <c r="H72" s="16">
        <f t="shared" si="2"/>
        <v>5.3945869642523722E-2</v>
      </c>
    </row>
    <row r="73" spans="1:8" x14ac:dyDescent="0.25">
      <c r="A73" s="18" t="s">
        <v>32</v>
      </c>
      <c r="B73" s="13">
        <v>27700</v>
      </c>
      <c r="C73" s="14"/>
      <c r="D73" s="15">
        <f>B73/B$70</f>
        <v>3.0392802282203205E-2</v>
      </c>
      <c r="E73" s="15"/>
      <c r="F73" s="15">
        <v>1</v>
      </c>
      <c r="G73" s="13">
        <v>2795.3844902012397</v>
      </c>
      <c r="H73" s="16">
        <f t="shared" si="2"/>
        <v>0.10091640758849241</v>
      </c>
    </row>
    <row r="74" spans="1:8" x14ac:dyDescent="0.25">
      <c r="A74" s="12">
        <v>3</v>
      </c>
      <c r="B74" s="13">
        <v>900</v>
      </c>
      <c r="C74" s="14">
        <f>B74/B73</f>
        <v>3.2490974729241874E-2</v>
      </c>
      <c r="D74" s="15"/>
      <c r="E74" s="15"/>
      <c r="F74" s="15"/>
      <c r="G74" s="13">
        <v>284.47209549281001</v>
      </c>
      <c r="H74" s="16">
        <f t="shared" si="2"/>
        <v>0.31608010610312226</v>
      </c>
    </row>
    <row r="75" spans="1:8" x14ac:dyDescent="0.25">
      <c r="A75" s="12">
        <v>4</v>
      </c>
      <c r="B75" s="13">
        <v>300</v>
      </c>
      <c r="C75" s="14">
        <f>B75/B73</f>
        <v>1.0830324909747292E-2</v>
      </c>
      <c r="D75" s="15"/>
      <c r="E75" s="15"/>
      <c r="F75" s="15"/>
      <c r="G75" s="13">
        <v>2.7107170536499998</v>
      </c>
    </row>
    <row r="76" spans="1:8" x14ac:dyDescent="0.25">
      <c r="A76" s="12">
        <v>5</v>
      </c>
      <c r="B76" s="13">
        <v>26400</v>
      </c>
      <c r="C76" s="14">
        <f>B76/B73</f>
        <v>0.95306859205776173</v>
      </c>
      <c r="D76" s="15"/>
      <c r="E76" s="15"/>
      <c r="F76" s="15"/>
      <c r="G76" s="13">
        <v>2508.2016776547798</v>
      </c>
      <c r="H76" s="16">
        <f t="shared" ref="H76:H128" si="3">G76/B76</f>
        <v>9.5007639305105293E-2</v>
      </c>
    </row>
    <row r="77" spans="1:8" x14ac:dyDescent="0.25">
      <c r="A77" s="12" t="s">
        <v>33</v>
      </c>
      <c r="B77" s="13">
        <v>36300</v>
      </c>
      <c r="C77" s="14"/>
      <c r="D77" s="15">
        <f>B77/B$70</f>
        <v>3.9828834759710337E-2</v>
      </c>
      <c r="E77" s="15"/>
      <c r="F77" s="15">
        <v>0</v>
      </c>
      <c r="G77" s="13">
        <v>536.06453415423994</v>
      </c>
      <c r="H77" s="16">
        <f t="shared" si="3"/>
        <v>1.4767618020777959E-2</v>
      </c>
    </row>
    <row r="78" spans="1:8" x14ac:dyDescent="0.25">
      <c r="A78" s="12">
        <v>5</v>
      </c>
      <c r="B78" s="13">
        <v>36300</v>
      </c>
      <c r="C78" s="14">
        <f>B78/B77</f>
        <v>1</v>
      </c>
      <c r="D78" s="15"/>
      <c r="E78" s="15"/>
      <c r="F78" s="15"/>
      <c r="G78" s="13">
        <v>536.06453415423994</v>
      </c>
      <c r="H78" s="16">
        <f t="shared" si="3"/>
        <v>1.4767618020777959E-2</v>
      </c>
    </row>
    <row r="79" spans="1:8" x14ac:dyDescent="0.25">
      <c r="A79" s="12" t="s">
        <v>34</v>
      </c>
      <c r="B79" s="13">
        <v>79000</v>
      </c>
      <c r="C79" s="14"/>
      <c r="D79" s="15">
        <f>B79/B$70</f>
        <v>8.6679833223612029E-2</v>
      </c>
      <c r="E79" s="15"/>
      <c r="F79" s="15">
        <v>0</v>
      </c>
      <c r="G79" s="13">
        <v>4431.4628011499999</v>
      </c>
      <c r="H79" s="16">
        <f t="shared" si="3"/>
        <v>5.6094465837341768E-2</v>
      </c>
    </row>
    <row r="80" spans="1:8" x14ac:dyDescent="0.25">
      <c r="A80" s="12">
        <v>1</v>
      </c>
      <c r="B80" s="13">
        <v>6900</v>
      </c>
      <c r="C80" s="14">
        <f>B80/B79</f>
        <v>8.7341772151898728E-2</v>
      </c>
      <c r="D80" s="15"/>
      <c r="E80" s="15">
        <f>B80/SUM(B$80,B$83,B$89)</f>
        <v>0.39884393063583817</v>
      </c>
      <c r="F80" s="15"/>
      <c r="G80" s="13">
        <v>1509.5361008299999</v>
      </c>
      <c r="H80" s="16">
        <f t="shared" si="3"/>
        <v>0.21877334794637679</v>
      </c>
    </row>
    <row r="81" spans="1:8" x14ac:dyDescent="0.25">
      <c r="A81" s="12">
        <v>5</v>
      </c>
      <c r="B81" s="13">
        <v>72000</v>
      </c>
      <c r="C81" s="14">
        <f>B81/B79</f>
        <v>0.91139240506329111</v>
      </c>
      <c r="D81" s="15"/>
      <c r="E81" s="15"/>
      <c r="F81" s="15"/>
      <c r="G81" s="13">
        <v>2921.9267003199998</v>
      </c>
      <c r="H81" s="16">
        <f t="shared" si="3"/>
        <v>4.0582315282222219E-2</v>
      </c>
    </row>
    <row r="82" spans="1:8" x14ac:dyDescent="0.25">
      <c r="A82" s="12" t="s">
        <v>35</v>
      </c>
      <c r="B82" s="13">
        <v>411800</v>
      </c>
      <c r="C82" s="14"/>
      <c r="D82" s="15">
        <f>B82/B$70</f>
        <v>0.45183234584156245</v>
      </c>
      <c r="E82" s="15"/>
      <c r="F82" s="15">
        <f>B84/B82</f>
        <v>8.2564351627003405E-3</v>
      </c>
      <c r="G82" s="13">
        <v>7482.4803790203796</v>
      </c>
      <c r="H82" s="16">
        <f t="shared" si="3"/>
        <v>1.8170180619282127E-2</v>
      </c>
    </row>
    <row r="83" spans="1:8" x14ac:dyDescent="0.25">
      <c r="A83" s="12">
        <v>1</v>
      </c>
      <c r="B83" s="13">
        <v>4800</v>
      </c>
      <c r="C83" s="14">
        <f>B83/B82</f>
        <v>1.1656143759106362E-2</v>
      </c>
      <c r="D83" s="15"/>
      <c r="E83" s="15">
        <f>B83/SUM(B$80,B$83,B$89)</f>
        <v>0.2774566473988439</v>
      </c>
      <c r="F83" s="15"/>
      <c r="G83" s="13">
        <v>9.3293710003800001</v>
      </c>
      <c r="H83" s="16">
        <f t="shared" si="3"/>
        <v>1.9436189584125E-3</v>
      </c>
    </row>
    <row r="84" spans="1:8" x14ac:dyDescent="0.25">
      <c r="A84" s="12">
        <v>3</v>
      </c>
      <c r="B84" s="13">
        <v>3400</v>
      </c>
      <c r="C84" s="14">
        <f>B84/B82</f>
        <v>8.2564351627003405E-3</v>
      </c>
      <c r="D84" s="15"/>
      <c r="E84" s="15"/>
      <c r="F84" s="15"/>
      <c r="G84" s="17"/>
      <c r="H84" s="16">
        <f t="shared" si="3"/>
        <v>0</v>
      </c>
    </row>
    <row r="85" spans="1:8" x14ac:dyDescent="0.25">
      <c r="A85" s="12">
        <v>5</v>
      </c>
      <c r="B85" s="13">
        <v>403600</v>
      </c>
      <c r="C85" s="14">
        <f>B85/B82</f>
        <v>0.98008742107819324</v>
      </c>
      <c r="D85" s="15"/>
      <c r="E85" s="15"/>
      <c r="F85" s="15"/>
      <c r="G85" s="19">
        <v>7473.48997908</v>
      </c>
      <c r="H85" s="16">
        <f t="shared" si="3"/>
        <v>1.8517071305946483E-2</v>
      </c>
    </row>
    <row r="86" spans="1:8" x14ac:dyDescent="0.25">
      <c r="A86" s="12" t="s">
        <v>36</v>
      </c>
      <c r="B86" s="13">
        <v>4900</v>
      </c>
      <c r="C86" s="14"/>
      <c r="D86" s="15">
        <f>B86/B$70</f>
        <v>5.3763440860215058E-3</v>
      </c>
      <c r="E86" s="15"/>
      <c r="F86" s="15">
        <v>0</v>
      </c>
      <c r="G86" s="17"/>
      <c r="H86" s="16">
        <f t="shared" si="3"/>
        <v>0</v>
      </c>
    </row>
    <row r="87" spans="1:8" x14ac:dyDescent="0.25">
      <c r="A87" s="12">
        <v>5</v>
      </c>
      <c r="B87" s="13">
        <v>4900</v>
      </c>
      <c r="C87" s="14">
        <f>B87/B86</f>
        <v>1</v>
      </c>
      <c r="D87" s="15"/>
      <c r="E87" s="15"/>
      <c r="F87" s="15"/>
      <c r="G87" s="17"/>
      <c r="H87" s="16">
        <f t="shared" si="3"/>
        <v>0</v>
      </c>
    </row>
    <row r="88" spans="1:8" x14ac:dyDescent="0.25">
      <c r="A88" s="12" t="s">
        <v>37</v>
      </c>
      <c r="B88" s="13">
        <v>299200</v>
      </c>
      <c r="C88" s="14"/>
      <c r="D88" s="15">
        <f>B88/B$70</f>
        <v>0.32828615317094578</v>
      </c>
      <c r="E88" s="15"/>
      <c r="F88" s="15">
        <v>0</v>
      </c>
      <c r="G88" s="17"/>
      <c r="H88" s="16">
        <f t="shared" si="3"/>
        <v>0</v>
      </c>
    </row>
    <row r="89" spans="1:8" x14ac:dyDescent="0.25">
      <c r="A89" s="12">
        <v>1</v>
      </c>
      <c r="B89" s="13">
        <v>5600</v>
      </c>
      <c r="C89" s="14">
        <f>B89/B88</f>
        <v>1.871657754010695E-2</v>
      </c>
      <c r="D89" s="15"/>
      <c r="E89" s="15">
        <f>B89/SUM(B$80,B$83,B$89)</f>
        <v>0.32369942196531792</v>
      </c>
      <c r="F89" s="15"/>
      <c r="G89" s="17"/>
      <c r="H89" s="16">
        <f t="shared" si="3"/>
        <v>0</v>
      </c>
    </row>
    <row r="90" spans="1:8" x14ac:dyDescent="0.25">
      <c r="A90" s="2">
        <v>5</v>
      </c>
      <c r="B90" s="20">
        <v>293500</v>
      </c>
      <c r="C90" s="21">
        <f>B90/B88</f>
        <v>0.98094919786096257</v>
      </c>
      <c r="D90" s="22"/>
      <c r="E90" s="22"/>
      <c r="F90" s="22"/>
      <c r="G90" s="28"/>
      <c r="H90" s="23">
        <f t="shared" si="3"/>
        <v>0</v>
      </c>
    </row>
    <row r="91" spans="1:8" x14ac:dyDescent="0.25">
      <c r="A91" s="26" t="s">
        <v>38</v>
      </c>
      <c r="B91" s="20">
        <v>432800</v>
      </c>
      <c r="C91" s="21"/>
      <c r="D91" s="22"/>
      <c r="E91" s="22"/>
      <c r="F91" s="22">
        <f>B94/B91</f>
        <v>9.242144177449169E-3</v>
      </c>
      <c r="G91" s="9">
        <v>19600</v>
      </c>
      <c r="H91" s="23">
        <f t="shared" si="3"/>
        <v>4.5286506469500921E-2</v>
      </c>
    </row>
    <row r="92" spans="1:8" x14ac:dyDescent="0.25">
      <c r="A92" s="12" t="s">
        <v>12</v>
      </c>
      <c r="B92" s="29">
        <v>172800</v>
      </c>
      <c r="C92" s="14"/>
      <c r="D92" s="15">
        <f>B92/B$91</f>
        <v>0.39926062846580407</v>
      </c>
      <c r="E92" s="15"/>
      <c r="F92" s="15">
        <f>B94/B92</f>
        <v>2.3148148148148147E-2</v>
      </c>
      <c r="G92" s="13">
        <v>8500</v>
      </c>
      <c r="H92" s="16">
        <f t="shared" si="3"/>
        <v>4.9189814814814818E-2</v>
      </c>
    </row>
    <row r="93" spans="1:8" x14ac:dyDescent="0.25">
      <c r="A93" s="12">
        <v>1</v>
      </c>
      <c r="B93" s="13">
        <v>3100</v>
      </c>
      <c r="C93" s="14">
        <f>B93/B92</f>
        <v>1.7939814814814815E-2</v>
      </c>
      <c r="D93" s="15"/>
      <c r="E93" s="15">
        <f>B93/SUM(B$93,B$99)</f>
        <v>0.37804878048780488</v>
      </c>
      <c r="F93" s="15"/>
      <c r="G93" s="30"/>
      <c r="H93" s="16">
        <f t="shared" si="3"/>
        <v>0</v>
      </c>
    </row>
    <row r="94" spans="1:8" x14ac:dyDescent="0.25">
      <c r="A94" s="12">
        <v>3</v>
      </c>
      <c r="B94" s="13">
        <v>4000</v>
      </c>
      <c r="C94" s="14">
        <f>B94/B92</f>
        <v>2.3148148148148147E-2</v>
      </c>
      <c r="D94" s="15"/>
      <c r="E94" s="15"/>
      <c r="F94" s="15"/>
      <c r="G94" s="17"/>
      <c r="H94" s="16">
        <f t="shared" si="3"/>
        <v>0</v>
      </c>
    </row>
    <row r="95" spans="1:8" x14ac:dyDescent="0.25">
      <c r="A95" s="12">
        <v>5</v>
      </c>
      <c r="B95" s="13">
        <v>165800</v>
      </c>
      <c r="C95" s="14">
        <f>B95/B92</f>
        <v>0.9594907407407407</v>
      </c>
      <c r="D95" s="15"/>
      <c r="E95" s="15"/>
      <c r="F95" s="15"/>
      <c r="G95" s="19">
        <v>8500</v>
      </c>
      <c r="H95" s="16">
        <f t="shared" si="3"/>
        <v>5.126658624849216E-2</v>
      </c>
    </row>
    <row r="96" spans="1:8" x14ac:dyDescent="0.25">
      <c r="A96" s="12" t="s">
        <v>39</v>
      </c>
      <c r="B96" s="13">
        <v>121700</v>
      </c>
      <c r="C96" s="14"/>
      <c r="D96" s="15">
        <f>B96/B$91</f>
        <v>0.28119223659889092</v>
      </c>
      <c r="E96" s="15"/>
      <c r="F96" s="15">
        <v>0</v>
      </c>
      <c r="G96" s="17"/>
      <c r="H96" s="16">
        <f t="shared" si="3"/>
        <v>0</v>
      </c>
    </row>
    <row r="97" spans="1:9" x14ac:dyDescent="0.25">
      <c r="A97" s="12">
        <v>5</v>
      </c>
      <c r="B97" s="13">
        <v>121700</v>
      </c>
      <c r="C97" s="14">
        <f>B97/B96</f>
        <v>1</v>
      </c>
      <c r="D97" s="15"/>
      <c r="E97" s="15"/>
      <c r="F97" s="15"/>
      <c r="G97" s="17"/>
      <c r="H97" s="16">
        <f t="shared" si="3"/>
        <v>0</v>
      </c>
    </row>
    <row r="98" spans="1:9" x14ac:dyDescent="0.25">
      <c r="A98" s="12" t="s">
        <v>40</v>
      </c>
      <c r="B98" s="13">
        <v>45700</v>
      </c>
      <c r="C98" s="14"/>
      <c r="D98" s="15">
        <f>B98/B$91</f>
        <v>0.10559149722735675</v>
      </c>
      <c r="E98" s="15"/>
      <c r="F98" s="15">
        <v>0</v>
      </c>
      <c r="G98" s="13">
        <v>5400</v>
      </c>
      <c r="H98" s="16">
        <f t="shared" si="3"/>
        <v>0.11816192560175055</v>
      </c>
    </row>
    <row r="99" spans="1:9" x14ac:dyDescent="0.25">
      <c r="A99" s="12">
        <v>1</v>
      </c>
      <c r="B99" s="13">
        <v>5100</v>
      </c>
      <c r="C99" s="14">
        <f>B99/B98</f>
        <v>0.11159737417943107</v>
      </c>
      <c r="D99" s="15"/>
      <c r="E99" s="15">
        <f>B99/SUM(B$93,B$99)</f>
        <v>0.62195121951219512</v>
      </c>
      <c r="F99" s="15"/>
      <c r="G99" s="13">
        <v>1800</v>
      </c>
      <c r="H99" s="16">
        <f t="shared" si="3"/>
        <v>0.35294117647058826</v>
      </c>
    </row>
    <row r="100" spans="1:9" x14ac:dyDescent="0.25">
      <c r="A100" s="12">
        <v>5</v>
      </c>
      <c r="B100" s="13">
        <v>40700</v>
      </c>
      <c r="C100" s="14">
        <f>B100/B98</f>
        <v>0.89059080962800874</v>
      </c>
      <c r="D100" s="15"/>
      <c r="E100" s="15"/>
      <c r="F100" s="15"/>
      <c r="G100" s="13">
        <v>3600</v>
      </c>
      <c r="H100" s="16">
        <f t="shared" si="3"/>
        <v>8.8452088452088448E-2</v>
      </c>
    </row>
    <row r="101" spans="1:9" x14ac:dyDescent="0.25">
      <c r="A101" s="12" t="s">
        <v>41</v>
      </c>
      <c r="B101" s="13">
        <v>92600</v>
      </c>
      <c r="C101" s="14"/>
      <c r="D101" s="15">
        <f>B101/B$91</f>
        <v>0.21395563770794823</v>
      </c>
      <c r="E101" s="15"/>
      <c r="F101" s="15">
        <v>0</v>
      </c>
      <c r="G101" s="13">
        <v>5400</v>
      </c>
      <c r="H101" s="16">
        <f t="shared" si="3"/>
        <v>5.8315334773218146E-2</v>
      </c>
    </row>
    <row r="102" spans="1:9" x14ac:dyDescent="0.25">
      <c r="A102" s="2">
        <v>5</v>
      </c>
      <c r="B102" s="20">
        <v>92600</v>
      </c>
      <c r="C102" s="21">
        <f>B102/B101</f>
        <v>1</v>
      </c>
      <c r="D102" s="22"/>
      <c r="E102" s="22"/>
      <c r="F102" s="22"/>
      <c r="G102" s="20">
        <v>5400</v>
      </c>
      <c r="H102" s="23">
        <f t="shared" si="3"/>
        <v>5.8315334773218146E-2</v>
      </c>
    </row>
    <row r="103" spans="1:9" x14ac:dyDescent="0.25">
      <c r="A103" s="26" t="s">
        <v>42</v>
      </c>
      <c r="B103" s="31">
        <v>19751400</v>
      </c>
      <c r="C103" s="21"/>
      <c r="D103" s="22"/>
      <c r="E103" s="22"/>
      <c r="F103" s="22">
        <f>SUM(B105,B106,B110:B111,B115,B119,B123,B127,B128,B132,B136:B137,B141:B142,B146:B147,B151,B155:B156,B160,B173,B179,B183,B187:B188,B192,B196,B203,B207,B211,B216,B220:B221,B231,B235,B239,B243:B244,B248,B252,B256,B262,B263,B270,B271,B280,B284:B285,B289)/B103</f>
        <v>0.1825845256538777</v>
      </c>
      <c r="G103" s="9">
        <v>1399498.22387114</v>
      </c>
      <c r="H103" s="23">
        <f t="shared" si="3"/>
        <v>7.0855646884329215E-2</v>
      </c>
    </row>
    <row r="104" spans="1:9" x14ac:dyDescent="0.25">
      <c r="A104" s="18" t="s">
        <v>43</v>
      </c>
      <c r="B104" s="13">
        <v>178800</v>
      </c>
      <c r="C104" s="14"/>
      <c r="D104" s="15">
        <f>B104/B$103</f>
        <v>9.0525228591390988E-3</v>
      </c>
      <c r="E104" s="15"/>
      <c r="F104" s="15">
        <v>1</v>
      </c>
      <c r="G104" s="13">
        <v>1150.1156578330001</v>
      </c>
      <c r="H104" s="16">
        <f t="shared" si="3"/>
        <v>6.4324141936968685E-3</v>
      </c>
      <c r="I104" t="s">
        <v>44</v>
      </c>
    </row>
    <row r="105" spans="1:9" x14ac:dyDescent="0.25">
      <c r="A105" s="12">
        <v>3</v>
      </c>
      <c r="B105" s="13">
        <v>3600</v>
      </c>
      <c r="C105" s="14">
        <f>B105/B104</f>
        <v>2.0134228187919462E-2</v>
      </c>
      <c r="D105" s="15"/>
      <c r="E105" s="15"/>
      <c r="F105" s="15"/>
      <c r="G105" s="13"/>
      <c r="H105" s="16">
        <f t="shared" si="3"/>
        <v>0</v>
      </c>
    </row>
    <row r="106" spans="1:9" x14ac:dyDescent="0.25">
      <c r="A106" s="12">
        <v>4</v>
      </c>
      <c r="B106" s="13">
        <v>24700</v>
      </c>
      <c r="C106" s="14">
        <f>B106/B104</f>
        <v>0.13814317673378076</v>
      </c>
      <c r="D106" s="15"/>
      <c r="E106" s="15"/>
      <c r="F106" s="15"/>
      <c r="G106" s="13"/>
      <c r="H106" s="16">
        <f t="shared" si="3"/>
        <v>0</v>
      </c>
    </row>
    <row r="107" spans="1:9" x14ac:dyDescent="0.25">
      <c r="A107" s="12">
        <v>5</v>
      </c>
      <c r="B107" s="13">
        <v>150500</v>
      </c>
      <c r="C107" s="14">
        <f>B107/B104</f>
        <v>0.84172259507829983</v>
      </c>
      <c r="D107" s="15"/>
      <c r="E107" s="15"/>
      <c r="F107" s="15"/>
      <c r="G107" s="13">
        <v>1150.1156578330001</v>
      </c>
      <c r="H107" s="16">
        <f t="shared" si="3"/>
        <v>7.6419645038737546E-3</v>
      </c>
    </row>
    <row r="108" spans="1:9" x14ac:dyDescent="0.25">
      <c r="A108" s="12" t="s">
        <v>45</v>
      </c>
      <c r="B108" s="13">
        <v>1243200</v>
      </c>
      <c r="C108" s="14"/>
      <c r="D108" s="15">
        <f>B108/B$103</f>
        <v>6.2942373705155083E-2</v>
      </c>
      <c r="E108" s="15"/>
      <c r="F108" s="15">
        <f>SUM(B110:B111)/B108</f>
        <v>0.33172458172458175</v>
      </c>
      <c r="G108" s="13">
        <v>82141.564890404334</v>
      </c>
      <c r="H108" s="16">
        <f t="shared" si="3"/>
        <v>6.6072687331406324E-2</v>
      </c>
      <c r="I108" t="s">
        <v>46</v>
      </c>
    </row>
    <row r="109" spans="1:9" x14ac:dyDescent="0.25">
      <c r="A109" s="12">
        <v>1</v>
      </c>
      <c r="B109" s="13">
        <v>678600</v>
      </c>
      <c r="C109" s="14">
        <f>B109/B108</f>
        <v>0.5458494208494209</v>
      </c>
      <c r="D109" s="15"/>
      <c r="E109" s="15">
        <f>B109/SUM(B$109,B$114,B$118,B$122,B$126,B$131,B$135,B$140,B$145,B$150,B$154,B$159,B$163,B$166,B$169,B$172,B$176,B$182,B$186,B$191,B$195,B$199,B$202,B$206,B$210,B$219,B$224,B$227,B$230,B$234,B$238,B$242,B$247,B$251,B$255,B$261,B$266,B$269,B$274,B$279,B$283,B$288)</f>
        <v>0.10261450756831138</v>
      </c>
      <c r="F109" s="15"/>
      <c r="G109" s="13">
        <v>60722.625401899015</v>
      </c>
      <c r="H109" s="16">
        <f t="shared" si="3"/>
        <v>8.9482206604625719E-2</v>
      </c>
    </row>
    <row r="110" spans="1:9" x14ac:dyDescent="0.25">
      <c r="A110" s="12">
        <v>3</v>
      </c>
      <c r="B110" s="13">
        <v>18300</v>
      </c>
      <c r="C110" s="14">
        <f>B110/B108</f>
        <v>1.472007722007722E-2</v>
      </c>
      <c r="D110" s="15"/>
      <c r="E110" s="15"/>
      <c r="F110" s="15"/>
      <c r="G110" s="13"/>
      <c r="H110" s="16">
        <f t="shared" si="3"/>
        <v>0</v>
      </c>
    </row>
    <row r="111" spans="1:9" x14ac:dyDescent="0.25">
      <c r="A111" s="12">
        <v>4</v>
      </c>
      <c r="B111" s="13">
        <v>394100</v>
      </c>
      <c r="C111" s="14">
        <f>B111/B108</f>
        <v>0.31700450450450451</v>
      </c>
      <c r="D111" s="15"/>
      <c r="E111" s="15"/>
      <c r="F111" s="15"/>
      <c r="G111" s="13">
        <v>21414.339281045999</v>
      </c>
      <c r="H111" s="16">
        <f t="shared" si="3"/>
        <v>5.4337323727597052E-2</v>
      </c>
    </row>
    <row r="112" spans="1:9" x14ac:dyDescent="0.25">
      <c r="A112" s="12">
        <v>5</v>
      </c>
      <c r="B112" s="13">
        <v>152100</v>
      </c>
      <c r="C112" s="14">
        <f>B112/B108</f>
        <v>0.12234555984555985</v>
      </c>
      <c r="D112" s="15"/>
      <c r="E112" s="15"/>
      <c r="F112" s="15"/>
      <c r="G112" s="13">
        <v>4.60020745931</v>
      </c>
      <c r="H112" s="16">
        <f t="shared" si="3"/>
        <v>3.0244624979026956E-5</v>
      </c>
    </row>
    <row r="113" spans="1:9" x14ac:dyDescent="0.25">
      <c r="A113" s="12" t="s">
        <v>47</v>
      </c>
      <c r="B113" s="13">
        <v>116000</v>
      </c>
      <c r="C113" s="14"/>
      <c r="D113" s="15">
        <f>B113/B$103</f>
        <v>5.8730014074951653E-3</v>
      </c>
      <c r="E113" s="15"/>
      <c r="F113" s="15">
        <f>B115/B113</f>
        <v>3.793103448275862E-2</v>
      </c>
      <c r="G113" s="13">
        <v>8610.5257447370004</v>
      </c>
      <c r="H113" s="16">
        <f t="shared" si="3"/>
        <v>7.4228670213249998E-2</v>
      </c>
      <c r="I113" t="s">
        <v>48</v>
      </c>
    </row>
    <row r="114" spans="1:9" x14ac:dyDescent="0.25">
      <c r="A114" s="12">
        <v>1</v>
      </c>
      <c r="B114" s="13">
        <v>16300</v>
      </c>
      <c r="C114" s="14">
        <f>B114/B113</f>
        <v>0.14051724137931035</v>
      </c>
      <c r="D114" s="15"/>
      <c r="E114" s="15">
        <f>B114/SUM(B$109,B$114,B$118,B$122,B$126,B$131,B$135,B$140,B$145,B$150,B$154,B$159,B$163,B$166,B$169,B$172,B$176,B$182,B$186,B$191,B$195,B$199,B$202,B$206,B$210,B$219,B$224,B$227,B$230,B$234,B$238,B$242,B$247,B$251,B$255,B$261,B$266,B$269,B$274,B$279,B$283,B$288)</f>
        <v>2.464804705811193E-3</v>
      </c>
      <c r="F114" s="15"/>
      <c r="G114" s="13">
        <v>5046.7781701200001</v>
      </c>
      <c r="H114" s="16">
        <f t="shared" si="3"/>
        <v>0.30961829264539881</v>
      </c>
    </row>
    <row r="115" spans="1:9" x14ac:dyDescent="0.25">
      <c r="A115" s="12">
        <v>4</v>
      </c>
      <c r="B115" s="13">
        <v>4400</v>
      </c>
      <c r="C115" s="14">
        <f>B115/B113</f>
        <v>3.793103448275862E-2</v>
      </c>
      <c r="D115" s="15"/>
      <c r="E115" s="15"/>
      <c r="F115" s="15"/>
      <c r="G115" s="17"/>
      <c r="H115" s="16">
        <f t="shared" si="3"/>
        <v>0</v>
      </c>
    </row>
    <row r="116" spans="1:9" x14ac:dyDescent="0.25">
      <c r="A116" s="12">
        <v>5</v>
      </c>
      <c r="B116" s="13">
        <v>95400</v>
      </c>
      <c r="C116" s="14">
        <f>B116/B113</f>
        <v>0.82241379310344831</v>
      </c>
      <c r="D116" s="15"/>
      <c r="E116" s="15"/>
      <c r="F116" s="15"/>
      <c r="G116" s="13">
        <v>3563.7475746170003</v>
      </c>
      <c r="H116" s="16">
        <f t="shared" si="3"/>
        <v>3.7355844597662474E-2</v>
      </c>
    </row>
    <row r="117" spans="1:9" x14ac:dyDescent="0.25">
      <c r="A117" s="12" t="s">
        <v>49</v>
      </c>
      <c r="B117" s="13">
        <v>579000</v>
      </c>
      <c r="C117" s="14"/>
      <c r="D117" s="15">
        <f>B117/B$103</f>
        <v>2.9314377714997418E-2</v>
      </c>
      <c r="E117" s="15"/>
      <c r="F117" s="15">
        <f>B119/B117</f>
        <v>0.32746113989637304</v>
      </c>
      <c r="G117" s="13">
        <v>109367.99954155118</v>
      </c>
      <c r="H117" s="16">
        <f t="shared" si="3"/>
        <v>0.1888911909180504</v>
      </c>
      <c r="I117" t="s">
        <v>46</v>
      </c>
    </row>
    <row r="118" spans="1:9" x14ac:dyDescent="0.25">
      <c r="A118" s="12">
        <v>1</v>
      </c>
      <c r="B118" s="13">
        <v>367200</v>
      </c>
      <c r="C118" s="14">
        <f>B118/B117</f>
        <v>0.63419689119170986</v>
      </c>
      <c r="D118" s="15"/>
      <c r="E118" s="15">
        <f>B118/SUM(B$109,B$114,B$118,B$122,B$126,B$131,B$135,B$140,B$145,B$150,B$154,B$159,B$163,B$166,B$169,B$172,B$176,B$182,B$186,B$191,B$195,B$199,B$202,B$206,B$210,B$219,B$224,B$227,B$230,B$234,B$238,B$242,B$247,B$251,B$255,B$261,B$266,B$269,B$274,B$279,B$283,B$288)</f>
        <v>5.5526152636433748E-2</v>
      </c>
      <c r="F118" s="15"/>
      <c r="G118" s="13">
        <v>107760.54088672921</v>
      </c>
      <c r="H118" s="16">
        <f t="shared" si="3"/>
        <v>0.29346552529065689</v>
      </c>
    </row>
    <row r="119" spans="1:9" x14ac:dyDescent="0.25">
      <c r="A119" s="12">
        <v>4</v>
      </c>
      <c r="B119" s="13">
        <v>189600</v>
      </c>
      <c r="C119" s="14">
        <f>B119/B117</f>
        <v>0.32746113989637304</v>
      </c>
      <c r="D119" s="15"/>
      <c r="E119" s="15"/>
      <c r="F119" s="15"/>
      <c r="G119" s="13">
        <v>1106.3608775269699</v>
      </c>
      <c r="H119" s="16">
        <f t="shared" si="3"/>
        <v>5.8352366958173522E-3</v>
      </c>
    </row>
    <row r="120" spans="1:9" x14ac:dyDescent="0.25">
      <c r="A120" s="12">
        <v>5</v>
      </c>
      <c r="B120" s="13">
        <v>22300</v>
      </c>
      <c r="C120" s="14">
        <f>B120/B117</f>
        <v>3.8514680483592398E-2</v>
      </c>
      <c r="D120" s="15"/>
      <c r="E120" s="15"/>
      <c r="F120" s="15"/>
      <c r="G120" s="13">
        <v>501.09777729500001</v>
      </c>
      <c r="H120" s="16">
        <f t="shared" si="3"/>
        <v>2.2470752345067267E-2</v>
      </c>
    </row>
    <row r="121" spans="1:9" x14ac:dyDescent="0.25">
      <c r="A121" s="12" t="s">
        <v>50</v>
      </c>
      <c r="B121" s="13">
        <v>272800</v>
      </c>
      <c r="C121" s="14"/>
      <c r="D121" s="15">
        <f>B121/B$103</f>
        <v>1.3811679172109318E-2</v>
      </c>
      <c r="E121" s="15"/>
      <c r="F121" s="15">
        <f>B123/B121</f>
        <v>2.1627565982404694E-2</v>
      </c>
      <c r="G121" s="13">
        <v>30149.2468136483</v>
      </c>
      <c r="H121" s="16">
        <f t="shared" si="3"/>
        <v>0.11051776691220051</v>
      </c>
      <c r="I121" t="s">
        <v>48</v>
      </c>
    </row>
    <row r="122" spans="1:9" x14ac:dyDescent="0.25">
      <c r="A122" s="12">
        <v>1</v>
      </c>
      <c r="B122" s="13">
        <v>19000</v>
      </c>
      <c r="C122" s="14">
        <f>B122/B121</f>
        <v>6.9648093841642222E-2</v>
      </c>
      <c r="D122" s="15"/>
      <c r="E122" s="15">
        <f>B122/SUM(B$109,B$114,B$118,B$122,B$126,B$131,B$135,B$140,B$145,B$150,B$154,B$159,B$163,B$166,B$169,B$172,B$176,B$182,B$186,B$191,B$195,B$199,B$202,B$206,B$210,B$219,B$224,B$227,B$230,B$234,B$238,B$242,B$247,B$251,B$255,B$261,B$266,B$269,B$274,B$279,B$283,B$288)</f>
        <v>2.8730852399026174E-3</v>
      </c>
      <c r="F122" s="15"/>
      <c r="G122" s="13">
        <v>8549.7117797919982</v>
      </c>
      <c r="H122" s="16">
        <f t="shared" si="3"/>
        <v>0.44998483051536831</v>
      </c>
    </row>
    <row r="123" spans="1:9" x14ac:dyDescent="0.25">
      <c r="A123" s="12">
        <v>4</v>
      </c>
      <c r="B123" s="13">
        <v>5900</v>
      </c>
      <c r="C123" s="14">
        <f>B123/B121</f>
        <v>2.1627565982404694E-2</v>
      </c>
      <c r="D123" s="15"/>
      <c r="E123" s="15"/>
      <c r="F123" s="15"/>
      <c r="G123" s="19">
        <v>0</v>
      </c>
      <c r="H123" s="16">
        <f t="shared" si="3"/>
        <v>0</v>
      </c>
    </row>
    <row r="124" spans="1:9" x14ac:dyDescent="0.25">
      <c r="A124" s="12">
        <v>5</v>
      </c>
      <c r="B124" s="13">
        <v>247800</v>
      </c>
      <c r="C124" s="14">
        <f>B124/B121</f>
        <v>0.90835777126099704</v>
      </c>
      <c r="D124" s="15"/>
      <c r="E124" s="15"/>
      <c r="F124" s="15"/>
      <c r="G124" s="13">
        <v>21599.5350338563</v>
      </c>
      <c r="H124" s="16">
        <f t="shared" si="3"/>
        <v>8.7165193841228006E-2</v>
      </c>
    </row>
    <row r="125" spans="1:9" x14ac:dyDescent="0.25">
      <c r="A125" s="12" t="s">
        <v>51</v>
      </c>
      <c r="B125" s="13">
        <v>25000</v>
      </c>
      <c r="C125" s="14"/>
      <c r="D125" s="15">
        <f>B125/B$103</f>
        <v>1.2657330619601649E-3</v>
      </c>
      <c r="E125" s="15"/>
      <c r="F125" s="15">
        <f>SUM(B127:B128)/B125</f>
        <v>0.112</v>
      </c>
      <c r="G125" s="13">
        <v>975.92960346398991</v>
      </c>
      <c r="H125" s="16">
        <f t="shared" si="3"/>
        <v>3.9037184138559597E-2</v>
      </c>
      <c r="I125" t="s">
        <v>52</v>
      </c>
    </row>
    <row r="126" spans="1:9" x14ac:dyDescent="0.25">
      <c r="A126" s="12">
        <v>1</v>
      </c>
      <c r="B126" s="13">
        <v>0</v>
      </c>
      <c r="C126" s="14">
        <f>B126/B125</f>
        <v>0</v>
      </c>
      <c r="D126" s="15"/>
      <c r="E126" s="15">
        <f>B126/SUM(B$109,B$114,B$118,B$122,B$126,B$131,B$135,B$140,B$145,B$150,B$154,B$159,B$163,B$166,B$169,B$172,B$176,B$182,B$186,B$191,B$195,B$199,B$202,B$206,B$210,B$219,B$224,B$227,B$230,B$234,B$238,B$242,B$247,B$251,B$255,B$261,B$266,B$269,B$274,B$279,B$283,B$288)</f>
        <v>0</v>
      </c>
      <c r="F126" s="15"/>
      <c r="G126" s="13"/>
      <c r="H126" s="16">
        <v>0</v>
      </c>
    </row>
    <row r="127" spans="1:9" x14ac:dyDescent="0.25">
      <c r="A127" s="12">
        <v>3</v>
      </c>
      <c r="B127" s="13">
        <v>900</v>
      </c>
      <c r="C127" s="14">
        <f>B127/B125</f>
        <v>3.5999999999999997E-2</v>
      </c>
      <c r="D127" s="15"/>
      <c r="E127" s="15"/>
      <c r="F127" s="15"/>
      <c r="G127" s="13">
        <v>493.67868545900001</v>
      </c>
      <c r="H127" s="16">
        <f t="shared" si="3"/>
        <v>0.54853187273222226</v>
      </c>
    </row>
    <row r="128" spans="1:9" x14ac:dyDescent="0.25">
      <c r="A128" s="12">
        <v>4</v>
      </c>
      <c r="B128" s="13">
        <v>1900</v>
      </c>
      <c r="C128" s="14">
        <f>B128/B125</f>
        <v>7.5999999999999998E-2</v>
      </c>
      <c r="D128" s="15"/>
      <c r="E128" s="15"/>
      <c r="F128" s="15"/>
      <c r="G128" s="13">
        <v>371.60914932872998</v>
      </c>
      <c r="H128" s="16">
        <f t="shared" si="3"/>
        <v>0.19558376280459472</v>
      </c>
    </row>
    <row r="129" spans="1:9" x14ac:dyDescent="0.25">
      <c r="A129" s="12">
        <v>5</v>
      </c>
      <c r="B129" s="13">
        <v>22200</v>
      </c>
      <c r="C129" s="14"/>
      <c r="D129" s="15"/>
      <c r="E129" s="15"/>
      <c r="F129" s="15"/>
      <c r="G129" s="13">
        <v>110.64176867626</v>
      </c>
      <c r="H129" s="16"/>
    </row>
    <row r="130" spans="1:9" x14ac:dyDescent="0.25">
      <c r="A130" s="12" t="s">
        <v>53</v>
      </c>
      <c r="B130" s="13">
        <v>320600</v>
      </c>
      <c r="C130" s="14"/>
      <c r="D130" s="15">
        <f>B130/B$103</f>
        <v>1.6231760786577155E-2</v>
      </c>
      <c r="E130" s="15"/>
      <c r="F130" s="15">
        <f>B132/B130</f>
        <v>0.27074235807860264</v>
      </c>
      <c r="G130" s="13">
        <v>20359.61106763297</v>
      </c>
      <c r="H130" s="16">
        <f t="shared" ref="H130:H160" si="4">G130/B130</f>
        <v>6.3504713249011135E-2</v>
      </c>
      <c r="I130" t="s">
        <v>48</v>
      </c>
    </row>
    <row r="131" spans="1:9" x14ac:dyDescent="0.25">
      <c r="A131" s="12">
        <v>1</v>
      </c>
      <c r="B131" s="13">
        <v>39200</v>
      </c>
      <c r="C131" s="14">
        <f>B131/B130</f>
        <v>0.1222707423580786</v>
      </c>
      <c r="D131" s="15"/>
      <c r="E131" s="15">
        <f>B131/SUM(B$109,B$114,B$118,B$122,B$126,B$131,B$135,B$140,B$145,B$150,B$154,B$159,B$163,B$166,B$169,B$172,B$176,B$182,B$186,B$191,B$195,B$199,B$202,B$206,B$210,B$219,B$224,B$227,B$230,B$234,B$238,B$242,B$247,B$251,B$255,B$261,B$266,B$269,B$274,B$279,B$283,B$288)</f>
        <v>5.9276284949569789E-3</v>
      </c>
      <c r="F131" s="15"/>
      <c r="G131" s="13">
        <v>16277.318455556</v>
      </c>
      <c r="H131" s="16">
        <f t="shared" si="4"/>
        <v>0.4152377157029592</v>
      </c>
    </row>
    <row r="132" spans="1:9" x14ac:dyDescent="0.25">
      <c r="A132" s="12">
        <v>4</v>
      </c>
      <c r="B132" s="13">
        <v>86800</v>
      </c>
      <c r="C132" s="14">
        <f>B132/B130</f>
        <v>0.27074235807860264</v>
      </c>
      <c r="D132" s="15"/>
      <c r="E132" s="15"/>
      <c r="F132" s="15"/>
      <c r="G132" s="13">
        <v>2037.8107248828701</v>
      </c>
      <c r="H132" s="16">
        <f t="shared" si="4"/>
        <v>2.3477082083904033E-2</v>
      </c>
    </row>
    <row r="133" spans="1:9" x14ac:dyDescent="0.25">
      <c r="A133" s="12">
        <v>5</v>
      </c>
      <c r="B133" s="13">
        <v>194600</v>
      </c>
      <c r="C133" s="14">
        <f>B133/B130</f>
        <v>0.60698689956331875</v>
      </c>
      <c r="D133" s="15"/>
      <c r="E133" s="15"/>
      <c r="F133" s="15"/>
      <c r="G133" s="13">
        <v>2044.4818871941</v>
      </c>
      <c r="H133" s="16">
        <f t="shared" si="4"/>
        <v>1.0506073418263618E-2</v>
      </c>
    </row>
    <row r="134" spans="1:9" x14ac:dyDescent="0.25">
      <c r="A134" s="12" t="s">
        <v>54</v>
      </c>
      <c r="B134" s="13">
        <v>462000</v>
      </c>
      <c r="C134" s="14"/>
      <c r="D134" s="15">
        <f>B134/B$103</f>
        <v>2.3390746985023848E-2</v>
      </c>
      <c r="E134" s="15"/>
      <c r="F134" s="15">
        <f>SUM(B136:B137)/B134</f>
        <v>0.11341991341991342</v>
      </c>
      <c r="G134" s="13">
        <v>39587.695005659902</v>
      </c>
      <c r="H134" s="16">
        <f t="shared" si="4"/>
        <v>8.5687651527402389E-2</v>
      </c>
      <c r="I134" t="s">
        <v>55</v>
      </c>
    </row>
    <row r="135" spans="1:9" x14ac:dyDescent="0.25">
      <c r="A135" s="12">
        <v>1</v>
      </c>
      <c r="B135" s="13">
        <v>132700</v>
      </c>
      <c r="C135" s="14">
        <f>B135/B134</f>
        <v>0.28722943722943722</v>
      </c>
      <c r="D135" s="15"/>
      <c r="E135" s="15">
        <f>B135/SUM(B$109,B$114,B$118,B$122,B$126,B$131,B$135,B$140,B$145,B$150,B$154,B$159,B$163,B$166,B$169,B$172,B$176,B$182,B$186,B$191,B$195,B$199,B$202,B$206,B$210,B$219,B$224,B$227,B$230,B$234,B$238,B$242,B$247,B$251,B$255,B$261,B$266,B$269,B$274,B$279,B$283,B$288)</f>
        <v>2.0066232175530385E-2</v>
      </c>
      <c r="F135" s="15"/>
      <c r="G135" s="13">
        <v>29121.914913201959</v>
      </c>
      <c r="H135" s="16">
        <f t="shared" si="4"/>
        <v>0.2194567815614315</v>
      </c>
    </row>
    <row r="136" spans="1:9" x14ac:dyDescent="0.25">
      <c r="A136" s="12">
        <v>3</v>
      </c>
      <c r="B136" s="13">
        <v>51600</v>
      </c>
      <c r="C136" s="14">
        <f>B136/B134</f>
        <v>0.11168831168831168</v>
      </c>
      <c r="D136" s="15"/>
      <c r="E136" s="15"/>
      <c r="F136" s="15"/>
      <c r="G136" s="13">
        <v>1851.6808996811999</v>
      </c>
      <c r="H136" s="16">
        <f t="shared" si="4"/>
        <v>3.5885288753511622E-2</v>
      </c>
    </row>
    <row r="137" spans="1:9" x14ac:dyDescent="0.25">
      <c r="A137" s="12">
        <v>4</v>
      </c>
      <c r="B137" s="13">
        <v>800</v>
      </c>
      <c r="C137" s="14">
        <f>B137/B134</f>
        <v>1.7316017316017316E-3</v>
      </c>
      <c r="D137" s="15"/>
      <c r="E137" s="15"/>
      <c r="F137" s="15"/>
      <c r="G137" s="13">
        <v>145.21207728561001</v>
      </c>
      <c r="H137" s="16">
        <f t="shared" si="4"/>
        <v>0.18151509660701251</v>
      </c>
    </row>
    <row r="138" spans="1:9" x14ac:dyDescent="0.25">
      <c r="A138" s="12">
        <v>5</v>
      </c>
      <c r="B138" s="13">
        <v>276900</v>
      </c>
      <c r="C138" s="14">
        <f>B138/B134</f>
        <v>0.5993506493506493</v>
      </c>
      <c r="D138" s="15"/>
      <c r="E138" s="15"/>
      <c r="F138" s="15"/>
      <c r="G138" s="13">
        <v>8468.8871154911303</v>
      </c>
      <c r="H138" s="16">
        <f t="shared" si="4"/>
        <v>3.058464108158588E-2</v>
      </c>
    </row>
    <row r="139" spans="1:9" x14ac:dyDescent="0.25">
      <c r="A139" s="12" t="s">
        <v>56</v>
      </c>
      <c r="B139" s="13">
        <v>618100</v>
      </c>
      <c r="C139" s="14"/>
      <c r="D139" s="15">
        <f>B139/B$103</f>
        <v>3.1293984223903115E-2</v>
      </c>
      <c r="E139" s="15"/>
      <c r="F139" s="15">
        <f>SUM(B141:B142)/B139</f>
        <v>0.2857142857142857</v>
      </c>
      <c r="G139" s="13">
        <v>73373.810311180816</v>
      </c>
      <c r="H139" s="16">
        <f t="shared" si="4"/>
        <v>0.11870863988218867</v>
      </c>
      <c r="I139" t="s">
        <v>55</v>
      </c>
    </row>
    <row r="140" spans="1:9" x14ac:dyDescent="0.25">
      <c r="A140" s="12">
        <v>1</v>
      </c>
      <c r="B140" s="13">
        <v>369200</v>
      </c>
      <c r="C140" s="14">
        <f>B140/B139</f>
        <v>0.59731435042873327</v>
      </c>
      <c r="D140" s="15"/>
      <c r="E140" s="15">
        <f>B140/SUM(B$109,B$114,B$118,B$122,B$126,B$131,B$135,B$140,B$145,B$150,B$154,B$159,B$163,B$166,B$169,B$172,B$176,B$182,B$186,B$191,B$195,B$199,B$202,B$206,B$210,B$219,B$224,B$227,B$230,B$234,B$238,B$242,B$247,B$251,B$255,B$261,B$266,B$269,B$274,B$279,B$283,B$288)</f>
        <v>5.5828582661686652E-2</v>
      </c>
      <c r="F140" s="15"/>
      <c r="G140" s="13">
        <v>70870.930021501816</v>
      </c>
      <c r="H140" s="16">
        <f t="shared" si="4"/>
        <v>0.19195809864978824</v>
      </c>
    </row>
    <row r="141" spans="1:9" x14ac:dyDescent="0.25">
      <c r="A141" s="12">
        <v>3</v>
      </c>
      <c r="B141" s="13">
        <v>6300</v>
      </c>
      <c r="C141" s="14">
        <f>B141/B139</f>
        <v>1.0192525481313703E-2</v>
      </c>
      <c r="D141" s="15"/>
      <c r="E141" s="15"/>
      <c r="F141" s="15"/>
      <c r="G141" s="13"/>
      <c r="H141" s="16">
        <f t="shared" si="4"/>
        <v>0</v>
      </c>
    </row>
    <row r="142" spans="1:9" x14ac:dyDescent="0.25">
      <c r="A142" s="12">
        <v>4</v>
      </c>
      <c r="B142" s="13">
        <v>170300</v>
      </c>
      <c r="C142" s="14">
        <f>B142/B139</f>
        <v>0.27552176023297203</v>
      </c>
      <c r="D142" s="15"/>
      <c r="E142" s="15"/>
      <c r="F142" s="15"/>
      <c r="G142" s="13">
        <v>2502.8802896789998</v>
      </c>
      <c r="H142" s="16">
        <f t="shared" si="4"/>
        <v>1.4696889545971814E-2</v>
      </c>
    </row>
    <row r="143" spans="1:9" x14ac:dyDescent="0.25">
      <c r="A143" s="12">
        <v>5</v>
      </c>
      <c r="B143" s="13">
        <v>72300</v>
      </c>
      <c r="C143" s="14"/>
      <c r="D143" s="15"/>
      <c r="E143" s="15"/>
      <c r="F143" s="15"/>
      <c r="G143" s="17"/>
      <c r="H143" s="16">
        <f t="shared" si="4"/>
        <v>0</v>
      </c>
    </row>
    <row r="144" spans="1:9" x14ac:dyDescent="0.25">
      <c r="A144" s="12" t="s">
        <v>57</v>
      </c>
      <c r="B144" s="13">
        <v>423300</v>
      </c>
      <c r="C144" s="14"/>
      <c r="D144" s="15">
        <f>B144/B$103</f>
        <v>2.143139220510951E-2</v>
      </c>
      <c r="E144" s="15"/>
      <c r="F144" s="15">
        <f>SUM(B146:B147)/B144</f>
        <v>8.8589652728561299E-2</v>
      </c>
      <c r="G144" s="13">
        <v>33622.55533106011</v>
      </c>
      <c r="H144" s="16">
        <f t="shared" si="4"/>
        <v>7.9429613350012071E-2</v>
      </c>
      <c r="I144" t="s">
        <v>55</v>
      </c>
    </row>
    <row r="145" spans="1:9" x14ac:dyDescent="0.25">
      <c r="A145" s="12">
        <v>1</v>
      </c>
      <c r="B145" s="13">
        <v>68700</v>
      </c>
      <c r="C145" s="14">
        <f>B145/B144</f>
        <v>0.16229624379872432</v>
      </c>
      <c r="D145" s="15"/>
      <c r="E145" s="15">
        <f>B145/SUM(B$109,B$114,B$118,B$122,B$126,B$131,B$135,B$140,B$145,B$150,B$154,B$159,B$163,B$166,B$169,B$172,B$176,B$182,B$186,B$191,B$195,B$199,B$202,B$206,B$210,B$219,B$224,B$227,B$230,B$234,B$238,B$242,B$247,B$251,B$255,B$261,B$266,B$269,B$274,B$279,B$283,B$288)</f>
        <v>1.038847136743736E-2</v>
      </c>
      <c r="F145" s="15"/>
      <c r="G145" s="13">
        <v>27021.21182008271</v>
      </c>
      <c r="H145" s="16">
        <f t="shared" si="4"/>
        <v>0.39332186055433349</v>
      </c>
    </row>
    <row r="146" spans="1:9" x14ac:dyDescent="0.25">
      <c r="A146" s="12">
        <v>3</v>
      </c>
      <c r="B146" s="13">
        <v>2500</v>
      </c>
      <c r="C146" s="14">
        <f>B146/B144</f>
        <v>5.9059768485707539E-3</v>
      </c>
      <c r="D146" s="15"/>
      <c r="E146" s="15"/>
      <c r="F146" s="15"/>
      <c r="G146" s="13"/>
      <c r="H146" s="16">
        <f t="shared" si="4"/>
        <v>0</v>
      </c>
    </row>
    <row r="147" spans="1:9" x14ac:dyDescent="0.25">
      <c r="A147" s="12">
        <v>4</v>
      </c>
      <c r="B147" s="13">
        <v>35000</v>
      </c>
      <c r="C147" s="14">
        <f>B147/B144</f>
        <v>8.2683675879990551E-2</v>
      </c>
      <c r="D147" s="15"/>
      <c r="E147" s="15"/>
      <c r="F147" s="15"/>
      <c r="G147" s="13">
        <v>1285.95043635</v>
      </c>
      <c r="H147" s="16">
        <f t="shared" si="4"/>
        <v>3.674144103857143E-2</v>
      </c>
    </row>
    <row r="148" spans="1:9" x14ac:dyDescent="0.25">
      <c r="A148" s="12">
        <v>5</v>
      </c>
      <c r="B148" s="13">
        <v>317000</v>
      </c>
      <c r="C148" s="14">
        <f>B148/B144</f>
        <v>0.74887786439877158</v>
      </c>
      <c r="D148" s="15"/>
      <c r="E148" s="15"/>
      <c r="F148" s="15"/>
      <c r="G148" s="13">
        <v>5315.3930746274</v>
      </c>
      <c r="H148" s="16">
        <f t="shared" si="4"/>
        <v>1.6767801497247319E-2</v>
      </c>
    </row>
    <row r="149" spans="1:9" x14ac:dyDescent="0.25">
      <c r="A149" s="12" t="s">
        <v>58</v>
      </c>
      <c r="B149" s="13">
        <v>344800</v>
      </c>
      <c r="C149" s="14"/>
      <c r="D149" s="15">
        <f>B149/B$103</f>
        <v>1.7456990390554594E-2</v>
      </c>
      <c r="E149" s="15"/>
      <c r="F149" s="15">
        <f>B151/B149</f>
        <v>8.7006960556844544E-4</v>
      </c>
      <c r="G149" s="13">
        <v>36675.869955005699</v>
      </c>
      <c r="H149" s="16">
        <f t="shared" si="4"/>
        <v>0.10636853235210469</v>
      </c>
      <c r="I149" t="s">
        <v>55</v>
      </c>
    </row>
    <row r="150" spans="1:9" x14ac:dyDescent="0.25">
      <c r="A150" s="12">
        <v>1</v>
      </c>
      <c r="B150" s="13">
        <v>310000</v>
      </c>
      <c r="C150" s="14">
        <f>B150/B149</f>
        <v>0.89907192575406036</v>
      </c>
      <c r="D150" s="15"/>
      <c r="E150" s="15">
        <f>B150/SUM(B$109,B$114,B$118,B$122,B$126,B$131,B$135,B$140,B$145,B$150,B$154,B$159,B$163,B$166,B$169,B$172,B$176,B$182,B$186,B$191,B$195,B$199,B$202,B$206,B$210,B$219,B$224,B$227,B$230,B$234,B$238,B$242,B$247,B$251,B$255,B$261,B$266,B$269,B$274,B$279,B$283,B$288)</f>
        <v>4.6876653914200601E-2</v>
      </c>
      <c r="F150" s="15"/>
      <c r="G150" s="13">
        <v>36366.430133893198</v>
      </c>
      <c r="H150" s="16">
        <f t="shared" si="4"/>
        <v>0.11731106494804258</v>
      </c>
    </row>
    <row r="151" spans="1:9" x14ac:dyDescent="0.25">
      <c r="A151" s="12">
        <v>4</v>
      </c>
      <c r="B151" s="13">
        <v>300</v>
      </c>
      <c r="C151" s="14">
        <f>B151/B149</f>
        <v>8.7006960556844544E-4</v>
      </c>
      <c r="D151" s="15"/>
      <c r="E151" s="15"/>
      <c r="F151" s="15"/>
      <c r="G151" s="17"/>
      <c r="H151" s="16">
        <f t="shared" si="4"/>
        <v>0</v>
      </c>
    </row>
    <row r="152" spans="1:9" x14ac:dyDescent="0.25">
      <c r="A152" s="12">
        <v>5</v>
      </c>
      <c r="B152" s="13">
        <v>34600</v>
      </c>
      <c r="C152" s="14">
        <f>B152/B149</f>
        <v>0.10034802784222738</v>
      </c>
      <c r="D152" s="15"/>
      <c r="E152" s="15"/>
      <c r="F152" s="15"/>
      <c r="G152" s="19">
        <v>308.53737074349999</v>
      </c>
      <c r="H152" s="16">
        <f t="shared" si="4"/>
        <v>8.9172650503901735E-3</v>
      </c>
    </row>
    <row r="153" spans="1:9" x14ac:dyDescent="0.25">
      <c r="A153" s="12" t="s">
        <v>59</v>
      </c>
      <c r="B153" s="13">
        <v>2309400</v>
      </c>
      <c r="C153" s="14"/>
      <c r="D153" s="15">
        <f>B153/B$103</f>
        <v>0.11692335733163219</v>
      </c>
      <c r="E153" s="15"/>
      <c r="F153" s="15">
        <f>SUM(B155:B156)/B153</f>
        <v>0.25634363904044338</v>
      </c>
      <c r="G153" s="13">
        <v>112364.98216776509</v>
      </c>
      <c r="H153" s="16">
        <f t="shared" si="4"/>
        <v>4.8655487212161209E-2</v>
      </c>
      <c r="I153" t="s">
        <v>55</v>
      </c>
    </row>
    <row r="154" spans="1:9" x14ac:dyDescent="0.25">
      <c r="A154" s="12">
        <v>1</v>
      </c>
      <c r="B154" s="13">
        <v>657600</v>
      </c>
      <c r="C154" s="14">
        <f>B154/B153</f>
        <v>0.28474928552870876</v>
      </c>
      <c r="D154" s="15"/>
      <c r="E154" s="15">
        <f>B154/SUM(B$109,B$114,B$118,B$122,B$126,B$131,B$135,B$140,B$145,B$150,B$154,B$159,B$163,B$166,B$169,B$172,B$176,B$182,B$186,B$191,B$195,B$199,B$202,B$206,B$210,B$219,B$224,B$227,B$230,B$234,B$238,B$242,B$247,B$251,B$255,B$261,B$266,B$269,B$274,B$279,B$283,B$288)</f>
        <v>9.9438992303155851E-2</v>
      </c>
      <c r="F154" s="15"/>
      <c r="G154" s="13">
        <v>102879.40522578968</v>
      </c>
      <c r="H154" s="16">
        <f t="shared" si="4"/>
        <v>0.15644678410247823</v>
      </c>
    </row>
    <row r="155" spans="1:9" x14ac:dyDescent="0.25">
      <c r="A155" s="12">
        <v>3</v>
      </c>
      <c r="B155" s="13">
        <v>39000</v>
      </c>
      <c r="C155" s="14">
        <f>B155/B153</f>
        <v>1.6887503247596778E-2</v>
      </c>
      <c r="D155" s="15"/>
      <c r="E155" s="15"/>
      <c r="F155" s="15"/>
      <c r="G155" s="13"/>
      <c r="H155" s="16">
        <f t="shared" si="4"/>
        <v>0</v>
      </c>
    </row>
    <row r="156" spans="1:9" x14ac:dyDescent="0.25">
      <c r="A156" s="12">
        <v>4</v>
      </c>
      <c r="B156" s="13">
        <v>553000</v>
      </c>
      <c r="C156" s="14">
        <f>B156/B153</f>
        <v>0.23945613579284664</v>
      </c>
      <c r="D156" s="15"/>
      <c r="E156" s="15"/>
      <c r="F156" s="15"/>
      <c r="G156" s="13">
        <v>3499.7589312124101</v>
      </c>
      <c r="H156" s="16">
        <f t="shared" si="4"/>
        <v>6.3286779949591502E-3</v>
      </c>
    </row>
    <row r="157" spans="1:9" x14ac:dyDescent="0.25">
      <c r="A157" s="12">
        <v>5</v>
      </c>
      <c r="B157" s="13">
        <v>1059800</v>
      </c>
      <c r="C157" s="14">
        <f>B157/B153</f>
        <v>0.45890707543084786</v>
      </c>
      <c r="D157" s="15"/>
      <c r="E157" s="15"/>
      <c r="F157" s="15"/>
      <c r="G157" s="13">
        <v>5985.8180107630005</v>
      </c>
      <c r="H157" s="16">
        <f t="shared" si="4"/>
        <v>5.6480637957756182E-3</v>
      </c>
    </row>
    <row r="158" spans="1:9" x14ac:dyDescent="0.25">
      <c r="A158" s="18" t="s">
        <v>60</v>
      </c>
      <c r="B158" s="13">
        <v>21700</v>
      </c>
      <c r="C158" s="14"/>
      <c r="D158" s="15">
        <f>B158/B$103</f>
        <v>1.0986562977814232E-3</v>
      </c>
      <c r="E158" s="15"/>
      <c r="F158" s="15">
        <f>B160/B158</f>
        <v>1.3824884792626729E-2</v>
      </c>
      <c r="G158" s="17"/>
      <c r="H158" s="16">
        <f t="shared" si="4"/>
        <v>0</v>
      </c>
      <c r="I158" t="s">
        <v>52</v>
      </c>
    </row>
    <row r="159" spans="1:9" x14ac:dyDescent="0.25">
      <c r="A159" s="12">
        <v>1</v>
      </c>
      <c r="B159" s="13">
        <v>1600</v>
      </c>
      <c r="C159" s="14">
        <f>B159/B158</f>
        <v>7.3732718894009217E-2</v>
      </c>
      <c r="D159" s="15"/>
      <c r="E159" s="15">
        <f>B159/SUM(B$109,B$114,B$118,B$122,B$126,B$131,B$135,B$140,B$145,B$150,B$154,B$159,B$163,B$166,B$169,B$172,B$176,B$182,B$186,B$191,B$195,B$199,B$202,B$206,B$210,B$219,B$224,B$227,B$230,B$234,B$238,B$242,B$247,B$251,B$255,B$261,B$266,B$269,B$274,B$279,B$283,B$288)</f>
        <v>2.4194402020232569E-4</v>
      </c>
      <c r="F159" s="15"/>
      <c r="G159" s="17"/>
      <c r="H159" s="16">
        <f t="shared" si="4"/>
        <v>0</v>
      </c>
    </row>
    <row r="160" spans="1:9" x14ac:dyDescent="0.25">
      <c r="A160" s="12">
        <v>4</v>
      </c>
      <c r="B160" s="13">
        <v>300</v>
      </c>
      <c r="C160" s="14">
        <f>B160/B158</f>
        <v>1.3824884792626729E-2</v>
      </c>
      <c r="D160" s="15"/>
      <c r="E160" s="15"/>
      <c r="F160" s="15"/>
      <c r="G160" s="17"/>
      <c r="H160" s="16">
        <f t="shared" si="4"/>
        <v>0</v>
      </c>
    </row>
    <row r="161" spans="1:9" x14ac:dyDescent="0.25">
      <c r="A161" s="12">
        <v>5</v>
      </c>
      <c r="B161" s="13">
        <v>19800</v>
      </c>
      <c r="C161" s="14">
        <f>B161/B158</f>
        <v>0.9124423963133641</v>
      </c>
      <c r="D161" s="15"/>
      <c r="E161" s="15"/>
      <c r="F161" s="15"/>
      <c r="G161" s="17"/>
      <c r="H161" s="16"/>
    </row>
    <row r="162" spans="1:9" x14ac:dyDescent="0.25">
      <c r="A162" s="12" t="s">
        <v>31</v>
      </c>
      <c r="B162" s="13">
        <v>79800</v>
      </c>
      <c r="C162" s="14"/>
      <c r="D162" s="15">
        <f>B162/B$103</f>
        <v>4.0402199337768461E-3</v>
      </c>
      <c r="E162" s="15"/>
      <c r="F162" s="15">
        <v>0</v>
      </c>
      <c r="G162" s="13">
        <v>4838.3621866000003</v>
      </c>
      <c r="H162" s="16">
        <f t="shared" ref="H162:H215" si="5">G162/B162</f>
        <v>6.06311050952381E-2</v>
      </c>
      <c r="I162" t="s">
        <v>44</v>
      </c>
    </row>
    <row r="163" spans="1:9" x14ac:dyDescent="0.25">
      <c r="A163" s="12">
        <v>1</v>
      </c>
      <c r="B163" s="13">
        <v>5800</v>
      </c>
      <c r="C163" s="14">
        <f>B163/B162</f>
        <v>7.2681704260651625E-2</v>
      </c>
      <c r="D163" s="15"/>
      <c r="E163" s="15">
        <f>B163/SUM(B$109,B$114,B$118,B$122,B$126,B$131,B$135,B$140,B$145,B$150,B$154,B$159,B$163,B$166,B$169,B$172,B$176,B$182,B$186,B$191,B$195,B$199,B$202,B$206,B$210,B$219,B$224,B$227,B$230,B$234,B$238,B$242,B$247,B$251,B$255,B$261,B$266,B$269,B$274,B$279,B$283,B$288)</f>
        <v>8.7704707323343065E-4</v>
      </c>
      <c r="F163" s="15"/>
      <c r="G163" s="13"/>
      <c r="H163" s="16">
        <f t="shared" si="5"/>
        <v>0</v>
      </c>
    </row>
    <row r="164" spans="1:9" x14ac:dyDescent="0.25">
      <c r="A164" s="12">
        <v>5</v>
      </c>
      <c r="B164" s="13">
        <v>74000</v>
      </c>
      <c r="C164" s="14">
        <f>B164/B162</f>
        <v>0.92731829573934832</v>
      </c>
      <c r="D164" s="15"/>
      <c r="E164" s="15"/>
      <c r="F164" s="15"/>
      <c r="G164" s="13">
        <v>4838.3621866000003</v>
      </c>
      <c r="H164" s="16">
        <f t="shared" si="5"/>
        <v>6.5383272791891892E-2</v>
      </c>
    </row>
    <row r="165" spans="1:9" x14ac:dyDescent="0.25">
      <c r="A165" s="12" t="s">
        <v>61</v>
      </c>
      <c r="B165" s="13">
        <v>24600</v>
      </c>
      <c r="C165" s="14"/>
      <c r="D165" s="15">
        <f>B165/B$103</f>
        <v>1.2454813329688022E-3</v>
      </c>
      <c r="E165" s="15"/>
      <c r="F165" s="15">
        <v>0</v>
      </c>
      <c r="G165" s="13">
        <v>3694.62417064698</v>
      </c>
      <c r="H165" s="16">
        <f t="shared" si="5"/>
        <v>0.15018797441654391</v>
      </c>
      <c r="I165" t="s">
        <v>55</v>
      </c>
    </row>
    <row r="166" spans="1:9" x14ac:dyDescent="0.25">
      <c r="A166" s="12">
        <v>1</v>
      </c>
      <c r="B166" s="13">
        <v>12800</v>
      </c>
      <c r="C166" s="14">
        <f>B166/B165</f>
        <v>0.52032520325203258</v>
      </c>
      <c r="D166" s="15"/>
      <c r="E166" s="15">
        <f>B166/SUM(B$109,B$114,B$118,B$122,B$126,B$131,B$135,B$140,B$145,B$150,B$154,B$159,B$163,B$166,B$169,B$172,B$176,B$182,B$186,B$191,B$195,B$199,B$202,B$206,B$210,B$219,B$224,B$227,B$230,B$234,B$238,B$242,B$247,B$251,B$255,B$261,B$266,B$269,B$274,B$279,B$283,B$288)</f>
        <v>1.9355521616186055E-3</v>
      </c>
      <c r="F166" s="15"/>
      <c r="G166" s="13">
        <v>2812.0185137125</v>
      </c>
      <c r="H166" s="16">
        <f t="shared" si="5"/>
        <v>0.21968894638378905</v>
      </c>
    </row>
    <row r="167" spans="1:9" x14ac:dyDescent="0.25">
      <c r="A167" s="12">
        <v>5</v>
      </c>
      <c r="B167" s="13">
        <v>11700</v>
      </c>
      <c r="C167" s="14">
        <f>B167/B165</f>
        <v>0.47560975609756095</v>
      </c>
      <c r="D167" s="15"/>
      <c r="E167" s="15"/>
      <c r="F167" s="15"/>
      <c r="G167" s="13">
        <v>882.60565693448007</v>
      </c>
      <c r="H167" s="16">
        <f t="shared" si="5"/>
        <v>7.5436380934570946E-2</v>
      </c>
    </row>
    <row r="168" spans="1:9" x14ac:dyDescent="0.25">
      <c r="A168" s="12" t="s">
        <v>62</v>
      </c>
      <c r="B168" s="13">
        <v>121100</v>
      </c>
      <c r="C168" s="14"/>
      <c r="D168" s="15">
        <f>B168/B$103</f>
        <v>6.1312109521350381E-3</v>
      </c>
      <c r="E168" s="15"/>
      <c r="F168" s="15">
        <v>0</v>
      </c>
      <c r="G168" s="13">
        <v>5902.9955613149996</v>
      </c>
      <c r="H168" s="16">
        <f t="shared" si="5"/>
        <v>4.8744802322997521E-2</v>
      </c>
      <c r="I168" t="s">
        <v>52</v>
      </c>
    </row>
    <row r="169" spans="1:9" x14ac:dyDescent="0.25">
      <c r="A169" s="12">
        <v>1</v>
      </c>
      <c r="B169" s="13">
        <v>22600</v>
      </c>
      <c r="C169" s="14">
        <f>B169/B168</f>
        <v>0.18662262592898432</v>
      </c>
      <c r="D169" s="15"/>
      <c r="E169" s="15">
        <f>B169/SUM(B$109,B$114,B$118,B$122,B$126,B$131,B$135,B$140,B$145,B$150,B$154,B$159,B$163,B$166,B$169,B$172,B$176,B$182,B$186,B$191,B$195,B$199,B$202,B$206,B$210,B$219,B$224,B$227,B$230,B$234,B$238,B$242,B$247,B$251,B$255,B$261,B$266,B$269,B$274,B$279,B$283,B$288)</f>
        <v>3.4174592853578505E-3</v>
      </c>
      <c r="F169" s="15"/>
      <c r="G169" s="13">
        <v>1743.3684150399999</v>
      </c>
      <c r="H169" s="16">
        <f t="shared" si="5"/>
        <v>7.7140195355752214E-2</v>
      </c>
    </row>
    <row r="170" spans="1:9" x14ac:dyDescent="0.25">
      <c r="A170" s="12">
        <v>5</v>
      </c>
      <c r="B170" s="13">
        <v>98400</v>
      </c>
      <c r="C170" s="14">
        <f>B170/B168</f>
        <v>0.81255161023947153</v>
      </c>
      <c r="D170" s="15"/>
      <c r="E170" s="15"/>
      <c r="F170" s="15"/>
      <c r="G170" s="13">
        <v>4159.6271462750001</v>
      </c>
      <c r="H170" s="16">
        <f t="shared" si="5"/>
        <v>4.2272633600355693E-2</v>
      </c>
    </row>
    <row r="171" spans="1:9" x14ac:dyDescent="0.25">
      <c r="A171" s="12" t="s">
        <v>63</v>
      </c>
      <c r="B171" s="13">
        <v>1124200</v>
      </c>
      <c r="C171" s="14"/>
      <c r="D171" s="15">
        <f>B171/B$103</f>
        <v>5.6917484330224692E-2</v>
      </c>
      <c r="E171" s="15"/>
      <c r="F171" s="15">
        <f>B173/B171</f>
        <v>0.25796121686532647</v>
      </c>
      <c r="G171" s="13">
        <v>45639.07813079701</v>
      </c>
      <c r="H171" s="16">
        <f t="shared" si="5"/>
        <v>4.0596938383558982E-2</v>
      </c>
      <c r="I171" t="s">
        <v>52</v>
      </c>
    </row>
    <row r="172" spans="1:9" x14ac:dyDescent="0.25">
      <c r="A172" s="12">
        <v>1</v>
      </c>
      <c r="B172" s="13">
        <v>346900</v>
      </c>
      <c r="C172" s="14">
        <f>B172/B171</f>
        <v>0.30857498665717842</v>
      </c>
      <c r="D172" s="15"/>
      <c r="E172" s="15">
        <f>B172/SUM(B$109,B$114,B$118,B$122,B$126,B$131,B$135,B$140,B$145,B$150,B$154,B$159,B$163,B$166,B$169,B$172,B$176,B$182,B$186,B$191,B$195,B$199,B$202,B$206,B$210,B$219,B$224,B$227,B$230,B$234,B$238,B$242,B$247,B$251,B$255,B$261,B$266,B$269,B$274,B$279,B$283,B$288)</f>
        <v>5.2456487880116739E-2</v>
      </c>
      <c r="F172" s="15"/>
      <c r="G172" s="13">
        <v>35444.086367510004</v>
      </c>
      <c r="H172" s="16">
        <f t="shared" si="5"/>
        <v>0.1021737860118478</v>
      </c>
    </row>
    <row r="173" spans="1:9" x14ac:dyDescent="0.25">
      <c r="A173" s="12">
        <v>4</v>
      </c>
      <c r="B173" s="13">
        <v>290000</v>
      </c>
      <c r="C173" s="14">
        <f>B173/B171</f>
        <v>0.25796121686532647</v>
      </c>
      <c r="D173" s="15"/>
      <c r="E173" s="15"/>
      <c r="F173" s="15"/>
      <c r="G173" s="13">
        <v>1436.6063532140001</v>
      </c>
      <c r="H173" s="16">
        <f t="shared" si="5"/>
        <v>4.9538150110827591E-3</v>
      </c>
    </row>
    <row r="174" spans="1:9" x14ac:dyDescent="0.25">
      <c r="A174" s="12">
        <v>5</v>
      </c>
      <c r="B174" s="13">
        <v>487300</v>
      </c>
      <c r="C174" s="14">
        <f>B174/B171</f>
        <v>0.43346379647749511</v>
      </c>
      <c r="D174" s="15"/>
      <c r="E174" s="15"/>
      <c r="F174" s="15"/>
      <c r="G174" s="13">
        <v>8758.3854100730005</v>
      </c>
      <c r="H174" s="16">
        <f t="shared" si="5"/>
        <v>1.7973292448333678E-2</v>
      </c>
    </row>
    <row r="175" spans="1:9" x14ac:dyDescent="0.25">
      <c r="A175" s="12" t="s">
        <v>64</v>
      </c>
      <c r="B175" s="13">
        <v>259400</v>
      </c>
      <c r="C175" s="14"/>
      <c r="D175" s="15">
        <f>B175/B$103</f>
        <v>1.3133246250898671E-2</v>
      </c>
      <c r="E175" s="15"/>
      <c r="F175" s="15">
        <v>0</v>
      </c>
      <c r="G175" s="13">
        <v>33217.719132703038</v>
      </c>
      <c r="H175" s="16">
        <f t="shared" si="5"/>
        <v>0.12805597198420601</v>
      </c>
      <c r="I175" t="s">
        <v>55</v>
      </c>
    </row>
    <row r="176" spans="1:9" x14ac:dyDescent="0.25">
      <c r="A176" s="12">
        <v>1</v>
      </c>
      <c r="B176" s="13">
        <v>250000</v>
      </c>
      <c r="C176" s="14">
        <f>B176/B175</f>
        <v>0.96376252891287584</v>
      </c>
      <c r="D176" s="15"/>
      <c r="E176" s="15">
        <f>B176/SUM(B$109,B$114,B$118,B$122,B$126,B$131,B$135,B$140,B$145,B$150,B$154,B$159,B$163,B$166,B$169,B$172,B$176,B$182,B$186,B$191,B$195,B$199,B$202,B$206,B$210,B$219,B$224,B$227,B$230,B$234,B$238,B$242,B$247,B$251,B$255,B$261,B$266,B$269,B$274,B$279,B$283,B$288)</f>
        <v>3.7803753156613391E-2</v>
      </c>
      <c r="F176" s="15"/>
      <c r="G176" s="13">
        <v>33217.719132703038</v>
      </c>
      <c r="H176" s="16">
        <f t="shared" si="5"/>
        <v>0.13287087653081214</v>
      </c>
    </row>
    <row r="177" spans="1:9" x14ac:dyDescent="0.25">
      <c r="A177" s="12">
        <v>5</v>
      </c>
      <c r="B177" s="13">
        <v>9300</v>
      </c>
      <c r="C177" s="14">
        <f>B177/B175</f>
        <v>3.5851966075558982E-2</v>
      </c>
      <c r="D177" s="15"/>
      <c r="E177" s="15"/>
      <c r="F177" s="15"/>
      <c r="G177" s="17"/>
      <c r="H177" s="16">
        <f t="shared" si="5"/>
        <v>0</v>
      </c>
    </row>
    <row r="178" spans="1:9" x14ac:dyDescent="0.25">
      <c r="A178" s="12" t="s">
        <v>65</v>
      </c>
      <c r="B178" s="13">
        <v>10400</v>
      </c>
      <c r="C178" s="14"/>
      <c r="D178" s="15">
        <f>B178/B$103</f>
        <v>5.2654495377542853E-4</v>
      </c>
      <c r="E178" s="15"/>
      <c r="F178" s="15">
        <v>1</v>
      </c>
      <c r="G178" s="13">
        <v>174.23470594232001</v>
      </c>
      <c r="H178" s="16">
        <f t="shared" si="5"/>
        <v>1.6753337109838461E-2</v>
      </c>
      <c r="I178" t="s">
        <v>48</v>
      </c>
    </row>
    <row r="179" spans="1:9" x14ac:dyDescent="0.25">
      <c r="A179" s="12">
        <v>4</v>
      </c>
      <c r="B179" s="13">
        <v>800</v>
      </c>
      <c r="C179" s="14">
        <f>B179/B178</f>
        <v>7.6923076923076927E-2</v>
      </c>
      <c r="D179" s="15"/>
      <c r="E179" s="15"/>
      <c r="F179" s="15"/>
      <c r="G179" s="13">
        <v>20.859710452600002</v>
      </c>
      <c r="H179" s="16">
        <f t="shared" si="5"/>
        <v>2.6074638065750003E-2</v>
      </c>
    </row>
    <row r="180" spans="1:9" x14ac:dyDescent="0.25">
      <c r="A180" s="12">
        <v>5</v>
      </c>
      <c r="B180" s="13">
        <v>9600</v>
      </c>
      <c r="C180" s="14">
        <f>B180/B178</f>
        <v>0.92307692307692313</v>
      </c>
      <c r="D180" s="15"/>
      <c r="E180" s="15"/>
      <c r="F180" s="15"/>
      <c r="G180" s="13">
        <v>153.37499548971999</v>
      </c>
      <c r="H180" s="16">
        <f t="shared" si="5"/>
        <v>1.5976562030179164E-2</v>
      </c>
    </row>
    <row r="181" spans="1:9" x14ac:dyDescent="0.25">
      <c r="A181" s="12" t="s">
        <v>66</v>
      </c>
      <c r="B181" s="13">
        <v>238300</v>
      </c>
      <c r="C181" s="14"/>
      <c r="D181" s="15">
        <f>B181/B$103</f>
        <v>1.2064967546604291E-2</v>
      </c>
      <c r="E181" s="15"/>
      <c r="F181" s="15">
        <f>B183/B181</f>
        <v>0.11372219890893831</v>
      </c>
      <c r="G181" s="13">
        <v>10938.799246527158</v>
      </c>
      <c r="H181" s="16">
        <f t="shared" si="5"/>
        <v>4.5903479842749298E-2</v>
      </c>
      <c r="I181" t="s">
        <v>48</v>
      </c>
    </row>
    <row r="182" spans="1:9" x14ac:dyDescent="0.25">
      <c r="A182" s="12">
        <v>1</v>
      </c>
      <c r="B182" s="13">
        <v>14700</v>
      </c>
      <c r="C182" s="14">
        <f>B182/B181</f>
        <v>6.1686949223667645E-2</v>
      </c>
      <c r="D182" s="15"/>
      <c r="E182" s="15">
        <f>B182/SUM(B$109,B$114,B$118,B$122,B$126,B$131,B$135,B$140,B$145,B$150,B$154,B$159,B$163,B$166,B$169,B$172,B$176,B$182,B$186,B$191,B$195,B$199,B$202,B$206,B$210,B$219,B$224,B$227,B$230,B$234,B$238,B$242,B$247,B$251,B$255,B$261,B$266,B$269,B$274,B$279,B$283,B$288)</f>
        <v>2.2228606856088671E-3</v>
      </c>
      <c r="F182" s="15"/>
      <c r="G182" s="13">
        <v>4114.8818381299998</v>
      </c>
      <c r="H182" s="16">
        <f t="shared" si="5"/>
        <v>0.27992393456666664</v>
      </c>
    </row>
    <row r="183" spans="1:9" x14ac:dyDescent="0.25">
      <c r="A183" s="12">
        <v>4</v>
      </c>
      <c r="B183" s="13">
        <v>27100</v>
      </c>
      <c r="C183" s="14">
        <f>B183/B181</f>
        <v>0.11372219890893831</v>
      </c>
      <c r="D183" s="15"/>
      <c r="E183" s="15"/>
      <c r="F183" s="15"/>
      <c r="G183" s="13">
        <v>5225.3296642959995</v>
      </c>
      <c r="H183" s="16">
        <f t="shared" si="5"/>
        <v>0.19281659277845017</v>
      </c>
    </row>
    <row r="184" spans="1:9" x14ac:dyDescent="0.25">
      <c r="A184" s="12">
        <v>5</v>
      </c>
      <c r="B184" s="13">
        <v>196500</v>
      </c>
      <c r="C184" s="14">
        <f>B184/B181</f>
        <v>0.824590851867394</v>
      </c>
      <c r="D184" s="15"/>
      <c r="E184" s="15"/>
      <c r="F184" s="15"/>
      <c r="G184" s="13">
        <v>1598.5877441011601</v>
      </c>
      <c r="H184" s="16">
        <f t="shared" si="5"/>
        <v>8.1353065857565406E-3</v>
      </c>
    </row>
    <row r="185" spans="1:9" x14ac:dyDescent="0.25">
      <c r="A185" s="12" t="s">
        <v>67</v>
      </c>
      <c r="B185" s="13">
        <v>243900</v>
      </c>
      <c r="C185" s="14"/>
      <c r="D185" s="15">
        <f>B185/B$103</f>
        <v>1.2348491752483369E-2</v>
      </c>
      <c r="E185" s="15"/>
      <c r="F185" s="15">
        <f>SUM(B187:B188)/B185</f>
        <v>0.15785157851578516</v>
      </c>
      <c r="G185" s="13">
        <v>1036.82697406688</v>
      </c>
      <c r="H185" s="16">
        <f t="shared" si="5"/>
        <v>4.2510331040052484E-3</v>
      </c>
      <c r="I185" t="s">
        <v>48</v>
      </c>
    </row>
    <row r="186" spans="1:9" x14ac:dyDescent="0.25">
      <c r="A186" s="12">
        <v>1</v>
      </c>
      <c r="B186" s="13">
        <v>28700</v>
      </c>
      <c r="C186" s="14">
        <f>B186/B185</f>
        <v>0.11767117671176712</v>
      </c>
      <c r="D186" s="15"/>
      <c r="E186" s="15">
        <f>B186/SUM(B$109,B$114,B$118,B$122,B$126,B$131,B$135,B$140,B$145,B$150,B$154,B$159,B$163,B$166,B$169,B$172,B$176,B$182,B$186,B$191,B$195,B$199,B$202,B$206,B$210,B$219,B$224,B$227,B$230,B$234,B$238,B$242,B$247,B$251,B$255,B$261,B$266,B$269,B$274,B$279,B$283,B$288)</f>
        <v>4.3398708623792167E-3</v>
      </c>
      <c r="F186" s="15"/>
      <c r="G186" s="13">
        <v>891.24043369000003</v>
      </c>
      <c r="H186" s="16">
        <f t="shared" si="5"/>
        <v>3.1053673647735192E-2</v>
      </c>
    </row>
    <row r="187" spans="1:9" x14ac:dyDescent="0.25">
      <c r="A187" s="12">
        <v>3</v>
      </c>
      <c r="B187" s="13">
        <v>2500</v>
      </c>
      <c r="C187" s="14">
        <f>B187/B185</f>
        <v>1.025010250102501E-2</v>
      </c>
      <c r="D187" s="15"/>
      <c r="E187" s="15"/>
      <c r="F187" s="15"/>
      <c r="G187" s="13"/>
      <c r="H187" s="16">
        <f t="shared" si="5"/>
        <v>0</v>
      </c>
    </row>
    <row r="188" spans="1:9" x14ac:dyDescent="0.25">
      <c r="A188" s="12">
        <v>4</v>
      </c>
      <c r="B188" s="13">
        <v>36000</v>
      </c>
      <c r="C188" s="14">
        <f>B188/B185</f>
        <v>0.14760147601476015</v>
      </c>
      <c r="D188" s="15"/>
      <c r="E188" s="15"/>
      <c r="F188" s="15"/>
      <c r="G188" s="13">
        <v>138.76364056</v>
      </c>
      <c r="H188" s="16">
        <f t="shared" si="5"/>
        <v>3.8545455711111111E-3</v>
      </c>
    </row>
    <row r="189" spans="1:9" x14ac:dyDescent="0.25">
      <c r="A189" s="12">
        <v>5</v>
      </c>
      <c r="B189" s="13">
        <v>176900</v>
      </c>
      <c r="C189" s="14">
        <f>B189/B185</f>
        <v>0.72529725297252967</v>
      </c>
      <c r="D189" s="15"/>
      <c r="E189" s="15"/>
      <c r="F189" s="15"/>
      <c r="G189" s="13">
        <v>6.8228998168799997</v>
      </c>
      <c r="H189" s="16">
        <f t="shared" si="5"/>
        <v>3.8569247127642734E-5</v>
      </c>
    </row>
    <row r="190" spans="1:9" x14ac:dyDescent="0.25">
      <c r="A190" s="12" t="s">
        <v>68</v>
      </c>
      <c r="B190" s="13">
        <v>31100</v>
      </c>
      <c r="C190" s="14"/>
      <c r="D190" s="15">
        <f>B190/B$103</f>
        <v>1.5745719290784451E-3</v>
      </c>
      <c r="E190" s="15"/>
      <c r="F190" s="15">
        <f>B192/B190</f>
        <v>0.41157556270096463</v>
      </c>
      <c r="G190" s="17"/>
      <c r="H190" s="16">
        <f t="shared" si="5"/>
        <v>0</v>
      </c>
      <c r="I190" t="s">
        <v>48</v>
      </c>
    </row>
    <row r="191" spans="1:9" x14ac:dyDescent="0.25">
      <c r="A191" s="12">
        <v>1</v>
      </c>
      <c r="B191" s="13">
        <v>7000</v>
      </c>
      <c r="C191" s="14">
        <f>B191/B190</f>
        <v>0.22508038585209003</v>
      </c>
      <c r="D191" s="15"/>
      <c r="E191" s="15">
        <f>B191/SUM(B$109,B$114,B$118,B$122,B$126,B$131,B$135,B$140,B$145,B$150,B$154,B$159,B$163,B$166,B$169,B$172,B$176,B$182,B$186,B$191,B$195,B$199,B$202,B$206,B$210,B$219,B$224,B$227,B$230,B$234,B$238,B$242,B$247,B$251,B$255,B$261,B$266,B$269,B$274,B$279,B$283,B$288)</f>
        <v>1.0585050883851748E-3</v>
      </c>
      <c r="F191" s="15"/>
      <c r="G191" s="17"/>
      <c r="H191" s="16">
        <f t="shared" si="5"/>
        <v>0</v>
      </c>
    </row>
    <row r="192" spans="1:9" x14ac:dyDescent="0.25">
      <c r="A192" s="12">
        <v>4</v>
      </c>
      <c r="B192" s="13">
        <v>12800</v>
      </c>
      <c r="C192" s="14">
        <f>B192/B190</f>
        <v>0.41157556270096463</v>
      </c>
      <c r="D192" s="15"/>
      <c r="E192" s="15"/>
      <c r="F192" s="15"/>
      <c r="G192" s="17"/>
      <c r="H192" s="16">
        <f t="shared" si="5"/>
        <v>0</v>
      </c>
    </row>
    <row r="193" spans="1:9" x14ac:dyDescent="0.25">
      <c r="A193" s="12">
        <v>5</v>
      </c>
      <c r="B193" s="13">
        <v>11300</v>
      </c>
      <c r="C193" s="14">
        <f>B193/B190</f>
        <v>0.36334405144694532</v>
      </c>
      <c r="D193" s="15"/>
      <c r="E193" s="15"/>
      <c r="F193" s="15"/>
      <c r="G193" s="17"/>
      <c r="H193" s="16">
        <f t="shared" si="5"/>
        <v>0</v>
      </c>
    </row>
    <row r="194" spans="1:9" x14ac:dyDescent="0.25">
      <c r="A194" s="12" t="s">
        <v>69</v>
      </c>
      <c r="B194" s="13">
        <v>574200</v>
      </c>
      <c r="C194" s="14"/>
      <c r="D194" s="15">
        <f>B194/B$103</f>
        <v>2.9071356967101065E-2</v>
      </c>
      <c r="E194" s="15"/>
      <c r="F194" s="15">
        <f>B196/B194</f>
        <v>0.2659352142110763</v>
      </c>
      <c r="G194" s="13">
        <v>42105.36517590312</v>
      </c>
      <c r="H194" s="16">
        <f t="shared" si="5"/>
        <v>7.3328744646295921E-2</v>
      </c>
      <c r="I194" t="s">
        <v>52</v>
      </c>
    </row>
    <row r="195" spans="1:9" x14ac:dyDescent="0.25">
      <c r="A195" s="12">
        <v>1</v>
      </c>
      <c r="B195" s="13">
        <v>312900</v>
      </c>
      <c r="C195" s="14">
        <f>B195/B194</f>
        <v>0.54493207941483801</v>
      </c>
      <c r="D195" s="15"/>
      <c r="E195" s="15">
        <f>B195/SUM(B$109,B$114,B$118,B$122,B$126,B$131,B$135,B$140,B$145,B$150,B$154,B$159,B$163,B$166,B$169,B$172,B$176,B$182,B$186,B$191,B$195,B$199,B$202,B$206,B$210,B$219,B$224,B$227,B$230,B$234,B$238,B$242,B$247,B$251,B$255,B$261,B$266,B$269,B$274,B$279,B$283,B$288)</f>
        <v>4.7315177450817314E-2</v>
      </c>
      <c r="F195" s="15"/>
      <c r="G195" s="13">
        <v>39401.409925418899</v>
      </c>
      <c r="H195" s="16">
        <f t="shared" si="5"/>
        <v>0.12592332989906968</v>
      </c>
    </row>
    <row r="196" spans="1:9" x14ac:dyDescent="0.25">
      <c r="A196" s="12">
        <v>4</v>
      </c>
      <c r="B196" s="13">
        <v>152700</v>
      </c>
      <c r="C196" s="14">
        <f>B196/B194</f>
        <v>0.2659352142110763</v>
      </c>
      <c r="D196" s="15"/>
      <c r="E196" s="15"/>
      <c r="F196" s="15"/>
      <c r="G196" s="13">
        <v>1644.7270963142998</v>
      </c>
      <c r="H196" s="16">
        <f t="shared" si="5"/>
        <v>1.0770969851436149E-2</v>
      </c>
    </row>
    <row r="197" spans="1:9" x14ac:dyDescent="0.25">
      <c r="A197" s="12">
        <v>5</v>
      </c>
      <c r="B197" s="13">
        <v>108700</v>
      </c>
      <c r="C197" s="14">
        <f>B197/B194</f>
        <v>0.18930686172065483</v>
      </c>
      <c r="D197" s="15"/>
      <c r="E197" s="15"/>
      <c r="F197" s="15"/>
      <c r="G197" s="13">
        <v>1059.2281541699199</v>
      </c>
      <c r="H197" s="16">
        <f t="shared" si="5"/>
        <v>9.7445092379937429E-3</v>
      </c>
    </row>
    <row r="198" spans="1:9" x14ac:dyDescent="0.25">
      <c r="A198" s="12" t="s">
        <v>70</v>
      </c>
      <c r="B198" s="13">
        <v>30100</v>
      </c>
      <c r="C198" s="14"/>
      <c r="D198" s="15">
        <f>B198/B$103</f>
        <v>1.5239426066000386E-3</v>
      </c>
      <c r="E198" s="15"/>
      <c r="F198" s="15">
        <v>0</v>
      </c>
      <c r="G198" s="13">
        <v>69.51430808056999</v>
      </c>
      <c r="H198" s="16">
        <f t="shared" si="5"/>
        <v>2.3094454511817272E-3</v>
      </c>
      <c r="I198" t="s">
        <v>46</v>
      </c>
    </row>
    <row r="199" spans="1:9" x14ac:dyDescent="0.25">
      <c r="A199" s="12">
        <v>1</v>
      </c>
      <c r="B199" s="13">
        <v>100</v>
      </c>
      <c r="C199" s="14">
        <f>B199/B198</f>
        <v>3.3222591362126247E-3</v>
      </c>
      <c r="D199" s="15"/>
      <c r="E199" s="15">
        <f>B199/SUM(B$109,B$114,B$118,B$122,B$126,B$131,B$135,B$140,B$145,B$150,B$154,B$159,B$163,B$166,B$169,B$172,B$176,B$182,B$186,B$191,B$195,B$199,B$202,B$206,B$210,B$219,B$224,B$227,B$230,B$234,B$238,B$242,B$247,B$251,B$255,B$261,B$266,B$269,B$274,B$279,B$283,B$288)</f>
        <v>1.5121501262645356E-5</v>
      </c>
      <c r="F199" s="15"/>
      <c r="G199" s="13">
        <v>1.1089576531700001</v>
      </c>
      <c r="H199" s="16">
        <f t="shared" si="5"/>
        <v>1.10895765317E-2</v>
      </c>
    </row>
    <row r="200" spans="1:9" x14ac:dyDescent="0.25">
      <c r="A200" s="12">
        <v>5</v>
      </c>
      <c r="B200" s="13">
        <v>30000</v>
      </c>
      <c r="C200" s="14">
        <f>B200/B198</f>
        <v>0.99667774086378735</v>
      </c>
      <c r="D200" s="15"/>
      <c r="E200" s="15"/>
      <c r="F200" s="15"/>
      <c r="G200" s="13">
        <v>68.405350427399995</v>
      </c>
      <c r="H200" s="16">
        <f t="shared" si="5"/>
        <v>2.2801783475799998E-3</v>
      </c>
    </row>
    <row r="201" spans="1:9" x14ac:dyDescent="0.25">
      <c r="A201" s="12" t="s">
        <v>71</v>
      </c>
      <c r="B201" s="13">
        <v>95100</v>
      </c>
      <c r="C201" s="14"/>
      <c r="D201" s="15">
        <f>B201/B$103</f>
        <v>4.8148485676964671E-3</v>
      </c>
      <c r="E201" s="15"/>
      <c r="F201" s="15">
        <f>B203/B201</f>
        <v>0.29337539432176657</v>
      </c>
      <c r="G201" s="13">
        <v>1686.5767961619999</v>
      </c>
      <c r="H201" s="16">
        <f t="shared" si="5"/>
        <v>1.7734771778780231E-2</v>
      </c>
      <c r="I201" t="s">
        <v>48</v>
      </c>
    </row>
    <row r="202" spans="1:9" x14ac:dyDescent="0.25">
      <c r="A202" s="12">
        <v>1</v>
      </c>
      <c r="B202" s="13">
        <v>23000</v>
      </c>
      <c r="C202" s="14">
        <f>B202/B201</f>
        <v>0.24185068349106204</v>
      </c>
      <c r="D202" s="15"/>
      <c r="E202" s="15">
        <f>B202/SUM(B$109,B$114,B$118,B$122,B$126,B$131,B$135,B$140,B$145,B$150,B$154,B$159,B$163,B$166,B$169,B$172,B$176,B$182,B$186,B$191,B$195,B$199,B$202,B$206,B$210,B$219,B$224,B$227,B$230,B$234,B$238,B$242,B$247,B$251,B$255,B$261,B$266,B$269,B$274,B$279,B$283,B$288)</f>
        <v>3.4779452904084318E-3</v>
      </c>
      <c r="F202" s="15"/>
      <c r="G202" s="13">
        <v>983.77416929200001</v>
      </c>
      <c r="H202" s="16">
        <f t="shared" si="5"/>
        <v>4.2772789969217392E-2</v>
      </c>
    </row>
    <row r="203" spans="1:9" x14ac:dyDescent="0.25">
      <c r="A203" s="12">
        <v>4</v>
      </c>
      <c r="B203" s="13">
        <v>27900</v>
      </c>
      <c r="C203" s="14">
        <f>B203/B201</f>
        <v>0.29337539432176657</v>
      </c>
      <c r="D203" s="15"/>
      <c r="E203" s="15"/>
      <c r="F203" s="15"/>
      <c r="G203" s="13">
        <v>702.80262687000004</v>
      </c>
      <c r="H203" s="16">
        <f t="shared" si="5"/>
        <v>2.5190058310752689E-2</v>
      </c>
    </row>
    <row r="204" spans="1:9" x14ac:dyDescent="0.25">
      <c r="A204" s="12">
        <v>5</v>
      </c>
      <c r="B204" s="13">
        <v>44100</v>
      </c>
      <c r="C204" s="14">
        <f>B204/B201</f>
        <v>0.4637223974763407</v>
      </c>
      <c r="D204" s="15"/>
      <c r="E204" s="15"/>
      <c r="F204" s="15"/>
      <c r="G204" s="17"/>
      <c r="H204" s="16">
        <f t="shared" si="5"/>
        <v>0</v>
      </c>
    </row>
    <row r="205" spans="1:9" x14ac:dyDescent="0.25">
      <c r="A205" s="12" t="s">
        <v>72</v>
      </c>
      <c r="B205" s="13">
        <v>98300</v>
      </c>
      <c r="C205" s="14"/>
      <c r="D205" s="15">
        <f>B205/B$103</f>
        <v>4.976862399627368E-3</v>
      </c>
      <c r="E205" s="15"/>
      <c r="F205" s="15">
        <f>B207/B205</f>
        <v>0.1363173957273652</v>
      </c>
      <c r="G205" s="13">
        <v>10029.027969069899</v>
      </c>
      <c r="H205" s="16">
        <f t="shared" si="5"/>
        <v>0.10202469958362054</v>
      </c>
      <c r="I205" t="s">
        <v>46</v>
      </c>
    </row>
    <row r="206" spans="1:9" x14ac:dyDescent="0.25">
      <c r="A206" s="12">
        <v>1</v>
      </c>
      <c r="B206" s="13">
        <v>11100</v>
      </c>
      <c r="C206" s="14">
        <f>B206/B205</f>
        <v>0.11291963377416073</v>
      </c>
      <c r="D206" s="15"/>
      <c r="E206" s="15">
        <f>B206/SUM(B$109,B$114,B$118,B$122,B$126,B$131,B$135,B$140,B$145,B$150,B$154,B$159,B$163,B$166,B$169,B$172,B$176,B$182,B$186,B$191,B$195,B$199,B$202,B$206,B$210,B$219,B$224,B$227,B$230,B$234,B$238,B$242,B$247,B$251,B$255,B$261,B$266,B$269,B$274,B$279,B$283,B$288)</f>
        <v>1.6784866401536344E-3</v>
      </c>
      <c r="F206" s="15"/>
      <c r="G206" s="13">
        <v>7732.8317945119998</v>
      </c>
      <c r="H206" s="16">
        <f t="shared" si="5"/>
        <v>0.69665151301909911</v>
      </c>
    </row>
    <row r="207" spans="1:9" x14ac:dyDescent="0.25">
      <c r="A207" s="12">
        <v>4</v>
      </c>
      <c r="B207" s="13">
        <v>13400</v>
      </c>
      <c r="C207" s="14">
        <f>B207/B205</f>
        <v>0.1363173957273652</v>
      </c>
      <c r="D207" s="15"/>
      <c r="E207" s="15"/>
      <c r="F207" s="15"/>
      <c r="G207" s="13">
        <v>519.50962582399995</v>
      </c>
      <c r="H207" s="16">
        <f t="shared" si="5"/>
        <v>3.8769375061492535E-2</v>
      </c>
    </row>
    <row r="208" spans="1:9" x14ac:dyDescent="0.25">
      <c r="A208" s="12">
        <v>5</v>
      </c>
      <c r="B208" s="13">
        <v>73800</v>
      </c>
      <c r="C208" s="14">
        <f>B208/B205</f>
        <v>0.75076297049847407</v>
      </c>
      <c r="D208" s="15"/>
      <c r="E208" s="15"/>
      <c r="F208" s="15"/>
      <c r="G208" s="13">
        <v>1776.6865487339001</v>
      </c>
      <c r="H208" s="16">
        <f t="shared" si="5"/>
        <v>2.4074343478779132E-2</v>
      </c>
    </row>
    <row r="209" spans="1:9" x14ac:dyDescent="0.25">
      <c r="A209" s="12" t="s">
        <v>73</v>
      </c>
      <c r="B209" s="13">
        <v>535500</v>
      </c>
      <c r="C209" s="14"/>
      <c r="D209" s="15">
        <f>B209/B$103</f>
        <v>2.7112002187186731E-2</v>
      </c>
      <c r="E209" s="15"/>
      <c r="F209" s="15">
        <f>B211/B209</f>
        <v>8.1792717086834735E-2</v>
      </c>
      <c r="G209" s="13">
        <v>39487.201072676799</v>
      </c>
      <c r="H209" s="16">
        <f t="shared" si="5"/>
        <v>7.3738937577360969E-2</v>
      </c>
      <c r="I209" t="s">
        <v>48</v>
      </c>
    </row>
    <row r="210" spans="1:9" x14ac:dyDescent="0.25">
      <c r="A210" s="12">
        <v>1</v>
      </c>
      <c r="B210" s="13">
        <v>6000</v>
      </c>
      <c r="C210" s="14">
        <f>B210/B209</f>
        <v>1.1204481792717087E-2</v>
      </c>
      <c r="D210" s="15"/>
      <c r="E210" s="15">
        <f>B210/SUM(B$109,B$114,B$118,B$122,B$126,B$131,B$135,B$140,B$145,B$150,B$154,B$159,B$163,B$166,B$169,B$172,B$176,B$182,B$186,B$191,B$195,B$199,B$202,B$206,B$210,B$219,B$224,B$227,B$230,B$234,B$238,B$242,B$247,B$251,B$255,B$261,B$266,B$269,B$274,B$279,B$283,B$288)</f>
        <v>9.0729007575872129E-4</v>
      </c>
      <c r="F210" s="15"/>
      <c r="G210" s="17"/>
      <c r="H210" s="16">
        <f t="shared" si="5"/>
        <v>0</v>
      </c>
    </row>
    <row r="211" spans="1:9" x14ac:dyDescent="0.25">
      <c r="A211" s="12">
        <v>4</v>
      </c>
      <c r="B211" s="13">
        <v>43800</v>
      </c>
      <c r="C211" s="14">
        <f>B211/B209</f>
        <v>8.1792717086834735E-2</v>
      </c>
      <c r="D211" s="15"/>
      <c r="E211" s="15"/>
      <c r="F211" s="15"/>
      <c r="G211" s="13">
        <v>2721.5883347618001</v>
      </c>
      <c r="H211" s="16">
        <f t="shared" si="5"/>
        <v>6.2136719971730592E-2</v>
      </c>
    </row>
    <row r="212" spans="1:9" x14ac:dyDescent="0.25">
      <c r="A212" s="12">
        <v>5</v>
      </c>
      <c r="B212" s="13">
        <v>485700</v>
      </c>
      <c r="C212" s="14">
        <f>B212/B209</f>
        <v>0.90700280112044818</v>
      </c>
      <c r="D212" s="15"/>
      <c r="E212" s="15"/>
      <c r="F212" s="15"/>
      <c r="G212" s="13">
        <v>36765.612737914998</v>
      </c>
      <c r="H212" s="16">
        <f t="shared" si="5"/>
        <v>7.5696134934970141E-2</v>
      </c>
    </row>
    <row r="213" spans="1:9" x14ac:dyDescent="0.25">
      <c r="A213" s="12" t="s">
        <v>74</v>
      </c>
      <c r="B213" s="13">
        <v>121300</v>
      </c>
      <c r="C213" s="14"/>
      <c r="D213" s="15">
        <f>B213/B$103</f>
        <v>6.1413368166307195E-3</v>
      </c>
      <c r="E213" s="15"/>
      <c r="F213" s="15">
        <v>0</v>
      </c>
      <c r="G213" s="17"/>
      <c r="H213" s="16">
        <f t="shared" si="5"/>
        <v>0</v>
      </c>
      <c r="I213" t="s">
        <v>48</v>
      </c>
    </row>
    <row r="214" spans="1:9" x14ac:dyDescent="0.25">
      <c r="A214" s="12">
        <v>5</v>
      </c>
      <c r="B214" s="13">
        <v>121300</v>
      </c>
      <c r="C214" s="14">
        <f>B214/B213</f>
        <v>1</v>
      </c>
      <c r="D214" s="15"/>
      <c r="E214" s="15"/>
      <c r="F214" s="15"/>
      <c r="G214" s="17"/>
      <c r="H214" s="16">
        <f t="shared" si="5"/>
        <v>0</v>
      </c>
    </row>
    <row r="215" spans="1:9" x14ac:dyDescent="0.25">
      <c r="A215" s="18" t="s">
        <v>75</v>
      </c>
      <c r="B215" s="13">
        <v>293800</v>
      </c>
      <c r="C215" s="14"/>
      <c r="D215" s="15"/>
      <c r="E215" s="15"/>
      <c r="F215" s="15">
        <f>B216/B215</f>
        <v>1.0211027910142955E-2</v>
      </c>
      <c r="G215" s="13">
        <v>4423.3243669639996</v>
      </c>
      <c r="H215" s="16">
        <f t="shared" si="5"/>
        <v>1.5055562855561606E-2</v>
      </c>
      <c r="I215" t="s">
        <v>44</v>
      </c>
    </row>
    <row r="216" spans="1:9" x14ac:dyDescent="0.25">
      <c r="A216" s="12">
        <v>4</v>
      </c>
      <c r="B216" s="13">
        <v>3000</v>
      </c>
      <c r="C216" s="14">
        <f>B216/B215</f>
        <v>1.0211027910142955E-2</v>
      </c>
      <c r="D216" s="15">
        <f>B216/B$103</f>
        <v>1.5188796743521979E-4</v>
      </c>
      <c r="E216" s="15"/>
      <c r="F216" s="15"/>
      <c r="G216" s="13"/>
    </row>
    <row r="217" spans="1:9" x14ac:dyDescent="0.25">
      <c r="A217" s="12">
        <v>5</v>
      </c>
      <c r="B217" s="13">
        <v>290700</v>
      </c>
      <c r="C217" s="14">
        <f>B217/B215</f>
        <v>0.98944860449285232</v>
      </c>
      <c r="D217" s="15"/>
      <c r="E217" s="15"/>
      <c r="F217" s="15"/>
      <c r="G217" s="13">
        <v>4423.3243669639996</v>
      </c>
      <c r="H217" s="16">
        <f t="shared" ref="H217:H248" si="6">G217/B217</f>
        <v>1.5216114093443412E-2</v>
      </c>
    </row>
    <row r="218" spans="1:9" x14ac:dyDescent="0.25">
      <c r="A218" s="12" t="s">
        <v>76</v>
      </c>
      <c r="B218" s="13">
        <v>778700</v>
      </c>
      <c r="C218" s="14"/>
      <c r="D218" s="15"/>
      <c r="E218" s="15"/>
      <c r="F218" s="15">
        <f>SUM(B220:B221)/B218</f>
        <v>0.19185822524720689</v>
      </c>
      <c r="G218" s="13">
        <v>68963.307486304198</v>
      </c>
      <c r="H218" s="16">
        <f t="shared" si="6"/>
        <v>8.8562100277776029E-2</v>
      </c>
      <c r="I218" t="s">
        <v>46</v>
      </c>
    </row>
    <row r="219" spans="1:9" x14ac:dyDescent="0.25">
      <c r="A219" s="12">
        <v>1</v>
      </c>
      <c r="B219" s="13">
        <v>457000</v>
      </c>
      <c r="C219" s="14">
        <f>B219/B218</f>
        <v>0.58687556183382561</v>
      </c>
      <c r="D219" s="15">
        <f>B219/B$103</f>
        <v>2.3137600372631812E-2</v>
      </c>
      <c r="E219" s="15">
        <f>B219/SUM(B$109,B$114,B$118,B$122,B$126,B$131,B$135,B$140,B$145,B$150,B$154,B$159,B$163,B$166,B$169,B$172,B$176,B$182,B$186,B$191,B$195,B$199,B$202,B$206,B$210,B$219,B$224,B$227,B$230,B$234,B$238,B$242,B$247,B$251,B$255,B$261,B$266,B$269,B$274,B$279,B$283,B$288)</f>
        <v>6.9105260770289278E-2</v>
      </c>
      <c r="F219" s="15"/>
      <c r="G219" s="13">
        <v>66738.421981406791</v>
      </c>
      <c r="H219" s="16">
        <f t="shared" si="6"/>
        <v>0.14603593431380041</v>
      </c>
    </row>
    <row r="220" spans="1:9" x14ac:dyDescent="0.25">
      <c r="A220" s="12">
        <v>3</v>
      </c>
      <c r="B220" s="13">
        <v>8700</v>
      </c>
      <c r="C220" s="14">
        <f>B220/B218</f>
        <v>1.1172466932066265E-2</v>
      </c>
      <c r="D220" s="15"/>
      <c r="E220" s="15"/>
      <c r="F220" s="15"/>
      <c r="G220" s="19"/>
      <c r="H220" s="16">
        <f t="shared" si="6"/>
        <v>0</v>
      </c>
    </row>
    <row r="221" spans="1:9" x14ac:dyDescent="0.25">
      <c r="A221" s="12">
        <v>4</v>
      </c>
      <c r="B221" s="13">
        <v>140700</v>
      </c>
      <c r="C221" s="14">
        <f>B221/B218</f>
        <v>0.18068575831514061</v>
      </c>
      <c r="D221" s="15"/>
      <c r="E221" s="15"/>
      <c r="F221" s="15"/>
      <c r="G221" s="13">
        <v>1445.9490960630999</v>
      </c>
      <c r="H221" s="16">
        <f t="shared" si="6"/>
        <v>1.0276823710469793E-2</v>
      </c>
    </row>
    <row r="222" spans="1:9" x14ac:dyDescent="0.25">
      <c r="A222" s="12">
        <v>5</v>
      </c>
      <c r="B222" s="13">
        <v>172200</v>
      </c>
      <c r="C222" s="14">
        <f>B222/B218</f>
        <v>0.2211377937588288</v>
      </c>
      <c r="D222" s="15"/>
      <c r="E222" s="15"/>
      <c r="F222" s="15"/>
      <c r="G222" s="13">
        <v>778.93640883430999</v>
      </c>
      <c r="H222" s="16">
        <f t="shared" si="6"/>
        <v>4.5234402371330425E-3</v>
      </c>
    </row>
    <row r="223" spans="1:9" x14ac:dyDescent="0.25">
      <c r="A223" s="12" t="s">
        <v>77</v>
      </c>
      <c r="B223" s="13">
        <v>809300</v>
      </c>
      <c r="C223" s="14"/>
      <c r="D223" s="15">
        <f>B223/B$103</f>
        <v>4.0974310681774456E-2</v>
      </c>
      <c r="E223" s="15"/>
      <c r="F223" s="15">
        <v>0</v>
      </c>
      <c r="G223" s="13">
        <v>125018.64929376535</v>
      </c>
      <c r="H223" s="16">
        <f t="shared" si="6"/>
        <v>0.15447751055698178</v>
      </c>
      <c r="I223" t="s">
        <v>46</v>
      </c>
    </row>
    <row r="224" spans="1:9" x14ac:dyDescent="0.25">
      <c r="A224" s="12">
        <v>1</v>
      </c>
      <c r="B224" s="13">
        <v>568900</v>
      </c>
      <c r="C224" s="14">
        <f>B224/B223</f>
        <v>0.70295316940565922</v>
      </c>
      <c r="D224" s="15"/>
      <c r="E224" s="15">
        <f>B224/SUM(B$109,B$114,B$118,B$122,B$126,B$131,B$135,B$140,B$145,B$150,B$154,B$159,B$163,B$166,B$169,B$172,B$176,B$182,B$186,B$191,B$195,B$199,B$202,B$206,B$210,B$219,B$224,B$227,B$230,B$234,B$238,B$242,B$247,B$251,B$255,B$261,B$266,B$269,B$274,B$279,B$283,B$288)</f>
        <v>8.6026220683189422E-2</v>
      </c>
      <c r="F224" s="15"/>
      <c r="G224" s="13">
        <v>106865.69386486735</v>
      </c>
      <c r="H224" s="16">
        <f t="shared" si="6"/>
        <v>0.1878461836260632</v>
      </c>
    </row>
    <row r="225" spans="1:9" x14ac:dyDescent="0.25">
      <c r="A225" s="12">
        <v>5</v>
      </c>
      <c r="B225" s="13">
        <v>240500</v>
      </c>
      <c r="C225" s="14">
        <f>B225/B223</f>
        <v>0.29717039416779933</v>
      </c>
      <c r="D225" s="15"/>
      <c r="E225" s="15"/>
      <c r="F225" s="15"/>
      <c r="G225" s="13">
        <v>18152.955428898</v>
      </c>
      <c r="H225" s="16">
        <f t="shared" si="6"/>
        <v>7.5480064153422038E-2</v>
      </c>
    </row>
    <row r="226" spans="1:9" x14ac:dyDescent="0.25">
      <c r="A226" s="12" t="s">
        <v>78</v>
      </c>
      <c r="B226" s="13">
        <v>293400</v>
      </c>
      <c r="C226" s="14"/>
      <c r="D226" s="15">
        <f>B226/B$103</f>
        <v>1.4854643215164495E-2</v>
      </c>
      <c r="E226" s="15"/>
      <c r="F226" s="15">
        <v>0</v>
      </c>
      <c r="G226" s="13">
        <v>25074.053159632</v>
      </c>
      <c r="H226" s="16">
        <f t="shared" si="6"/>
        <v>8.5460303884226305E-2</v>
      </c>
      <c r="I226" t="s">
        <v>48</v>
      </c>
    </row>
    <row r="227" spans="1:9" x14ac:dyDescent="0.25">
      <c r="A227" s="12">
        <v>1</v>
      </c>
      <c r="B227" s="13">
        <v>500</v>
      </c>
      <c r="C227" s="14">
        <f>B227/B226</f>
        <v>1.7041581458759373E-3</v>
      </c>
      <c r="D227" s="15"/>
      <c r="E227" s="15">
        <f>B227/SUM(B$109,B$114,B$118,B$122,B$126,B$131,B$135,B$140,B$145,B$150,B$154,B$159,B$163,B$166,B$169,B$172,B$176,B$182,B$186,B$191,B$195,B$199,B$202,B$206,B$210,B$219,B$224,B$227,B$230,B$234,B$238,B$242,B$247,B$251,B$255,B$261,B$266,B$269,B$274,B$279,B$283,B$288)</f>
        <v>7.5607506313226774E-5</v>
      </c>
      <c r="F227" s="15"/>
      <c r="G227" s="13">
        <v>497.37200639399998</v>
      </c>
      <c r="H227" s="27">
        <f t="shared" si="6"/>
        <v>0.99474401278799995</v>
      </c>
    </row>
    <row r="228" spans="1:9" x14ac:dyDescent="0.25">
      <c r="A228" s="12">
        <v>5</v>
      </c>
      <c r="B228" s="13">
        <v>292800</v>
      </c>
      <c r="C228" s="14">
        <f>B228/B226</f>
        <v>0.99795501022494892</v>
      </c>
      <c r="D228" s="15"/>
      <c r="E228" s="15"/>
      <c r="F228" s="15"/>
      <c r="G228" s="13">
        <v>24576.681153237998</v>
      </c>
      <c r="H228" s="16">
        <f t="shared" si="6"/>
        <v>8.3936752572534148E-2</v>
      </c>
    </row>
    <row r="229" spans="1:9" x14ac:dyDescent="0.25">
      <c r="A229" s="12" t="s">
        <v>79</v>
      </c>
      <c r="B229" s="13">
        <v>902800</v>
      </c>
      <c r="C229" s="14"/>
      <c r="D229" s="15">
        <f>B229/B$103</f>
        <v>4.5708152333505475E-2</v>
      </c>
      <c r="E229" s="15"/>
      <c r="F229" s="15">
        <f>B231/B229</f>
        <v>8.0859548072662827E-3</v>
      </c>
      <c r="G229" s="13">
        <v>29544.802927304048</v>
      </c>
      <c r="H229" s="16">
        <f t="shared" si="6"/>
        <v>3.2725745378050564E-2</v>
      </c>
      <c r="I229" t="s">
        <v>48</v>
      </c>
    </row>
    <row r="230" spans="1:9" x14ac:dyDescent="0.25">
      <c r="A230" s="12">
        <v>1</v>
      </c>
      <c r="B230" s="13">
        <v>11500</v>
      </c>
      <c r="C230" s="14">
        <f>B230/B229</f>
        <v>1.2738147984049623E-2</v>
      </c>
      <c r="D230" s="15"/>
      <c r="E230" s="15">
        <f>B230/SUM(B$109,B$114,B$118,B$122,B$126,B$131,B$135,B$140,B$145,B$150,B$154,B$159,B$163,B$166,B$169,B$172,B$176,B$182,B$186,B$191,B$195,B$199,B$202,B$206,B$210,B$219,B$224,B$227,B$230,B$234,B$238,B$242,B$247,B$251,B$255,B$261,B$266,B$269,B$274,B$279,B$283,B$288)</f>
        <v>1.7389726452042159E-3</v>
      </c>
      <c r="F230" s="15"/>
      <c r="G230" s="13">
        <v>7860.4215693200003</v>
      </c>
      <c r="H230" s="16">
        <f t="shared" si="6"/>
        <v>0.68351491907130435</v>
      </c>
    </row>
    <row r="231" spans="1:9" x14ac:dyDescent="0.25">
      <c r="A231" s="12">
        <v>4</v>
      </c>
      <c r="B231" s="13">
        <v>7300</v>
      </c>
      <c r="C231" s="14">
        <f>B231/B229</f>
        <v>8.0859548072662827E-3</v>
      </c>
      <c r="D231" s="15"/>
      <c r="E231" s="15"/>
      <c r="F231" s="15"/>
      <c r="G231" s="13">
        <v>4154.95325110467</v>
      </c>
      <c r="H231" s="16">
        <f t="shared" si="6"/>
        <v>0.56917167823351644</v>
      </c>
    </row>
    <row r="232" spans="1:9" x14ac:dyDescent="0.25">
      <c r="A232" s="12">
        <v>5</v>
      </c>
      <c r="B232" s="13">
        <v>884000</v>
      </c>
      <c r="C232" s="14">
        <f>B232/B229</f>
        <v>0.97917589720868414</v>
      </c>
      <c r="D232" s="15"/>
      <c r="E232" s="15"/>
      <c r="F232" s="15"/>
      <c r="G232" s="13">
        <v>17529.428106879379</v>
      </c>
      <c r="H232" s="16">
        <f t="shared" si="6"/>
        <v>1.9829669804162193E-2</v>
      </c>
    </row>
    <row r="233" spans="1:9" x14ac:dyDescent="0.25">
      <c r="A233" s="12" t="s">
        <v>80</v>
      </c>
      <c r="B233" s="13">
        <v>25300</v>
      </c>
      <c r="C233" s="14"/>
      <c r="D233" s="15">
        <f>B233/B$103</f>
        <v>1.2809218587036869E-3</v>
      </c>
      <c r="E233" s="15"/>
      <c r="F233" s="15">
        <f>B235/B233</f>
        <v>0.1067193675889328</v>
      </c>
      <c r="G233" s="13">
        <v>2235.1008283207398</v>
      </c>
      <c r="H233" s="16">
        <f t="shared" si="6"/>
        <v>8.8343906257736748E-2</v>
      </c>
      <c r="I233" t="s">
        <v>52</v>
      </c>
    </row>
    <row r="234" spans="1:9" x14ac:dyDescent="0.25">
      <c r="A234" s="12">
        <v>1</v>
      </c>
      <c r="B234" s="13">
        <v>2200</v>
      </c>
      <c r="C234" s="14">
        <f>B234/B233</f>
        <v>8.6956521739130432E-2</v>
      </c>
      <c r="D234" s="15"/>
      <c r="E234" s="15">
        <f>B234/SUM(B$109,B$114,B$118,B$122,B$126,B$131,B$135,B$140,B$145,B$150,B$154,B$159,B$163,B$166,B$169,B$172,B$176,B$182,B$186,B$191,B$195,B$199,B$202,B$206,B$210,B$219,B$224,B$227,B$230,B$234,B$238,B$242,B$247,B$251,B$255,B$261,B$266,B$269,B$274,B$279,B$283,B$288)</f>
        <v>3.3267302777819784E-4</v>
      </c>
      <c r="F234" s="15"/>
      <c r="G234" s="13">
        <v>910.78149330500003</v>
      </c>
      <c r="H234" s="16">
        <f t="shared" si="6"/>
        <v>0.41399158786590912</v>
      </c>
    </row>
    <row r="235" spans="1:9" x14ac:dyDescent="0.25">
      <c r="A235" s="12">
        <v>4</v>
      </c>
      <c r="B235" s="13">
        <v>2700</v>
      </c>
      <c r="C235" s="14">
        <f>B235/B233</f>
        <v>0.1067193675889328</v>
      </c>
      <c r="D235" s="15"/>
      <c r="E235" s="15"/>
      <c r="F235" s="15"/>
      <c r="G235" s="13">
        <v>1117.2743349157399</v>
      </c>
      <c r="H235" s="16">
        <f t="shared" si="6"/>
        <v>0.41380530922805181</v>
      </c>
    </row>
    <row r="236" spans="1:9" x14ac:dyDescent="0.25">
      <c r="A236" s="12">
        <v>5</v>
      </c>
      <c r="B236" s="13">
        <v>20400</v>
      </c>
      <c r="C236" s="14">
        <f>B236/B233</f>
        <v>0.80632411067193677</v>
      </c>
      <c r="D236" s="15"/>
      <c r="E236" s="15"/>
      <c r="F236" s="15"/>
      <c r="G236" s="13">
        <v>207.04500009999998</v>
      </c>
      <c r="H236" s="16">
        <f t="shared" si="6"/>
        <v>1.0149264710784313E-2</v>
      </c>
    </row>
    <row r="237" spans="1:9" x14ac:dyDescent="0.25">
      <c r="A237" s="12" t="s">
        <v>81</v>
      </c>
      <c r="B237" s="13">
        <v>196000</v>
      </c>
      <c r="C237" s="14"/>
      <c r="D237" s="15">
        <f>B237/B$103</f>
        <v>9.9233472057676918E-3</v>
      </c>
      <c r="E237" s="15"/>
      <c r="F237" s="15">
        <f>B239/B237</f>
        <v>0.13622448979591836</v>
      </c>
      <c r="G237" s="13">
        <v>20735.256985244901</v>
      </c>
      <c r="H237" s="16">
        <f t="shared" si="6"/>
        <v>0.10579212747573929</v>
      </c>
      <c r="I237" t="s">
        <v>48</v>
      </c>
    </row>
    <row r="238" spans="1:9" x14ac:dyDescent="0.25">
      <c r="A238" s="12">
        <v>1</v>
      </c>
      <c r="B238" s="13">
        <v>29400</v>
      </c>
      <c r="C238" s="14">
        <f>B238/B237</f>
        <v>0.15</v>
      </c>
      <c r="D238" s="15"/>
      <c r="E238" s="15">
        <f>B238/SUM(B$109,B$114,B$118,B$122,B$126,B$131,B$135,B$140,B$145,B$150,B$154,B$159,B$163,B$166,B$169,B$172,B$176,B$182,B$186,B$191,B$195,B$199,B$202,B$206,B$210,B$219,B$224,B$227,B$230,B$234,B$238,B$242,B$247,B$251,B$255,B$261,B$266,B$269,B$274,B$279,B$283,B$288)</f>
        <v>4.4457213712177342E-3</v>
      </c>
      <c r="F238" s="15"/>
      <c r="G238" s="13">
        <v>7415.2979274500003</v>
      </c>
      <c r="H238" s="16">
        <f t="shared" si="6"/>
        <v>0.25222101794047619</v>
      </c>
    </row>
    <row r="239" spans="1:9" x14ac:dyDescent="0.25">
      <c r="A239" s="12">
        <v>4</v>
      </c>
      <c r="B239" s="13">
        <v>26700</v>
      </c>
      <c r="C239" s="14">
        <f>B239/B237</f>
        <v>0.13622448979591836</v>
      </c>
      <c r="D239" s="15"/>
      <c r="E239" s="15"/>
      <c r="F239" s="15"/>
      <c r="G239" s="13">
        <v>860.70904170990002</v>
      </c>
      <c r="H239" s="16">
        <f t="shared" si="6"/>
        <v>3.2236293696999999E-2</v>
      </c>
    </row>
    <row r="240" spans="1:9" x14ac:dyDescent="0.25">
      <c r="A240" s="12">
        <v>5</v>
      </c>
      <c r="B240" s="13">
        <v>140000</v>
      </c>
      <c r="C240" s="14">
        <f>B240/B237</f>
        <v>0.7142857142857143</v>
      </c>
      <c r="D240" s="15"/>
      <c r="E240" s="15"/>
      <c r="F240" s="15"/>
      <c r="G240" s="13">
        <v>12459.250016085</v>
      </c>
      <c r="H240" s="16">
        <f t="shared" si="6"/>
        <v>8.8994642972035715E-2</v>
      </c>
    </row>
    <row r="241" spans="1:9" x14ac:dyDescent="0.25">
      <c r="A241" s="12" t="s">
        <v>82</v>
      </c>
      <c r="B241" s="13">
        <v>70800</v>
      </c>
      <c r="C241" s="14"/>
      <c r="D241" s="15">
        <f>B241/B$103</f>
        <v>3.5845560314711868E-3</v>
      </c>
      <c r="E241" s="15"/>
      <c r="F241" s="15">
        <f>SUM(B243:B244)/B241</f>
        <v>7.0621468926553674E-2</v>
      </c>
      <c r="G241" s="13">
        <v>2907.3835710441999</v>
      </c>
      <c r="H241" s="16">
        <f t="shared" si="6"/>
        <v>4.1064739704014121E-2</v>
      </c>
      <c r="I241" t="s">
        <v>48</v>
      </c>
    </row>
    <row r="242" spans="1:9" x14ac:dyDescent="0.25">
      <c r="A242" s="12">
        <v>1</v>
      </c>
      <c r="B242" s="13">
        <v>500</v>
      </c>
      <c r="C242" s="14">
        <f>B242/B241</f>
        <v>7.0621468926553672E-3</v>
      </c>
      <c r="D242" s="15"/>
      <c r="E242" s="15">
        <f>B242/SUM(B$109,B$114,B$118,B$122,B$126,B$131,B$135,B$140,B$145,B$150,B$154,B$159,B$163,B$166,B$169,B$172,B$176,B$182,B$186,B$191,B$195,B$199,B$202,B$206,B$210,B$219,B$224,B$227,B$230,B$234,B$238,B$242,B$247,B$251,B$255,B$261,B$266,B$269,B$274,B$279,B$283,B$288)</f>
        <v>7.5607506313226774E-5</v>
      </c>
      <c r="F242" s="15"/>
      <c r="G242" s="13">
        <v>314.87737409300001</v>
      </c>
      <c r="H242" s="16">
        <f t="shared" si="6"/>
        <v>0.62975474818600008</v>
      </c>
    </row>
    <row r="243" spans="1:9" x14ac:dyDescent="0.25">
      <c r="A243" s="12">
        <v>3</v>
      </c>
      <c r="B243" s="13">
        <v>2500</v>
      </c>
      <c r="C243" s="14">
        <f>B243/B241</f>
        <v>3.5310734463276837E-2</v>
      </c>
      <c r="D243" s="15"/>
      <c r="E243" s="15"/>
      <c r="F243" s="15"/>
      <c r="G243" s="13">
        <v>41.034300800700002</v>
      </c>
      <c r="H243" s="16">
        <f t="shared" si="6"/>
        <v>1.641372032028E-2</v>
      </c>
    </row>
    <row r="244" spans="1:9" x14ac:dyDescent="0.25">
      <c r="A244" s="12">
        <v>4</v>
      </c>
      <c r="B244" s="13">
        <v>2500</v>
      </c>
      <c r="C244" s="14">
        <f>B244/B241</f>
        <v>3.5310734463276837E-2</v>
      </c>
      <c r="D244" s="15"/>
      <c r="E244" s="15"/>
      <c r="F244" s="15"/>
      <c r="G244" s="13">
        <v>301.55779585570002</v>
      </c>
      <c r="H244" s="16">
        <f t="shared" si="6"/>
        <v>0.12062311834228001</v>
      </c>
    </row>
    <row r="245" spans="1:9" x14ac:dyDescent="0.25">
      <c r="A245" s="12">
        <v>5</v>
      </c>
      <c r="B245" s="13">
        <v>65300</v>
      </c>
      <c r="C245" s="14">
        <f>B245/B241</f>
        <v>0.92231638418079098</v>
      </c>
      <c r="D245" s="15"/>
      <c r="E245" s="15"/>
      <c r="F245" s="15"/>
      <c r="G245" s="13">
        <v>2249.9141002947999</v>
      </c>
      <c r="H245" s="16">
        <f t="shared" si="6"/>
        <v>3.4455039820747317E-2</v>
      </c>
    </row>
    <row r="246" spans="1:9" x14ac:dyDescent="0.25">
      <c r="A246" s="18" t="s">
        <v>83</v>
      </c>
      <c r="B246" s="13">
        <v>637600</v>
      </c>
      <c r="C246" s="14"/>
      <c r="D246" s="15">
        <f>B246/B$103</f>
        <v>3.2281256012232043E-2</v>
      </c>
      <c r="E246" s="15"/>
      <c r="F246" s="15">
        <f>B248/B246</f>
        <v>8.7829360100376407E-3</v>
      </c>
      <c r="G246" s="17"/>
      <c r="H246" s="16">
        <f t="shared" si="6"/>
        <v>0</v>
      </c>
      <c r="I246" t="s">
        <v>52</v>
      </c>
    </row>
    <row r="247" spans="1:9" x14ac:dyDescent="0.25">
      <c r="A247" s="12">
        <v>1</v>
      </c>
      <c r="B247" s="13">
        <v>33700</v>
      </c>
      <c r="C247" s="14">
        <f>B247/B246</f>
        <v>5.2854454203262236E-2</v>
      </c>
      <c r="D247" s="15"/>
      <c r="E247" s="15">
        <f>B247/SUM(B$109,B$114,B$118,B$122,B$126,B$131,B$135,B$140,B$145,B$150,B$154,B$159,B$163,B$166,B$169,B$172,B$176,B$182,B$186,B$191,B$195,B$199,B$202,B$206,B$210,B$219,B$224,B$227,B$230,B$234,B$238,B$242,B$247,B$251,B$255,B$261,B$266,B$269,B$274,B$279,B$283,B$288)</f>
        <v>5.0959459255114845E-3</v>
      </c>
      <c r="F247" s="15"/>
      <c r="G247" s="17"/>
      <c r="H247" s="16">
        <f t="shared" si="6"/>
        <v>0</v>
      </c>
    </row>
    <row r="248" spans="1:9" x14ac:dyDescent="0.25">
      <c r="A248" s="12">
        <v>3</v>
      </c>
      <c r="B248" s="13">
        <v>5600</v>
      </c>
      <c r="C248" s="14">
        <f>B248/B246</f>
        <v>8.7829360100376407E-3</v>
      </c>
      <c r="D248" s="15"/>
      <c r="E248" s="15"/>
      <c r="F248" s="15"/>
      <c r="G248" s="17"/>
      <c r="H248" s="16">
        <f t="shared" si="6"/>
        <v>0</v>
      </c>
    </row>
    <row r="249" spans="1:9" x14ac:dyDescent="0.25">
      <c r="A249" s="12">
        <v>5</v>
      </c>
      <c r="B249" s="13">
        <v>598200</v>
      </c>
      <c r="C249" s="14">
        <f>B249/B246</f>
        <v>0.9382057716436637</v>
      </c>
      <c r="D249" s="15"/>
      <c r="E249" s="15"/>
      <c r="F249" s="15"/>
      <c r="G249" s="17"/>
      <c r="H249" s="16"/>
    </row>
    <row r="250" spans="1:9" x14ac:dyDescent="0.25">
      <c r="A250" s="12" t="s">
        <v>84</v>
      </c>
      <c r="B250" s="13">
        <v>1219100</v>
      </c>
      <c r="C250" s="14"/>
      <c r="D250" s="15">
        <f>B250/B$103</f>
        <v>6.1722207033425479E-2</v>
      </c>
      <c r="E250" s="15"/>
      <c r="F250" s="15">
        <f>B252/B250</f>
        <v>4.2654417193011239E-3</v>
      </c>
      <c r="G250" s="13">
        <v>38233.332836839494</v>
      </c>
      <c r="H250" s="16">
        <f t="shared" ref="H250:H271" si="7">G250/B250</f>
        <v>3.136193325965015E-2</v>
      </c>
      <c r="I250" t="s">
        <v>46</v>
      </c>
    </row>
    <row r="251" spans="1:9" x14ac:dyDescent="0.25">
      <c r="A251" s="12">
        <v>1</v>
      </c>
      <c r="B251" s="13">
        <v>401300</v>
      </c>
      <c r="C251" s="14">
        <f>B251/B250</f>
        <v>0.32917726191452712</v>
      </c>
      <c r="D251" s="15"/>
      <c r="E251" s="15">
        <f>B251/SUM(B$109,B$114,B$118,B$122,B$126,B$131,B$135,B$140,B$145,B$150,B$154,B$159,B$163,B$166,B$169,B$172,B$176,B$182,B$186,B$191,B$195,B$199,B$202,B$206,B$210,B$219,B$224,B$227,B$230,B$234,B$238,B$242,B$247,B$251,B$255,B$261,B$266,B$269,B$274,B$279,B$283,B$288)</f>
        <v>6.0682584566995809E-2</v>
      </c>
      <c r="F251" s="15"/>
      <c r="G251" s="13">
        <v>33893.711027341036</v>
      </c>
      <c r="H251" s="16">
        <f t="shared" si="7"/>
        <v>8.4459783272716263E-2</v>
      </c>
    </row>
    <row r="252" spans="1:9" x14ac:dyDescent="0.25">
      <c r="A252" s="12">
        <v>4</v>
      </c>
      <c r="B252" s="13">
        <v>5200</v>
      </c>
      <c r="C252" s="14">
        <f>B252/B250</f>
        <v>4.2654417193011239E-3</v>
      </c>
      <c r="D252" s="15"/>
      <c r="E252" s="15"/>
      <c r="F252" s="15"/>
      <c r="G252" s="13"/>
      <c r="H252" s="16">
        <f t="shared" si="7"/>
        <v>0</v>
      </c>
    </row>
    <row r="253" spans="1:9" x14ac:dyDescent="0.25">
      <c r="A253" s="12">
        <v>5</v>
      </c>
      <c r="B253" s="13">
        <v>812700</v>
      </c>
      <c r="C253" s="14">
        <f>B253/B250</f>
        <v>0.66663932409154292</v>
      </c>
      <c r="D253" s="15"/>
      <c r="E253" s="15"/>
      <c r="F253" s="15"/>
      <c r="G253" s="13">
        <v>4339.6218094984597</v>
      </c>
      <c r="H253" s="16">
        <f t="shared" si="7"/>
        <v>5.3397585941903037E-3</v>
      </c>
    </row>
    <row r="254" spans="1:9" x14ac:dyDescent="0.25">
      <c r="A254" s="12" t="s">
        <v>85</v>
      </c>
      <c r="B254" s="13">
        <v>626900</v>
      </c>
      <c r="C254" s="14"/>
      <c r="D254" s="15">
        <f>B254/B$103</f>
        <v>3.1739522261713095E-2</v>
      </c>
      <c r="E254" s="15"/>
      <c r="F254" s="15">
        <f>B256/B254</f>
        <v>0.57648747806667733</v>
      </c>
      <c r="G254" s="13">
        <v>51415.158796646159</v>
      </c>
      <c r="H254" s="16">
        <f t="shared" si="7"/>
        <v>8.2014928691411956E-2</v>
      </c>
      <c r="I254" t="s">
        <v>55</v>
      </c>
    </row>
    <row r="255" spans="1:9" x14ac:dyDescent="0.25">
      <c r="A255" s="12">
        <v>1</v>
      </c>
      <c r="B255" s="13">
        <v>249800</v>
      </c>
      <c r="C255" s="14">
        <f>B255/B254</f>
        <v>0.39846865528792469</v>
      </c>
      <c r="D255" s="15"/>
      <c r="E255" s="15">
        <f>B255/SUM(B$109,B$114,B$118,B$122,B$126,B$131,B$135,B$140,B$145,B$150,B$154,B$159,B$163,B$166,B$169,B$172,B$176,B$182,B$186,B$191,B$195,B$199,B$202,B$206,B$210,B$219,B$224,B$227,B$230,B$234,B$238,B$242,B$247,B$251,B$255,B$261,B$266,B$269,B$274,B$279,B$283,B$288)</f>
        <v>3.77735101540881E-2</v>
      </c>
      <c r="F255" s="15"/>
      <c r="G255" s="13">
        <v>46848.216169088038</v>
      </c>
      <c r="H255" s="16">
        <f t="shared" si="7"/>
        <v>0.1875428989955486</v>
      </c>
    </row>
    <row r="256" spans="1:9" x14ac:dyDescent="0.25">
      <c r="A256" s="12">
        <v>4</v>
      </c>
      <c r="B256" s="13">
        <v>361400</v>
      </c>
      <c r="C256" s="14">
        <f>B256/B254</f>
        <v>0.57648747806667733</v>
      </c>
      <c r="D256" s="15"/>
      <c r="E256" s="15"/>
      <c r="F256" s="15"/>
      <c r="G256" s="13">
        <v>4566.94262755812</v>
      </c>
      <c r="H256" s="16">
        <f t="shared" si="7"/>
        <v>1.263680859866663E-2</v>
      </c>
    </row>
    <row r="257" spans="1:9" x14ac:dyDescent="0.25">
      <c r="A257" s="12">
        <v>5</v>
      </c>
      <c r="B257" s="13">
        <v>15600</v>
      </c>
      <c r="C257" s="14">
        <f>B257/B254</f>
        <v>2.4884351571223481E-2</v>
      </c>
      <c r="D257" s="15"/>
      <c r="E257" s="15"/>
      <c r="F257" s="15"/>
      <c r="G257" s="17"/>
      <c r="H257" s="16">
        <f t="shared" si="7"/>
        <v>0</v>
      </c>
    </row>
    <row r="258" spans="1:9" x14ac:dyDescent="0.25">
      <c r="A258" s="12" t="s">
        <v>86</v>
      </c>
      <c r="B258" s="13">
        <v>0</v>
      </c>
      <c r="C258" s="14"/>
      <c r="D258" s="15">
        <f>B258/B$103</f>
        <v>0</v>
      </c>
      <c r="E258" s="15"/>
      <c r="F258" s="15">
        <v>0</v>
      </c>
      <c r="G258" s="17"/>
      <c r="H258" s="16">
        <v>0</v>
      </c>
      <c r="I258" t="s">
        <v>44</v>
      </c>
    </row>
    <row r="259" spans="1:9" x14ac:dyDescent="0.25">
      <c r="A259" s="12">
        <v>5</v>
      </c>
      <c r="B259" s="13">
        <v>0</v>
      </c>
      <c r="C259" s="14" t="e">
        <f>B259/B258</f>
        <v>#DIV/0!</v>
      </c>
      <c r="D259" s="15"/>
      <c r="E259" s="15"/>
      <c r="F259" s="15"/>
      <c r="G259" s="17"/>
      <c r="H259" s="16">
        <v>0</v>
      </c>
    </row>
    <row r="260" spans="1:9" x14ac:dyDescent="0.25">
      <c r="A260" s="18" t="s">
        <v>87</v>
      </c>
      <c r="B260" s="13">
        <v>1032700</v>
      </c>
      <c r="C260" s="14"/>
      <c r="D260" s="15">
        <f>B260/B$103</f>
        <v>5.228490132345049E-2</v>
      </c>
      <c r="E260" s="15"/>
      <c r="F260" s="15">
        <f>SUM(B262:B263)/B260</f>
        <v>7.5239663019269876E-2</v>
      </c>
      <c r="G260" s="13">
        <v>8399.7330795073103</v>
      </c>
      <c r="H260" s="16">
        <f t="shared" si="7"/>
        <v>8.1337591551344148E-3</v>
      </c>
      <c r="I260" t="s">
        <v>55</v>
      </c>
    </row>
    <row r="261" spans="1:9" x14ac:dyDescent="0.25">
      <c r="A261" s="12">
        <v>1</v>
      </c>
      <c r="B261" s="13">
        <v>31000</v>
      </c>
      <c r="C261" s="14">
        <f>B261/B260</f>
        <v>3.0018398373196475E-2</v>
      </c>
      <c r="D261" s="15"/>
      <c r="E261" s="15">
        <f>B261/SUM(B$109,B$114,B$118,B$122,B$126,B$131,B$135,B$140,B$145,B$150,B$154,B$159,B$163,B$166,B$169,B$172,B$176,B$182,B$186,B$191,B$195,B$199,B$202,B$206,B$210,B$219,B$224,B$227,B$230,B$234,B$238,B$242,B$247,B$251,B$255,B$261,B$266,B$269,B$274,B$279,B$283,B$288)</f>
        <v>4.6876653914200601E-3</v>
      </c>
      <c r="F261" s="15"/>
      <c r="G261" s="13">
        <v>7968.6311877600001</v>
      </c>
      <c r="H261" s="16">
        <f t="shared" si="7"/>
        <v>0.25705261895999998</v>
      </c>
    </row>
    <row r="262" spans="1:9" x14ac:dyDescent="0.25">
      <c r="A262" s="12">
        <v>3</v>
      </c>
      <c r="B262" s="13">
        <v>11200</v>
      </c>
      <c r="C262" s="14">
        <f>B262/B260</f>
        <v>1.0845356831606468E-2</v>
      </c>
      <c r="D262" s="15"/>
      <c r="E262" s="15"/>
      <c r="F262" s="15"/>
      <c r="G262" s="13"/>
      <c r="H262" s="16">
        <f t="shared" si="7"/>
        <v>0</v>
      </c>
    </row>
    <row r="263" spans="1:9" x14ac:dyDescent="0.25">
      <c r="A263" s="12">
        <v>4</v>
      </c>
      <c r="B263" s="13">
        <v>66500</v>
      </c>
      <c r="C263" s="14">
        <f>B263/B260</f>
        <v>6.4394306187663411E-2</v>
      </c>
      <c r="D263" s="15"/>
      <c r="E263" s="15"/>
      <c r="F263" s="15"/>
      <c r="G263" s="13">
        <v>2</v>
      </c>
      <c r="H263" s="16">
        <f t="shared" si="7"/>
        <v>3.0075187969924811E-5</v>
      </c>
    </row>
    <row r="264" spans="1:9" x14ac:dyDescent="0.25">
      <c r="A264" s="12">
        <v>5</v>
      </c>
      <c r="B264" s="13">
        <v>924100</v>
      </c>
      <c r="C264" s="14">
        <f>B264/B260</f>
        <v>0.89483877215067298</v>
      </c>
      <c r="D264" s="15"/>
      <c r="E264" s="15"/>
      <c r="F264" s="15"/>
      <c r="G264" s="19">
        <v>429</v>
      </c>
      <c r="H264" s="16">
        <f t="shared" si="7"/>
        <v>4.6423547235147712E-4</v>
      </c>
    </row>
    <row r="265" spans="1:9" x14ac:dyDescent="0.25">
      <c r="A265" s="12" t="s">
        <v>88</v>
      </c>
      <c r="B265" s="13">
        <v>17100</v>
      </c>
      <c r="C265" s="14"/>
      <c r="D265" s="15">
        <f>B265/B$103</f>
        <v>8.6576141438075274E-4</v>
      </c>
      <c r="E265" s="15"/>
      <c r="F265" s="15">
        <v>0</v>
      </c>
      <c r="G265" s="13">
        <v>695.20148337672003</v>
      </c>
      <c r="H265" s="16">
        <f t="shared" si="7"/>
        <v>4.0655057507410532E-2</v>
      </c>
      <c r="I265" t="s">
        <v>46</v>
      </c>
    </row>
    <row r="266" spans="1:9" x14ac:dyDescent="0.25">
      <c r="A266" s="12">
        <v>1</v>
      </c>
      <c r="B266" s="13">
        <v>10100</v>
      </c>
      <c r="C266" s="14">
        <f>B266/B265</f>
        <v>0.59064327485380119</v>
      </c>
      <c r="D266" s="15"/>
      <c r="E266" s="15">
        <f>B266/SUM(B$109,B$114,B$118,B$122,B$126,B$131,B$135,B$140,B$145,B$150,B$154,B$159,B$163,B$166,B$169,B$172,B$176,B$182,B$186,B$191,B$195,B$199,B$202,B$206,B$210,B$219,B$224,B$227,B$230,B$234,B$238,B$242,B$247,B$251,B$255,B$261,B$266,B$269,B$274,B$279,B$283,B$288)</f>
        <v>1.5272716275271808E-3</v>
      </c>
      <c r="F266" s="15"/>
      <c r="G266" s="13">
        <v>453.74359532412001</v>
      </c>
      <c r="H266" s="16">
        <f t="shared" si="7"/>
        <v>4.4925108447932675E-2</v>
      </c>
    </row>
    <row r="267" spans="1:9" x14ac:dyDescent="0.25">
      <c r="A267" s="12">
        <v>5</v>
      </c>
      <c r="B267" s="13">
        <v>7000</v>
      </c>
      <c r="C267" s="14">
        <f>B267/B265</f>
        <v>0.40935672514619881</v>
      </c>
      <c r="D267" s="15"/>
      <c r="E267" s="15"/>
      <c r="F267" s="15"/>
      <c r="G267" s="13">
        <v>241.4578880526</v>
      </c>
      <c r="H267" s="16">
        <f t="shared" si="7"/>
        <v>3.4493984007514286E-2</v>
      </c>
    </row>
    <row r="268" spans="1:9" x14ac:dyDescent="0.25">
      <c r="A268" s="18" t="s">
        <v>89</v>
      </c>
      <c r="B268" s="13">
        <v>887000</v>
      </c>
      <c r="C268" s="14"/>
      <c r="D268" s="15">
        <f>B268/B$103</f>
        <v>4.490820903834665E-2</v>
      </c>
      <c r="E268" s="15"/>
      <c r="F268" s="15">
        <f>SUM(B270:B271)/B268</f>
        <v>4.2277339346110485E-2</v>
      </c>
      <c r="G268" s="13">
        <v>163102.52988684369</v>
      </c>
      <c r="H268" s="16">
        <f t="shared" si="7"/>
        <v>0.18388109344627249</v>
      </c>
      <c r="I268" t="s">
        <v>52</v>
      </c>
    </row>
    <row r="269" spans="1:9" x14ac:dyDescent="0.25">
      <c r="A269" s="12">
        <v>1</v>
      </c>
      <c r="B269" s="13">
        <v>672100</v>
      </c>
      <c r="C269" s="14">
        <f>B269/B268</f>
        <v>0.75772266065388949</v>
      </c>
      <c r="D269" s="15"/>
      <c r="E269" s="15">
        <f>B269/SUM(B$109,B$114,B$118,B$122,B$126,B$131,B$135,B$140,B$145,B$150,B$154,B$159,B$163,B$166,B$169,B$172,B$176,B$182,B$186,B$191,B$195,B$199,B$202,B$206,B$210,B$219,B$224,B$227,B$230,B$234,B$238,B$242,B$247,B$251,B$255,B$261,B$266,B$269,B$274,B$279,B$283,B$288)</f>
        <v>0.10163160998623944</v>
      </c>
      <c r="F269" s="15"/>
      <c r="G269" s="13">
        <v>160594.54716788331</v>
      </c>
      <c r="H269" s="16">
        <f t="shared" si="7"/>
        <v>0.23894442369868071</v>
      </c>
    </row>
    <row r="270" spans="1:9" x14ac:dyDescent="0.25">
      <c r="A270" s="12">
        <v>3</v>
      </c>
      <c r="B270" s="13">
        <v>0</v>
      </c>
      <c r="C270" s="14">
        <f>B270/B268</f>
        <v>0</v>
      </c>
      <c r="D270" s="15"/>
      <c r="E270" s="15"/>
      <c r="F270" s="15"/>
      <c r="G270" s="19"/>
      <c r="H270" s="16">
        <v>0</v>
      </c>
    </row>
    <row r="271" spans="1:9" x14ac:dyDescent="0.25">
      <c r="A271" s="12">
        <v>4</v>
      </c>
      <c r="B271" s="13">
        <v>37500</v>
      </c>
      <c r="C271" s="14">
        <f>B271/B268</f>
        <v>4.2277339346110485E-2</v>
      </c>
      <c r="D271" s="15"/>
      <c r="E271" s="15"/>
      <c r="F271" s="15"/>
      <c r="G271" s="13">
        <v>229.57918256174</v>
      </c>
      <c r="H271" s="16">
        <f t="shared" si="7"/>
        <v>6.1221115349797336E-3</v>
      </c>
    </row>
    <row r="272" spans="1:9" x14ac:dyDescent="0.25">
      <c r="A272" s="12">
        <v>5</v>
      </c>
      <c r="B272" s="13">
        <v>177400</v>
      </c>
      <c r="C272" s="14">
        <f>B272/B268</f>
        <v>0.2</v>
      </c>
      <c r="D272" s="15"/>
      <c r="E272" s="15"/>
      <c r="F272" s="15"/>
      <c r="G272" s="13">
        <v>2278.40353639864</v>
      </c>
      <c r="H272" s="16"/>
    </row>
    <row r="273" spans="1:9" x14ac:dyDescent="0.25">
      <c r="A273" s="12" t="s">
        <v>90</v>
      </c>
      <c r="B273" s="13">
        <v>56800</v>
      </c>
      <c r="C273" s="14"/>
      <c r="D273" s="15">
        <f>B273/B$103</f>
        <v>2.8757455167734945E-3</v>
      </c>
      <c r="E273" s="15"/>
      <c r="F273" s="15">
        <v>0</v>
      </c>
      <c r="G273" s="13">
        <v>4165.9740434474797</v>
      </c>
      <c r="H273" s="16">
        <f t="shared" ref="H273:H336" si="8">G273/B273</f>
        <v>7.3344613440976758E-2</v>
      </c>
      <c r="I273" t="s">
        <v>48</v>
      </c>
    </row>
    <row r="274" spans="1:9" x14ac:dyDescent="0.25">
      <c r="A274" s="12">
        <v>1</v>
      </c>
      <c r="B274" s="13">
        <v>300</v>
      </c>
      <c r="C274" s="14">
        <f>B274/B273</f>
        <v>5.2816901408450703E-3</v>
      </c>
      <c r="D274" s="15"/>
      <c r="E274" s="15">
        <f>B274/SUM(B$109,B$114,B$118,B$122,B$126,B$131,B$135,B$140,B$145,B$150,B$154,B$159,B$163,B$166,B$169,B$172,B$176,B$182,B$186,B$191,B$195,B$199,B$202,B$206,B$210,B$219,B$224,B$227,B$230,B$234,B$238,B$242,B$247,B$251,B$255,B$261,B$266,B$269,B$274,B$279,B$283,B$288)</f>
        <v>4.5364503787936066E-5</v>
      </c>
      <c r="F274" s="15"/>
      <c r="G274" s="13"/>
      <c r="H274" s="16">
        <v>0</v>
      </c>
    </row>
    <row r="275" spans="1:9" x14ac:dyDescent="0.25">
      <c r="A275" s="12">
        <v>5</v>
      </c>
      <c r="B275" s="13">
        <v>56500</v>
      </c>
      <c r="C275" s="14">
        <f>B275/B273</f>
        <v>0.99471830985915488</v>
      </c>
      <c r="D275" s="15"/>
      <c r="E275" s="15"/>
      <c r="F275" s="15"/>
      <c r="G275" s="13">
        <v>4165.9740434474797</v>
      </c>
      <c r="H275" s="16">
        <f t="shared" si="8"/>
        <v>7.3734053866327073E-2</v>
      </c>
    </row>
    <row r="276" spans="1:9" x14ac:dyDescent="0.25">
      <c r="A276" s="12" t="s">
        <v>91</v>
      </c>
      <c r="B276" s="13">
        <v>52900</v>
      </c>
      <c r="C276" s="14"/>
      <c r="D276" s="15">
        <f>B276/B$103</f>
        <v>2.678291159107709E-3</v>
      </c>
      <c r="E276" s="15"/>
      <c r="F276" s="15"/>
      <c r="G276" s="13">
        <v>224.54691273020001</v>
      </c>
      <c r="H276" s="16">
        <f t="shared" si="8"/>
        <v>4.244743151799622E-3</v>
      </c>
      <c r="I276" t="s">
        <v>44</v>
      </c>
    </row>
    <row r="277" spans="1:9" x14ac:dyDescent="0.25">
      <c r="A277" s="12">
        <v>5</v>
      </c>
      <c r="B277" s="13">
        <v>52900</v>
      </c>
      <c r="C277" s="14">
        <f>B277/B276</f>
        <v>1</v>
      </c>
      <c r="D277" s="15"/>
      <c r="E277" s="15"/>
      <c r="F277" s="15"/>
      <c r="G277" s="13">
        <v>224.54691273020001</v>
      </c>
      <c r="H277" s="16">
        <f t="shared" si="8"/>
        <v>4.244743151799622E-3</v>
      </c>
    </row>
    <row r="278" spans="1:9" x14ac:dyDescent="0.25">
      <c r="A278" s="12" t="s">
        <v>92</v>
      </c>
      <c r="B278" s="13">
        <v>210100</v>
      </c>
      <c r="C278" s="14"/>
      <c r="D278" s="15">
        <f>B278/B$103</f>
        <v>1.0637220652713225E-2</v>
      </c>
      <c r="E278" s="15"/>
      <c r="F278" s="15">
        <f>B280/B278</f>
        <v>0.47501189909566871</v>
      </c>
      <c r="G278" s="13">
        <v>19685.148503287772</v>
      </c>
      <c r="H278" s="16">
        <f t="shared" si="8"/>
        <v>9.3694186117504866E-2</v>
      </c>
      <c r="I278" t="s">
        <v>52</v>
      </c>
    </row>
    <row r="279" spans="1:9" x14ac:dyDescent="0.25">
      <c r="A279" s="12">
        <v>1</v>
      </c>
      <c r="B279" s="13">
        <v>65100</v>
      </c>
      <c r="C279" s="14">
        <f>B279/B278</f>
        <v>0.30985245121370775</v>
      </c>
      <c r="D279" s="15"/>
      <c r="E279" s="15">
        <f>B279/SUM(B$109,B$114,B$118,B$122,B$126,B$131,B$135,B$140,B$145,B$150,B$154,B$159,B$163,B$166,B$169,B$172,B$176,B$182,B$186,B$191,B$195,B$199,B$202,B$206,B$210,B$219,B$224,B$227,B$230,B$234,B$238,B$242,B$247,B$251,B$255,B$261,B$266,B$269,B$274,B$279,B$283,B$288)</f>
        <v>9.8440973219821263E-3</v>
      </c>
      <c r="F279" s="15"/>
      <c r="G279" s="13">
        <v>17741.749279311702</v>
      </c>
      <c r="H279" s="16">
        <f t="shared" si="8"/>
        <v>0.27253071089572506</v>
      </c>
    </row>
    <row r="280" spans="1:9" x14ac:dyDescent="0.25">
      <c r="A280" s="12">
        <v>4</v>
      </c>
      <c r="B280" s="13">
        <v>99800</v>
      </c>
      <c r="C280" s="14">
        <f>B280/B278</f>
        <v>0.47501189909566871</v>
      </c>
      <c r="D280" s="15"/>
      <c r="E280" s="15"/>
      <c r="F280" s="15"/>
      <c r="G280" s="13">
        <v>1139.40656713197</v>
      </c>
      <c r="H280" s="16">
        <f t="shared" si="8"/>
        <v>1.1416899470260219E-2</v>
      </c>
    </row>
    <row r="281" spans="1:9" x14ac:dyDescent="0.25">
      <c r="A281" s="12">
        <v>5</v>
      </c>
      <c r="B281" s="13">
        <v>45300</v>
      </c>
      <c r="C281" s="14">
        <f>B281/B278</f>
        <v>0.21561161351737268</v>
      </c>
      <c r="D281" s="15"/>
      <c r="E281" s="15"/>
      <c r="F281" s="15"/>
      <c r="G281" s="13">
        <v>803.99265684410011</v>
      </c>
      <c r="H281" s="16">
        <f t="shared" si="8"/>
        <v>1.7748182270289185E-2</v>
      </c>
    </row>
    <row r="282" spans="1:9" x14ac:dyDescent="0.25">
      <c r="A282" s="12" t="s">
        <v>93</v>
      </c>
      <c r="B282" s="13">
        <v>749900</v>
      </c>
      <c r="C282" s="14"/>
      <c r="D282" s="15">
        <f>B282/B$103</f>
        <v>3.7966928926557106E-2</v>
      </c>
      <c r="E282" s="15"/>
      <c r="F282" s="15">
        <f>SUM(B284:B285)/B282</f>
        <v>0.62141618882517669</v>
      </c>
      <c r="G282" s="13">
        <v>60444.732179569452</v>
      </c>
      <c r="H282" s="16">
        <f t="shared" si="8"/>
        <v>8.0603723402546276E-2</v>
      </c>
      <c r="I282" t="s">
        <v>46</v>
      </c>
    </row>
    <row r="283" spans="1:9" x14ac:dyDescent="0.25">
      <c r="A283" s="12">
        <v>1</v>
      </c>
      <c r="B283" s="13">
        <v>218000</v>
      </c>
      <c r="C283" s="14">
        <f>B283/B282</f>
        <v>0.29070542739031868</v>
      </c>
      <c r="D283" s="15"/>
      <c r="E283" s="15">
        <f>B283/SUM(B$109,B$114,B$118,B$122,B$126,B$131,B$135,B$140,B$145,B$150,B$154,B$159,B$163,B$166,B$169,B$172,B$176,B$182,B$186,B$191,B$195,B$199,B$202,B$206,B$210,B$219,B$224,B$227,B$230,B$234,B$238,B$242,B$247,B$251,B$255,B$261,B$266,B$269,B$274,B$279,B$283,B$288)</f>
        <v>3.2964872752566876E-2</v>
      </c>
      <c r="F283" s="15"/>
      <c r="G283" s="13">
        <v>52638.371674625902</v>
      </c>
      <c r="H283" s="16">
        <f t="shared" si="8"/>
        <v>0.24146042052580688</v>
      </c>
    </row>
    <row r="284" spans="1:9" x14ac:dyDescent="0.25">
      <c r="A284" s="12">
        <v>3</v>
      </c>
      <c r="B284" s="13">
        <v>18100</v>
      </c>
      <c r="C284" s="14">
        <f>B284/B282</f>
        <v>2.4136551540205362E-2</v>
      </c>
      <c r="D284" s="15"/>
      <c r="E284" s="15"/>
      <c r="F284" s="15"/>
      <c r="G284" s="13">
        <v>5829.2597610890007</v>
      </c>
      <c r="H284" s="16">
        <f t="shared" si="8"/>
        <v>0.3220585503364089</v>
      </c>
    </row>
    <row r="285" spans="1:9" x14ac:dyDescent="0.25">
      <c r="A285" s="12">
        <v>4</v>
      </c>
      <c r="B285" s="13">
        <v>447900</v>
      </c>
      <c r="C285" s="14">
        <f>B285/B282</f>
        <v>0.59727963728497135</v>
      </c>
      <c r="D285" s="15"/>
      <c r="E285" s="15"/>
      <c r="F285" s="15"/>
      <c r="G285" s="13">
        <v>1977.1007438545498</v>
      </c>
      <c r="H285" s="16">
        <f t="shared" si="8"/>
        <v>4.4141566060606156E-3</v>
      </c>
    </row>
    <row r="286" spans="1:9" x14ac:dyDescent="0.25">
      <c r="A286" s="12">
        <v>5</v>
      </c>
      <c r="B286" s="13">
        <v>65900</v>
      </c>
      <c r="C286" s="14">
        <f>B286/B282</f>
        <v>8.7878383784504605E-2</v>
      </c>
      <c r="D286" s="15"/>
      <c r="E286" s="15"/>
      <c r="F286" s="15"/>
      <c r="G286" s="17"/>
      <c r="H286" s="16">
        <f t="shared" si="8"/>
        <v>0</v>
      </c>
    </row>
    <row r="287" spans="1:9" x14ac:dyDescent="0.25">
      <c r="A287" s="12" t="s">
        <v>94</v>
      </c>
      <c r="B287" s="13">
        <v>389100</v>
      </c>
      <c r="C287" s="14"/>
      <c r="D287" s="15">
        <f>B287/B$103</f>
        <v>1.9699869376348007E-2</v>
      </c>
      <c r="E287" s="15"/>
      <c r="F287" s="15">
        <f>B289/B287</f>
        <v>0.41814443587766642</v>
      </c>
      <c r="G287" s="13">
        <v>27029.75600987942</v>
      </c>
      <c r="H287" s="16">
        <f t="shared" si="8"/>
        <v>6.9467376021278393E-2</v>
      </c>
      <c r="I287" t="s">
        <v>46</v>
      </c>
    </row>
    <row r="288" spans="1:9" x14ac:dyDescent="0.25">
      <c r="A288" s="12">
        <v>1</v>
      </c>
      <c r="B288" s="13">
        <v>160000</v>
      </c>
      <c r="C288" s="14">
        <f>B288/B287</f>
        <v>0.41120534566949368</v>
      </c>
      <c r="D288" s="15"/>
      <c r="E288" s="15">
        <f>B288/SUM(B$109,B$114,B$118,B$122,B$126,B$131,B$135,B$140,B$145,B$150,B$154,B$159,B$163,B$166,B$169,B$172,B$176,B$182,B$186,B$191,B$195,B$199,B$202,B$206,B$210,B$219,B$224,B$227,B$230,B$234,B$238,B$242,B$247,B$251,B$255,B$261,B$266,B$269,B$274,B$279,B$283,B$288)</f>
        <v>2.4194402020232569E-2</v>
      </c>
      <c r="F288" s="15"/>
      <c r="G288" s="13">
        <v>26796.4071567795</v>
      </c>
      <c r="H288" s="16">
        <f t="shared" si="8"/>
        <v>0.16747754472987186</v>
      </c>
    </row>
    <row r="289" spans="1:8" x14ac:dyDescent="0.25">
      <c r="A289" s="12">
        <v>4</v>
      </c>
      <c r="B289" s="13">
        <v>162700</v>
      </c>
      <c r="C289" s="14">
        <f>B289/B287</f>
        <v>0.41814443587766642</v>
      </c>
      <c r="D289" s="15"/>
      <c r="E289" s="15"/>
      <c r="F289" s="15"/>
      <c r="G289" s="13">
        <v>233.34885309992001</v>
      </c>
      <c r="H289" s="16">
        <f t="shared" si="8"/>
        <v>1.4342277387825446E-3</v>
      </c>
    </row>
    <row r="290" spans="1:8" x14ac:dyDescent="0.25">
      <c r="A290" s="2">
        <v>5</v>
      </c>
      <c r="B290" s="20">
        <v>66400</v>
      </c>
      <c r="C290" s="21">
        <f>B290/B287</f>
        <v>0.1706502184528399</v>
      </c>
      <c r="D290" s="22"/>
      <c r="E290" s="22"/>
      <c r="F290" s="22"/>
      <c r="G290" s="28"/>
      <c r="H290" s="23">
        <f t="shared" si="8"/>
        <v>0</v>
      </c>
    </row>
    <row r="291" spans="1:8" x14ac:dyDescent="0.25">
      <c r="A291" s="8" t="s">
        <v>95</v>
      </c>
      <c r="B291" s="9">
        <v>3689200</v>
      </c>
      <c r="C291" s="10"/>
      <c r="D291" s="11"/>
      <c r="E291" s="11"/>
      <c r="F291" s="11">
        <f>SUM(B294:B295,B302,B306,B310,B319:B320,B324,B329,B336,B339)/B291</f>
        <v>0.11520112761574325</v>
      </c>
      <c r="G291" s="9">
        <v>286885.47021043743</v>
      </c>
      <c r="H291" s="24">
        <f t="shared" si="8"/>
        <v>7.7763599211329679E-2</v>
      </c>
    </row>
    <row r="292" spans="1:8" x14ac:dyDescent="0.25">
      <c r="A292" s="12" t="s">
        <v>96</v>
      </c>
      <c r="B292" s="13">
        <v>502900</v>
      </c>
      <c r="C292" s="14"/>
      <c r="D292" s="15">
        <f>B292/B$291</f>
        <v>0.13631681665401713</v>
      </c>
      <c r="E292" s="15"/>
      <c r="F292" s="15">
        <f>SUM(B294:B295)/B292</f>
        <v>0.39033605090475243</v>
      </c>
      <c r="G292" s="13">
        <v>1517.0090831150001</v>
      </c>
      <c r="H292" s="16">
        <f t="shared" si="8"/>
        <v>3.0165223366772718E-3</v>
      </c>
    </row>
    <row r="293" spans="1:8" x14ac:dyDescent="0.25">
      <c r="A293" s="12">
        <v>1</v>
      </c>
      <c r="B293" s="13">
        <v>5700</v>
      </c>
      <c r="C293" s="14">
        <f>B293/B292</f>
        <v>1.1334261284549613E-2</v>
      </c>
      <c r="D293" s="15"/>
      <c r="E293" s="15">
        <f>B293/SUM(B$293,B$298,B$301,B$309,B$313,B$318,B$332,B$335,B$305,B$323)</f>
        <v>9.4668659691081215E-3</v>
      </c>
      <c r="F293" s="15"/>
      <c r="G293" s="13">
        <v>824.52203425300002</v>
      </c>
      <c r="H293" s="16">
        <f t="shared" si="8"/>
        <v>0.14465298846543859</v>
      </c>
    </row>
    <row r="294" spans="1:8" x14ac:dyDescent="0.25">
      <c r="A294" s="12">
        <v>3</v>
      </c>
      <c r="B294" s="13">
        <v>186700</v>
      </c>
      <c r="C294" s="14">
        <f>B294/B292</f>
        <v>0.37124676874130047</v>
      </c>
      <c r="D294" s="15"/>
      <c r="E294" s="15"/>
      <c r="F294" s="15"/>
      <c r="G294" s="13">
        <v>410.31123527099999</v>
      </c>
      <c r="H294" s="16">
        <f t="shared" si="8"/>
        <v>2.1977034561917515E-3</v>
      </c>
    </row>
    <row r="295" spans="1:8" x14ac:dyDescent="0.25">
      <c r="A295" s="12">
        <v>4</v>
      </c>
      <c r="B295" s="13">
        <v>9600</v>
      </c>
      <c r="C295" s="14">
        <f>B295/B292</f>
        <v>1.908928216345198E-2</v>
      </c>
      <c r="D295" s="15"/>
      <c r="E295" s="15"/>
      <c r="F295" s="15"/>
      <c r="G295" s="17"/>
      <c r="H295" s="16">
        <f t="shared" si="8"/>
        <v>0</v>
      </c>
    </row>
    <row r="296" spans="1:8" x14ac:dyDescent="0.25">
      <c r="A296" s="12">
        <v>5</v>
      </c>
      <c r="B296" s="13">
        <v>300800</v>
      </c>
      <c r="C296" s="14">
        <f>B296/B292</f>
        <v>0.59813084112149528</v>
      </c>
      <c r="D296" s="15"/>
      <c r="E296" s="15"/>
      <c r="F296" s="15"/>
      <c r="G296" s="13">
        <v>282.17581359100001</v>
      </c>
      <c r="H296" s="16">
        <f t="shared" si="8"/>
        <v>9.3808448667220747E-4</v>
      </c>
    </row>
    <row r="297" spans="1:8" x14ac:dyDescent="0.25">
      <c r="A297" s="12" t="s">
        <v>97</v>
      </c>
      <c r="B297" s="13">
        <v>29600</v>
      </c>
      <c r="C297" s="14"/>
      <c r="D297" s="15">
        <f>B297/B$291</f>
        <v>8.0234197115905889E-3</v>
      </c>
      <c r="E297" s="15"/>
      <c r="F297" s="15">
        <v>0</v>
      </c>
      <c r="G297" s="13">
        <v>3652.82500343118</v>
      </c>
      <c r="H297" s="16">
        <f t="shared" si="8"/>
        <v>0.12340625011591824</v>
      </c>
    </row>
    <row r="298" spans="1:8" x14ac:dyDescent="0.25">
      <c r="A298" s="12">
        <v>1</v>
      </c>
      <c r="B298" s="13">
        <v>3300</v>
      </c>
      <c r="C298" s="14">
        <f>B298/B297</f>
        <v>0.11148648648648649</v>
      </c>
      <c r="D298" s="15"/>
      <c r="E298" s="15">
        <f>B298/SUM(B$293,B$298,B$301,B$309,B$313,B$318,B$332,B$335,B$305,B$323)</f>
        <v>5.4808171400099652E-3</v>
      </c>
      <c r="F298" s="15"/>
      <c r="G298" s="13">
        <v>768.57143581436003</v>
      </c>
      <c r="H298" s="16">
        <f t="shared" si="8"/>
        <v>0.23290043509526062</v>
      </c>
    </row>
    <row r="299" spans="1:8" x14ac:dyDescent="0.25">
      <c r="A299" s="12">
        <v>5</v>
      </c>
      <c r="B299" s="13">
        <v>26300</v>
      </c>
      <c r="C299" s="14">
        <f>B299/B297</f>
        <v>0.88851351351351349</v>
      </c>
      <c r="D299" s="15"/>
      <c r="E299" s="15"/>
      <c r="F299" s="15"/>
      <c r="G299" s="13">
        <v>2884.25356761682</v>
      </c>
      <c r="H299" s="16">
        <f t="shared" si="8"/>
        <v>0.10966743603105779</v>
      </c>
    </row>
    <row r="300" spans="1:8" x14ac:dyDescent="0.25">
      <c r="A300" s="12" t="s">
        <v>98</v>
      </c>
      <c r="B300" s="13">
        <v>75000</v>
      </c>
      <c r="C300" s="14"/>
      <c r="D300" s="15">
        <f>B300/B$291</f>
        <v>2.0329610755719398E-2</v>
      </c>
      <c r="E300" s="15"/>
      <c r="F300" s="15">
        <f>B302/B300</f>
        <v>6.6666666666666671E-3</v>
      </c>
      <c r="G300" s="13">
        <v>7388.1378395521497</v>
      </c>
      <c r="H300" s="16">
        <f t="shared" si="8"/>
        <v>9.8508504527361998E-2</v>
      </c>
    </row>
    <row r="301" spans="1:8" x14ac:dyDescent="0.25">
      <c r="A301" s="12">
        <v>1</v>
      </c>
      <c r="B301" s="13">
        <v>5600</v>
      </c>
      <c r="C301" s="14">
        <f>B301/B300</f>
        <v>7.4666666666666673E-2</v>
      </c>
      <c r="D301" s="15"/>
      <c r="E301" s="15">
        <f>B301/SUM(B$293,B$298,B$301,B$309,B$313,B$318,B$332,B$335,B$305,B$323)</f>
        <v>9.3007806012290316E-3</v>
      </c>
      <c r="F301" s="15"/>
      <c r="G301" s="13">
        <v>2073.61504433955</v>
      </c>
      <c r="H301" s="16">
        <f t="shared" si="8"/>
        <v>0.37028840077491965</v>
      </c>
    </row>
    <row r="302" spans="1:8" x14ac:dyDescent="0.25">
      <c r="A302" s="12">
        <v>3</v>
      </c>
      <c r="B302" s="13">
        <v>500</v>
      </c>
      <c r="C302" s="14">
        <f>B302/B300</f>
        <v>6.6666666666666671E-3</v>
      </c>
      <c r="D302" s="15"/>
      <c r="E302" s="15"/>
      <c r="F302" s="15"/>
      <c r="G302" s="13">
        <v>153.39530294581999</v>
      </c>
      <c r="H302" s="16">
        <f t="shared" si="8"/>
        <v>0.30679060589163998</v>
      </c>
    </row>
    <row r="303" spans="1:8" x14ac:dyDescent="0.25">
      <c r="A303" s="12">
        <v>5</v>
      </c>
      <c r="B303" s="13">
        <v>68900</v>
      </c>
      <c r="C303" s="14"/>
      <c r="D303" s="15"/>
      <c r="E303" s="15"/>
      <c r="F303" s="15"/>
      <c r="G303" s="13">
        <v>5161.1274922667799</v>
      </c>
      <c r="H303" s="16">
        <f t="shared" si="8"/>
        <v>7.4907510773102759E-2</v>
      </c>
    </row>
    <row r="304" spans="1:8" x14ac:dyDescent="0.25">
      <c r="A304" s="18" t="s">
        <v>99</v>
      </c>
      <c r="B304" s="13">
        <v>69300</v>
      </c>
      <c r="C304" s="14"/>
      <c r="D304" s="15">
        <f>B304/B$291</f>
        <v>1.8784560338284722E-2</v>
      </c>
      <c r="E304" s="15"/>
      <c r="F304" s="15">
        <f>B306/B304</f>
        <v>2.886002886002886E-2</v>
      </c>
      <c r="G304" s="13">
        <v>5461.8777747654103</v>
      </c>
      <c r="H304" s="16">
        <f t="shared" si="8"/>
        <v>7.8814975104839979E-2</v>
      </c>
    </row>
    <row r="305" spans="1:9" x14ac:dyDescent="0.25">
      <c r="A305" s="12">
        <v>1</v>
      </c>
      <c r="B305" s="13">
        <v>1000</v>
      </c>
      <c r="C305" s="14">
        <f>B305/B304</f>
        <v>1.443001443001443E-2</v>
      </c>
      <c r="D305" s="15"/>
      <c r="E305" s="15">
        <f>B305/SUM(B$293,B$298,B$301,B$309,B$313,B$318,B$332,B$335,B$305,B$323)</f>
        <v>1.6608536787908986E-3</v>
      </c>
      <c r="F305" s="15"/>
      <c r="G305" s="13">
        <v>424.72904529927996</v>
      </c>
      <c r="H305" s="16">
        <f t="shared" si="8"/>
        <v>0.42472904529927996</v>
      </c>
    </row>
    <row r="306" spans="1:9" x14ac:dyDescent="0.25">
      <c r="A306" s="12">
        <v>3</v>
      </c>
      <c r="B306" s="13">
        <v>2000</v>
      </c>
      <c r="C306" s="14">
        <f>B306/B304</f>
        <v>2.886002886002886E-2</v>
      </c>
      <c r="D306" s="15"/>
      <c r="E306" s="15"/>
      <c r="F306" s="15"/>
      <c r="G306" s="13">
        <v>1492.7623133470001</v>
      </c>
      <c r="H306" s="16">
        <f t="shared" si="8"/>
        <v>0.74638115667350002</v>
      </c>
    </row>
    <row r="307" spans="1:9" x14ac:dyDescent="0.25">
      <c r="A307" s="12">
        <v>5</v>
      </c>
      <c r="B307" s="13">
        <v>66400</v>
      </c>
      <c r="C307" s="14">
        <f>B307/B304</f>
        <v>0.9581529581529582</v>
      </c>
      <c r="D307" s="15"/>
      <c r="E307" s="15"/>
      <c r="F307" s="15"/>
      <c r="G307" s="13">
        <v>3544.3864161191304</v>
      </c>
      <c r="H307" s="16">
        <f t="shared" si="8"/>
        <v>5.3379313495770034E-2</v>
      </c>
    </row>
    <row r="308" spans="1:9" x14ac:dyDescent="0.25">
      <c r="A308" s="12" t="s">
        <v>100</v>
      </c>
      <c r="B308" s="13">
        <v>1520600</v>
      </c>
      <c r="C308" s="14"/>
      <c r="D308" s="15">
        <f>B308/B$291</f>
        <v>0.41217608153529223</v>
      </c>
      <c r="E308" s="15"/>
      <c r="F308" s="15">
        <f>B310/B308</f>
        <v>7.0235433381559909E-2</v>
      </c>
      <c r="G308" s="13">
        <v>235906.77080160243</v>
      </c>
      <c r="H308" s="16">
        <f t="shared" si="8"/>
        <v>0.15514058319189952</v>
      </c>
      <c r="I308" t="s">
        <v>101</v>
      </c>
    </row>
    <row r="309" spans="1:9" x14ac:dyDescent="0.25">
      <c r="A309" s="12">
        <v>1</v>
      </c>
      <c r="B309" s="13">
        <v>525700</v>
      </c>
      <c r="C309" s="14">
        <f>B309/B308</f>
        <v>0.34571879521241616</v>
      </c>
      <c r="D309" s="15"/>
      <c r="E309" s="15">
        <f>B309/SUM(B$293,B$298,B$301,B$309,B$313,B$318,B$332,B$335,B$305,B$323)</f>
        <v>0.87311077894037536</v>
      </c>
      <c r="F309" s="15"/>
      <c r="G309" s="13">
        <v>99641.887093054684</v>
      </c>
      <c r="H309" s="16">
        <f t="shared" si="8"/>
        <v>0.18954134885496421</v>
      </c>
    </row>
    <row r="310" spans="1:9" x14ac:dyDescent="0.25">
      <c r="A310" s="12">
        <v>3</v>
      </c>
      <c r="B310" s="13">
        <v>106800</v>
      </c>
      <c r="C310" s="14">
        <f>B310/B308</f>
        <v>7.0235433381559909E-2</v>
      </c>
      <c r="D310" s="15"/>
      <c r="E310" s="15"/>
      <c r="F310" s="15"/>
      <c r="G310" s="13">
        <v>14917.646217495361</v>
      </c>
      <c r="H310" s="16">
        <f t="shared" si="8"/>
        <v>0.13967833536980676</v>
      </c>
    </row>
    <row r="311" spans="1:9" x14ac:dyDescent="0.25">
      <c r="A311" s="12">
        <v>5</v>
      </c>
      <c r="B311" s="13">
        <v>888100</v>
      </c>
      <c r="C311" s="14">
        <f>B311/B308</f>
        <v>0.58404577140602398</v>
      </c>
      <c r="D311" s="15"/>
      <c r="E311" s="15"/>
      <c r="F311" s="15"/>
      <c r="G311" s="13">
        <v>121347.23749105238</v>
      </c>
      <c r="H311" s="16">
        <f t="shared" si="8"/>
        <v>0.13663690743278051</v>
      </c>
    </row>
    <row r="312" spans="1:9" x14ac:dyDescent="0.25">
      <c r="A312" s="12" t="s">
        <v>102</v>
      </c>
      <c r="B312" s="13">
        <v>228400</v>
      </c>
      <c r="C312" s="14"/>
      <c r="D312" s="15">
        <f>B312/B$291</f>
        <v>6.1910441288084136E-2</v>
      </c>
      <c r="E312" s="15"/>
      <c r="F312" s="15">
        <f>B314/B312</f>
        <v>0.89973730297723298</v>
      </c>
      <c r="G312" s="13">
        <v>2545.3733521699996</v>
      </c>
      <c r="H312" s="16">
        <f t="shared" si="8"/>
        <v>1.114436669076182E-2</v>
      </c>
    </row>
    <row r="313" spans="1:9" x14ac:dyDescent="0.25">
      <c r="A313" s="12">
        <v>1</v>
      </c>
      <c r="B313" s="13">
        <v>23000</v>
      </c>
      <c r="C313" s="14">
        <f>B313/B312</f>
        <v>0.10070052539404553</v>
      </c>
      <c r="D313" s="15"/>
      <c r="E313" s="15">
        <f>B313/SUM(B$293,B$298,B$301,B$309,B$313,B$318,B$332,B$335,B$305,B$323)</f>
        <v>3.8199634612190669E-2</v>
      </c>
      <c r="F313" s="15"/>
      <c r="G313" s="13">
        <v>1148.96889756</v>
      </c>
      <c r="H313" s="16">
        <f t="shared" si="8"/>
        <v>4.9955169459130436E-2</v>
      </c>
    </row>
    <row r="314" spans="1:9" x14ac:dyDescent="0.25">
      <c r="A314" s="12">
        <v>5</v>
      </c>
      <c r="B314" s="13">
        <v>205500</v>
      </c>
      <c r="C314" s="14">
        <f>B314/B312</f>
        <v>0.89973730297723298</v>
      </c>
      <c r="D314" s="15"/>
      <c r="E314" s="15"/>
      <c r="F314" s="15"/>
      <c r="G314" s="13">
        <v>1396.4044546099999</v>
      </c>
      <c r="H314" s="16">
        <f t="shared" si="8"/>
        <v>6.7951554968856444E-3</v>
      </c>
    </row>
    <row r="315" spans="1:9" x14ac:dyDescent="0.25">
      <c r="A315" s="12" t="s">
        <v>103</v>
      </c>
      <c r="B315" s="13">
        <v>9800</v>
      </c>
      <c r="C315" s="14"/>
      <c r="D315" s="15">
        <f>B315/B$291</f>
        <v>2.6564024720806679E-3</v>
      </c>
      <c r="E315" s="15"/>
      <c r="F315" s="15">
        <v>0</v>
      </c>
      <c r="G315" s="17">
        <v>0</v>
      </c>
      <c r="H315" s="16">
        <f t="shared" si="8"/>
        <v>0</v>
      </c>
    </row>
    <row r="316" spans="1:9" x14ac:dyDescent="0.25">
      <c r="A316" s="12">
        <v>5</v>
      </c>
      <c r="B316" s="13">
        <v>9800</v>
      </c>
      <c r="C316" s="14">
        <f>B316/B315</f>
        <v>1</v>
      </c>
      <c r="D316" s="15"/>
      <c r="E316" s="15"/>
      <c r="F316" s="15"/>
      <c r="G316" s="17"/>
      <c r="H316" s="16">
        <f t="shared" si="8"/>
        <v>0</v>
      </c>
    </row>
    <row r="317" spans="1:9" x14ac:dyDescent="0.25">
      <c r="A317" s="12" t="s">
        <v>24</v>
      </c>
      <c r="B317" s="32">
        <v>500700</v>
      </c>
      <c r="C317" s="14"/>
      <c r="D317" s="15">
        <f>B317/B$291</f>
        <v>0.1357204814051827</v>
      </c>
      <c r="E317" s="15"/>
      <c r="F317" s="15">
        <f>SUM(B319:B320)/B317</f>
        <v>0.21669662472538445</v>
      </c>
      <c r="G317" s="13">
        <v>16561.639135361213</v>
      </c>
      <c r="H317" s="16">
        <f t="shared" si="8"/>
        <v>3.3076970512005616E-2</v>
      </c>
    </row>
    <row r="318" spans="1:9" x14ac:dyDescent="0.25">
      <c r="A318" s="12">
        <v>1</v>
      </c>
      <c r="B318" s="32">
        <v>2900</v>
      </c>
      <c r="C318" s="14">
        <f>B318/B317</f>
        <v>5.7918913521070505E-3</v>
      </c>
      <c r="D318" s="15"/>
      <c r="E318" s="15">
        <f>B318/SUM(B$293,B$298,B$301,B$309,B$313,B$318,B$332,B$335,B$305,B$323)</f>
        <v>4.8164756684936057E-3</v>
      </c>
      <c r="F318" s="15"/>
      <c r="G318" s="17"/>
      <c r="H318" s="16">
        <f t="shared" si="8"/>
        <v>0</v>
      </c>
    </row>
    <row r="319" spans="1:9" x14ac:dyDescent="0.25">
      <c r="A319" s="12">
        <v>3</v>
      </c>
      <c r="B319" s="32">
        <v>25200</v>
      </c>
      <c r="C319" s="14">
        <f>B319/B317</f>
        <v>5.0329538645895747E-2</v>
      </c>
      <c r="D319" s="15"/>
      <c r="E319" s="15"/>
      <c r="F319" s="15"/>
      <c r="G319" s="13">
        <v>19.8208296066</v>
      </c>
      <c r="H319" s="16">
        <f t="shared" si="8"/>
        <v>7.8654085740476195E-4</v>
      </c>
    </row>
    <row r="320" spans="1:9" x14ac:dyDescent="0.25">
      <c r="A320" s="12">
        <v>4</v>
      </c>
      <c r="B320" s="32">
        <v>83300</v>
      </c>
      <c r="C320" s="14">
        <f>B320/B317</f>
        <v>0.16636708607948872</v>
      </c>
      <c r="D320" s="15"/>
      <c r="E320" s="15"/>
      <c r="F320" s="15"/>
      <c r="G320" s="13">
        <v>5193.1301835858994</v>
      </c>
      <c r="H320" s="16">
        <f t="shared" si="8"/>
        <v>6.2342499202711878E-2</v>
      </c>
    </row>
    <row r="321" spans="1:8" x14ac:dyDescent="0.25">
      <c r="A321" s="12">
        <v>5</v>
      </c>
      <c r="B321" s="32">
        <v>389200</v>
      </c>
      <c r="C321" s="14">
        <f>B321/B317</f>
        <v>0.77731176353105647</v>
      </c>
      <c r="D321" s="15"/>
      <c r="E321" s="15"/>
      <c r="F321" s="15"/>
      <c r="G321" s="13">
        <v>11348.688122168711</v>
      </c>
      <c r="H321" s="16">
        <f t="shared" si="8"/>
        <v>2.9159013674636976E-2</v>
      </c>
    </row>
    <row r="322" spans="1:8" x14ac:dyDescent="0.25">
      <c r="A322" s="12" t="s">
        <v>40</v>
      </c>
      <c r="B322" s="13">
        <v>96200</v>
      </c>
      <c r="C322" s="14"/>
      <c r="D322" s="15">
        <f>B322/B$291</f>
        <v>2.6076114062669412E-2</v>
      </c>
      <c r="E322" s="15"/>
      <c r="F322" s="15">
        <v>1</v>
      </c>
      <c r="G322" s="13">
        <v>8658.7883644220092</v>
      </c>
      <c r="H322" s="16">
        <f t="shared" si="8"/>
        <v>9.0008195056361845E-2</v>
      </c>
    </row>
    <row r="323" spans="1:8" x14ac:dyDescent="0.25">
      <c r="A323" s="12">
        <v>1</v>
      </c>
      <c r="B323" s="13">
        <v>6800</v>
      </c>
      <c r="C323" s="14">
        <f>B323/B322</f>
        <v>7.068607068607069E-2</v>
      </c>
      <c r="D323" s="15"/>
      <c r="E323" s="15">
        <f>B323/SUM(B$293,B$298,B$301,B$309,B$313,B$318,B$332,B$335,B$305,B$323)</f>
        <v>1.129380501577811E-2</v>
      </c>
      <c r="F323" s="15"/>
      <c r="G323" s="13">
        <v>1536.3917225016103</v>
      </c>
      <c r="H323" s="16">
        <f t="shared" si="8"/>
        <v>0.22593995919141327</v>
      </c>
    </row>
    <row r="324" spans="1:8" x14ac:dyDescent="0.25">
      <c r="A324" s="12">
        <v>3</v>
      </c>
      <c r="B324" s="13">
        <v>1000</v>
      </c>
      <c r="C324" s="14">
        <f>B324/B322</f>
        <v>1.0395010395010396E-2</v>
      </c>
      <c r="D324" s="15"/>
      <c r="E324" s="15"/>
      <c r="F324" s="15"/>
      <c r="G324" s="19"/>
      <c r="H324" s="16">
        <f t="shared" si="8"/>
        <v>0</v>
      </c>
    </row>
    <row r="325" spans="1:8" x14ac:dyDescent="0.25">
      <c r="A325" s="12">
        <v>5</v>
      </c>
      <c r="B325" s="13">
        <v>88500</v>
      </c>
      <c r="C325" s="14">
        <f>B325/B322</f>
        <v>0.91995841995841998</v>
      </c>
      <c r="D325" s="15"/>
      <c r="E325" s="15"/>
      <c r="F325" s="15"/>
      <c r="G325" s="13">
        <v>7122.3966419203989</v>
      </c>
      <c r="H325" s="16">
        <f t="shared" si="8"/>
        <v>8.0479058100795461E-2</v>
      </c>
    </row>
    <row r="326" spans="1:8" x14ac:dyDescent="0.25">
      <c r="A326" s="12" t="s">
        <v>104</v>
      </c>
      <c r="B326" s="13">
        <v>130900</v>
      </c>
      <c r="C326" s="14"/>
      <c r="D326" s="15">
        <f>B326/B$291</f>
        <v>3.5481947305648923E-2</v>
      </c>
      <c r="E326" s="15"/>
      <c r="F326" s="15">
        <v>0</v>
      </c>
      <c r="G326" s="17"/>
      <c r="H326" s="16">
        <f t="shared" si="8"/>
        <v>0</v>
      </c>
    </row>
    <row r="327" spans="1:8" x14ac:dyDescent="0.25">
      <c r="A327" s="12">
        <v>5</v>
      </c>
      <c r="B327" s="13">
        <v>130900</v>
      </c>
      <c r="C327" s="14">
        <f>B327/B326</f>
        <v>1</v>
      </c>
      <c r="D327" s="15"/>
      <c r="E327" s="15"/>
      <c r="F327" s="15"/>
      <c r="G327" s="17"/>
      <c r="H327" s="16">
        <f t="shared" si="8"/>
        <v>0</v>
      </c>
    </row>
    <row r="328" spans="1:8" x14ac:dyDescent="0.25">
      <c r="A328" s="12" t="s">
        <v>105</v>
      </c>
      <c r="B328" s="13">
        <v>29300</v>
      </c>
      <c r="C328" s="14"/>
      <c r="D328" s="15">
        <f>B328/B$291</f>
        <v>7.9421012685677115E-3</v>
      </c>
      <c r="E328" s="15"/>
      <c r="F328" s="15">
        <v>0</v>
      </c>
      <c r="G328" s="13">
        <v>1896.2462912274</v>
      </c>
      <c r="H328" s="16">
        <f t="shared" si="8"/>
        <v>6.4718303454860071E-2</v>
      </c>
    </row>
    <row r="329" spans="1:8" x14ac:dyDescent="0.25">
      <c r="A329" s="12">
        <v>3</v>
      </c>
      <c r="B329" s="13">
        <v>900</v>
      </c>
      <c r="C329" s="14">
        <f>B329/B328</f>
        <v>3.0716723549488054E-2</v>
      </c>
      <c r="D329" s="15"/>
      <c r="E329" s="15"/>
      <c r="F329" s="15"/>
      <c r="G329" s="17"/>
      <c r="H329" s="16">
        <f t="shared" si="8"/>
        <v>0</v>
      </c>
    </row>
    <row r="330" spans="1:8" x14ac:dyDescent="0.25">
      <c r="A330" s="12">
        <v>5</v>
      </c>
      <c r="B330" s="13">
        <v>28500</v>
      </c>
      <c r="C330" s="14">
        <f>B330/B328</f>
        <v>0.97269624573378843</v>
      </c>
      <c r="D330" s="15"/>
      <c r="E330" s="15"/>
      <c r="F330" s="15"/>
      <c r="G330" s="13">
        <v>1896.2462912274</v>
      </c>
      <c r="H330" s="16">
        <f t="shared" si="8"/>
        <v>6.6534957586926319E-2</v>
      </c>
    </row>
    <row r="331" spans="1:8" x14ac:dyDescent="0.25">
      <c r="A331" s="12" t="s">
        <v>106</v>
      </c>
      <c r="B331" s="13">
        <v>449700</v>
      </c>
      <c r="C331" s="14"/>
      <c r="D331" s="15">
        <f>B331/B$291</f>
        <v>0.1218963460912935</v>
      </c>
      <c r="E331" s="15"/>
      <c r="F331" s="15">
        <v>0</v>
      </c>
      <c r="G331" s="17"/>
      <c r="H331" s="16">
        <f t="shared" si="8"/>
        <v>0</v>
      </c>
    </row>
    <row r="332" spans="1:8" x14ac:dyDescent="0.25">
      <c r="A332" s="12">
        <v>1</v>
      </c>
      <c r="B332" s="13">
        <v>9000</v>
      </c>
      <c r="C332" s="14">
        <f>B332/B331</f>
        <v>2.0013342228152101E-2</v>
      </c>
      <c r="D332" s="15"/>
      <c r="E332" s="15">
        <f>B332/SUM(B$293,B$298,B$301,B$309,B$313,B$318,B$332,B$335,B$305,B$323)</f>
        <v>1.4947683109118086E-2</v>
      </c>
      <c r="F332" s="15"/>
      <c r="G332" s="17"/>
      <c r="H332" s="16">
        <f t="shared" si="8"/>
        <v>0</v>
      </c>
    </row>
    <row r="333" spans="1:8" x14ac:dyDescent="0.25">
      <c r="A333" s="12">
        <v>5</v>
      </c>
      <c r="B333" s="13">
        <v>440800</v>
      </c>
      <c r="C333" s="14">
        <f>B333/B331</f>
        <v>0.98020902824104961</v>
      </c>
      <c r="D333" s="15"/>
      <c r="E333" s="15"/>
      <c r="F333" s="15"/>
      <c r="G333" s="17"/>
      <c r="H333" s="16">
        <f t="shared" si="8"/>
        <v>0</v>
      </c>
    </row>
    <row r="334" spans="1:8" x14ac:dyDescent="0.25">
      <c r="A334" s="12" t="s">
        <v>107</v>
      </c>
      <c r="B334" s="13">
        <v>43400</v>
      </c>
      <c r="C334" s="14"/>
      <c r="D334" s="15">
        <f>B334/B$291</f>
        <v>1.1764068090642957E-2</v>
      </c>
      <c r="E334" s="15"/>
      <c r="F334" s="15">
        <f>B336/B334</f>
        <v>0.15207373271889402</v>
      </c>
      <c r="G334" s="13">
        <v>2998.3842754457</v>
      </c>
      <c r="H334" s="16">
        <f t="shared" si="8"/>
        <v>6.9087195286767281E-2</v>
      </c>
    </row>
    <row r="335" spans="1:8" x14ac:dyDescent="0.25">
      <c r="A335" s="12">
        <v>1</v>
      </c>
      <c r="B335" s="13">
        <v>19100</v>
      </c>
      <c r="C335" s="14">
        <f>B335/B334</f>
        <v>0.44009216589861749</v>
      </c>
      <c r="D335" s="15"/>
      <c r="E335" s="15">
        <f>B335/SUM(B$293,B$298,B$301,B$309,B$313,B$318,B$332,B$335,B$305,B$323)</f>
        <v>3.1722305264906159E-2</v>
      </c>
      <c r="F335" s="15"/>
      <c r="G335" s="13">
        <v>2140.9628603492001</v>
      </c>
      <c r="H335" s="16">
        <f t="shared" si="8"/>
        <v>0.11209229635336126</v>
      </c>
    </row>
    <row r="336" spans="1:8" x14ac:dyDescent="0.25">
      <c r="A336" s="12">
        <v>3</v>
      </c>
      <c r="B336" s="13">
        <v>6600</v>
      </c>
      <c r="C336" s="14">
        <f>B336/B334</f>
        <v>0.15207373271889402</v>
      </c>
      <c r="D336" s="15"/>
      <c r="E336" s="15"/>
      <c r="F336" s="15"/>
      <c r="G336" s="13">
        <v>857.42141509650003</v>
      </c>
      <c r="H336" s="16">
        <f t="shared" si="8"/>
        <v>0.12991233562068183</v>
      </c>
    </row>
    <row r="337" spans="1:8" x14ac:dyDescent="0.25">
      <c r="A337" s="12">
        <v>5</v>
      </c>
      <c r="B337" s="13">
        <v>17700</v>
      </c>
      <c r="C337" s="14">
        <f>B337/B334</f>
        <v>0.40783410138248849</v>
      </c>
      <c r="D337" s="15"/>
      <c r="E337" s="15"/>
      <c r="F337" s="15"/>
      <c r="G337" s="19">
        <v>0</v>
      </c>
      <c r="H337" s="16">
        <f t="shared" ref="H337:H351" si="9">G337/B337</f>
        <v>0</v>
      </c>
    </row>
    <row r="338" spans="1:8" x14ac:dyDescent="0.25">
      <c r="A338" s="18" t="s">
        <v>108</v>
      </c>
      <c r="B338" s="13">
        <v>3300</v>
      </c>
      <c r="C338" s="14"/>
      <c r="D338" s="15">
        <f>B338/B$291</f>
        <v>8.9450287325165342E-4</v>
      </c>
      <c r="E338" s="15"/>
      <c r="F338" s="15">
        <f>B339/B338</f>
        <v>0.72727272727272729</v>
      </c>
      <c r="G338" s="13">
        <v>298.41828934500001</v>
      </c>
      <c r="H338" s="16">
        <f t="shared" si="9"/>
        <v>9.0429784649999997E-2</v>
      </c>
    </row>
    <row r="339" spans="1:8" x14ac:dyDescent="0.25">
      <c r="A339" s="12">
        <v>3</v>
      </c>
      <c r="B339" s="13">
        <v>2400</v>
      </c>
      <c r="C339" s="14">
        <f>B339/B338</f>
        <v>0.72727272727272729</v>
      </c>
      <c r="D339" s="15"/>
      <c r="E339" s="15"/>
      <c r="F339" s="15"/>
      <c r="G339" s="13">
        <v>298.41828934500001</v>
      </c>
      <c r="H339" s="16">
        <f t="shared" si="9"/>
        <v>0.12434095389375001</v>
      </c>
    </row>
    <row r="340" spans="1:8" x14ac:dyDescent="0.25">
      <c r="A340" s="2">
        <v>5</v>
      </c>
      <c r="B340" s="20">
        <v>900</v>
      </c>
      <c r="C340" s="21">
        <f>B340/B338</f>
        <v>0.27272727272727271</v>
      </c>
      <c r="D340" s="22"/>
      <c r="E340" s="22"/>
      <c r="F340" s="22"/>
      <c r="G340" s="33">
        <v>0</v>
      </c>
      <c r="H340" s="23">
        <f t="shared" si="9"/>
        <v>0</v>
      </c>
    </row>
    <row r="341" spans="1:8" x14ac:dyDescent="0.25">
      <c r="A341" s="12" t="s">
        <v>109</v>
      </c>
      <c r="B341" s="13">
        <v>34859500</v>
      </c>
      <c r="C341" s="14"/>
      <c r="D341" s="15"/>
      <c r="E341" s="15"/>
      <c r="F341" s="15"/>
      <c r="G341" s="30"/>
    </row>
  </sheetData>
  <autoFilter ref="I1:I34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STable5.Country Stats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Jacobson</dc:creator>
  <cp:lastModifiedBy>Andrew Jacobson</cp:lastModifiedBy>
  <dcterms:created xsi:type="dcterms:W3CDTF">2016-03-21T20:28:05Z</dcterms:created>
  <dcterms:modified xsi:type="dcterms:W3CDTF">2016-03-21T20:28:15Z</dcterms:modified>
</cp:coreProperties>
</file>