
<file path=[Content_Types].xml><?xml version="1.0" encoding="utf-8"?>
<Types xmlns="http://schemas.openxmlformats.org/package/2006/content-types">
  <Default Extension="png" ContentType="image/png"/>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Old Data\Dave Saville\My Documents\FileNew13Nov_14on\a_CORE\SteveWratten\TompkinsPaperOct2013\FilesApril2016\"/>
    </mc:Choice>
  </mc:AlternateContent>
  <bookViews>
    <workbookView xWindow="0" yWindow="0" windowWidth="15360" windowHeight="7920" activeTab="1"/>
  </bookViews>
  <sheets>
    <sheet name="Table 1" sheetId="10" r:id="rId1"/>
    <sheet name="Cover data, Table 2" sheetId="1" r:id="rId2"/>
    <sheet name="Survival data, Table 2" sheetId="2" r:id="rId3"/>
    <sheet name="Diversity Aug 08, Table 3" sheetId="3" r:id="rId4"/>
    <sheet name="Diversity Jan 09, Table 3" sheetId="4" r:id="rId5"/>
    <sheet name="Diversity Mar 09, Table 3" sheetId="5" r:id="rId6"/>
    <sheet name="Spiders, Table 4" sheetId="6" r:id="rId7"/>
    <sheet name="SMoist &amp; microbe Dec08, Table 5" sheetId="9" r:id="rId8"/>
    <sheet name="Soil moisture Sep09, Table 5" sheetId="8" r:id="rId9"/>
    <sheet name="Soilmoist Nov 09, Table 5" sheetId="7" r:id="rId10"/>
    <sheet name="Table 6" sheetId="13" r:id="rId11"/>
    <sheet name="Table 7" sheetId="14" r:id="rId12"/>
    <sheet name="Table 8" sheetId="15" r:id="rId13"/>
    <sheet name="Weeds, Figure 1" sheetId="16" r:id="rId14"/>
    <sheet name="Leafrollers, Figure 2" sheetId="17" r:id="rId15"/>
  </sheets>
  <externalReferences>
    <externalReference r:id="rId16"/>
    <externalReference r:id="rId17"/>
    <externalReference r:id="rId18"/>
  </externalReferenc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17" i="16" l="1"/>
  <c r="L17" i="16"/>
  <c r="K17" i="16"/>
  <c r="J17" i="16"/>
  <c r="I17" i="16"/>
  <c r="H17" i="16"/>
  <c r="G17" i="16"/>
  <c r="F17" i="16"/>
  <c r="E17" i="16"/>
  <c r="D17" i="16"/>
  <c r="C17" i="16"/>
  <c r="B17" i="16"/>
  <c r="M14" i="16"/>
  <c r="L14" i="16"/>
  <c r="K14" i="16"/>
  <c r="J14" i="16"/>
  <c r="I14" i="16"/>
  <c r="H14" i="16"/>
  <c r="G14" i="16"/>
  <c r="F14" i="16"/>
  <c r="E14" i="16"/>
  <c r="D14" i="16"/>
  <c r="C14" i="16"/>
  <c r="B14" i="16"/>
  <c r="M13" i="16"/>
  <c r="L13" i="16"/>
  <c r="K13" i="16"/>
  <c r="J13" i="16"/>
  <c r="I13" i="16"/>
  <c r="H13" i="16"/>
  <c r="G13" i="16"/>
  <c r="F13" i="16"/>
  <c r="E13" i="16"/>
  <c r="D13" i="16"/>
  <c r="C13" i="16"/>
  <c r="B13" i="16"/>
  <c r="M12" i="16"/>
  <c r="M15" i="16" s="1"/>
  <c r="M16" i="16" s="1"/>
  <c r="L12" i="16"/>
  <c r="L15" i="16" s="1"/>
  <c r="L16" i="16" s="1"/>
  <c r="K12" i="16"/>
  <c r="K15" i="16" s="1"/>
  <c r="K16" i="16" s="1"/>
  <c r="J12" i="16"/>
  <c r="J15" i="16" s="1"/>
  <c r="J16" i="16" s="1"/>
  <c r="I12" i="16"/>
  <c r="I15" i="16" s="1"/>
  <c r="I16" i="16" s="1"/>
  <c r="H12" i="16"/>
  <c r="H15" i="16" s="1"/>
  <c r="H16" i="16" s="1"/>
  <c r="G12" i="16"/>
  <c r="G15" i="16" s="1"/>
  <c r="G16" i="16" s="1"/>
  <c r="F12" i="16"/>
  <c r="F15" i="16" s="1"/>
  <c r="F16" i="16" s="1"/>
  <c r="E12" i="16"/>
  <c r="E15" i="16" s="1"/>
  <c r="E16" i="16" s="1"/>
  <c r="D12" i="16"/>
  <c r="D15" i="16" s="1"/>
  <c r="D16" i="16" s="1"/>
  <c r="C12" i="16"/>
  <c r="C15" i="16" s="1"/>
  <c r="C16" i="16" s="1"/>
  <c r="B12" i="16"/>
  <c r="B15" i="16" s="1"/>
  <c r="B16" i="16" s="1"/>
  <c r="J5" i="8" l="1"/>
  <c r="I5" i="8"/>
  <c r="G86" i="8"/>
  <c r="F86" i="8"/>
  <c r="H85" i="8"/>
  <c r="F85" i="8"/>
  <c r="G84" i="8"/>
  <c r="F84" i="8"/>
  <c r="G83" i="8"/>
  <c r="F83" i="8"/>
  <c r="G82" i="8"/>
  <c r="F82" i="8"/>
  <c r="G81" i="8"/>
  <c r="F81" i="8"/>
  <c r="G80" i="8"/>
  <c r="F80" i="8"/>
  <c r="G79" i="8"/>
  <c r="F79" i="8"/>
  <c r="G78" i="8"/>
  <c r="F78" i="8"/>
  <c r="G77" i="8"/>
  <c r="F77" i="8"/>
  <c r="G74" i="8"/>
  <c r="F74" i="8"/>
  <c r="G73" i="8"/>
  <c r="F73" i="8"/>
  <c r="H72" i="8"/>
  <c r="F72" i="8"/>
  <c r="G71" i="8"/>
  <c r="F71" i="8"/>
  <c r="G70" i="8"/>
  <c r="F70" i="8"/>
  <c r="G69" i="8"/>
  <c r="F69" i="8"/>
  <c r="G68" i="8"/>
  <c r="F68" i="8"/>
  <c r="G67" i="8"/>
  <c r="F67" i="8"/>
  <c r="G66" i="8"/>
  <c r="F66" i="8"/>
  <c r="G65" i="8"/>
  <c r="F65" i="8"/>
  <c r="G64" i="8"/>
  <c r="F64" i="8"/>
  <c r="G63" i="8"/>
  <c r="F63" i="8"/>
  <c r="G62" i="8"/>
  <c r="F62" i="8"/>
  <c r="G61" i="8"/>
  <c r="F61" i="8"/>
  <c r="G60" i="8"/>
  <c r="F60" i="8"/>
  <c r="G59" i="8"/>
  <c r="F59" i="8"/>
  <c r="G58" i="8"/>
  <c r="F58" i="8"/>
  <c r="G57" i="8"/>
  <c r="F57" i="8"/>
  <c r="G56" i="8"/>
  <c r="F56" i="8"/>
  <c r="G55" i="8"/>
  <c r="F55" i="8"/>
  <c r="G48" i="8"/>
  <c r="H48" i="8" s="1"/>
  <c r="I48" i="8" s="1"/>
  <c r="F48" i="8"/>
  <c r="G47" i="8"/>
  <c r="H47" i="8" s="1"/>
  <c r="I47" i="8" s="1"/>
  <c r="F47" i="8"/>
  <c r="G46" i="8"/>
  <c r="H46" i="8" s="1"/>
  <c r="I46" i="8" s="1"/>
  <c r="F46" i="8"/>
  <c r="G45" i="8"/>
  <c r="H45" i="8" s="1"/>
  <c r="I45" i="8" s="1"/>
  <c r="F45" i="8"/>
  <c r="G44" i="8"/>
  <c r="H44" i="8" s="1"/>
  <c r="I44" i="8" s="1"/>
  <c r="F44" i="8"/>
  <c r="G43" i="8"/>
  <c r="H43" i="8" s="1"/>
  <c r="I43" i="8" s="1"/>
  <c r="F43" i="8"/>
  <c r="G42" i="8"/>
  <c r="F42" i="8"/>
  <c r="H42" i="8" s="1"/>
  <c r="I42" i="8" s="1"/>
  <c r="I41" i="8"/>
  <c r="G41" i="8"/>
  <c r="F41" i="8"/>
  <c r="H41" i="8" s="1"/>
  <c r="G38" i="8"/>
  <c r="F38" i="8"/>
  <c r="H38" i="8" s="1"/>
  <c r="I38" i="8" s="1"/>
  <c r="G37" i="8"/>
  <c r="H37" i="8" s="1"/>
  <c r="F37" i="8"/>
  <c r="H36" i="8"/>
  <c r="G36" i="8"/>
  <c r="F36" i="8"/>
  <c r="G35" i="8"/>
  <c r="F35" i="8"/>
  <c r="H35" i="8" s="1"/>
  <c r="J35" i="8" s="1"/>
  <c r="G34" i="8"/>
  <c r="F34" i="8"/>
  <c r="H34" i="8" s="1"/>
  <c r="I34" i="8" s="1"/>
  <c r="H33" i="8"/>
  <c r="G33" i="8"/>
  <c r="F33" i="8"/>
  <c r="I32" i="8"/>
  <c r="G32" i="8"/>
  <c r="F32" i="8"/>
  <c r="H32" i="8" s="1"/>
  <c r="J32" i="8" s="1"/>
  <c r="G31" i="8"/>
  <c r="F31" i="8"/>
  <c r="H31" i="8" s="1"/>
  <c r="I31" i="8" s="1"/>
  <c r="G30" i="8"/>
  <c r="H30" i="8" s="1"/>
  <c r="F30" i="8"/>
  <c r="H29" i="8"/>
  <c r="G29" i="8"/>
  <c r="F29" i="8"/>
  <c r="G28" i="8"/>
  <c r="F28" i="8"/>
  <c r="H28" i="8" s="1"/>
  <c r="I28" i="8" s="1"/>
  <c r="G27" i="8"/>
  <c r="H27" i="8" s="1"/>
  <c r="F27" i="8"/>
  <c r="I26" i="8"/>
  <c r="G26" i="8"/>
  <c r="F26" i="8"/>
  <c r="H26" i="8" s="1"/>
  <c r="J26" i="8" s="1"/>
  <c r="G25" i="8"/>
  <c r="F25" i="8"/>
  <c r="H25" i="8" s="1"/>
  <c r="I25" i="8" s="1"/>
  <c r="G24" i="8"/>
  <c r="H24" i="8" s="1"/>
  <c r="F24" i="8"/>
  <c r="I23" i="8"/>
  <c r="H23" i="8"/>
  <c r="J23" i="8" s="1"/>
  <c r="G23" i="8"/>
  <c r="F23" i="8"/>
  <c r="J22" i="8"/>
  <c r="G22" i="8"/>
  <c r="F22" i="8"/>
  <c r="H22" i="8" s="1"/>
  <c r="I22" i="8" s="1"/>
  <c r="G21" i="8"/>
  <c r="H21" i="8" s="1"/>
  <c r="F21" i="8"/>
  <c r="I20" i="8"/>
  <c r="H20" i="8"/>
  <c r="J20" i="8" s="1"/>
  <c r="G20" i="8"/>
  <c r="F20" i="8"/>
  <c r="J19" i="8"/>
  <c r="G19" i="8"/>
  <c r="F19" i="8"/>
  <c r="H19" i="8" s="1"/>
  <c r="I19" i="8" s="1"/>
  <c r="J18" i="8"/>
  <c r="G18" i="8"/>
  <c r="F18" i="8"/>
  <c r="H18" i="8" s="1"/>
  <c r="I18" i="8" s="1"/>
  <c r="G17" i="8"/>
  <c r="H17" i="8" s="1"/>
  <c r="F17" i="8"/>
  <c r="J16" i="8"/>
  <c r="I16" i="8"/>
  <c r="G16" i="8"/>
  <c r="F16" i="8"/>
  <c r="H16" i="8" s="1"/>
  <c r="G15" i="8"/>
  <c r="F15" i="8"/>
  <c r="H15" i="8" s="1"/>
  <c r="I15" i="8" s="1"/>
  <c r="G14" i="8"/>
  <c r="H14" i="8" s="1"/>
  <c r="F14" i="8"/>
  <c r="I13" i="8"/>
  <c r="H13" i="8"/>
  <c r="J13" i="8" s="1"/>
  <c r="G13" i="8"/>
  <c r="F13" i="8"/>
  <c r="J12" i="8"/>
  <c r="G12" i="8"/>
  <c r="F12" i="8"/>
  <c r="H12" i="8" s="1"/>
  <c r="I12" i="8" s="1"/>
  <c r="G11" i="8"/>
  <c r="H11" i="8" s="1"/>
  <c r="F11" i="8"/>
  <c r="I10" i="8"/>
  <c r="H10" i="8"/>
  <c r="J10" i="8" s="1"/>
  <c r="G10" i="8"/>
  <c r="F10" i="8"/>
  <c r="J9" i="8"/>
  <c r="G9" i="8"/>
  <c r="F9" i="8"/>
  <c r="H9" i="8" s="1"/>
  <c r="I9" i="8" s="1"/>
  <c r="J8" i="8"/>
  <c r="G8" i="8"/>
  <c r="F8" i="8"/>
  <c r="H8" i="8" s="1"/>
  <c r="I8" i="8" s="1"/>
  <c r="G7" i="8"/>
  <c r="H7" i="8" s="1"/>
  <c r="F7" i="8"/>
  <c r="J6" i="8"/>
  <c r="I6" i="8"/>
  <c r="G6" i="8"/>
  <c r="F6" i="8"/>
  <c r="H6" i="8" s="1"/>
  <c r="G5" i="8"/>
  <c r="F5" i="8"/>
  <c r="H5" i="8" s="1"/>
  <c r="K6" i="8" s="1"/>
  <c r="AI44" i="9"/>
  <c r="AH44" i="9"/>
  <c r="AJ44" i="9" s="1"/>
  <c r="AH43" i="9"/>
  <c r="AJ43" i="9" s="1"/>
  <c r="C43" i="9"/>
  <c r="AH40" i="9"/>
  <c r="AJ40" i="9" s="1"/>
  <c r="C40" i="9"/>
  <c r="D40" i="9" s="1"/>
  <c r="E40" i="9" s="1"/>
  <c r="H40" i="9" s="1"/>
  <c r="I40" i="9" s="1"/>
  <c r="AH39" i="9"/>
  <c r="AJ39" i="9" s="1"/>
  <c r="C39" i="9"/>
  <c r="AH38" i="9"/>
  <c r="AJ38" i="9" s="1"/>
  <c r="C38" i="9"/>
  <c r="AH37" i="9"/>
  <c r="AJ37" i="9" s="1"/>
  <c r="C37" i="9"/>
  <c r="AH36" i="9"/>
  <c r="AJ36" i="9" s="1"/>
  <c r="C36" i="9"/>
  <c r="D36" i="9" s="1"/>
  <c r="E36" i="9" s="1"/>
  <c r="H36" i="9" s="1"/>
  <c r="I36" i="9" s="1"/>
  <c r="AH35" i="9"/>
  <c r="AJ35" i="9" s="1"/>
  <c r="C35" i="9"/>
  <c r="AH34" i="9"/>
  <c r="AJ34" i="9" s="1"/>
  <c r="C34" i="9"/>
  <c r="AH33" i="9"/>
  <c r="AJ33" i="9" s="1"/>
  <c r="C33" i="9"/>
  <c r="AH32" i="9"/>
  <c r="AJ32" i="9" s="1"/>
  <c r="C32" i="9"/>
  <c r="AH31" i="9"/>
  <c r="AI31" i="9" s="1"/>
  <c r="C31" i="9"/>
  <c r="D31" i="9" s="1"/>
  <c r="E31" i="9" s="1"/>
  <c r="H31" i="9" s="1"/>
  <c r="I31" i="9" s="1"/>
  <c r="C30" i="9"/>
  <c r="C29" i="9"/>
  <c r="D29" i="9" s="1"/>
  <c r="E29" i="9" s="1"/>
  <c r="H29" i="9" s="1"/>
  <c r="I29" i="9" s="1"/>
  <c r="AH28" i="9"/>
  <c r="AI28" i="9" s="1"/>
  <c r="C28" i="9"/>
  <c r="AH27" i="9"/>
  <c r="AJ27" i="9" s="1"/>
  <c r="C27" i="9"/>
  <c r="D27" i="9" s="1"/>
  <c r="E27" i="9" s="1"/>
  <c r="H27" i="9" s="1"/>
  <c r="I27" i="9" s="1"/>
  <c r="AH26" i="9"/>
  <c r="AI26" i="9" s="1"/>
  <c r="C26" i="9"/>
  <c r="AH25" i="9"/>
  <c r="AJ25" i="9" s="1"/>
  <c r="C25" i="9"/>
  <c r="D25" i="9" s="1"/>
  <c r="E25" i="9" s="1"/>
  <c r="H25" i="9" s="1"/>
  <c r="I25" i="9" s="1"/>
  <c r="AH24" i="9"/>
  <c r="AI24" i="9" s="1"/>
  <c r="C24" i="9"/>
  <c r="D24" i="9" s="1"/>
  <c r="E24" i="9" s="1"/>
  <c r="H24" i="9" s="1"/>
  <c r="I24" i="9" s="1"/>
  <c r="AH23" i="9"/>
  <c r="AI23" i="9" s="1"/>
  <c r="C23" i="9"/>
  <c r="D23" i="9" s="1"/>
  <c r="E23" i="9" s="1"/>
  <c r="H23" i="9" s="1"/>
  <c r="I23" i="9" s="1"/>
  <c r="AH22" i="9"/>
  <c r="AI22" i="9" s="1"/>
  <c r="C22" i="9"/>
  <c r="D22" i="9" s="1"/>
  <c r="E22" i="9" s="1"/>
  <c r="H22" i="9" s="1"/>
  <c r="I22" i="9" s="1"/>
  <c r="AH21" i="9"/>
  <c r="AI21" i="9" s="1"/>
  <c r="C21" i="9"/>
  <c r="D21" i="9" s="1"/>
  <c r="E21" i="9" s="1"/>
  <c r="H21" i="9" s="1"/>
  <c r="I21" i="9" s="1"/>
  <c r="AH20" i="9"/>
  <c r="AI20" i="9" s="1"/>
  <c r="C20" i="9"/>
  <c r="D20" i="9" s="1"/>
  <c r="E20" i="9" s="1"/>
  <c r="H20" i="9" s="1"/>
  <c r="I20" i="9" s="1"/>
  <c r="AH19" i="9"/>
  <c r="AI19" i="9" s="1"/>
  <c r="C19" i="9"/>
  <c r="D19" i="9" s="1"/>
  <c r="E19" i="9" s="1"/>
  <c r="H19" i="9" s="1"/>
  <c r="I19" i="9" s="1"/>
  <c r="AH18" i="9"/>
  <c r="AI18" i="9" s="1"/>
  <c r="C18" i="9"/>
  <c r="D18" i="9" s="1"/>
  <c r="E18" i="9" s="1"/>
  <c r="H18" i="9" s="1"/>
  <c r="I18" i="9" s="1"/>
  <c r="AH17" i="9"/>
  <c r="AI17" i="9" s="1"/>
  <c r="C17" i="9"/>
  <c r="D17" i="9" s="1"/>
  <c r="E17" i="9" s="1"/>
  <c r="H17" i="9" s="1"/>
  <c r="I17" i="9" s="1"/>
  <c r="AH16" i="9"/>
  <c r="AI16" i="9" s="1"/>
  <c r="C16" i="9"/>
  <c r="D16" i="9" s="1"/>
  <c r="E16" i="9" s="1"/>
  <c r="H16" i="9" s="1"/>
  <c r="I16" i="9" s="1"/>
  <c r="AH15" i="9"/>
  <c r="AI15" i="9" s="1"/>
  <c r="C15" i="9"/>
  <c r="D15" i="9" s="1"/>
  <c r="E15" i="9" s="1"/>
  <c r="H15" i="9" s="1"/>
  <c r="I15" i="9" s="1"/>
  <c r="AH14" i="9"/>
  <c r="AI14" i="9" s="1"/>
  <c r="C14" i="9"/>
  <c r="D14" i="9" s="1"/>
  <c r="E14" i="9" s="1"/>
  <c r="H14" i="9" s="1"/>
  <c r="I14" i="9" s="1"/>
  <c r="AH13" i="9"/>
  <c r="AI13" i="9" s="1"/>
  <c r="C13" i="9"/>
  <c r="D13" i="9" s="1"/>
  <c r="E13" i="9" s="1"/>
  <c r="H13" i="9" s="1"/>
  <c r="I13" i="9" s="1"/>
  <c r="AH12" i="9"/>
  <c r="AI12" i="9" s="1"/>
  <c r="C12" i="9"/>
  <c r="D12" i="9" s="1"/>
  <c r="E12" i="9" s="1"/>
  <c r="H12" i="9" s="1"/>
  <c r="I12" i="9" s="1"/>
  <c r="AH11" i="9"/>
  <c r="AI11" i="9" s="1"/>
  <c r="C11" i="9"/>
  <c r="D11" i="9" s="1"/>
  <c r="E11" i="9" s="1"/>
  <c r="H11" i="9" s="1"/>
  <c r="I11" i="9" s="1"/>
  <c r="AH10" i="9"/>
  <c r="AI10" i="9" s="1"/>
  <c r="C10" i="9"/>
  <c r="D10" i="9" s="1"/>
  <c r="E10" i="9" s="1"/>
  <c r="H10" i="9" s="1"/>
  <c r="I10" i="9" s="1"/>
  <c r="AH9" i="9"/>
  <c r="AI9" i="9" s="1"/>
  <c r="C9" i="9"/>
  <c r="D9" i="9" s="1"/>
  <c r="E9" i="9" s="1"/>
  <c r="H9" i="9" s="1"/>
  <c r="I9" i="9" s="1"/>
  <c r="AH8" i="9"/>
  <c r="AI8" i="9" s="1"/>
  <c r="C8" i="9"/>
  <c r="D8" i="9" s="1"/>
  <c r="E8" i="9" s="1"/>
  <c r="H8" i="9" s="1"/>
  <c r="I8" i="9" s="1"/>
  <c r="AH7" i="9"/>
  <c r="AI7" i="9" s="1"/>
  <c r="C7" i="9"/>
  <c r="D7" i="9" s="1"/>
  <c r="E7" i="9" s="1"/>
  <c r="H7" i="9" s="1"/>
  <c r="I7" i="9" s="1"/>
  <c r="AH6" i="9"/>
  <c r="AI6" i="9" s="1"/>
  <c r="C6" i="9"/>
  <c r="D6" i="9" s="1"/>
  <c r="E6" i="9" s="1"/>
  <c r="H6" i="9" s="1"/>
  <c r="I6" i="9" s="1"/>
  <c r="AH5" i="9"/>
  <c r="AI5" i="9" s="1"/>
  <c r="C5" i="9"/>
  <c r="D5" i="9" s="1"/>
  <c r="E5" i="9" s="1"/>
  <c r="H5" i="9" s="1"/>
  <c r="I5" i="9" s="1"/>
  <c r="AH4" i="9"/>
  <c r="AI4" i="9" s="1"/>
  <c r="C4" i="9"/>
  <c r="D4" i="9" s="1"/>
  <c r="E4" i="9" s="1"/>
  <c r="H4" i="9" s="1"/>
  <c r="I4" i="9" s="1"/>
  <c r="B3" i="9"/>
  <c r="G48" i="7"/>
  <c r="F48" i="7"/>
  <c r="G47" i="7"/>
  <c r="F47" i="7"/>
  <c r="H47" i="7" s="1"/>
  <c r="G46" i="7"/>
  <c r="F46" i="7"/>
  <c r="G45" i="7"/>
  <c r="F45" i="7"/>
  <c r="H45" i="7" s="1"/>
  <c r="I45" i="7" s="1"/>
  <c r="G44" i="7"/>
  <c r="F44" i="7"/>
  <c r="G43" i="7"/>
  <c r="F43" i="7"/>
  <c r="H43" i="7" s="1"/>
  <c r="L43" i="7" s="1"/>
  <c r="G42" i="7"/>
  <c r="F42" i="7"/>
  <c r="G41" i="7"/>
  <c r="F41" i="7"/>
  <c r="G40" i="7"/>
  <c r="F40" i="7"/>
  <c r="G39" i="7"/>
  <c r="F39" i="7"/>
  <c r="G38" i="7"/>
  <c r="H38" i="7" s="1"/>
  <c r="I38" i="7" s="1"/>
  <c r="F38" i="7"/>
  <c r="G37" i="7"/>
  <c r="F37" i="7"/>
  <c r="H37" i="7" s="1"/>
  <c r="G36" i="7"/>
  <c r="F36" i="7"/>
  <c r="G35" i="7"/>
  <c r="F35" i="7"/>
  <c r="G34" i="7"/>
  <c r="H34" i="7" s="1"/>
  <c r="F34" i="7"/>
  <c r="G33" i="7"/>
  <c r="F33" i="7"/>
  <c r="G32" i="7"/>
  <c r="F32" i="7"/>
  <c r="G31" i="7"/>
  <c r="F31" i="7"/>
  <c r="G30" i="7"/>
  <c r="H30" i="7" s="1"/>
  <c r="L30" i="7" s="1"/>
  <c r="F30" i="7"/>
  <c r="G29" i="7"/>
  <c r="F29" i="7"/>
  <c r="H28" i="7"/>
  <c r="I28" i="7" s="1"/>
  <c r="G28" i="7"/>
  <c r="F28" i="7"/>
  <c r="G27" i="7"/>
  <c r="F27" i="7"/>
  <c r="G26" i="7"/>
  <c r="F26" i="7"/>
  <c r="G25" i="7"/>
  <c r="F25" i="7"/>
  <c r="G24" i="7"/>
  <c r="F24" i="7"/>
  <c r="H24" i="7" s="1"/>
  <c r="G23" i="7"/>
  <c r="F23" i="7"/>
  <c r="G22" i="7"/>
  <c r="F22" i="7"/>
  <c r="G21" i="7"/>
  <c r="F21" i="7"/>
  <c r="H21" i="7" s="1"/>
  <c r="G20" i="7"/>
  <c r="F20" i="7"/>
  <c r="H20" i="7" s="1"/>
  <c r="L20" i="7" s="1"/>
  <c r="G19" i="7"/>
  <c r="F19" i="7"/>
  <c r="G18" i="7"/>
  <c r="F18" i="7"/>
  <c r="H18" i="7" s="1"/>
  <c r="I18" i="7" s="1"/>
  <c r="G17" i="7"/>
  <c r="F17" i="7"/>
  <c r="H17" i="7" s="1"/>
  <c r="L17" i="7" s="1"/>
  <c r="G16" i="7"/>
  <c r="F16" i="7"/>
  <c r="G15" i="7"/>
  <c r="F15" i="7"/>
  <c r="G14" i="7"/>
  <c r="F14" i="7"/>
  <c r="G13" i="7"/>
  <c r="F13" i="7"/>
  <c r="H13" i="7" s="1"/>
  <c r="I13" i="7" s="1"/>
  <c r="G12" i="7"/>
  <c r="F12" i="7"/>
  <c r="H12" i="7" s="1"/>
  <c r="G11" i="7"/>
  <c r="H11" i="7" s="1"/>
  <c r="L11" i="7" s="1"/>
  <c r="F11" i="7"/>
  <c r="G10" i="7"/>
  <c r="F10" i="7"/>
  <c r="G9" i="7"/>
  <c r="F9" i="7"/>
  <c r="G8" i="7"/>
  <c r="F8" i="7"/>
  <c r="H8" i="7" s="1"/>
  <c r="G7" i="7"/>
  <c r="F7" i="7"/>
  <c r="C163" i="6"/>
  <c r="Z123" i="6"/>
  <c r="Q123" i="6"/>
  <c r="Z122" i="6"/>
  <c r="Q122" i="6"/>
  <c r="Z121" i="6"/>
  <c r="Q121" i="6"/>
  <c r="Z120" i="6"/>
  <c r="Q120" i="6"/>
  <c r="Z119" i="6"/>
  <c r="Q119" i="6"/>
  <c r="Z118" i="6"/>
  <c r="Q118" i="6"/>
  <c r="Z117" i="6"/>
  <c r="Q117" i="6"/>
  <c r="Z116" i="6"/>
  <c r="Q116" i="6"/>
  <c r="Z115" i="6"/>
  <c r="Q115" i="6"/>
  <c r="Z114" i="6"/>
  <c r="Q114" i="6"/>
  <c r="Z113" i="6"/>
  <c r="Q113" i="6"/>
  <c r="Z112" i="6"/>
  <c r="Q112" i="6"/>
  <c r="H112" i="6"/>
  <c r="Z111" i="6"/>
  <c r="Q111" i="6"/>
  <c r="H111" i="6"/>
  <c r="Z110" i="6"/>
  <c r="Q110" i="6"/>
  <c r="H110" i="6"/>
  <c r="Z109" i="6"/>
  <c r="Q109" i="6"/>
  <c r="H109" i="6"/>
  <c r="Z108" i="6"/>
  <c r="Q108" i="6"/>
  <c r="H108" i="6"/>
  <c r="Z107" i="6"/>
  <c r="Q107" i="6"/>
  <c r="H107" i="6"/>
  <c r="Z106" i="6"/>
  <c r="Q106" i="6"/>
  <c r="H106" i="6"/>
  <c r="Z105" i="6"/>
  <c r="Q105" i="6"/>
  <c r="H105" i="6"/>
  <c r="Z104" i="6"/>
  <c r="Q104" i="6"/>
  <c r="H104" i="6"/>
  <c r="Z103" i="6"/>
  <c r="Q103" i="6"/>
  <c r="H103" i="6"/>
  <c r="Z102" i="6"/>
  <c r="Q102" i="6"/>
  <c r="H102" i="6"/>
  <c r="Z101" i="6"/>
  <c r="Q101" i="6"/>
  <c r="H101" i="6"/>
  <c r="Z100" i="6"/>
  <c r="Q100" i="6"/>
  <c r="H100" i="6"/>
  <c r="Z99" i="6"/>
  <c r="Q99" i="6"/>
  <c r="H99" i="6"/>
  <c r="Z98" i="6"/>
  <c r="Q98" i="6"/>
  <c r="H98" i="6"/>
  <c r="Z97" i="6"/>
  <c r="Q97" i="6"/>
  <c r="H97" i="6"/>
  <c r="Z96" i="6"/>
  <c r="Q96" i="6"/>
  <c r="H96" i="6"/>
  <c r="Z95" i="6"/>
  <c r="Q95" i="6"/>
  <c r="H95" i="6"/>
  <c r="Z94" i="6"/>
  <c r="Q94" i="6"/>
  <c r="H94" i="6"/>
  <c r="Z93" i="6"/>
  <c r="H93" i="6"/>
  <c r="Z92" i="6"/>
  <c r="Z91" i="6"/>
  <c r="Z90" i="6"/>
  <c r="Z89" i="6"/>
  <c r="Z88" i="6"/>
  <c r="Z87" i="6"/>
  <c r="Z86" i="6"/>
  <c r="Z85" i="6"/>
  <c r="Z84" i="6"/>
  <c r="Q83" i="6"/>
  <c r="Q82" i="6"/>
  <c r="H82" i="6"/>
  <c r="Q81" i="6"/>
  <c r="H81" i="6"/>
  <c r="Q80" i="6"/>
  <c r="H80" i="6"/>
  <c r="Q79" i="6"/>
  <c r="H79" i="6"/>
  <c r="Q78" i="6"/>
  <c r="H78" i="6"/>
  <c r="Q77" i="6"/>
  <c r="H77" i="6"/>
  <c r="Q76" i="6"/>
  <c r="H76" i="6"/>
  <c r="Q75" i="6"/>
  <c r="H75" i="6"/>
  <c r="Q74" i="6"/>
  <c r="H74" i="6"/>
  <c r="Z73" i="6"/>
  <c r="Q73" i="6"/>
  <c r="H73" i="6"/>
  <c r="Z72" i="6"/>
  <c r="Q72" i="6"/>
  <c r="H72" i="6"/>
  <c r="Z71" i="6"/>
  <c r="Q71" i="6"/>
  <c r="H71" i="6"/>
  <c r="Z70" i="6"/>
  <c r="Q70" i="6"/>
  <c r="H70" i="6"/>
  <c r="Z69" i="6"/>
  <c r="Q69" i="6"/>
  <c r="H69" i="6"/>
  <c r="Z68" i="6"/>
  <c r="Q68" i="6"/>
  <c r="H68" i="6"/>
  <c r="Z67" i="6"/>
  <c r="Q67" i="6"/>
  <c r="H67" i="6"/>
  <c r="Z66" i="6"/>
  <c r="Q66" i="6"/>
  <c r="H66" i="6"/>
  <c r="Z65" i="6"/>
  <c r="Q65" i="6"/>
  <c r="H65" i="6"/>
  <c r="Z64" i="6"/>
  <c r="Q64" i="6"/>
  <c r="H64" i="6"/>
  <c r="Z63" i="6"/>
  <c r="Q63" i="6"/>
  <c r="H63" i="6"/>
  <c r="Z62" i="6"/>
  <c r="Q62" i="6"/>
  <c r="H62" i="6"/>
  <c r="Z61" i="6"/>
  <c r="Q61" i="6"/>
  <c r="H61" i="6"/>
  <c r="Z60" i="6"/>
  <c r="Q60" i="6"/>
  <c r="H60" i="6"/>
  <c r="Z59" i="6"/>
  <c r="Q59" i="6"/>
  <c r="H59" i="6"/>
  <c r="Z58" i="6"/>
  <c r="Q58" i="6"/>
  <c r="H58" i="6"/>
  <c r="Z57" i="6"/>
  <c r="Q57" i="6"/>
  <c r="H57" i="6"/>
  <c r="Z56" i="6"/>
  <c r="Q56" i="6"/>
  <c r="H56" i="6"/>
  <c r="Z55" i="6"/>
  <c r="Q55" i="6"/>
  <c r="H55" i="6"/>
  <c r="Z54" i="6"/>
  <c r="Q54" i="6"/>
  <c r="H54" i="6"/>
  <c r="Z53" i="6"/>
  <c r="Q53" i="6"/>
  <c r="H53" i="6"/>
  <c r="Z52" i="6"/>
  <c r="Q52" i="6"/>
  <c r="H52" i="6"/>
  <c r="Z51" i="6"/>
  <c r="Q51" i="6"/>
  <c r="H51" i="6"/>
  <c r="Z50" i="6"/>
  <c r="Q50" i="6"/>
  <c r="H50" i="6"/>
  <c r="Z49" i="6"/>
  <c r="Q49" i="6"/>
  <c r="H49" i="6"/>
  <c r="Z48" i="6"/>
  <c r="Q48" i="6"/>
  <c r="H48" i="6"/>
  <c r="Z47" i="6"/>
  <c r="Q47" i="6"/>
  <c r="H47" i="6"/>
  <c r="Z46" i="6"/>
  <c r="Q46" i="6"/>
  <c r="H46" i="6"/>
  <c r="Z45" i="6"/>
  <c r="Q45" i="6"/>
  <c r="H45" i="6"/>
  <c r="Z44" i="6"/>
  <c r="Q44" i="6"/>
  <c r="H44" i="6"/>
  <c r="Z43" i="6"/>
  <c r="Q43" i="6"/>
  <c r="H43" i="6"/>
  <c r="Z42" i="6"/>
  <c r="Q42" i="6"/>
  <c r="H42" i="6"/>
  <c r="Z41" i="6"/>
  <c r="Q41" i="6"/>
  <c r="H41" i="6"/>
  <c r="Z40" i="6"/>
  <c r="Q40" i="6"/>
  <c r="H40" i="6"/>
  <c r="Z39" i="6"/>
  <c r="Q39" i="6"/>
  <c r="H39" i="6"/>
  <c r="Z38" i="6"/>
  <c r="Q38" i="6"/>
  <c r="H38" i="6"/>
  <c r="Z37" i="6"/>
  <c r="Q37" i="6"/>
  <c r="H37" i="6"/>
  <c r="Z36" i="6"/>
  <c r="Q36" i="6"/>
  <c r="H36" i="6"/>
  <c r="Z35" i="6"/>
  <c r="Q35" i="6"/>
  <c r="H35" i="6"/>
  <c r="Z34" i="6"/>
  <c r="Q34" i="6"/>
  <c r="H34" i="6"/>
  <c r="Z33" i="6"/>
  <c r="Q33" i="6"/>
  <c r="H33" i="6"/>
  <c r="Z32" i="6"/>
  <c r="Q32" i="6"/>
  <c r="H32" i="6"/>
  <c r="Z31" i="6"/>
  <c r="Q31" i="6"/>
  <c r="H31" i="6"/>
  <c r="Z30" i="6"/>
  <c r="Q30" i="6"/>
  <c r="H30" i="6"/>
  <c r="Z29" i="6"/>
  <c r="Q29" i="6"/>
  <c r="H29" i="6"/>
  <c r="Z28" i="6"/>
  <c r="Q28" i="6"/>
  <c r="H28" i="6"/>
  <c r="Z27" i="6"/>
  <c r="Q27" i="6"/>
  <c r="H27" i="6"/>
  <c r="Z26" i="6"/>
  <c r="Q26" i="6"/>
  <c r="H26" i="6"/>
  <c r="Z25" i="6"/>
  <c r="Q25" i="6"/>
  <c r="H25" i="6"/>
  <c r="Z24" i="6"/>
  <c r="Q24" i="6"/>
  <c r="H24" i="6"/>
  <c r="H23" i="6"/>
  <c r="Z13" i="6"/>
  <c r="Q13" i="6"/>
  <c r="Z12" i="6"/>
  <c r="Q12" i="6"/>
  <c r="Z11" i="6"/>
  <c r="Q11" i="6"/>
  <c r="Z10" i="6"/>
  <c r="Q10" i="6"/>
  <c r="Z9" i="6"/>
  <c r="Q9" i="6"/>
  <c r="Z8" i="6"/>
  <c r="Q8" i="6"/>
  <c r="Z7" i="6"/>
  <c r="Q7" i="6"/>
  <c r="Z6" i="6"/>
  <c r="Q6" i="6"/>
  <c r="Z5" i="6"/>
  <c r="Q5" i="6"/>
  <c r="Z4" i="6"/>
  <c r="Q4" i="6"/>
  <c r="O71" i="3"/>
  <c r="O70" i="3"/>
  <c r="K16" i="8" l="1"/>
  <c r="J14" i="8"/>
  <c r="I14" i="8"/>
  <c r="J17" i="8"/>
  <c r="I17" i="8"/>
  <c r="K21" i="8" s="1"/>
  <c r="J21" i="8"/>
  <c r="I21" i="8"/>
  <c r="J24" i="8"/>
  <c r="I24" i="8"/>
  <c r="K26" i="8" s="1"/>
  <c r="J7" i="8"/>
  <c r="I7" i="8"/>
  <c r="J11" i="8"/>
  <c r="I11" i="8"/>
  <c r="J33" i="8"/>
  <c r="I33" i="8"/>
  <c r="J29" i="8"/>
  <c r="I29" i="8"/>
  <c r="K33" i="8" s="1"/>
  <c r="J36" i="8"/>
  <c r="I36" i="8"/>
  <c r="J15" i="8"/>
  <c r="J25" i="8"/>
  <c r="J28" i="8"/>
  <c r="J31" i="8"/>
  <c r="I35" i="8"/>
  <c r="K38" i="8" s="1"/>
  <c r="J38" i="8"/>
  <c r="J27" i="8"/>
  <c r="I27" i="8"/>
  <c r="K28" i="8" s="1"/>
  <c r="J30" i="8"/>
  <c r="I30" i="8"/>
  <c r="J34" i="8"/>
  <c r="J37" i="8"/>
  <c r="I37" i="8"/>
  <c r="D39" i="9"/>
  <c r="E39" i="9" s="1"/>
  <c r="H39" i="9" s="1"/>
  <c r="I39" i="9" s="1"/>
  <c r="D30" i="9"/>
  <c r="E30" i="9" s="1"/>
  <c r="H30" i="9" s="1"/>
  <c r="I30" i="9" s="1"/>
  <c r="AI33" i="9"/>
  <c r="AI37" i="9"/>
  <c r="AJ5" i="9"/>
  <c r="AJ7" i="9"/>
  <c r="AJ9" i="9"/>
  <c r="AJ11" i="9"/>
  <c r="AJ13" i="9"/>
  <c r="AJ15" i="9"/>
  <c r="AJ17" i="9"/>
  <c r="AJ19" i="9"/>
  <c r="AJ21" i="9"/>
  <c r="AJ23" i="9"/>
  <c r="D26" i="9"/>
  <c r="E26" i="9" s="1"/>
  <c r="H26" i="9" s="1"/>
  <c r="I26" i="9" s="1"/>
  <c r="D28" i="9"/>
  <c r="E28" i="9" s="1"/>
  <c r="H28" i="9" s="1"/>
  <c r="I28" i="9" s="1"/>
  <c r="D33" i="9"/>
  <c r="E33" i="9" s="1"/>
  <c r="H33" i="9" s="1"/>
  <c r="I33" i="9" s="1"/>
  <c r="AI34" i="9"/>
  <c r="D37" i="9"/>
  <c r="E37" i="9" s="1"/>
  <c r="H37" i="9" s="1"/>
  <c r="I37" i="9" s="1"/>
  <c r="AI38" i="9"/>
  <c r="AI25" i="9"/>
  <c r="AI27" i="9"/>
  <c r="AJ31" i="9"/>
  <c r="D34" i="9"/>
  <c r="E34" i="9" s="1"/>
  <c r="H34" i="9" s="1"/>
  <c r="I34" i="9" s="1"/>
  <c r="AI35" i="9"/>
  <c r="D38" i="9"/>
  <c r="E38" i="9" s="1"/>
  <c r="H38" i="9" s="1"/>
  <c r="I38" i="9" s="1"/>
  <c r="AI39" i="9"/>
  <c r="AI43" i="9"/>
  <c r="AJ4" i="9"/>
  <c r="AJ6" i="9"/>
  <c r="AJ8" i="9"/>
  <c r="AJ10" i="9"/>
  <c r="AJ12" i="9"/>
  <c r="AJ14" i="9"/>
  <c r="AJ16" i="9"/>
  <c r="AJ18" i="9"/>
  <c r="AJ20" i="9"/>
  <c r="AJ22" i="9"/>
  <c r="AJ24" i="9"/>
  <c r="AJ26" i="9"/>
  <c r="AJ28" i="9"/>
  <c r="D32" i="9"/>
  <c r="E32" i="9" s="1"/>
  <c r="H32" i="9" s="1"/>
  <c r="I32" i="9" s="1"/>
  <c r="AI32" i="9"/>
  <c r="D35" i="9"/>
  <c r="E35" i="9" s="1"/>
  <c r="H35" i="9" s="1"/>
  <c r="I35" i="9" s="1"/>
  <c r="AI36" i="9"/>
  <c r="AI40" i="9"/>
  <c r="H27" i="7"/>
  <c r="L27" i="7" s="1"/>
  <c r="H41" i="7"/>
  <c r="L41" i="7" s="1"/>
  <c r="H32" i="7"/>
  <c r="I32" i="7" s="1"/>
  <c r="H36" i="7"/>
  <c r="L36" i="7" s="1"/>
  <c r="H40" i="7"/>
  <c r="L40" i="7" s="1"/>
  <c r="L45" i="7"/>
  <c r="L8" i="7"/>
  <c r="I8" i="7"/>
  <c r="L32" i="7"/>
  <c r="H10" i="7"/>
  <c r="H16" i="7"/>
  <c r="L16" i="7" s="1"/>
  <c r="H19" i="7"/>
  <c r="L19" i="7" s="1"/>
  <c r="H31" i="7"/>
  <c r="L31" i="7" s="1"/>
  <c r="H33" i="7"/>
  <c r="L33" i="7" s="1"/>
  <c r="H35" i="7"/>
  <c r="H44" i="7"/>
  <c r="I44" i="7" s="1"/>
  <c r="H46" i="7"/>
  <c r="L46" i="7" s="1"/>
  <c r="H7" i="7"/>
  <c r="H23" i="7"/>
  <c r="H26" i="7"/>
  <c r="L26" i="7" s="1"/>
  <c r="H29" i="7"/>
  <c r="L29" i="7" s="1"/>
  <c r="H39" i="7"/>
  <c r="H42" i="7"/>
  <c r="H48" i="7"/>
  <c r="I48" i="7" s="1"/>
  <c r="L12" i="7"/>
  <c r="I12" i="7"/>
  <c r="I16" i="7"/>
  <c r="I19" i="7"/>
  <c r="L21" i="7"/>
  <c r="I21" i="7"/>
  <c r="L37" i="7"/>
  <c r="I37" i="7"/>
  <c r="L47" i="7"/>
  <c r="I47" i="7"/>
  <c r="H9" i="7"/>
  <c r="L13" i="7"/>
  <c r="H14" i="7"/>
  <c r="I17" i="7"/>
  <c r="L18" i="7"/>
  <c r="I20" i="7"/>
  <c r="H22" i="7"/>
  <c r="L28" i="7"/>
  <c r="I30" i="7"/>
  <c r="I36" i="7"/>
  <c r="I43" i="7"/>
  <c r="I46" i="7"/>
  <c r="L24" i="7"/>
  <c r="I24" i="7"/>
  <c r="I11" i="7"/>
  <c r="H15" i="7"/>
  <c r="H25" i="7"/>
  <c r="I31" i="7"/>
  <c r="L34" i="7"/>
  <c r="I34" i="7"/>
  <c r="L38" i="7"/>
  <c r="I41" i="7"/>
  <c r="O42" i="5"/>
  <c r="O43" i="5" s="1"/>
  <c r="O50" i="4"/>
  <c r="K11" i="8" l="1"/>
  <c r="I40" i="7"/>
  <c r="J48" i="7"/>
  <c r="L48" i="7"/>
  <c r="I27" i="7"/>
  <c r="I29" i="7"/>
  <c r="J33" i="7" s="1"/>
  <c r="L44" i="7"/>
  <c r="L39" i="7"/>
  <c r="I39" i="7"/>
  <c r="I7" i="7"/>
  <c r="J8" i="7" s="1"/>
  <c r="L7" i="7"/>
  <c r="L10" i="7"/>
  <c r="I10" i="7"/>
  <c r="I33" i="7"/>
  <c r="I26" i="7"/>
  <c r="I42" i="7"/>
  <c r="L42" i="7"/>
  <c r="L23" i="7"/>
  <c r="I23" i="7"/>
  <c r="I35" i="7"/>
  <c r="L35" i="7"/>
  <c r="I15" i="7"/>
  <c r="L15" i="7"/>
  <c r="I22" i="7"/>
  <c r="L22" i="7"/>
  <c r="I14" i="7"/>
  <c r="L14" i="7"/>
  <c r="J38" i="7"/>
  <c r="I25" i="7"/>
  <c r="L25" i="7"/>
  <c r="I9" i="7"/>
  <c r="L9" i="7"/>
  <c r="Q144" i="2"/>
  <c r="F144" i="2"/>
  <c r="Q134" i="2"/>
  <c r="F134" i="2"/>
  <c r="Q124" i="2"/>
  <c r="F124" i="2"/>
  <c r="Q114" i="2"/>
  <c r="F114" i="2"/>
  <c r="Q104" i="2"/>
  <c r="F104" i="2"/>
  <c r="Q94" i="2"/>
  <c r="F94" i="2"/>
  <c r="Q84" i="2"/>
  <c r="F84" i="2"/>
  <c r="Q74" i="2"/>
  <c r="F74" i="2"/>
  <c r="Q64" i="2"/>
  <c r="F64" i="2"/>
  <c r="Q54" i="2"/>
  <c r="F54" i="2"/>
  <c r="Q44" i="2"/>
  <c r="F44" i="2"/>
  <c r="Q34" i="2"/>
  <c r="F34" i="2"/>
  <c r="Q24" i="2"/>
  <c r="F24" i="2"/>
  <c r="D287" i="1"/>
  <c r="D286" i="1"/>
  <c r="D285" i="1"/>
  <c r="D284" i="1"/>
  <c r="D283" i="1"/>
  <c r="D282" i="1"/>
  <c r="D281" i="1"/>
  <c r="D280" i="1"/>
  <c r="D279" i="1"/>
  <c r="D278" i="1"/>
  <c r="D277" i="1"/>
  <c r="D276" i="1"/>
  <c r="D275" i="1"/>
  <c r="D274" i="1"/>
  <c r="D273" i="1"/>
  <c r="D272" i="1"/>
  <c r="D271" i="1"/>
  <c r="D270" i="1"/>
  <c r="D269" i="1"/>
  <c r="D268" i="1"/>
  <c r="D267" i="1"/>
  <c r="D266" i="1"/>
  <c r="D265" i="1"/>
  <c r="D264" i="1"/>
  <c r="D263" i="1"/>
  <c r="D262" i="1"/>
  <c r="D261" i="1"/>
  <c r="D260" i="1"/>
  <c r="D259" i="1"/>
  <c r="D258" i="1"/>
  <c r="D257" i="1"/>
  <c r="D256" i="1"/>
  <c r="D255" i="1"/>
  <c r="D254" i="1"/>
  <c r="D253" i="1"/>
  <c r="D252" i="1"/>
  <c r="D251" i="1"/>
  <c r="D250" i="1"/>
  <c r="D249" i="1"/>
  <c r="D248" i="1"/>
  <c r="D247" i="1"/>
  <c r="D246" i="1"/>
  <c r="D245" i="1"/>
  <c r="D244" i="1"/>
  <c r="D243" i="1"/>
  <c r="D242" i="1"/>
  <c r="D241" i="1"/>
  <c r="D240" i="1"/>
  <c r="D239" i="1"/>
  <c r="D238" i="1"/>
  <c r="D237" i="1"/>
  <c r="D236" i="1"/>
  <c r="D235" i="1"/>
  <c r="D234" i="1"/>
  <c r="D233" i="1"/>
  <c r="D232" i="1"/>
  <c r="D231" i="1"/>
  <c r="D230" i="1"/>
  <c r="D229" i="1"/>
  <c r="D228" i="1"/>
  <c r="D227" i="1"/>
  <c r="D226" i="1"/>
  <c r="D225" i="1"/>
  <c r="D224" i="1"/>
  <c r="D223" i="1"/>
  <c r="D222" i="1"/>
  <c r="D221" i="1"/>
  <c r="D220" i="1"/>
  <c r="D219" i="1"/>
  <c r="D218" i="1"/>
  <c r="D217" i="1"/>
  <c r="D216" i="1"/>
  <c r="D215" i="1"/>
  <c r="D214" i="1"/>
  <c r="D213" i="1"/>
  <c r="D212" i="1"/>
  <c r="D211" i="1"/>
  <c r="D210" i="1"/>
  <c r="D209" i="1"/>
  <c r="D208" i="1"/>
  <c r="D207" i="1"/>
  <c r="D206" i="1"/>
  <c r="D205" i="1"/>
  <c r="D204" i="1"/>
  <c r="D203" i="1"/>
  <c r="D202" i="1"/>
  <c r="D201" i="1"/>
  <c r="D200" i="1"/>
  <c r="D199" i="1"/>
  <c r="D198" i="1"/>
  <c r="D197" i="1"/>
  <c r="D196" i="1"/>
  <c r="D195" i="1"/>
  <c r="D194" i="1"/>
  <c r="D193" i="1"/>
  <c r="D192" i="1"/>
  <c r="D191" i="1"/>
  <c r="D190" i="1"/>
  <c r="D189" i="1"/>
  <c r="D188" i="1"/>
  <c r="D187" i="1"/>
  <c r="D186" i="1"/>
  <c r="D185" i="1"/>
  <c r="D184" i="1"/>
  <c r="D183" i="1"/>
  <c r="D182" i="1"/>
  <c r="D181" i="1"/>
  <c r="D180" i="1"/>
  <c r="D179" i="1"/>
  <c r="D178" i="1"/>
  <c r="D177" i="1"/>
  <c r="D176" i="1"/>
  <c r="D175" i="1"/>
  <c r="D174" i="1"/>
  <c r="D173" i="1"/>
  <c r="D172" i="1"/>
  <c r="D171" i="1"/>
  <c r="D170" i="1"/>
  <c r="D169" i="1"/>
  <c r="D168" i="1"/>
  <c r="D167" i="1"/>
  <c r="D166" i="1"/>
  <c r="D165" i="1"/>
  <c r="D164" i="1"/>
  <c r="D163" i="1"/>
  <c r="D162" i="1"/>
  <c r="D161" i="1"/>
  <c r="D160" i="1"/>
  <c r="D159" i="1"/>
  <c r="D158" i="1"/>
  <c r="D157" i="1"/>
  <c r="D156" i="1"/>
  <c r="D155" i="1"/>
  <c r="D154" i="1"/>
  <c r="D153" i="1"/>
  <c r="D152" i="1"/>
  <c r="D151" i="1"/>
  <c r="D150" i="1"/>
  <c r="D149" i="1"/>
  <c r="D148" i="1"/>
  <c r="F142" i="1"/>
  <c r="E142" i="1"/>
  <c r="E141" i="1"/>
  <c r="F141" i="1" s="1"/>
  <c r="F140" i="1"/>
  <c r="E140" i="1"/>
  <c r="E139" i="1"/>
  <c r="F139" i="1" s="1"/>
  <c r="F138" i="1"/>
  <c r="E138" i="1"/>
  <c r="E137" i="1"/>
  <c r="F137" i="1" s="1"/>
  <c r="F136" i="1"/>
  <c r="E136" i="1"/>
  <c r="E135" i="1"/>
  <c r="F135" i="1" s="1"/>
  <c r="F134" i="1"/>
  <c r="E134" i="1"/>
  <c r="E133" i="1"/>
  <c r="F133" i="1" s="1"/>
  <c r="F132" i="1"/>
  <c r="E132" i="1"/>
  <c r="E131" i="1"/>
  <c r="F131" i="1" s="1"/>
  <c r="F130" i="1"/>
  <c r="E130" i="1"/>
  <c r="E129" i="1"/>
  <c r="F129" i="1" s="1"/>
  <c r="F128" i="1"/>
  <c r="E128" i="1"/>
  <c r="E127" i="1"/>
  <c r="F127" i="1" s="1"/>
  <c r="F126" i="1"/>
  <c r="E126" i="1"/>
  <c r="E125" i="1"/>
  <c r="F125" i="1" s="1"/>
  <c r="F124" i="1"/>
  <c r="E124" i="1"/>
  <c r="E123" i="1"/>
  <c r="F123" i="1" s="1"/>
  <c r="F122" i="1"/>
  <c r="E122" i="1"/>
  <c r="E121" i="1"/>
  <c r="F121" i="1" s="1"/>
  <c r="F120" i="1"/>
  <c r="E120" i="1"/>
  <c r="E119" i="1"/>
  <c r="F119" i="1" s="1"/>
  <c r="F118" i="1"/>
  <c r="E118" i="1"/>
  <c r="E117" i="1"/>
  <c r="F117" i="1" s="1"/>
  <c r="F116" i="1"/>
  <c r="E116" i="1"/>
  <c r="E115" i="1"/>
  <c r="F115" i="1" s="1"/>
  <c r="F114" i="1"/>
  <c r="E114" i="1"/>
  <c r="E113" i="1"/>
  <c r="F113" i="1" s="1"/>
  <c r="F112" i="1"/>
  <c r="E112" i="1"/>
  <c r="E111" i="1"/>
  <c r="F111" i="1" s="1"/>
  <c r="F110" i="1"/>
  <c r="E110" i="1"/>
  <c r="E109" i="1"/>
  <c r="F109" i="1" s="1"/>
  <c r="F108" i="1"/>
  <c r="E108" i="1"/>
  <c r="E107" i="1"/>
  <c r="F107" i="1" s="1"/>
  <c r="F106" i="1"/>
  <c r="E106" i="1"/>
  <c r="E105" i="1"/>
  <c r="F105" i="1" s="1"/>
  <c r="F104" i="1"/>
  <c r="E104" i="1"/>
  <c r="E103" i="1"/>
  <c r="F103" i="1" s="1"/>
  <c r="F102" i="1"/>
  <c r="E102" i="1"/>
  <c r="E101" i="1"/>
  <c r="F101" i="1" s="1"/>
  <c r="F100" i="1"/>
  <c r="E100" i="1"/>
  <c r="E99" i="1"/>
  <c r="F99" i="1" s="1"/>
  <c r="F98" i="1"/>
  <c r="E98" i="1"/>
  <c r="E97" i="1"/>
  <c r="F97" i="1" s="1"/>
  <c r="F96" i="1"/>
  <c r="E96" i="1"/>
  <c r="E95" i="1"/>
  <c r="F95" i="1" s="1"/>
  <c r="F94" i="1"/>
  <c r="E94" i="1"/>
  <c r="E93" i="1"/>
  <c r="F93" i="1" s="1"/>
  <c r="F92" i="1"/>
  <c r="E92" i="1"/>
  <c r="E91" i="1"/>
  <c r="F91" i="1" s="1"/>
  <c r="F90" i="1"/>
  <c r="E90" i="1"/>
  <c r="E89" i="1"/>
  <c r="F89" i="1" s="1"/>
  <c r="F88" i="1"/>
  <c r="E88" i="1"/>
  <c r="E87" i="1"/>
  <c r="F87" i="1" s="1"/>
  <c r="F86" i="1"/>
  <c r="E86" i="1"/>
  <c r="E85" i="1"/>
  <c r="F85" i="1" s="1"/>
  <c r="F84" i="1"/>
  <c r="E84" i="1"/>
  <c r="E83" i="1"/>
  <c r="F83" i="1" s="1"/>
  <c r="F82" i="1"/>
  <c r="E82" i="1"/>
  <c r="E81" i="1"/>
  <c r="F81" i="1" s="1"/>
  <c r="F80" i="1"/>
  <c r="E80" i="1"/>
  <c r="E79" i="1"/>
  <c r="F79" i="1" s="1"/>
  <c r="F78" i="1"/>
  <c r="E78" i="1"/>
  <c r="E77" i="1"/>
  <c r="F77" i="1" s="1"/>
  <c r="F76" i="1"/>
  <c r="E76" i="1"/>
  <c r="E75" i="1"/>
  <c r="F75" i="1" s="1"/>
  <c r="F74" i="1"/>
  <c r="E74" i="1"/>
  <c r="E73" i="1"/>
  <c r="F73" i="1" s="1"/>
  <c r="F72" i="1"/>
  <c r="E72" i="1"/>
  <c r="E71" i="1"/>
  <c r="F71" i="1" s="1"/>
  <c r="F70" i="1"/>
  <c r="E70" i="1"/>
  <c r="E69" i="1"/>
  <c r="F69" i="1" s="1"/>
  <c r="F68" i="1"/>
  <c r="E68" i="1"/>
  <c r="E67" i="1"/>
  <c r="F67" i="1" s="1"/>
  <c r="F66" i="1"/>
  <c r="E66" i="1"/>
  <c r="E65" i="1"/>
  <c r="F65" i="1" s="1"/>
  <c r="F64" i="1"/>
  <c r="E64" i="1"/>
  <c r="E63" i="1"/>
  <c r="F63" i="1" s="1"/>
  <c r="F62" i="1"/>
  <c r="E62" i="1"/>
  <c r="E61" i="1"/>
  <c r="F61" i="1" s="1"/>
  <c r="F60" i="1"/>
  <c r="E60" i="1"/>
  <c r="E59" i="1"/>
  <c r="F59" i="1" s="1"/>
  <c r="F58" i="1"/>
  <c r="E58" i="1"/>
  <c r="E57" i="1"/>
  <c r="F57" i="1" s="1"/>
  <c r="F56" i="1"/>
  <c r="E56" i="1"/>
  <c r="E55" i="1"/>
  <c r="F55" i="1" s="1"/>
  <c r="F54" i="1"/>
  <c r="E54" i="1"/>
  <c r="E53" i="1"/>
  <c r="F53" i="1" s="1"/>
  <c r="F52" i="1"/>
  <c r="E52" i="1"/>
  <c r="E51" i="1"/>
  <c r="F51" i="1" s="1"/>
  <c r="F50" i="1"/>
  <c r="E50" i="1"/>
  <c r="E49" i="1"/>
  <c r="F49" i="1" s="1"/>
  <c r="F48" i="1"/>
  <c r="E48" i="1"/>
  <c r="E47" i="1"/>
  <c r="F47" i="1" s="1"/>
  <c r="F46" i="1"/>
  <c r="E46" i="1"/>
  <c r="E45" i="1"/>
  <c r="F45" i="1" s="1"/>
  <c r="F44" i="1"/>
  <c r="E44" i="1"/>
  <c r="E43" i="1"/>
  <c r="F43" i="1" s="1"/>
  <c r="F42" i="1"/>
  <c r="E42" i="1"/>
  <c r="E41" i="1"/>
  <c r="F41" i="1" s="1"/>
  <c r="F40" i="1"/>
  <c r="E40" i="1"/>
  <c r="E39" i="1"/>
  <c r="F39" i="1" s="1"/>
  <c r="F38" i="1"/>
  <c r="E38" i="1"/>
  <c r="E37" i="1"/>
  <c r="F37" i="1" s="1"/>
  <c r="F36" i="1"/>
  <c r="E36" i="1"/>
  <c r="E35" i="1"/>
  <c r="F35" i="1" s="1"/>
  <c r="F34" i="1"/>
  <c r="E34" i="1"/>
  <c r="E33" i="1"/>
  <c r="F33" i="1" s="1"/>
  <c r="F32" i="1"/>
  <c r="E32" i="1"/>
  <c r="E31" i="1"/>
  <c r="F31" i="1" s="1"/>
  <c r="F30" i="1"/>
  <c r="E30" i="1"/>
  <c r="E29" i="1"/>
  <c r="F29" i="1" s="1"/>
  <c r="F28" i="1"/>
  <c r="E28" i="1"/>
  <c r="E27" i="1"/>
  <c r="F27" i="1" s="1"/>
  <c r="F26" i="1"/>
  <c r="E26" i="1"/>
  <c r="E25" i="1"/>
  <c r="F25" i="1" s="1"/>
  <c r="F24" i="1"/>
  <c r="E24" i="1"/>
  <c r="E23" i="1"/>
  <c r="F23" i="1" s="1"/>
  <c r="F22" i="1"/>
  <c r="E22" i="1"/>
  <c r="E21" i="1"/>
  <c r="F21" i="1" s="1"/>
  <c r="F20" i="1"/>
  <c r="E20" i="1"/>
  <c r="E19" i="1"/>
  <c r="F19" i="1" s="1"/>
  <c r="F18" i="1"/>
  <c r="E18" i="1"/>
  <c r="E17" i="1"/>
  <c r="F17" i="1" s="1"/>
  <c r="F16" i="1"/>
  <c r="E16" i="1"/>
  <c r="E15" i="1"/>
  <c r="F15" i="1" s="1"/>
  <c r="F14" i="1"/>
  <c r="E14" i="1"/>
  <c r="E13" i="1"/>
  <c r="F13" i="1" s="1"/>
  <c r="F12" i="1"/>
  <c r="E12" i="1"/>
  <c r="E11" i="1"/>
  <c r="F11" i="1" s="1"/>
  <c r="F10" i="1"/>
  <c r="E10" i="1"/>
  <c r="E9" i="1"/>
  <c r="F9" i="1" s="1"/>
  <c r="F8" i="1"/>
  <c r="E8" i="1"/>
  <c r="E7" i="1"/>
  <c r="F7" i="1" s="1"/>
  <c r="F6" i="1"/>
  <c r="E6" i="1"/>
  <c r="E5" i="1"/>
  <c r="F5" i="1" s="1"/>
  <c r="F4" i="1"/>
  <c r="E4" i="1"/>
  <c r="E3" i="1"/>
  <c r="F3" i="1" s="1"/>
  <c r="J28" i="7" l="1"/>
  <c r="J23" i="7"/>
  <c r="J43" i="7"/>
  <c r="J13" i="7"/>
  <c r="J18" i="7"/>
</calcChain>
</file>

<file path=xl/sharedStrings.xml><?xml version="1.0" encoding="utf-8"?>
<sst xmlns="http://schemas.openxmlformats.org/spreadsheetml/2006/main" count="5297" uniqueCount="568">
  <si>
    <t>12 mth COVER here - and 6 mth below!!</t>
  </si>
  <si>
    <t>Area at planting Oct 07</t>
  </si>
  <si>
    <t>Growth in one year</t>
  </si>
  <si>
    <t>Block!</t>
  </si>
  <si>
    <t>PlantSpecies!</t>
  </si>
  <si>
    <t>(Total area cm including north and south side plants)</t>
  </si>
  <si>
    <t>Area after one year</t>
  </si>
  <si>
    <t>Growth(units of cm x cm)</t>
  </si>
  <si>
    <t>Growth(units of m x m)</t>
  </si>
  <si>
    <t xml:space="preserve">Disphyma australe </t>
  </si>
  <si>
    <t>Leptinella squalida (club)</t>
  </si>
  <si>
    <t xml:space="preserve">Raoulia hookeri </t>
  </si>
  <si>
    <t>Anaphaliodes bellioides</t>
  </si>
  <si>
    <t>Analysis of variance</t>
  </si>
  <si>
    <t xml:space="preserve"> </t>
  </si>
  <si>
    <r>
      <t xml:space="preserve">Variate: Growth_units_of_m_x_m </t>
    </r>
    <r>
      <rPr>
        <b/>
        <sz val="10"/>
        <rFont val="Arial"/>
        <family val="2"/>
      </rPr>
      <t>(12 months)</t>
    </r>
  </si>
  <si>
    <t>Source of variation</t>
  </si>
  <si>
    <t>d.f.</t>
  </si>
  <si>
    <t>s.s.</t>
  </si>
  <si>
    <t>m.s.</t>
  </si>
  <si>
    <t>v.r.</t>
  </si>
  <si>
    <t>F pr.</t>
  </si>
  <si>
    <t>Block</t>
  </si>
  <si>
    <t>&lt;.001</t>
  </si>
  <si>
    <t>PlantSpecies</t>
  </si>
  <si>
    <t xml:space="preserve">Acaena inermis </t>
  </si>
  <si>
    <t>Residual</t>
  </si>
  <si>
    <t>Total</t>
  </si>
  <si>
    <t>Message: the following units have large residuals.</t>
  </si>
  <si>
    <t>*units* 41</t>
  </si>
  <si>
    <t xml:space="preserve"> s.e.   0.119</t>
  </si>
  <si>
    <t>*units* 57</t>
  </si>
  <si>
    <t>*units* 94</t>
  </si>
  <si>
    <t>*units* 123</t>
  </si>
  <si>
    <t>Hebe chathamica</t>
  </si>
  <si>
    <t>Tables of means</t>
  </si>
  <si>
    <t>Variate: Growth_units_of_m_x_m</t>
  </si>
  <si>
    <t xml:space="preserve">Grand mean  0.133 </t>
  </si>
  <si>
    <t>Muehlenbeckia ephedrioides</t>
  </si>
  <si>
    <t>checkedDJS</t>
  </si>
  <si>
    <t>12 month growth</t>
  </si>
  <si>
    <t xml:space="preserve"> Disphyma australe</t>
  </si>
  <si>
    <t xml:space="preserve"> Leptinella squalida (club)</t>
  </si>
  <si>
    <t xml:space="preserve"> Leptinella dioica (leafy)</t>
  </si>
  <si>
    <t xml:space="preserve"> Acaena inermis purpurea</t>
  </si>
  <si>
    <t xml:space="preserve"> Pratia angulata</t>
  </si>
  <si>
    <t xml:space="preserve"> Raoulia hookeri</t>
  </si>
  <si>
    <t xml:space="preserve"> Anaphaliodes bellioides</t>
  </si>
  <si>
    <t xml:space="preserve"> Geranium sessiliflorum</t>
  </si>
  <si>
    <t xml:space="preserve"> Muehlenbeckia axillaris</t>
  </si>
  <si>
    <t>Acaena inermis purpurea</t>
  </si>
  <si>
    <t xml:space="preserve"> Acaena inermis</t>
  </si>
  <si>
    <t xml:space="preserve"> Hebe chathamica</t>
  </si>
  <si>
    <t xml:space="preserve"> Scleranthus uniflorus</t>
  </si>
  <si>
    <t xml:space="preserve"> Muehlenbeckia ephedrioides</t>
  </si>
  <si>
    <t xml:space="preserve"> Raoulia subsericea</t>
  </si>
  <si>
    <t>LSD(5%)</t>
  </si>
  <si>
    <t>Scleranthus uniflorus</t>
  </si>
  <si>
    <t>Least significant differences of means (5% level)</t>
  </si>
  <si>
    <t>Table</t>
  </si>
  <si>
    <t>rep.</t>
  </si>
  <si>
    <t>Leptinella dioica (leafy)</t>
  </si>
  <si>
    <t>l.s.d.</t>
  </si>
  <si>
    <t>Pratia angulata</t>
  </si>
  <si>
    <t>Raoulia subsericea</t>
  </si>
  <si>
    <t>Geranium sessiliflorum</t>
  </si>
  <si>
    <t>Muehlenbeckia axillaris</t>
  </si>
  <si>
    <t>6 month growth</t>
  </si>
  <si>
    <t>Treatment!</t>
  </si>
  <si>
    <t>6MthGrowthcmxcm</t>
  </si>
  <si>
    <t>6MthGrowthmxm</t>
  </si>
  <si>
    <t>Growth in Cover to 6 months</t>
  </si>
  <si>
    <t>Variate: %6MthGrowthmxm</t>
  </si>
  <si>
    <t>Treatment</t>
  </si>
  <si>
    <t>*units* 6</t>
  </si>
  <si>
    <t xml:space="preserve"> s.e.   0.1044</t>
  </si>
  <si>
    <t>*units* 9</t>
  </si>
  <si>
    <t xml:space="preserve">Grand mean  0.1546 </t>
  </si>
  <si>
    <t>Survival after year one</t>
  </si>
  <si>
    <t>Survival at 2 years (Nov 09)</t>
  </si>
  <si>
    <t>without disphyma</t>
  </si>
  <si>
    <t>(out of 20 plants (north and south side of vine) so two plants of spp in each block)</t>
  </si>
  <si>
    <t>Present or not in block- so max is 10.</t>
  </si>
  <si>
    <t>Response</t>
  </si>
  <si>
    <t xml:space="preserve">  35  "General Model."</t>
  </si>
  <si>
    <t>area south</t>
  </si>
  <si>
    <t>area north</t>
  </si>
  <si>
    <t>%</t>
  </si>
  <si>
    <t xml:space="preserve">  36  MODEL [DISTRIBUTION=bernoulli; LINK=logit; DISPERSION=1] Response</t>
  </si>
  <si>
    <t>Plant species</t>
  </si>
  <si>
    <t>Survival at 12 months</t>
  </si>
  <si>
    <t>Survival at 24 months</t>
  </si>
  <si>
    <t>Present = 1</t>
  </si>
  <si>
    <t>% survive</t>
  </si>
  <si>
    <t>condition</t>
  </si>
  <si>
    <t xml:space="preserve">  37  FITINDIVIDUALLY [PRINT=model,summary,estimates,accumulated; CONSTANT=estimate; FPROB=yes;\</t>
  </si>
  <si>
    <t>M. axillaris</t>
  </si>
  <si>
    <t xml:space="preserve">  38   TPROB=yes; FACT=9] Treatment</t>
  </si>
  <si>
    <t xml:space="preserve">L. dioica </t>
  </si>
  <si>
    <t>_x000C_Regression analysis</t>
  </si>
  <si>
    <t xml:space="preserve">R. hookeri </t>
  </si>
  <si>
    <t>A.inermis purpurea</t>
  </si>
  <si>
    <t>Response variate:</t>
  </si>
  <si>
    <t xml:space="preserve"> Response</t>
  </si>
  <si>
    <t>G. sessiliflorum</t>
  </si>
  <si>
    <t>Distribution:</t>
  </si>
  <si>
    <t xml:space="preserve"> Bernoulli</t>
  </si>
  <si>
    <t>S. uniflorus</t>
  </si>
  <si>
    <t>Link function:</t>
  </si>
  <si>
    <t xml:space="preserve"> Logit</t>
  </si>
  <si>
    <t>H. chathamica</t>
  </si>
  <si>
    <t>Fitted terms:</t>
  </si>
  <si>
    <t xml:space="preserve"> Constant, Treatment</t>
  </si>
  <si>
    <t>L. angulata</t>
  </si>
  <si>
    <t xml:space="preserve">L. squalida </t>
  </si>
  <si>
    <t>A. bellioides</t>
  </si>
  <si>
    <t>Summary of analysis</t>
  </si>
  <si>
    <t>M. ephedrioides</t>
  </si>
  <si>
    <t>P</t>
  </si>
  <si>
    <t xml:space="preserve">A. inermis </t>
  </si>
  <si>
    <t>mean</t>
  </si>
  <si>
    <t>deviance</t>
  </si>
  <si>
    <t xml:space="preserve"> approx</t>
  </si>
  <si>
    <t>R. subsericea</t>
  </si>
  <si>
    <t>G</t>
  </si>
  <si>
    <t>Source</t>
  </si>
  <si>
    <t>ratio</t>
  </si>
  <si>
    <t>chi pr</t>
  </si>
  <si>
    <t xml:space="preserve">D. australe </t>
  </si>
  <si>
    <t>Regression</t>
  </si>
  <si>
    <t>Change</t>
  </si>
  <si>
    <t>Dispersion parameter is fixed at 1.00.</t>
  </si>
  <si>
    <t>Message: deviance ratios are based on dispersion parameter with value 1.</t>
  </si>
  <si>
    <t>Message: the residuals do not appear to be random; for example, fitted values in the range 0.90 to 1.00 are consistently smaller than observed values and fitted values in the range 0.00 to 0.10 are consistently larger than observed values.</t>
  </si>
  <si>
    <t>VG</t>
  </si>
  <si>
    <t>Message: the error variance does not appear to be constant: intermediate responses are more variable than small or large responses.</t>
  </si>
  <si>
    <t>Estimates of parameters</t>
  </si>
  <si>
    <t xml:space="preserve"> antilog of</t>
  </si>
  <si>
    <t>Parameter</t>
  </si>
  <si>
    <t>estimate</t>
  </si>
  <si>
    <t>s.e.</t>
  </si>
  <si>
    <t>t(*)</t>
  </si>
  <si>
    <t>t pr.</t>
  </si>
  <si>
    <t>Constant</t>
  </si>
  <si>
    <t>Treatment Acaena inermis purpurea</t>
  </si>
  <si>
    <t>Treatment Anaphaliodes bellioides</t>
  </si>
  <si>
    <t>Treatment Geranium sessiliflorum</t>
  </si>
  <si>
    <t>Treatment Hebe chathamica</t>
  </si>
  <si>
    <t>Treatment Leptinella dioica (leafy)</t>
  </si>
  <si>
    <t>Treatment Leptinella squalida (club)</t>
  </si>
  <si>
    <t>Treatment Muehlenbeckia axillaris</t>
  </si>
  <si>
    <t>Treatment Muehlenbeckia ephedrioides</t>
  </si>
  <si>
    <t>Treatment Pratia angulata</t>
  </si>
  <si>
    <t>Treatment Raoulia hookeri</t>
  </si>
  <si>
    <t>Treatment Raoulia subsericea</t>
  </si>
  <si>
    <t>Treatment Scleranthus uniflorus</t>
  </si>
  <si>
    <t>Message: s.e.s are based on dispersion parameter with value 1.</t>
  </si>
  <si>
    <t>Parameters for factors are differences compared with the reference level:</t>
  </si>
  <si>
    <t>Factor</t>
  </si>
  <si>
    <t xml:space="preserve">  Reference level</t>
  </si>
  <si>
    <t xml:space="preserve">  Acaena inermis</t>
  </si>
  <si>
    <t>Accumulated analysis of deviance</t>
  </si>
  <si>
    <t>write at F12,117=6.04</t>
  </si>
  <si>
    <t>F</t>
  </si>
  <si>
    <t>Message: ratios are based on dispersion parameter with value 1</t>
  </si>
  <si>
    <t xml:space="preserve">  39  RWALD</t>
  </si>
  <si>
    <t>Wald tests for dropping terms</t>
  </si>
  <si>
    <t>Term</t>
  </si>
  <si>
    <t>Wald statistic</t>
  </si>
  <si>
    <t>chi. pr.</t>
  </si>
  <si>
    <t>Model checking…</t>
  </si>
  <si>
    <t>Reduced to non-zero trts</t>
  </si>
  <si>
    <t>block/</t>
  </si>
  <si>
    <t>sample</t>
  </si>
  <si>
    <t>Group</t>
  </si>
  <si>
    <t>Ind</t>
  </si>
  <si>
    <t>Species</t>
  </si>
  <si>
    <t>Shannon-Weiner H</t>
  </si>
  <si>
    <t>block!</t>
  </si>
  <si>
    <t>Group!</t>
  </si>
  <si>
    <t>Shannon-WeinerH</t>
  </si>
  <si>
    <t>Grass</t>
  </si>
  <si>
    <t>Variate: Shannon_WeinerH</t>
  </si>
  <si>
    <t>block</t>
  </si>
  <si>
    <t>Control</t>
  </si>
  <si>
    <t>*units* 44</t>
  </si>
  <si>
    <t xml:space="preserve"> s.e.   0.499</t>
  </si>
  <si>
    <t>A. purpurea</t>
  </si>
  <si>
    <t xml:space="preserve">Grand mean  0.770 </t>
  </si>
  <si>
    <t xml:space="preserve"> Grass</t>
  </si>
  <si>
    <t xml:space="preserve"> Control</t>
  </si>
  <si>
    <t xml:space="preserve"> A. purpurea</t>
  </si>
  <si>
    <t xml:space="preserve"> A. inermis</t>
  </si>
  <si>
    <t>A. inermis</t>
  </si>
  <si>
    <t xml:space="preserve"> A. bellidioides</t>
  </si>
  <si>
    <t xml:space="preserve"> G. sessiflora</t>
  </si>
  <si>
    <t xml:space="preserve"> H. chathamica</t>
  </si>
  <si>
    <t xml:space="preserve"> L. squalida</t>
  </si>
  <si>
    <t xml:space="preserve"> L. dioica</t>
  </si>
  <si>
    <t xml:space="preserve"> M. axillaris</t>
  </si>
  <si>
    <t xml:space="preserve"> P. angulata</t>
  </si>
  <si>
    <t xml:space="preserve"> R. hookerii</t>
  </si>
  <si>
    <t>A. bellidioides</t>
  </si>
  <si>
    <t>Fisher's unprotected least significant difference test</t>
  </si>
  <si>
    <t>Mean</t>
  </si>
  <si>
    <t xml:space="preserve"> a</t>
  </si>
  <si>
    <t>G. sessiflora</t>
  </si>
  <si>
    <t xml:space="preserve"> ab</t>
  </si>
  <si>
    <t>L. dioica</t>
  </si>
  <si>
    <t>L. squalida</t>
  </si>
  <si>
    <t>P. angulata</t>
  </si>
  <si>
    <t>R. hookerii</t>
  </si>
  <si>
    <t>LSE(5%)</t>
  </si>
  <si>
    <t>All data, Jan 09</t>
  </si>
  <si>
    <t>All data, Mar 09</t>
  </si>
  <si>
    <t>Variate: Shannon_Weiner_H</t>
  </si>
  <si>
    <t xml:space="preserve">Grand mean  0.719 </t>
  </si>
  <si>
    <t xml:space="preserve"> S. uniflorus</t>
  </si>
  <si>
    <t>g</t>
  </si>
  <si>
    <t>All data, Aug 08</t>
  </si>
  <si>
    <t>individuals</t>
  </si>
  <si>
    <t>*units* 83</t>
  </si>
  <si>
    <t xml:space="preserve"> s.e.   0.370</t>
  </si>
  <si>
    <t>*units* 101</t>
  </si>
  <si>
    <t xml:space="preserve">Grand mean  0.362 </t>
  </si>
  <si>
    <t xml:space="preserve"> D. australe</t>
  </si>
  <si>
    <t xml:space="preserve"> M. ephedroides</t>
  </si>
  <si>
    <t xml:space="preserve"> R. subsericea</t>
  </si>
  <si>
    <t>D. australe</t>
  </si>
  <si>
    <t>Native plant</t>
  </si>
  <si>
    <t>f</t>
  </si>
  <si>
    <t>M. ephedroides</t>
  </si>
  <si>
    <t>(0)</t>
  </si>
  <si>
    <t>Ryegrass inter-row</t>
  </si>
  <si>
    <t>Bare earth</t>
  </si>
  <si>
    <t>LSEffect(5%)</t>
  </si>
  <si>
    <t>Spiders… Jan 2009</t>
  </si>
  <si>
    <t>Spiders… Mar 2009</t>
  </si>
  <si>
    <t>Rep</t>
  </si>
  <si>
    <t>Spiders</t>
  </si>
  <si>
    <t>Rep!</t>
  </si>
  <si>
    <t>Spiders_m2</t>
  </si>
  <si>
    <t>Spider</t>
  </si>
  <si>
    <t>Araneae</t>
  </si>
  <si>
    <t>Variate: Spider</t>
  </si>
  <si>
    <t>Variate: Araneae</t>
  </si>
  <si>
    <t>*units* 3</t>
  </si>
  <si>
    <t xml:space="preserve"> s.e.   1.16</t>
  </si>
  <si>
    <t>*units* 12</t>
  </si>
  <si>
    <t xml:space="preserve"> s.e.   1.31</t>
  </si>
  <si>
    <t>*units* 19</t>
  </si>
  <si>
    <t>*units* 45</t>
  </si>
  <si>
    <t>*units* 52</t>
  </si>
  <si>
    <t>*units* 54</t>
  </si>
  <si>
    <t>*units* 84</t>
  </si>
  <si>
    <t xml:space="preserve">Grand mean  1.24 </t>
  </si>
  <si>
    <t xml:space="preserve">Grand mean  0.77 </t>
  </si>
  <si>
    <t>Variate: Spiders</t>
  </si>
  <si>
    <t>*units* 42</t>
  </si>
  <si>
    <t xml:space="preserve"> s.e.   1.00</t>
  </si>
  <si>
    <t>*units* 73</t>
  </si>
  <si>
    <t xml:space="preserve">Grand mean  0.86 </t>
  </si>
  <si>
    <t>Variate: Spiders_m2</t>
  </si>
  <si>
    <t xml:space="preserve"> s.e.   25.0</t>
  </si>
  <si>
    <t xml:space="preserve">Grand mean  21.6 </t>
  </si>
  <si>
    <t>Soil moisture November 8th 09</t>
  </si>
  <si>
    <t>In oven at 107degrees for 24hrs</t>
  </si>
  <si>
    <t>Samples taken by: 3 approx 30g samples taken from under plant and bulked from each rep</t>
  </si>
  <si>
    <t>Dave's GenStat below</t>
  </si>
  <si>
    <t>Jean - fresh wt</t>
  </si>
  <si>
    <t>Dave - dry wt</t>
  </si>
  <si>
    <t>Anaphalioides</t>
  </si>
  <si>
    <t>Hebe</t>
  </si>
  <si>
    <t>Purpurea</t>
  </si>
  <si>
    <t>Leptinella dioica</t>
  </si>
  <si>
    <t>Pratia</t>
  </si>
  <si>
    <t>Geranium</t>
  </si>
  <si>
    <t>Hook</t>
  </si>
  <si>
    <t>rep</t>
  </si>
  <si>
    <t>Tin</t>
  </si>
  <si>
    <t>Tin &amp; wet</t>
  </si>
  <si>
    <t>Tin &amp; dry</t>
  </si>
  <si>
    <t>wet</t>
  </si>
  <si>
    <t>dry</t>
  </si>
  <si>
    <t>moisture</t>
  </si>
  <si>
    <t>Moisture%</t>
  </si>
  <si>
    <t>n</t>
  </si>
  <si>
    <t>sd</t>
  </si>
  <si>
    <t>se</t>
  </si>
  <si>
    <t>A. inermis purpurea</t>
  </si>
  <si>
    <t>Data for GenStat, Dave</t>
  </si>
  <si>
    <t>Blocks 1-5, I assume!</t>
  </si>
  <si>
    <t>Fresh wt</t>
  </si>
  <si>
    <t>rep!</t>
  </si>
  <si>
    <t>soilmoisture%</t>
  </si>
  <si>
    <t>Moisture%DWT</t>
  </si>
  <si>
    <t>Variate: Moisture%DWT</t>
  </si>
  <si>
    <t>*units* 11</t>
  </si>
  <si>
    <t xml:space="preserve"> s.e.   3.15</t>
  </si>
  <si>
    <t>*units* 31</t>
  </si>
  <si>
    <t>*units* 34</t>
  </si>
  <si>
    <t xml:space="preserve">Grand mean  10.28 </t>
  </si>
  <si>
    <t xml:space="preserve"> Geranium</t>
  </si>
  <si>
    <t xml:space="preserve"> Hebe</t>
  </si>
  <si>
    <t xml:space="preserve"> Leptinella dioica</t>
  </si>
  <si>
    <t xml:space="preserve"> Pratia</t>
  </si>
  <si>
    <t xml:space="preserve"> Purpurea</t>
  </si>
  <si>
    <t>Omitted from Table 3 (I don't know why)</t>
  </si>
  <si>
    <t xml:space="preserve">Sample </t>
  </si>
  <si>
    <t>Absorbance</t>
  </si>
  <si>
    <t>Corrected</t>
  </si>
  <si>
    <t xml:space="preserve">Corrected </t>
  </si>
  <si>
    <t>Calculated conc</t>
  </si>
  <si>
    <t>Soil</t>
  </si>
  <si>
    <t>Dry wt 1g</t>
  </si>
  <si>
    <t>DH activity</t>
  </si>
  <si>
    <t>Go right for Dave's copy</t>
  </si>
  <si>
    <t>Dave's workings</t>
  </si>
  <si>
    <t>Soil moist%</t>
  </si>
  <si>
    <t>number</t>
  </si>
  <si>
    <t>reading (ave)</t>
  </si>
  <si>
    <t>for dilution</t>
  </si>
  <si>
    <t>for blank</t>
  </si>
  <si>
    <t xml:space="preserve"> (ug TPF/mL)</t>
  </si>
  <si>
    <t>weight (g)</t>
  </si>
  <si>
    <t>moist soil</t>
  </si>
  <si>
    <t>(ug/dwt g)</t>
  </si>
  <si>
    <t>(ug/dwt g/hr)</t>
  </si>
  <si>
    <t>Your equation</t>
  </si>
  <si>
    <t>Omitted the trt with only 2 reps</t>
  </si>
  <si>
    <t>moisture%</t>
  </si>
  <si>
    <t>Water wt</t>
  </si>
  <si>
    <t>(dry wt basis)</t>
  </si>
  <si>
    <t>(fresh wt basis)</t>
  </si>
  <si>
    <t>Blank ave</t>
  </si>
  <si>
    <t>see note</t>
  </si>
  <si>
    <t>Abs = 0.02412*conc + .01826</t>
  </si>
  <si>
    <t>(I assume)</t>
  </si>
  <si>
    <t>Unsure if from blocks 1-5, so blocking omitted.</t>
  </si>
  <si>
    <t>Treat!</t>
  </si>
  <si>
    <t>dwt</t>
  </si>
  <si>
    <t>waterwt</t>
  </si>
  <si>
    <t>Moistdwt</t>
  </si>
  <si>
    <t>Moistfwt</t>
  </si>
  <si>
    <t>Variate: Moistdwt</t>
  </si>
  <si>
    <t>P1</t>
  </si>
  <si>
    <t>So</t>
  </si>
  <si>
    <t>Trt!</t>
  </si>
  <si>
    <t>Dave S</t>
  </si>
  <si>
    <t>P2</t>
  </si>
  <si>
    <t>Conc =</t>
  </si>
  <si>
    <t xml:space="preserve">(abs </t>
  </si>
  <si>
    <t>Leptinella</t>
  </si>
  <si>
    <t>P3</t>
  </si>
  <si>
    <t>Treat</t>
  </si>
  <si>
    <t>P4</t>
  </si>
  <si>
    <t>Variate: %_ug_dwt_g_hr</t>
  </si>
  <si>
    <t>P5</t>
  </si>
  <si>
    <t>C1</t>
  </si>
  <si>
    <t>C</t>
  </si>
  <si>
    <t>C2</t>
  </si>
  <si>
    <t>Trt</t>
  </si>
  <si>
    <t>C3</t>
  </si>
  <si>
    <t>I can't remember which samples we diluted</t>
  </si>
  <si>
    <t>C4</t>
  </si>
  <si>
    <t>just 1 plant type I think, so if dilution was</t>
  </si>
  <si>
    <t>C5</t>
  </si>
  <si>
    <t>x2 then multiply reading by this to get</t>
  </si>
  <si>
    <t xml:space="preserve"> s.e.   1.81</t>
  </si>
  <si>
    <t>Pur 1</t>
  </si>
  <si>
    <t xml:space="preserve">absorbance for original sample - I haven't </t>
  </si>
  <si>
    <t>Pur</t>
  </si>
  <si>
    <t>Pur 2</t>
  </si>
  <si>
    <t>calculated this here!</t>
  </si>
  <si>
    <t>Pur 3</t>
  </si>
  <si>
    <t>(if no dilution then number is just original reading)</t>
  </si>
  <si>
    <t>Pur 4</t>
  </si>
  <si>
    <t>*units* 1</t>
  </si>
  <si>
    <t xml:space="preserve"> s.e.   3.05</t>
  </si>
  <si>
    <t>Pur 5</t>
  </si>
  <si>
    <t>*units* 5</t>
  </si>
  <si>
    <t>Lep 1</t>
  </si>
  <si>
    <t>Equation in column H from DHA method</t>
  </si>
  <si>
    <t>Lep</t>
  </si>
  <si>
    <t>Lep 2</t>
  </si>
  <si>
    <t xml:space="preserve">Grand mean  6.16 </t>
  </si>
  <si>
    <t>Lep 3</t>
  </si>
  <si>
    <t>Lep 4</t>
  </si>
  <si>
    <t xml:space="preserve"> C</t>
  </si>
  <si>
    <t xml:space="preserve"> Ger</t>
  </si>
  <si>
    <t xml:space="preserve"> Lep</t>
  </si>
  <si>
    <t xml:space="preserve"> M</t>
  </si>
  <si>
    <t xml:space="preserve"> P</t>
  </si>
  <si>
    <t xml:space="preserve"> Pur</t>
  </si>
  <si>
    <t>Lep 5</t>
  </si>
  <si>
    <t>Hebe 1</t>
  </si>
  <si>
    <t>Hebe 2</t>
  </si>
  <si>
    <t xml:space="preserve">Grand mean  12.69 </t>
  </si>
  <si>
    <t>Hebe 3</t>
  </si>
  <si>
    <t>Hebe 4</t>
  </si>
  <si>
    <t>Muelenbeckia</t>
  </si>
  <si>
    <t xml:space="preserve"> Leptinella</t>
  </si>
  <si>
    <t xml:space="preserve"> Muelenbeckia</t>
  </si>
  <si>
    <t>Hebe 5</t>
  </si>
  <si>
    <t>Ana 1</t>
  </si>
  <si>
    <t>Ana 2</t>
  </si>
  <si>
    <t>M1</t>
  </si>
  <si>
    <t>M</t>
  </si>
  <si>
    <t>M2</t>
  </si>
  <si>
    <t>M3</t>
  </si>
  <si>
    <t>M4</t>
  </si>
  <si>
    <t>M5</t>
  </si>
  <si>
    <t>Ger 1</t>
  </si>
  <si>
    <t>Ger</t>
  </si>
  <si>
    <t>Ger 2</t>
  </si>
  <si>
    <t>Ger 3</t>
  </si>
  <si>
    <t>Ger 4</t>
  </si>
  <si>
    <t>Ger 5</t>
  </si>
  <si>
    <t>Blank A</t>
  </si>
  <si>
    <t>OMITTED</t>
  </si>
  <si>
    <t>Blank B</t>
  </si>
  <si>
    <t>Soil Moisture September 09</t>
  </si>
  <si>
    <t>DJS</t>
  </si>
  <si>
    <t>SEE below!!</t>
  </si>
  <si>
    <t>Freshwt basis</t>
  </si>
  <si>
    <t>soil moist%</t>
  </si>
  <si>
    <t>Planting sites Sept 09</t>
  </si>
  <si>
    <t>Three 100g samples taken across sites and bulked. Then approx 30g used to measure % water content.</t>
  </si>
  <si>
    <t>Weka sept</t>
  </si>
  <si>
    <t>Terrace sept</t>
  </si>
  <si>
    <t>Vicarage</t>
  </si>
  <si>
    <t>Mudhouse</t>
  </si>
  <si>
    <t>Mound</t>
  </si>
  <si>
    <t>Waiata</t>
  </si>
  <si>
    <t>Cabal</t>
  </si>
  <si>
    <t>Julian Ball</t>
  </si>
  <si>
    <t>Dave's copy, Sep 09 soil moist DWT!!</t>
  </si>
  <si>
    <t>smFWT</t>
  </si>
  <si>
    <t>smDWT</t>
  </si>
  <si>
    <t>*</t>
  </si>
  <si>
    <t>Made *</t>
  </si>
  <si>
    <t>Pratia omitted since only 2 reps</t>
  </si>
  <si>
    <t>Two weirdo sm's made "missing"</t>
  </si>
  <si>
    <t>Variate: smDWT</t>
  </si>
  <si>
    <t>(m.v.)</t>
  </si>
  <si>
    <t>*units* 23</t>
  </si>
  <si>
    <t xml:space="preserve"> s.e.   2.61</t>
  </si>
  <si>
    <t>*units* 27</t>
  </si>
  <si>
    <t xml:space="preserve">Grand mean  14.63 </t>
  </si>
  <si>
    <t>(Not adjusted for missing values)</t>
  </si>
  <si>
    <t>Drywt basis</t>
  </si>
  <si>
    <t>No raw data for this table; descriptive information only.</t>
  </si>
  <si>
    <t>so the table itself is the raw data.</t>
  </si>
  <si>
    <t>This table consists of counts of numbers of growers giving certain responses,</t>
  </si>
  <si>
    <t>This table consists of rankings of means of variables presented elsewhere in this manuscript,</t>
  </si>
  <si>
    <t>Weed suppression</t>
  </si>
  <si>
    <t xml:space="preserve">Weeds consisted primarily of Trifolium species (Fabaceae), but also included plants from Poaceae, Malvaceae &amp; Asteraceae families.  </t>
  </si>
  <si>
    <t>% weed penetration.</t>
  </si>
  <si>
    <t xml:space="preserve"> weed</t>
  </si>
  <si>
    <t>Variate: weed</t>
  </si>
  <si>
    <t>sum</t>
  </si>
  <si>
    <t>x</t>
  </si>
  <si>
    <t>Information summary</t>
  </si>
  <si>
    <t>var</t>
  </si>
  <si>
    <t>All terms orthogonal, none aliased.</t>
  </si>
  <si>
    <t>Bare earth control</t>
  </si>
  <si>
    <t xml:space="preserve"> s.e.   9.4</t>
  </si>
  <si>
    <t>*units* 17</t>
  </si>
  <si>
    <t>*units* 22</t>
  </si>
  <si>
    <t xml:space="preserve">Grand mean  8.1 </t>
  </si>
  <si>
    <t>Raoulia hookeri</t>
  </si>
  <si>
    <t>Acaena inermis</t>
  </si>
  <si>
    <t xml:space="preserve"> b</t>
  </si>
  <si>
    <t xml:space="preserve"> c</t>
  </si>
  <si>
    <t>Steve &amp; Dave reworded x axis</t>
  </si>
  <si>
    <t>Dave's comment:  Uncertain whether same 5 blocks were used for all trts, so ran as a CRD (no blocking).</t>
  </si>
  <si>
    <t>Development of stages</t>
  </si>
  <si>
    <t>Should I remove this first stage as all the same.</t>
  </si>
  <si>
    <t>no as ok fit.</t>
  </si>
  <si>
    <t xml:space="preserve">Write up as: </t>
  </si>
  <si>
    <t>Petri dish!</t>
  </si>
  <si>
    <t>Stage!</t>
  </si>
  <si>
    <t>Alive</t>
  </si>
  <si>
    <t>Effect of treatment over all stages</t>
  </si>
  <si>
    <t>A general linear model with a binomial distribution was used to determine the effect of both treatment and stage upon leafroller survival</t>
  </si>
  <si>
    <t>instar 1</t>
  </si>
  <si>
    <t>Significant results were further explored using the LSD (5%).</t>
  </si>
  <si>
    <t xml:space="preserve">There was a significant effect of both treatment (P&lt;0.001) and stage (P&lt;0.001) upon leafroller survival </t>
  </si>
  <si>
    <t>Petrie dish</t>
  </si>
  <si>
    <t>There was no interaction between treatment and stage (P=0.99)</t>
  </si>
  <si>
    <t>Stage</t>
  </si>
  <si>
    <t>Treatment.Stage</t>
  </si>
  <si>
    <t>no interaction</t>
  </si>
  <si>
    <t>G.sessiflora</t>
  </si>
  <si>
    <t>Diet</t>
  </si>
  <si>
    <t>a</t>
  </si>
  <si>
    <t xml:space="preserve"> 147  RWALD</t>
  </si>
  <si>
    <t>b</t>
  </si>
  <si>
    <t>c</t>
  </si>
  <si>
    <t>cd</t>
  </si>
  <si>
    <t>R. hookeri</t>
  </si>
  <si>
    <t>de</t>
  </si>
  <si>
    <t>e</t>
  </si>
  <si>
    <t>Petri_dish</t>
  </si>
  <si>
    <t xml:space="preserve"> &lt;0.001</t>
  </si>
  <si>
    <t xml:space="preserve"> 148  PREDICT [PRINT=description,predictions,se,lsd; LSDLEVEL=5; COMBINATIONS=estimable;\</t>
  </si>
  <si>
    <t xml:space="preserve"> 149   BACKTRANSFORM=link; ADJUST=marginal] Treatment; LEVELS=*</t>
  </si>
  <si>
    <t>_x000C_Predictions from regression model</t>
  </si>
  <si>
    <t>Response variate: Alive</t>
  </si>
  <si>
    <t>Prediction</t>
  </si>
  <si>
    <t>Figure X. The mean proportion of E. postvittana larvae that survived to each development stage.</t>
  </si>
  <si>
    <t>Overall effect</t>
  </si>
  <si>
    <t>across development stages</t>
  </si>
  <si>
    <t>write in words</t>
  </si>
  <si>
    <t>Use these LSDs to show what lines in the interaction graph differ from one another</t>
  </si>
  <si>
    <t>put in table</t>
  </si>
  <si>
    <t>Put in order</t>
  </si>
  <si>
    <t>Least significant differences of predictions (5% level)</t>
  </si>
  <si>
    <r>
      <t>0.81</t>
    </r>
    <r>
      <rPr>
        <sz val="10"/>
        <rFont val="Times New Roman"/>
        <family val="1"/>
      </rPr>
      <t>±0.02</t>
    </r>
  </si>
  <si>
    <t>Treatment A. bellidioides</t>
  </si>
  <si>
    <t xml:space="preserve"> *</t>
  </si>
  <si>
    <t>0.5±0.03</t>
  </si>
  <si>
    <t>Treatment A. purpurea</t>
  </si>
  <si>
    <t>0.42±0.03</t>
  </si>
  <si>
    <t>Treatment Diet</t>
  </si>
  <si>
    <t>0.36±0.02</t>
  </si>
  <si>
    <t>Treatment G.sessiflora</t>
  </si>
  <si>
    <t>0.33±0.02</t>
  </si>
  <si>
    <t>Treatment H. chathamica</t>
  </si>
  <si>
    <t>0.3±0.02</t>
  </si>
  <si>
    <t>Treatment L. dioica</t>
  </si>
  <si>
    <t>Treatment M. axillaris</t>
  </si>
  <si>
    <t>0.29±0.02</t>
  </si>
  <si>
    <t>Treatment P. angulata</t>
  </si>
  <si>
    <t>0.22±0.02</t>
  </si>
  <si>
    <t>Treatment R. hookeri</t>
  </si>
  <si>
    <t>0.17±0.00</t>
  </si>
  <si>
    <t>Treatment S. uniflorus</t>
  </si>
  <si>
    <t>instar 2</t>
  </si>
  <si>
    <t>effect of stage</t>
  </si>
  <si>
    <t xml:space="preserve"> 150  PREDICT [PRINT=description,predictions,se,lsd; LSDLEVEL=5; COMBINATIONS=estimable;\</t>
  </si>
  <si>
    <t xml:space="preserve"> 151   BACKTRANSFORM=link; ADJUST=marginal] Stage; LEVELS=*</t>
  </si>
  <si>
    <t>These predictions are estimated mean proportions, formed on the scale of the response variable, corresponding to one binomial trial, adjusted with respect to some factors as specified below.</t>
  </si>
  <si>
    <t>The predictions have been formed only for those combinations of factor levels for which means can be estimated without involving aliased parameters.</t>
  </si>
  <si>
    <t>The predictions have been standardized by averaging over the levels of some factors:</t>
  </si>
  <si>
    <t>Weighting policy</t>
  </si>
  <si>
    <t>Status of weights</t>
  </si>
  <si>
    <t>Marginal weights</t>
  </si>
  <si>
    <t xml:space="preserve">Constant over levels of other factors       </t>
  </si>
  <si>
    <t>The standard errors are appropriate for interpretation of the predictions as summaries of the data rather than as forecasts of new observations.</t>
  </si>
  <si>
    <t>adult</t>
  </si>
  <si>
    <t>final instar</t>
  </si>
  <si>
    <t>instar 3</t>
  </si>
  <si>
    <t>pupation</t>
  </si>
  <si>
    <t>d</t>
  </si>
  <si>
    <t>Stage adult</t>
  </si>
  <si>
    <t>Stage final instar</t>
  </si>
  <si>
    <t>Stage instar 1</t>
  </si>
  <si>
    <t>Stage instar 2</t>
  </si>
  <si>
    <t>Stage instar 3</t>
  </si>
  <si>
    <t>Stage pupation</t>
  </si>
  <si>
    <t>Interaction graph to show</t>
  </si>
  <si>
    <t xml:space="preserve"> 152  PREDICT [PRINT=description,predictions,se,lsd; LSDLEVEL=5; COMBINATIONS=estimable;\</t>
  </si>
  <si>
    <t xml:space="preserve"> 153   BACKTRANSFORM=link; ADJUST=marginal] Treatment,Stage; LEVELS=*,*</t>
  </si>
  <si>
    <t>Final instar</t>
  </si>
  <si>
    <t>Pupation</t>
  </si>
  <si>
    <t>Adult</t>
  </si>
  <si>
    <t>Larval development Experiment 1</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</si>
</sst>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00"/>
    <numFmt numFmtId="165" formatCode="0.000"/>
    <numFmt numFmtId="166" formatCode="0.0"/>
  </numFmts>
  <fonts count="17" x14ac:knownFonts="1">
    <font>
      <sz val="11"/>
      <color theme="1"/>
      <name val="Calibri"/>
      <family val="2"/>
      <scheme val="minor"/>
    </font>
    <font>
      <sz val="10"/>
      <name val="Arial"/>
      <family val="2"/>
    </font>
    <font>
      <b/>
      <sz val="10"/>
      <name val="Arial"/>
      <family val="2"/>
    </font>
    <font>
      <b/>
      <sz val="11"/>
      <color theme="1"/>
      <name val="Calibri"/>
      <family val="2"/>
      <scheme val="minor"/>
    </font>
    <font>
      <b/>
      <i/>
      <sz val="10"/>
      <name val="Arial"/>
      <family val="2"/>
    </font>
    <font>
      <sz val="10"/>
      <name val="Arial"/>
    </font>
    <font>
      <b/>
      <i/>
      <sz val="11"/>
      <color theme="1"/>
      <name val="Calibri"/>
      <family val="2"/>
      <scheme val="minor"/>
    </font>
    <font>
      <i/>
      <sz val="10"/>
      <name val="Arial"/>
      <family val="2"/>
    </font>
    <font>
      <b/>
      <i/>
      <sz val="9"/>
      <name val="Arial"/>
      <family val="2"/>
    </font>
    <font>
      <b/>
      <u/>
      <sz val="10"/>
      <name val="Arial"/>
      <family val="2"/>
    </font>
    <font>
      <sz val="10"/>
      <color indexed="14"/>
      <name val="Arial"/>
      <family val="2"/>
    </font>
    <font>
      <sz val="10"/>
      <color indexed="53"/>
      <name val="Arial"/>
      <family val="2"/>
    </font>
    <font>
      <u/>
      <sz val="10"/>
      <name val="Arial"/>
      <family val="2"/>
    </font>
    <font>
      <sz val="10"/>
      <name val="Times New Roman"/>
      <family val="1"/>
    </font>
    <font>
      <b/>
      <sz val="12"/>
      <color theme="1"/>
      <name val="Calibri"/>
      <family val="2"/>
      <scheme val="minor"/>
    </font>
    <font>
      <b/>
      <sz val="14"/>
      <color theme="1"/>
      <name val="Calibri"/>
      <family val="2"/>
      <scheme val="minor"/>
    </font>
    <font>
      <i/>
      <sz val="10"/>
      <name val="Times New Roman"/>
      <family val="1"/>
    </font>
  </fonts>
  <fills count="19">
    <fill>
      <patternFill patternType="none"/>
    </fill>
    <fill>
      <patternFill patternType="gray125"/>
    </fill>
    <fill>
      <patternFill patternType="solid">
        <fgColor rgb="FFFFFF00"/>
        <bgColor indexed="64"/>
      </patternFill>
    </fill>
    <fill>
      <patternFill patternType="solid">
        <fgColor theme="6" tint="0.59999389629810485"/>
        <bgColor indexed="64"/>
      </patternFill>
    </fill>
    <fill>
      <patternFill patternType="solid">
        <fgColor indexed="13"/>
        <bgColor indexed="64"/>
      </patternFill>
    </fill>
    <fill>
      <patternFill patternType="solid">
        <fgColor theme="4" tint="0.79998168889431442"/>
        <bgColor indexed="64"/>
      </patternFill>
    </fill>
    <fill>
      <patternFill patternType="solid">
        <fgColor theme="7" tint="0.59999389629810485"/>
        <bgColor indexed="64"/>
      </patternFill>
    </fill>
    <fill>
      <patternFill patternType="solid">
        <fgColor theme="2" tint="-0.249977111117893"/>
        <bgColor indexed="64"/>
      </patternFill>
    </fill>
    <fill>
      <patternFill patternType="solid">
        <fgColor theme="5" tint="0.59999389629810485"/>
        <bgColor indexed="64"/>
      </patternFill>
    </fill>
    <fill>
      <patternFill patternType="solid">
        <fgColor theme="6" tint="0.39997558519241921"/>
        <bgColor indexed="64"/>
      </patternFill>
    </fill>
    <fill>
      <patternFill patternType="solid">
        <fgColor theme="8" tint="0.59999389629810485"/>
        <bgColor indexed="64"/>
      </patternFill>
    </fill>
    <fill>
      <patternFill patternType="solid">
        <fgColor theme="8" tint="0.79998168889431442"/>
        <bgColor indexed="64"/>
      </patternFill>
    </fill>
    <fill>
      <patternFill patternType="solid">
        <fgColor theme="4" tint="0.59999389629810485"/>
        <bgColor indexed="64"/>
      </patternFill>
    </fill>
    <fill>
      <patternFill patternType="solid">
        <fgColor indexed="11"/>
        <bgColor indexed="64"/>
      </patternFill>
    </fill>
    <fill>
      <patternFill patternType="solid">
        <fgColor indexed="22"/>
        <bgColor indexed="64"/>
      </patternFill>
    </fill>
    <fill>
      <patternFill patternType="solid">
        <fgColor theme="5" tint="0.39997558519241921"/>
        <bgColor indexed="64"/>
      </patternFill>
    </fill>
    <fill>
      <patternFill patternType="solid">
        <fgColor indexed="42"/>
        <bgColor indexed="64"/>
      </patternFill>
    </fill>
    <fill>
      <patternFill patternType="solid">
        <fgColor theme="9" tint="0.39997558519241921"/>
        <bgColor indexed="64"/>
      </patternFill>
    </fill>
    <fill>
      <patternFill patternType="solid">
        <fgColor indexed="14"/>
        <bgColor indexed="64"/>
      </patternFill>
    </fill>
  </fills>
  <borders count="24">
    <border>
      <left/>
      <right/>
      <top/>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diagonal/>
    </border>
    <border>
      <left style="medium">
        <color indexed="64"/>
      </left>
      <right/>
      <top/>
      <bottom style="medium">
        <color indexed="64"/>
      </bottom>
      <diagonal/>
    </border>
    <border>
      <left/>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s>
  <cellStyleXfs count="1">
    <xf numFmtId="0" fontId="0" fillId="0" borderId="0"/>
  </cellStyleXfs>
  <cellXfs count="169">
    <xf numFmtId="0" fontId="0" fillId="0" borderId="0" xfId="0"/>
    <xf numFmtId="0" fontId="1" fillId="2" borderId="1" xfId="0" applyFont="1" applyFill="1" applyBorder="1" applyAlignment="1">
      <alignment horizontal="left"/>
    </xf>
    <xf numFmtId="0" fontId="0" fillId="2" borderId="2" xfId="0" applyFill="1" applyBorder="1"/>
    <xf numFmtId="0" fontId="2" fillId="0" borderId="1" xfId="0" applyFont="1" applyBorder="1"/>
    <xf numFmtId="0" fontId="2" fillId="0" borderId="3" xfId="0" applyFont="1" applyBorder="1" applyAlignment="1">
      <alignment horizontal="right"/>
    </xf>
    <xf numFmtId="0" fontId="2" fillId="0" borderId="0" xfId="0" applyFont="1" applyAlignment="1">
      <alignment horizontal="center"/>
    </xf>
    <xf numFmtId="0" fontId="2" fillId="0" borderId="0" xfId="0" applyFont="1"/>
    <xf numFmtId="0" fontId="2" fillId="0" borderId="4" xfId="0" applyFont="1" applyBorder="1" applyAlignment="1">
      <alignment wrapText="1"/>
    </xf>
    <xf numFmtId="0" fontId="2" fillId="0" borderId="3" xfId="0" applyFont="1" applyBorder="1"/>
    <xf numFmtId="0" fontId="2" fillId="2" borderId="5" xfId="0" applyFont="1" applyFill="1" applyBorder="1" applyAlignment="1">
      <alignment horizontal="right"/>
    </xf>
    <xf numFmtId="0" fontId="0" fillId="0" borderId="0" xfId="0" applyAlignment="1">
      <alignment horizontal="center"/>
    </xf>
    <xf numFmtId="164" fontId="0" fillId="0" borderId="0" xfId="0" applyNumberFormat="1"/>
    <xf numFmtId="0" fontId="0" fillId="3" borderId="0" xfId="0" applyFill="1"/>
    <xf numFmtId="0" fontId="1" fillId="3" borderId="0" xfId="0" applyFont="1" applyFill="1"/>
    <xf numFmtId="0" fontId="0" fillId="3" borderId="0" xfId="0" applyFont="1" applyFill="1"/>
    <xf numFmtId="0" fontId="0" fillId="3" borderId="0" xfId="0" applyFill="1" applyAlignment="1">
      <alignment horizontal="center"/>
    </xf>
    <xf numFmtId="2" fontId="0" fillId="3" borderId="0" xfId="0" applyNumberFormat="1" applyFill="1"/>
    <xf numFmtId="0" fontId="2" fillId="3" borderId="0" xfId="0" applyFont="1" applyFill="1"/>
    <xf numFmtId="2" fontId="2" fillId="3" borderId="0" xfId="0" applyNumberFormat="1" applyFont="1" applyFill="1"/>
    <xf numFmtId="0" fontId="0" fillId="4" borderId="0" xfId="0" applyFill="1"/>
    <xf numFmtId="0" fontId="0" fillId="2" borderId="0" xfId="0" applyFill="1" applyAlignment="1">
      <alignment horizontal="right"/>
    </xf>
    <xf numFmtId="0" fontId="0" fillId="2" borderId="0" xfId="0" applyFill="1"/>
    <xf numFmtId="0" fontId="2" fillId="2" borderId="0" xfId="0" applyFont="1" applyFill="1"/>
    <xf numFmtId="0" fontId="0" fillId="5" borderId="0" xfId="0" applyFill="1"/>
    <xf numFmtId="0" fontId="0" fillId="5" borderId="0" xfId="0" applyFill="1" applyAlignment="1">
      <alignment horizontal="right"/>
    </xf>
    <xf numFmtId="0" fontId="2" fillId="2" borderId="0" xfId="0" applyFont="1" applyFill="1" applyAlignment="1">
      <alignment horizontal="right" wrapText="1"/>
    </xf>
    <xf numFmtId="0" fontId="1" fillId="2" borderId="0" xfId="0" applyFont="1" applyFill="1" applyAlignment="1">
      <alignment horizontal="right" wrapText="1"/>
    </xf>
    <xf numFmtId="0" fontId="0" fillId="0" borderId="0" xfId="0" applyAlignment="1">
      <alignment horizontal="right"/>
    </xf>
    <xf numFmtId="11" fontId="0" fillId="0" borderId="0" xfId="0" applyNumberFormat="1"/>
    <xf numFmtId="0" fontId="5" fillId="0" borderId="0" xfId="0" applyFont="1" applyAlignment="1">
      <alignment horizontal="center"/>
    </xf>
    <xf numFmtId="0" fontId="0" fillId="2" borderId="0" xfId="0" applyFont="1" applyFill="1" applyAlignment="1">
      <alignment horizontal="center"/>
    </xf>
    <xf numFmtId="0" fontId="0" fillId="6" borderId="0" xfId="0" applyFill="1"/>
    <xf numFmtId="0" fontId="4" fillId="2" borderId="0" xfId="0" applyFont="1" applyFill="1" applyAlignment="1">
      <alignment wrapText="1"/>
    </xf>
    <xf numFmtId="0" fontId="6" fillId="2" borderId="0" xfId="0" applyFont="1" applyFill="1" applyAlignment="1">
      <alignment wrapText="1"/>
    </xf>
    <xf numFmtId="0" fontId="0" fillId="6" borderId="0" xfId="0" applyFill="1" applyAlignment="1">
      <alignment horizontal="right"/>
    </xf>
    <xf numFmtId="0" fontId="1" fillId="0" borderId="0" xfId="0" applyFont="1" applyAlignment="1">
      <alignment horizontal="center"/>
    </xf>
    <xf numFmtId="0" fontId="1" fillId="2" borderId="0" xfId="0" applyFont="1" applyFill="1" applyAlignment="1">
      <alignment horizontal="center"/>
    </xf>
    <xf numFmtId="0" fontId="0" fillId="7" borderId="0" xfId="0" applyFill="1"/>
    <xf numFmtId="2" fontId="0" fillId="0" borderId="0" xfId="0" applyNumberFormat="1"/>
    <xf numFmtId="0" fontId="0" fillId="7" borderId="0" xfId="0" applyFill="1" applyAlignment="1">
      <alignment horizontal="right"/>
    </xf>
    <xf numFmtId="0" fontId="3" fillId="7" borderId="0" xfId="0" applyFont="1" applyFill="1" applyAlignment="1">
      <alignment horizontal="right"/>
    </xf>
    <xf numFmtId="2" fontId="3" fillId="0" borderId="0" xfId="0" applyNumberFormat="1" applyFont="1"/>
    <xf numFmtId="165" fontId="0" fillId="0" borderId="0" xfId="0" applyNumberFormat="1"/>
    <xf numFmtId="2" fontId="3" fillId="6" borderId="0" xfId="0" applyNumberFormat="1" applyFont="1" applyFill="1"/>
    <xf numFmtId="0" fontId="1" fillId="0" borderId="0" xfId="0" applyFont="1"/>
    <xf numFmtId="0" fontId="1" fillId="2" borderId="0" xfId="0" applyFont="1" applyFill="1"/>
    <xf numFmtId="0" fontId="0" fillId="8" borderId="0" xfId="0" applyFill="1"/>
    <xf numFmtId="0" fontId="0" fillId="0" borderId="0" xfId="0" applyFill="1"/>
    <xf numFmtId="0" fontId="2" fillId="0" borderId="6" xfId="0" applyFont="1" applyFill="1" applyBorder="1"/>
    <xf numFmtId="0" fontId="2" fillId="0" borderId="7" xfId="0" applyFont="1" applyFill="1" applyBorder="1" applyAlignment="1">
      <alignment horizontal="left"/>
    </xf>
    <xf numFmtId="0" fontId="2" fillId="0" borderId="9" xfId="0" applyFont="1" applyFill="1" applyBorder="1"/>
    <xf numFmtId="17" fontId="2" fillId="0" borderId="0" xfId="0" applyNumberFormat="1" applyFont="1" applyBorder="1"/>
    <xf numFmtId="0" fontId="0" fillId="0" borderId="9" xfId="0" applyFill="1" applyBorder="1"/>
    <xf numFmtId="2" fontId="0" fillId="0" borderId="0" xfId="0" applyNumberFormat="1" applyFill="1" applyBorder="1" applyAlignment="1">
      <alignment horizontal="center"/>
    </xf>
    <xf numFmtId="0" fontId="0" fillId="0" borderId="10" xfId="0" applyFill="1" applyBorder="1"/>
    <xf numFmtId="0" fontId="0" fillId="0" borderId="9" xfId="0" applyFont="1" applyFill="1" applyBorder="1"/>
    <xf numFmtId="49" fontId="1" fillId="0" borderId="0" xfId="0" applyNumberFormat="1" applyFont="1" applyFill="1" applyBorder="1" applyAlignment="1">
      <alignment horizontal="center"/>
    </xf>
    <xf numFmtId="0" fontId="2" fillId="0" borderId="12" xfId="0" applyFont="1" applyFill="1" applyBorder="1"/>
    <xf numFmtId="2" fontId="2" fillId="0" borderId="13" xfId="0" applyNumberFormat="1" applyFont="1" applyBorder="1" applyAlignment="1">
      <alignment horizontal="center"/>
    </xf>
    <xf numFmtId="0" fontId="7" fillId="0" borderId="0" xfId="0" applyFont="1" applyFill="1" applyBorder="1"/>
    <xf numFmtId="0" fontId="0" fillId="8" borderId="0" xfId="0" applyFill="1" applyAlignment="1">
      <alignment horizontal="right"/>
    </xf>
    <xf numFmtId="2" fontId="2" fillId="0" borderId="0" xfId="0" applyNumberFormat="1" applyFont="1" applyFill="1" applyBorder="1" applyAlignment="1">
      <alignment horizontal="center"/>
    </xf>
    <xf numFmtId="0" fontId="0" fillId="0" borderId="8" xfId="0" applyFill="1" applyBorder="1"/>
    <xf numFmtId="0" fontId="0" fillId="0" borderId="10" xfId="0" applyBorder="1"/>
    <xf numFmtId="0" fontId="0" fillId="0" borderId="11" xfId="0" applyBorder="1"/>
    <xf numFmtId="2" fontId="3" fillId="0" borderId="0" xfId="0" applyNumberFormat="1" applyFont="1" applyFill="1"/>
    <xf numFmtId="17" fontId="2" fillId="2" borderId="0" xfId="0" applyNumberFormat="1" applyFont="1" applyFill="1"/>
    <xf numFmtId="17" fontId="2" fillId="0" borderId="0" xfId="0" applyNumberFormat="1" applyFont="1"/>
    <xf numFmtId="0" fontId="1" fillId="0" borderId="0" xfId="0" applyFont="1" applyBorder="1" applyAlignment="1">
      <alignment horizontal="center"/>
    </xf>
    <xf numFmtId="0" fontId="1" fillId="8" borderId="0" xfId="0" applyFont="1" applyFill="1"/>
    <xf numFmtId="0" fontId="1" fillId="0" borderId="0" xfId="0" applyFont="1" applyFill="1" applyBorder="1" applyAlignment="1">
      <alignment horizontal="center"/>
    </xf>
    <xf numFmtId="0" fontId="0" fillId="9" borderId="0" xfId="0" applyFill="1"/>
    <xf numFmtId="17" fontId="0" fillId="2" borderId="0" xfId="0" applyNumberFormat="1" applyFill="1"/>
    <xf numFmtId="0" fontId="0" fillId="10" borderId="0" xfId="0" applyFill="1"/>
    <xf numFmtId="0" fontId="8" fillId="2" borderId="0" xfId="0" applyFont="1" applyFill="1" applyAlignment="1">
      <alignment wrapText="1"/>
    </xf>
    <xf numFmtId="0" fontId="9" fillId="0" borderId="0" xfId="0" applyFont="1"/>
    <xf numFmtId="0" fontId="2" fillId="2" borderId="0" xfId="0" applyFont="1" applyFill="1" applyAlignment="1">
      <alignment horizontal="center"/>
    </xf>
    <xf numFmtId="0" fontId="0" fillId="0" borderId="0" xfId="0" applyFill="1" applyBorder="1" applyAlignment="1"/>
    <xf numFmtId="0" fontId="0" fillId="0" borderId="5" xfId="0" applyFill="1" applyBorder="1" applyAlignment="1"/>
    <xf numFmtId="0" fontId="0" fillId="0" borderId="0" xfId="0" applyBorder="1"/>
    <xf numFmtId="166" fontId="0" fillId="0" borderId="0" xfId="0" applyNumberFormat="1"/>
    <xf numFmtId="2" fontId="1" fillId="0" borderId="0" xfId="0" applyNumberFormat="1" applyFont="1"/>
    <xf numFmtId="0" fontId="2" fillId="8" borderId="0" xfId="0" applyFont="1" applyFill="1"/>
    <xf numFmtId="17" fontId="2" fillId="8" borderId="0" xfId="0" applyNumberFormat="1" applyFont="1" applyFill="1"/>
    <xf numFmtId="0" fontId="4" fillId="0" borderId="0" xfId="0" applyFont="1"/>
    <xf numFmtId="0" fontId="3" fillId="8" borderId="0" xfId="0" applyFont="1" applyFill="1"/>
    <xf numFmtId="0" fontId="0" fillId="0" borderId="15" xfId="0" applyBorder="1" applyAlignment="1">
      <alignment horizontal="center"/>
    </xf>
    <xf numFmtId="0" fontId="0" fillId="0" borderId="7" xfId="0" applyBorder="1" applyAlignment="1">
      <alignment horizontal="center"/>
    </xf>
    <xf numFmtId="0" fontId="10" fillId="0" borderId="15" xfId="0" applyFont="1" applyFill="1" applyBorder="1" applyAlignment="1">
      <alignment horizontal="center"/>
    </xf>
    <xf numFmtId="0" fontId="0" fillId="0" borderId="8" xfId="0" applyBorder="1" applyAlignment="1">
      <alignment horizontal="center"/>
    </xf>
    <xf numFmtId="0" fontId="11" fillId="0" borderId="8" xfId="0" applyFont="1" applyBorder="1" applyAlignment="1">
      <alignment horizontal="center"/>
    </xf>
    <xf numFmtId="0" fontId="0" fillId="0" borderId="8" xfId="0" applyFill="1" applyBorder="1" applyAlignment="1">
      <alignment horizontal="center"/>
    </xf>
    <xf numFmtId="0" fontId="2" fillId="2" borderId="0" xfId="0" applyFont="1" applyFill="1" applyBorder="1" applyAlignment="1">
      <alignment horizontal="left"/>
    </xf>
    <xf numFmtId="0" fontId="2" fillId="2" borderId="0" xfId="0" applyFont="1" applyFill="1" applyAlignment="1">
      <alignment horizontal="left"/>
    </xf>
    <xf numFmtId="165" fontId="0" fillId="0" borderId="8" xfId="0" applyNumberFormat="1" applyBorder="1" applyAlignment="1">
      <alignment horizontal="center"/>
    </xf>
    <xf numFmtId="0" fontId="2" fillId="0" borderId="0" xfId="0" applyFont="1" applyAlignment="1">
      <alignment horizontal="right"/>
    </xf>
    <xf numFmtId="0" fontId="0" fillId="12" borderId="0" xfId="0" applyFill="1"/>
    <xf numFmtId="0" fontId="0" fillId="0" borderId="16" xfId="0" applyBorder="1" applyAlignment="1">
      <alignment horizontal="center"/>
    </xf>
    <xf numFmtId="0" fontId="0" fillId="0" borderId="13" xfId="0" applyBorder="1" applyAlignment="1">
      <alignment horizontal="center"/>
    </xf>
    <xf numFmtId="0" fontId="10" fillId="0" borderId="16" xfId="0" applyFont="1" applyFill="1" applyBorder="1" applyAlignment="1">
      <alignment horizontal="center"/>
    </xf>
    <xf numFmtId="0" fontId="0" fillId="0" borderId="11" xfId="0" applyBorder="1" applyAlignment="1">
      <alignment horizontal="center"/>
    </xf>
    <xf numFmtId="0" fontId="11" fillId="0" borderId="11" xfId="0" applyFont="1" applyBorder="1" applyAlignment="1">
      <alignment horizontal="center"/>
    </xf>
    <xf numFmtId="0" fontId="0" fillId="0" borderId="11" xfId="0" applyFill="1" applyBorder="1" applyAlignment="1">
      <alignment horizontal="center"/>
    </xf>
    <xf numFmtId="165" fontId="0" fillId="0" borderId="11" xfId="0" applyNumberFormat="1" applyBorder="1" applyAlignment="1">
      <alignment horizontal="center"/>
    </xf>
    <xf numFmtId="0" fontId="1" fillId="0" borderId="0" xfId="0" applyFont="1" applyAlignment="1">
      <alignment horizontal="right"/>
    </xf>
    <xf numFmtId="0" fontId="0" fillId="0" borderId="17" xfId="0" applyBorder="1" applyAlignment="1"/>
    <xf numFmtId="164" fontId="0" fillId="13" borderId="18" xfId="0" applyNumberFormat="1" applyFill="1" applyBorder="1"/>
    <xf numFmtId="0" fontId="10" fillId="0" borderId="19" xfId="0" applyFont="1" applyBorder="1" applyAlignment="1"/>
    <xf numFmtId="0" fontId="0" fillId="0" borderId="20" xfId="0" applyBorder="1" applyAlignment="1">
      <alignment horizontal="left"/>
    </xf>
    <xf numFmtId="0" fontId="0" fillId="14" borderId="0" xfId="0" applyFill="1" applyBorder="1"/>
    <xf numFmtId="0" fontId="0" fillId="14" borderId="10" xfId="0" applyFill="1" applyBorder="1"/>
    <xf numFmtId="0" fontId="0" fillId="2" borderId="8" xfId="0" applyFill="1" applyBorder="1" applyAlignment="1">
      <alignment horizontal="center"/>
    </xf>
    <xf numFmtId="17" fontId="2" fillId="2" borderId="0" xfId="0" applyNumberFormat="1" applyFont="1" applyFill="1" applyAlignment="1">
      <alignment horizontal="left"/>
    </xf>
    <xf numFmtId="165" fontId="2" fillId="2" borderId="0" xfId="0" applyNumberFormat="1" applyFont="1" applyFill="1" applyAlignment="1">
      <alignment horizontal="right"/>
    </xf>
    <xf numFmtId="0" fontId="2" fillId="2" borderId="0" xfId="0" applyFont="1" applyFill="1" applyAlignment="1">
      <alignment horizontal="right"/>
    </xf>
    <xf numFmtId="164" fontId="0" fillId="0" borderId="21" xfId="0" applyNumberFormat="1" applyFill="1" applyBorder="1"/>
    <xf numFmtId="164" fontId="0" fillId="0" borderId="21" xfId="0" applyNumberFormat="1" applyBorder="1"/>
    <xf numFmtId="165" fontId="0" fillId="0" borderId="21" xfId="0" applyNumberFormat="1" applyBorder="1"/>
    <xf numFmtId="2" fontId="0" fillId="0" borderId="21" xfId="0" applyNumberFormat="1" applyFill="1" applyBorder="1"/>
    <xf numFmtId="1" fontId="0" fillId="0" borderId="21" xfId="0" applyNumberFormat="1" applyFill="1" applyBorder="1"/>
    <xf numFmtId="165" fontId="0" fillId="0" borderId="22" xfId="0" applyNumberFormat="1" applyFill="1" applyBorder="1"/>
    <xf numFmtId="0" fontId="0" fillId="2" borderId="11" xfId="0" applyFill="1" applyBorder="1" applyAlignment="1">
      <alignment horizontal="center"/>
    </xf>
    <xf numFmtId="165" fontId="0" fillId="0" borderId="21" xfId="0" applyNumberFormat="1" applyFill="1" applyBorder="1"/>
    <xf numFmtId="165" fontId="0" fillId="0" borderId="0" xfId="0" applyNumberFormat="1" applyAlignment="1">
      <alignment horizontal="right"/>
    </xf>
    <xf numFmtId="2" fontId="0" fillId="0" borderId="14" xfId="0" applyNumberFormat="1" applyFill="1" applyBorder="1"/>
    <xf numFmtId="0" fontId="12" fillId="0" borderId="0" xfId="0" applyFont="1"/>
    <xf numFmtId="0" fontId="0" fillId="15" borderId="0" xfId="0" applyFill="1"/>
    <xf numFmtId="165" fontId="0" fillId="0" borderId="14" xfId="0" applyNumberFormat="1" applyFill="1" applyBorder="1"/>
    <xf numFmtId="0" fontId="0" fillId="12" borderId="0" xfId="0" applyFill="1" applyAlignment="1">
      <alignment horizontal="right"/>
    </xf>
    <xf numFmtId="0" fontId="0" fillId="11" borderId="0" xfId="0" applyFont="1" applyFill="1"/>
    <xf numFmtId="0" fontId="10" fillId="0" borderId="0" xfId="0" applyFont="1"/>
    <xf numFmtId="2" fontId="0" fillId="0" borderId="14" xfId="0" applyNumberFormat="1" applyBorder="1"/>
    <xf numFmtId="165" fontId="0" fillId="0" borderId="14" xfId="0" applyNumberFormat="1" applyBorder="1"/>
    <xf numFmtId="0" fontId="11" fillId="0" borderId="0" xfId="0" applyFont="1"/>
    <xf numFmtId="2" fontId="10" fillId="0" borderId="14" xfId="0" applyNumberFormat="1" applyFont="1" applyFill="1" applyBorder="1"/>
    <xf numFmtId="0" fontId="0" fillId="11" borderId="0" xfId="0" applyFont="1" applyFill="1" applyBorder="1"/>
    <xf numFmtId="2" fontId="0" fillId="0" borderId="23" xfId="0" applyNumberFormat="1" applyFill="1" applyBorder="1"/>
    <xf numFmtId="2" fontId="0" fillId="0" borderId="23" xfId="0" applyNumberFormat="1" applyBorder="1"/>
    <xf numFmtId="165" fontId="0" fillId="0" borderId="23" xfId="0" applyNumberFormat="1" applyBorder="1"/>
    <xf numFmtId="0" fontId="0" fillId="16" borderId="0" xfId="0" applyFill="1"/>
    <xf numFmtId="164" fontId="0" fillId="16" borderId="0" xfId="0" applyNumberFormat="1" applyFill="1"/>
    <xf numFmtId="164" fontId="0" fillId="13" borderId="0" xfId="0" applyNumberFormat="1" applyFill="1"/>
    <xf numFmtId="0" fontId="3" fillId="15" borderId="0" xfId="0" applyFont="1" applyFill="1"/>
    <xf numFmtId="0" fontId="2" fillId="0" borderId="0" xfId="0" applyFont="1" applyFill="1" applyAlignment="1">
      <alignment horizontal="right"/>
    </xf>
    <xf numFmtId="165" fontId="0" fillId="2" borderId="0" xfId="0" applyNumberFormat="1" applyFill="1"/>
    <xf numFmtId="0" fontId="1" fillId="2" borderId="0" xfId="0" applyFont="1" applyFill="1" applyAlignment="1">
      <alignment horizontal="right"/>
    </xf>
    <xf numFmtId="0" fontId="0" fillId="17" borderId="0" xfId="0" applyFill="1"/>
    <xf numFmtId="17" fontId="3" fillId="2" borderId="0" xfId="0" applyNumberFormat="1" applyFont="1" applyFill="1"/>
    <xf numFmtId="0" fontId="14" fillId="0" borderId="0" xfId="0" applyFont="1"/>
    <xf numFmtId="0" fontId="15" fillId="0" borderId="0" xfId="0" applyFont="1"/>
    <xf numFmtId="1" fontId="0" fillId="0" borderId="0" xfId="0" applyNumberFormat="1"/>
    <xf numFmtId="0" fontId="13" fillId="0" borderId="0" xfId="0" applyFont="1"/>
    <xf numFmtId="0" fontId="16" fillId="0" borderId="0" xfId="0" applyFont="1"/>
    <xf numFmtId="0" fontId="0" fillId="12" borderId="6" xfId="0" applyFill="1" applyBorder="1"/>
    <xf numFmtId="0" fontId="0" fillId="12" borderId="7" xfId="0" applyFill="1" applyBorder="1"/>
    <xf numFmtId="0" fontId="0" fillId="12" borderId="8" xfId="0" applyFill="1" applyBorder="1"/>
    <xf numFmtId="0" fontId="0" fillId="12" borderId="9" xfId="0" applyFill="1" applyBorder="1"/>
    <xf numFmtId="0" fontId="0" fillId="12" borderId="0" xfId="0" applyFill="1" applyBorder="1"/>
    <xf numFmtId="0" fontId="0" fillId="12" borderId="10" xfId="0" applyFill="1" applyBorder="1"/>
    <xf numFmtId="0" fontId="0" fillId="12" borderId="0" xfId="0" applyFill="1" applyBorder="1" applyAlignment="1">
      <alignment horizontal="right"/>
    </xf>
    <xf numFmtId="0" fontId="0" fillId="12" borderId="10" xfId="0" applyFill="1" applyBorder="1" applyAlignment="1">
      <alignment horizontal="right"/>
    </xf>
    <xf numFmtId="0" fontId="2" fillId="12" borderId="9" xfId="0" applyFont="1" applyFill="1" applyBorder="1"/>
    <xf numFmtId="0" fontId="0" fillId="12" borderId="12" xfId="0" applyFill="1" applyBorder="1"/>
    <xf numFmtId="0" fontId="0" fillId="12" borderId="13" xfId="0" applyFill="1" applyBorder="1"/>
    <xf numFmtId="0" fontId="0" fillId="12" borderId="11" xfId="0" applyFill="1" applyBorder="1"/>
    <xf numFmtId="0" fontId="0" fillId="18" borderId="0" xfId="0" applyFill="1"/>
    <xf numFmtId="0" fontId="0" fillId="12" borderId="0" xfId="0" applyFill="1" applyBorder="1" applyAlignment="1">
      <alignment horizontal="center"/>
    </xf>
    <xf numFmtId="2" fontId="0" fillId="12" borderId="0" xfId="0" applyNumberFormat="1" applyFill="1" applyBorder="1" applyAlignment="1">
      <alignment horizontal="center"/>
    </xf>
    <xf numFmtId="2" fontId="0" fillId="12" borderId="13" xfId="0" applyNumberFormat="1" applyFill="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3.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4240522832389929"/>
          <c:y val="9.0116279069767449E-2"/>
          <c:w val="0.7895578770402859"/>
          <c:h val="0.47965116279069764"/>
        </c:manualLayout>
      </c:layout>
      <c:barChart>
        <c:barDir val="col"/>
        <c:grouping val="clustered"/>
        <c:varyColors val="0"/>
        <c:ser>
          <c:idx val="0"/>
          <c:order val="0"/>
          <c:tx>
            <c:strRef>
              <c:f>'[1]Survival of plants1&amp;2yrs'!$I$4</c:f>
              <c:strCache>
                <c:ptCount val="1"/>
                <c:pt idx="0">
                  <c:v>Survival at 12 months</c:v>
                </c:pt>
              </c:strCache>
            </c:strRef>
          </c:tx>
          <c:spPr>
            <a:solidFill>
              <a:srgbClr val="9999FF"/>
            </a:solidFill>
            <a:ln w="12700">
              <a:solidFill>
                <a:srgbClr val="000000"/>
              </a:solidFill>
              <a:prstDash val="solid"/>
            </a:ln>
          </c:spPr>
          <c:invertIfNegative val="0"/>
          <c:cat>
            <c:strRef>
              <c:f>'[1]Survival of plants1&amp;2yrs'!$H$5:$H$18</c:f>
              <c:strCache>
                <c:ptCount val="14"/>
                <c:pt idx="0">
                  <c:v>M. axillaris</c:v>
                </c:pt>
                <c:pt idx="1">
                  <c:v>L. dioica </c:v>
                </c:pt>
                <c:pt idx="2">
                  <c:v>R. hookeri </c:v>
                </c:pt>
                <c:pt idx="3">
                  <c:v>A.inermis purpurea</c:v>
                </c:pt>
                <c:pt idx="4">
                  <c:v>G. sessiliflorum</c:v>
                </c:pt>
                <c:pt idx="5">
                  <c:v>S. uniflorus</c:v>
                </c:pt>
                <c:pt idx="6">
                  <c:v>H. chathamica</c:v>
                </c:pt>
                <c:pt idx="7">
                  <c:v>L. angulata</c:v>
                </c:pt>
                <c:pt idx="8">
                  <c:v>L. squalida </c:v>
                </c:pt>
                <c:pt idx="9">
                  <c:v>A. bellioides</c:v>
                </c:pt>
                <c:pt idx="10">
                  <c:v>M. ephedrioides</c:v>
                </c:pt>
                <c:pt idx="11">
                  <c:v>A. inermis </c:v>
                </c:pt>
                <c:pt idx="12">
                  <c:v>R. subsericea</c:v>
                </c:pt>
                <c:pt idx="13">
                  <c:v>D. australe </c:v>
                </c:pt>
              </c:strCache>
            </c:strRef>
          </c:cat>
          <c:val>
            <c:numRef>
              <c:f>'[1]Survival of plants1&amp;2yrs'!$I$5:$I$18</c:f>
              <c:numCache>
                <c:formatCode>General</c:formatCode>
                <c:ptCount val="14"/>
                <c:pt idx="0">
                  <c:v>100</c:v>
                </c:pt>
                <c:pt idx="1">
                  <c:v>100</c:v>
                </c:pt>
                <c:pt idx="2">
                  <c:v>100</c:v>
                </c:pt>
                <c:pt idx="3">
                  <c:v>100</c:v>
                </c:pt>
                <c:pt idx="4">
                  <c:v>100</c:v>
                </c:pt>
                <c:pt idx="5">
                  <c:v>100</c:v>
                </c:pt>
                <c:pt idx="6">
                  <c:v>100</c:v>
                </c:pt>
                <c:pt idx="7">
                  <c:v>100</c:v>
                </c:pt>
                <c:pt idx="8">
                  <c:v>95</c:v>
                </c:pt>
                <c:pt idx="9">
                  <c:v>90</c:v>
                </c:pt>
                <c:pt idx="10">
                  <c:v>80</c:v>
                </c:pt>
                <c:pt idx="11">
                  <c:v>60</c:v>
                </c:pt>
                <c:pt idx="12">
                  <c:v>60</c:v>
                </c:pt>
                <c:pt idx="13">
                  <c:v>0</c:v>
                </c:pt>
              </c:numCache>
            </c:numRef>
          </c:val>
        </c:ser>
        <c:ser>
          <c:idx val="1"/>
          <c:order val="1"/>
          <c:tx>
            <c:strRef>
              <c:f>'[1]Survival of plants1&amp;2yrs'!$J$4</c:f>
              <c:strCache>
                <c:ptCount val="1"/>
                <c:pt idx="0">
                  <c:v>Survival at 24 months</c:v>
                </c:pt>
              </c:strCache>
            </c:strRef>
          </c:tx>
          <c:spPr>
            <a:solidFill>
              <a:srgbClr val="993366"/>
            </a:solidFill>
            <a:ln w="12700">
              <a:solidFill>
                <a:srgbClr val="000000"/>
              </a:solidFill>
              <a:prstDash val="solid"/>
            </a:ln>
          </c:spPr>
          <c:invertIfNegative val="0"/>
          <c:cat>
            <c:strRef>
              <c:f>'[1]Survival of plants1&amp;2yrs'!$H$5:$H$18</c:f>
              <c:strCache>
                <c:ptCount val="14"/>
                <c:pt idx="0">
                  <c:v>M. axillaris</c:v>
                </c:pt>
                <c:pt idx="1">
                  <c:v>L. dioica </c:v>
                </c:pt>
                <c:pt idx="2">
                  <c:v>R. hookeri </c:v>
                </c:pt>
                <c:pt idx="3">
                  <c:v>A.inermis purpurea</c:v>
                </c:pt>
                <c:pt idx="4">
                  <c:v>G. sessiliflorum</c:v>
                </c:pt>
                <c:pt idx="5">
                  <c:v>S. uniflorus</c:v>
                </c:pt>
                <c:pt idx="6">
                  <c:v>H. chathamica</c:v>
                </c:pt>
                <c:pt idx="7">
                  <c:v>L. angulata</c:v>
                </c:pt>
                <c:pt idx="8">
                  <c:v>L. squalida </c:v>
                </c:pt>
                <c:pt idx="9">
                  <c:v>A. bellioides</c:v>
                </c:pt>
                <c:pt idx="10">
                  <c:v>M. ephedrioides</c:v>
                </c:pt>
                <c:pt idx="11">
                  <c:v>A. inermis </c:v>
                </c:pt>
                <c:pt idx="12">
                  <c:v>R. subsericea</c:v>
                </c:pt>
                <c:pt idx="13">
                  <c:v>D. australe </c:v>
                </c:pt>
              </c:strCache>
            </c:strRef>
          </c:cat>
          <c:val>
            <c:numRef>
              <c:f>'[1]Survival of plants1&amp;2yrs'!$J$5:$J$18</c:f>
              <c:numCache>
                <c:formatCode>General</c:formatCode>
                <c:ptCount val="14"/>
                <c:pt idx="0">
                  <c:v>100</c:v>
                </c:pt>
                <c:pt idx="1">
                  <c:v>100</c:v>
                </c:pt>
                <c:pt idx="2">
                  <c:v>100</c:v>
                </c:pt>
                <c:pt idx="3">
                  <c:v>90</c:v>
                </c:pt>
                <c:pt idx="4">
                  <c:v>90</c:v>
                </c:pt>
                <c:pt idx="5">
                  <c:v>80</c:v>
                </c:pt>
                <c:pt idx="6">
                  <c:v>80</c:v>
                </c:pt>
                <c:pt idx="7">
                  <c:v>70</c:v>
                </c:pt>
                <c:pt idx="8">
                  <c:v>50</c:v>
                </c:pt>
                <c:pt idx="9">
                  <c:v>40</c:v>
                </c:pt>
                <c:pt idx="10">
                  <c:v>0</c:v>
                </c:pt>
                <c:pt idx="11">
                  <c:v>60</c:v>
                </c:pt>
                <c:pt idx="12">
                  <c:v>10</c:v>
                </c:pt>
                <c:pt idx="13">
                  <c:v>0</c:v>
                </c:pt>
              </c:numCache>
            </c:numRef>
          </c:val>
        </c:ser>
        <c:dLbls>
          <c:showLegendKey val="0"/>
          <c:showVal val="0"/>
          <c:showCatName val="0"/>
          <c:showSerName val="0"/>
          <c:showPercent val="0"/>
          <c:showBubbleSize val="0"/>
        </c:dLbls>
        <c:gapWidth val="150"/>
        <c:axId val="322921808"/>
        <c:axId val="322921024"/>
      </c:barChart>
      <c:catAx>
        <c:axId val="322921808"/>
        <c:scaling>
          <c:orientation val="minMax"/>
        </c:scaling>
        <c:delete val="0"/>
        <c:axPos val="b"/>
        <c:title>
          <c:tx>
            <c:rich>
              <a:bodyPr/>
              <a:lstStyle/>
              <a:p>
                <a:pPr>
                  <a:defRPr sz="850" b="1" i="0" u="none" strike="noStrike" baseline="0">
                    <a:solidFill>
                      <a:srgbClr val="000000"/>
                    </a:solidFill>
                    <a:latin typeface="Arial"/>
                    <a:ea typeface="Arial"/>
                    <a:cs typeface="Arial"/>
                  </a:defRPr>
                </a:pPr>
                <a:r>
                  <a:rPr lang="en-NZ"/>
                  <a:t>Plant species</a:t>
                </a:r>
              </a:p>
            </c:rich>
          </c:tx>
          <c:layout>
            <c:manualLayout>
              <c:xMode val="edge"/>
              <c:yMode val="edge"/>
              <c:x val="0.45886138243795471"/>
              <c:y val="0.8691860465116279"/>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2700000" vert="horz"/>
          <a:lstStyle/>
          <a:p>
            <a:pPr>
              <a:defRPr sz="800" b="0" i="0" u="none" strike="noStrike" baseline="0">
                <a:solidFill>
                  <a:srgbClr val="000000"/>
                </a:solidFill>
                <a:latin typeface="Arial"/>
                <a:ea typeface="Arial"/>
                <a:cs typeface="Arial"/>
              </a:defRPr>
            </a:pPr>
            <a:endParaRPr lang="en-US"/>
          </a:p>
        </c:txPr>
        <c:crossAx val="322921024"/>
        <c:crosses val="autoZero"/>
        <c:auto val="1"/>
        <c:lblAlgn val="ctr"/>
        <c:lblOffset val="100"/>
        <c:tickLblSkip val="1"/>
        <c:tickMarkSkip val="1"/>
        <c:noMultiLvlLbl val="0"/>
      </c:catAx>
      <c:valAx>
        <c:axId val="322921024"/>
        <c:scaling>
          <c:orientation val="minMax"/>
          <c:max val="100"/>
        </c:scaling>
        <c:delete val="0"/>
        <c:axPos val="l"/>
        <c:majorGridlines>
          <c:spPr>
            <a:ln w="3175">
              <a:solidFill>
                <a:srgbClr val="FFFFFF"/>
              </a:solidFill>
              <a:prstDash val="solid"/>
            </a:ln>
          </c:spPr>
        </c:majorGridlines>
        <c:title>
          <c:tx>
            <c:rich>
              <a:bodyPr/>
              <a:lstStyle/>
              <a:p>
                <a:pPr>
                  <a:defRPr sz="850" b="1" i="0" u="none" strike="noStrike" baseline="0">
                    <a:solidFill>
                      <a:srgbClr val="000000"/>
                    </a:solidFill>
                    <a:latin typeface="Arial"/>
                    <a:ea typeface="Arial"/>
                    <a:cs typeface="Arial"/>
                  </a:defRPr>
                </a:pPr>
                <a:r>
                  <a:rPr lang="en-NZ"/>
                  <a:t>Survival of plant species (%)</a:t>
                </a:r>
              </a:p>
            </c:rich>
          </c:tx>
          <c:layout>
            <c:manualLayout>
              <c:xMode val="edge"/>
              <c:yMode val="edge"/>
              <c:x val="2.5316455696202531E-2"/>
              <c:y val="5.8139534883720929E-2"/>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322921808"/>
        <c:crosses val="autoZero"/>
        <c:crossBetween val="between"/>
      </c:valAx>
      <c:spPr>
        <a:solidFill>
          <a:srgbClr val="FFFFFF"/>
        </a:solidFill>
        <a:ln w="25400">
          <a:noFill/>
        </a:ln>
      </c:spPr>
    </c:plotArea>
    <c:legend>
      <c:legendPos val="r"/>
      <c:layout>
        <c:manualLayout>
          <c:xMode val="edge"/>
          <c:yMode val="edge"/>
          <c:x val="0.7563299445164291"/>
          <c:y val="5.5232558139534885E-2"/>
          <c:w val="0.22626603043290472"/>
          <c:h val="0.12499999999999999"/>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32591623036649209"/>
          <c:y val="1.3559355698877033E-2"/>
          <c:w val="0.649214659685864"/>
          <c:h val="0.76949343591127162"/>
        </c:manualLayout>
      </c:layout>
      <c:barChart>
        <c:barDir val="bar"/>
        <c:grouping val="clustered"/>
        <c:varyColors val="0"/>
        <c:ser>
          <c:idx val="0"/>
          <c:order val="0"/>
          <c:spPr>
            <a:solidFill>
              <a:srgbClr val="9999FF"/>
            </a:solidFill>
            <a:ln w="12700">
              <a:solidFill>
                <a:srgbClr val="000000"/>
              </a:solidFill>
              <a:prstDash val="solid"/>
            </a:ln>
          </c:spPr>
          <c:invertIfNegative val="0"/>
          <c:cat>
            <c:strRef>
              <c:f>'[2]weed suppression'!$B$20:$M$20</c:f>
              <c:strCache>
                <c:ptCount val="12"/>
                <c:pt idx="0">
                  <c:v>Bare earth control</c:v>
                </c:pt>
                <c:pt idx="1">
                  <c:v>A. bellioides</c:v>
                </c:pt>
                <c:pt idx="2">
                  <c:v>A. inermis </c:v>
                </c:pt>
                <c:pt idx="3">
                  <c:v>R. hookeri </c:v>
                </c:pt>
                <c:pt idx="4">
                  <c:v>M. axillaris</c:v>
                </c:pt>
                <c:pt idx="5">
                  <c:v>L. angulata</c:v>
                </c:pt>
                <c:pt idx="6">
                  <c:v>A. inermis purpurea</c:v>
                </c:pt>
                <c:pt idx="7">
                  <c:v>L. dioica </c:v>
                </c:pt>
                <c:pt idx="8">
                  <c:v>S. uniflorus</c:v>
                </c:pt>
                <c:pt idx="9">
                  <c:v>H. chathamica</c:v>
                </c:pt>
                <c:pt idx="10">
                  <c:v>G. sessiliflorum</c:v>
                </c:pt>
                <c:pt idx="11">
                  <c:v>L. squalida</c:v>
                </c:pt>
              </c:strCache>
            </c:strRef>
          </c:cat>
          <c:val>
            <c:numRef>
              <c:f>'[2]weed suppression'!$B$21:$M$21</c:f>
              <c:numCache>
                <c:formatCode>0</c:formatCode>
                <c:ptCount val="12"/>
                <c:pt idx="0">
                  <c:v>32</c:v>
                </c:pt>
                <c:pt idx="1">
                  <c:v>17</c:v>
                </c:pt>
                <c:pt idx="2">
                  <c:v>13</c:v>
                </c:pt>
                <c:pt idx="3">
                  <c:v>8</c:v>
                </c:pt>
                <c:pt idx="4">
                  <c:v>7</c:v>
                </c:pt>
                <c:pt idx="5">
                  <c:v>6</c:v>
                </c:pt>
                <c:pt idx="6">
                  <c:v>5</c:v>
                </c:pt>
                <c:pt idx="7">
                  <c:v>3</c:v>
                </c:pt>
                <c:pt idx="8">
                  <c:v>2</c:v>
                </c:pt>
                <c:pt idx="9">
                  <c:v>2</c:v>
                </c:pt>
                <c:pt idx="10">
                  <c:v>1</c:v>
                </c:pt>
                <c:pt idx="11">
                  <c:v>1</c:v>
                </c:pt>
              </c:numCache>
            </c:numRef>
          </c:val>
        </c:ser>
        <c:dLbls>
          <c:showLegendKey val="0"/>
          <c:showVal val="0"/>
          <c:showCatName val="0"/>
          <c:showSerName val="0"/>
          <c:showPercent val="0"/>
          <c:showBubbleSize val="0"/>
        </c:dLbls>
        <c:gapWidth val="150"/>
        <c:axId val="317423144"/>
        <c:axId val="317423536"/>
      </c:barChart>
      <c:catAx>
        <c:axId val="317423144"/>
        <c:scaling>
          <c:orientation val="minMax"/>
        </c:scaling>
        <c:delete val="0"/>
        <c:axPos val="l"/>
        <c:title>
          <c:tx>
            <c:rich>
              <a:bodyPr/>
              <a:lstStyle/>
              <a:p>
                <a:pPr>
                  <a:defRPr sz="1000" b="0" i="0" u="none" strike="noStrike" baseline="0">
                    <a:solidFill>
                      <a:srgbClr val="000000"/>
                    </a:solidFill>
                    <a:latin typeface="Calibri"/>
                    <a:ea typeface="Calibri"/>
                    <a:cs typeface="Calibri"/>
                  </a:defRPr>
                </a:pPr>
                <a:r>
                  <a:rPr lang="en-NZ"/>
                  <a:t>Treatment (non-crop plant or b</a:t>
                </a:r>
                <a:r>
                  <a:rPr lang="en-NZ" sz="1000" b="0" i="0" u="none" strike="noStrike" baseline="0">
                    <a:effectLst/>
                  </a:rPr>
                  <a:t>are earth control</a:t>
                </a:r>
                <a:r>
                  <a:rPr lang="en-NZ"/>
                  <a:t>)</a:t>
                </a:r>
              </a:p>
            </c:rich>
          </c:tx>
          <c:layout>
            <c:manualLayout>
              <c:xMode val="edge"/>
              <c:yMode val="edge"/>
              <c:x val="7.9842931937172776E-2"/>
              <c:y val="0.17627163130032475"/>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Calibri"/>
                <a:ea typeface="Calibri"/>
                <a:cs typeface="Calibri"/>
              </a:defRPr>
            </a:pPr>
            <a:endParaRPr lang="en-US"/>
          </a:p>
        </c:txPr>
        <c:crossAx val="317423536"/>
        <c:crosses val="autoZero"/>
        <c:auto val="1"/>
        <c:lblAlgn val="ctr"/>
        <c:lblOffset val="100"/>
        <c:tickLblSkip val="1"/>
        <c:tickMarkSkip val="1"/>
        <c:noMultiLvlLbl val="0"/>
      </c:catAx>
      <c:valAx>
        <c:axId val="317423536"/>
        <c:scaling>
          <c:orientation val="minMax"/>
          <c:min val="0"/>
        </c:scaling>
        <c:delete val="0"/>
        <c:axPos val="b"/>
        <c:title>
          <c:tx>
            <c:rich>
              <a:bodyPr/>
              <a:lstStyle/>
              <a:p>
                <a:pPr>
                  <a:defRPr sz="1000" b="0" i="0" u="none" strike="noStrike" baseline="0">
                    <a:solidFill>
                      <a:srgbClr val="000000"/>
                    </a:solidFill>
                    <a:latin typeface="Calibri"/>
                    <a:ea typeface="Calibri"/>
                    <a:cs typeface="Calibri"/>
                  </a:defRPr>
                </a:pPr>
                <a:r>
                  <a:rPr lang="en-NZ"/>
                  <a:t>Weed coverage %</a:t>
                </a:r>
              </a:p>
            </c:rich>
          </c:tx>
          <c:layout>
            <c:manualLayout>
              <c:xMode val="edge"/>
              <c:yMode val="edge"/>
              <c:x val="0.52748691099476441"/>
              <c:y val="0.88474798701009838"/>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Calibri"/>
                <a:ea typeface="Calibri"/>
                <a:cs typeface="Calibri"/>
              </a:defRPr>
            </a:pPr>
            <a:endParaRPr lang="en-US"/>
          </a:p>
        </c:txPr>
        <c:crossAx val="317423144"/>
        <c:crosses val="autoZero"/>
        <c:crossBetween val="between"/>
      </c:valAx>
      <c:spPr>
        <a:solidFill>
          <a:srgbClr val="FFFFFF"/>
        </a:solidFill>
        <a:ln w="25400">
          <a:noFill/>
        </a:ln>
      </c:spPr>
    </c:plotArea>
    <c:plotVisOnly val="1"/>
    <c:dispBlanksAs val="gap"/>
    <c:showDLblsOverMax val="0"/>
  </c:chart>
  <c:spPr>
    <a:solidFill>
      <a:srgbClr val="FFFFFF"/>
    </a:solidFill>
    <a:ln w="9525">
      <a:noFill/>
    </a:ln>
  </c:spPr>
  <c:txPr>
    <a:bodyPr/>
    <a:lstStyle/>
    <a:p>
      <a:pPr>
        <a:defRPr sz="1000" b="0" i="0" u="none" strike="noStrike" baseline="0">
          <a:solidFill>
            <a:srgbClr val="000000"/>
          </a:solidFill>
          <a:latin typeface="Calibri"/>
          <a:ea typeface="Calibri"/>
          <a:cs typeface="Calibri"/>
        </a:defRPr>
      </a:pPr>
      <a:endParaRPr lang="en-US"/>
    </a:p>
  </c:txPr>
  <c:printSettings>
    <c:headerFooter alignWithMargins="0"/>
    <c:pageMargins b="1" l="0.75" r="0.75" t="1" header="0.5" footer="0.5"/>
    <c:pageSetup paperSize="9" orientation="landscape"/>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08678007116548"/>
          <c:y val="3.958341386599501E-2"/>
          <c:w val="0.86344298947798326"/>
          <c:h val="0.62708460914023667"/>
        </c:manualLayout>
      </c:layout>
      <c:lineChart>
        <c:grouping val="standard"/>
        <c:varyColors val="0"/>
        <c:ser>
          <c:idx val="0"/>
          <c:order val="0"/>
          <c:tx>
            <c:strRef>
              <c:f>'[3]dev of stages'!$R$155</c:f>
              <c:strCache>
                <c:ptCount val="1"/>
                <c:pt idx="0">
                  <c:v>Diet</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cat>
            <c:strRef>
              <c:f>'[3]dev of stages'!$Q$156:$Q$161</c:f>
              <c:strCache>
                <c:ptCount val="6"/>
                <c:pt idx="0">
                  <c:v>instar 1</c:v>
                </c:pt>
                <c:pt idx="1">
                  <c:v>instar 2</c:v>
                </c:pt>
                <c:pt idx="2">
                  <c:v>instar 3</c:v>
                </c:pt>
                <c:pt idx="3">
                  <c:v>Final instar</c:v>
                </c:pt>
                <c:pt idx="4">
                  <c:v>Pupation</c:v>
                </c:pt>
                <c:pt idx="5">
                  <c:v>Adult</c:v>
                </c:pt>
              </c:strCache>
            </c:strRef>
          </c:cat>
          <c:val>
            <c:numRef>
              <c:f>'[3]dev of stages'!$R$156:$R$161</c:f>
              <c:numCache>
                <c:formatCode>General</c:formatCode>
                <c:ptCount val="6"/>
                <c:pt idx="0">
                  <c:v>1</c:v>
                </c:pt>
                <c:pt idx="1">
                  <c:v>1</c:v>
                </c:pt>
                <c:pt idx="2">
                  <c:v>0.88890000000000002</c:v>
                </c:pt>
                <c:pt idx="3">
                  <c:v>0.80559999999999998</c:v>
                </c:pt>
                <c:pt idx="4">
                  <c:v>0.61109999999999998</c:v>
                </c:pt>
                <c:pt idx="5">
                  <c:v>0.55559999999999998</c:v>
                </c:pt>
              </c:numCache>
            </c:numRef>
          </c:val>
          <c:smooth val="0"/>
        </c:ser>
        <c:ser>
          <c:idx val="1"/>
          <c:order val="1"/>
          <c:tx>
            <c:strRef>
              <c:f>'[3]dev of stages'!$S$155</c:f>
              <c:strCache>
                <c:ptCount val="1"/>
                <c:pt idx="0">
                  <c:v>A. inermis purpurea</c:v>
                </c:pt>
              </c:strCache>
            </c:strRef>
          </c:tx>
          <c:spPr>
            <a:ln w="12700">
              <a:solidFill>
                <a:srgbClr val="000000"/>
              </a:solidFill>
              <a:prstDash val="lgDash"/>
            </a:ln>
          </c:spPr>
          <c:marker>
            <c:symbol val="square"/>
            <c:size val="5"/>
            <c:spPr>
              <a:solidFill>
                <a:srgbClr val="FF00FF"/>
              </a:solidFill>
              <a:ln>
                <a:solidFill>
                  <a:srgbClr val="000000"/>
                </a:solidFill>
                <a:prstDash val="solid"/>
              </a:ln>
            </c:spPr>
          </c:marker>
          <c:cat>
            <c:strRef>
              <c:f>'[3]dev of stages'!$Q$156:$Q$161</c:f>
              <c:strCache>
                <c:ptCount val="6"/>
                <c:pt idx="0">
                  <c:v>instar 1</c:v>
                </c:pt>
                <c:pt idx="1">
                  <c:v>instar 2</c:v>
                </c:pt>
                <c:pt idx="2">
                  <c:v>instar 3</c:v>
                </c:pt>
                <c:pt idx="3">
                  <c:v>Final instar</c:v>
                </c:pt>
                <c:pt idx="4">
                  <c:v>Pupation</c:v>
                </c:pt>
                <c:pt idx="5">
                  <c:v>Adult</c:v>
                </c:pt>
              </c:strCache>
            </c:strRef>
          </c:cat>
          <c:val>
            <c:numRef>
              <c:f>'[3]dev of stages'!$S$156:$S$161</c:f>
              <c:numCache>
                <c:formatCode>General</c:formatCode>
                <c:ptCount val="6"/>
                <c:pt idx="0">
                  <c:v>1</c:v>
                </c:pt>
                <c:pt idx="1">
                  <c:v>0.58330000000000004</c:v>
                </c:pt>
                <c:pt idx="2">
                  <c:v>0.5</c:v>
                </c:pt>
                <c:pt idx="3">
                  <c:v>0.44440000000000002</c:v>
                </c:pt>
                <c:pt idx="4">
                  <c:v>0.25</c:v>
                </c:pt>
                <c:pt idx="5">
                  <c:v>0.25</c:v>
                </c:pt>
              </c:numCache>
            </c:numRef>
          </c:val>
          <c:smooth val="0"/>
        </c:ser>
        <c:ser>
          <c:idx val="2"/>
          <c:order val="2"/>
          <c:tx>
            <c:strRef>
              <c:f>'[3]dev of stages'!$T$155</c:f>
              <c:strCache>
                <c:ptCount val="1"/>
                <c:pt idx="0">
                  <c:v>G.sessiflora</c:v>
                </c:pt>
              </c:strCache>
            </c:strRef>
          </c:tx>
          <c:spPr>
            <a:ln w="12700">
              <a:solidFill>
                <a:srgbClr val="000000"/>
              </a:solidFill>
              <a:prstDash val="sysDash"/>
            </a:ln>
          </c:spPr>
          <c:marker>
            <c:symbol val="triangle"/>
            <c:size val="5"/>
            <c:spPr>
              <a:solidFill>
                <a:srgbClr val="FFFF00"/>
              </a:solidFill>
              <a:ln>
                <a:solidFill>
                  <a:srgbClr val="000000"/>
                </a:solidFill>
                <a:prstDash val="solid"/>
              </a:ln>
            </c:spPr>
          </c:marker>
          <c:cat>
            <c:strRef>
              <c:f>'[3]dev of stages'!$Q$156:$Q$161</c:f>
              <c:strCache>
                <c:ptCount val="6"/>
                <c:pt idx="0">
                  <c:v>instar 1</c:v>
                </c:pt>
                <c:pt idx="1">
                  <c:v>instar 2</c:v>
                </c:pt>
                <c:pt idx="2">
                  <c:v>instar 3</c:v>
                </c:pt>
                <c:pt idx="3">
                  <c:v>Final instar</c:v>
                </c:pt>
                <c:pt idx="4">
                  <c:v>Pupation</c:v>
                </c:pt>
                <c:pt idx="5">
                  <c:v>Adult</c:v>
                </c:pt>
              </c:strCache>
            </c:strRef>
          </c:cat>
          <c:val>
            <c:numRef>
              <c:f>'[3]dev of stages'!$T$156:$T$161</c:f>
              <c:numCache>
                <c:formatCode>General</c:formatCode>
                <c:ptCount val="6"/>
                <c:pt idx="0">
                  <c:v>1</c:v>
                </c:pt>
                <c:pt idx="1">
                  <c:v>0.5</c:v>
                </c:pt>
                <c:pt idx="2">
                  <c:v>0.47220000000000001</c:v>
                </c:pt>
                <c:pt idx="3">
                  <c:v>0.27779999999999999</c:v>
                </c:pt>
                <c:pt idx="4">
                  <c:v>0.1389</c:v>
                </c:pt>
                <c:pt idx="5">
                  <c:v>0.1389</c:v>
                </c:pt>
              </c:numCache>
            </c:numRef>
          </c:val>
          <c:smooth val="0"/>
        </c:ser>
        <c:ser>
          <c:idx val="3"/>
          <c:order val="3"/>
          <c:tx>
            <c:strRef>
              <c:f>'[3]dev of stages'!$U$155</c:f>
              <c:strCache>
                <c:ptCount val="1"/>
                <c:pt idx="0">
                  <c:v>R. hookeri</c:v>
                </c:pt>
              </c:strCache>
            </c:strRef>
          </c:tx>
          <c:spPr>
            <a:ln w="12700">
              <a:solidFill>
                <a:srgbClr val="000000"/>
              </a:solidFill>
              <a:prstDash val="lgDashDotDot"/>
            </a:ln>
          </c:spPr>
          <c:marker>
            <c:symbol val="x"/>
            <c:size val="5"/>
            <c:spPr>
              <a:noFill/>
              <a:ln>
                <a:solidFill>
                  <a:srgbClr val="000000"/>
                </a:solidFill>
                <a:prstDash val="solid"/>
              </a:ln>
            </c:spPr>
          </c:marker>
          <c:cat>
            <c:strRef>
              <c:f>'[3]dev of stages'!$Q$156:$Q$161</c:f>
              <c:strCache>
                <c:ptCount val="6"/>
                <c:pt idx="0">
                  <c:v>instar 1</c:v>
                </c:pt>
                <c:pt idx="1">
                  <c:v>instar 2</c:v>
                </c:pt>
                <c:pt idx="2">
                  <c:v>instar 3</c:v>
                </c:pt>
                <c:pt idx="3">
                  <c:v>Final instar</c:v>
                </c:pt>
                <c:pt idx="4">
                  <c:v>Pupation</c:v>
                </c:pt>
                <c:pt idx="5">
                  <c:v>Adult</c:v>
                </c:pt>
              </c:strCache>
            </c:strRef>
          </c:cat>
          <c:val>
            <c:numRef>
              <c:f>'[3]dev of stages'!$U$156:$U$161</c:f>
              <c:numCache>
                <c:formatCode>General</c:formatCode>
                <c:ptCount val="6"/>
                <c:pt idx="0">
                  <c:v>1</c:v>
                </c:pt>
                <c:pt idx="1">
                  <c:v>0.30559999999999998</c:v>
                </c:pt>
                <c:pt idx="2">
                  <c:v>0.27779999999999999</c:v>
                </c:pt>
                <c:pt idx="3">
                  <c:v>0.22220000000000001</c:v>
                </c:pt>
                <c:pt idx="4">
                  <c:v>8.3299999999999999E-2</c:v>
                </c:pt>
                <c:pt idx="5">
                  <c:v>8.3299999999999999E-2</c:v>
                </c:pt>
              </c:numCache>
            </c:numRef>
          </c:val>
          <c:smooth val="0"/>
        </c:ser>
        <c:ser>
          <c:idx val="4"/>
          <c:order val="4"/>
          <c:tx>
            <c:strRef>
              <c:f>'[3]dev of stages'!$V$155</c:f>
              <c:strCache>
                <c:ptCount val="1"/>
                <c:pt idx="0">
                  <c:v>M. axillaris</c:v>
                </c:pt>
              </c:strCache>
            </c:strRef>
          </c:tx>
          <c:spPr>
            <a:ln w="12700">
              <a:solidFill>
                <a:srgbClr val="800080"/>
              </a:solidFill>
              <a:prstDash val="solid"/>
            </a:ln>
          </c:spPr>
          <c:marker>
            <c:symbol val="star"/>
            <c:size val="5"/>
            <c:spPr>
              <a:noFill/>
              <a:ln>
                <a:solidFill>
                  <a:srgbClr val="800080"/>
                </a:solidFill>
                <a:prstDash val="solid"/>
              </a:ln>
            </c:spPr>
          </c:marker>
          <c:dPt>
            <c:idx val="2"/>
            <c:bubble3D val="0"/>
            <c:spPr>
              <a:ln w="12700">
                <a:pattFill prst="pct50">
                  <a:fgClr>
                    <a:srgbClr val="000000"/>
                  </a:fgClr>
                  <a:bgClr>
                    <a:srgbClr val="FFFFFF"/>
                  </a:bgClr>
                </a:pattFill>
                <a:prstDash val="solid"/>
              </a:ln>
            </c:spPr>
          </c:dPt>
          <c:cat>
            <c:strRef>
              <c:f>'[3]dev of stages'!$Q$156:$Q$161</c:f>
              <c:strCache>
                <c:ptCount val="6"/>
                <c:pt idx="0">
                  <c:v>instar 1</c:v>
                </c:pt>
                <c:pt idx="1">
                  <c:v>instar 2</c:v>
                </c:pt>
                <c:pt idx="2">
                  <c:v>instar 3</c:v>
                </c:pt>
                <c:pt idx="3">
                  <c:v>Final instar</c:v>
                </c:pt>
                <c:pt idx="4">
                  <c:v>Pupation</c:v>
                </c:pt>
                <c:pt idx="5">
                  <c:v>Adult</c:v>
                </c:pt>
              </c:strCache>
            </c:strRef>
          </c:cat>
          <c:val>
            <c:numRef>
              <c:f>'[3]dev of stages'!$V$156:$V$161</c:f>
              <c:numCache>
                <c:formatCode>General</c:formatCode>
                <c:ptCount val="6"/>
                <c:pt idx="0">
                  <c:v>1</c:v>
                </c:pt>
                <c:pt idx="1">
                  <c:v>0.41670000000000001</c:v>
                </c:pt>
                <c:pt idx="2">
                  <c:v>0.1389</c:v>
                </c:pt>
                <c:pt idx="3">
                  <c:v>0.1111</c:v>
                </c:pt>
                <c:pt idx="4">
                  <c:v>5.5599999999999997E-2</c:v>
                </c:pt>
                <c:pt idx="5">
                  <c:v>5.5599999999999997E-2</c:v>
                </c:pt>
              </c:numCache>
            </c:numRef>
          </c:val>
          <c:smooth val="0"/>
        </c:ser>
        <c:ser>
          <c:idx val="5"/>
          <c:order val="5"/>
          <c:tx>
            <c:strRef>
              <c:f>'[3]dev of stages'!$W$155</c:f>
              <c:strCache>
                <c:ptCount val="1"/>
                <c:pt idx="0">
                  <c:v>L. angulata</c:v>
                </c:pt>
              </c:strCache>
            </c:strRef>
          </c:tx>
          <c:spPr>
            <a:ln w="12700">
              <a:solidFill>
                <a:srgbClr val="000000"/>
              </a:solidFill>
              <a:prstDash val="lgDashDot"/>
            </a:ln>
          </c:spPr>
          <c:marker>
            <c:symbol val="circle"/>
            <c:size val="5"/>
            <c:spPr>
              <a:solidFill>
                <a:srgbClr val="800000"/>
              </a:solidFill>
              <a:ln>
                <a:solidFill>
                  <a:srgbClr val="800000"/>
                </a:solidFill>
                <a:prstDash val="solid"/>
              </a:ln>
            </c:spPr>
          </c:marker>
          <c:cat>
            <c:strRef>
              <c:f>'[3]dev of stages'!$Q$156:$Q$161</c:f>
              <c:strCache>
                <c:ptCount val="6"/>
                <c:pt idx="0">
                  <c:v>instar 1</c:v>
                </c:pt>
                <c:pt idx="1">
                  <c:v>instar 2</c:v>
                </c:pt>
                <c:pt idx="2">
                  <c:v>instar 3</c:v>
                </c:pt>
                <c:pt idx="3">
                  <c:v>Final instar</c:v>
                </c:pt>
                <c:pt idx="4">
                  <c:v>Pupation</c:v>
                </c:pt>
                <c:pt idx="5">
                  <c:v>Adult</c:v>
                </c:pt>
              </c:strCache>
            </c:strRef>
          </c:cat>
          <c:val>
            <c:numRef>
              <c:f>'[3]dev of stages'!$W$156:$W$161</c:f>
              <c:numCache>
                <c:formatCode>General</c:formatCode>
                <c:ptCount val="6"/>
                <c:pt idx="0">
                  <c:v>1</c:v>
                </c:pt>
                <c:pt idx="1">
                  <c:v>0.41670000000000001</c:v>
                </c:pt>
                <c:pt idx="2">
                  <c:v>0.36109999999999998</c:v>
                </c:pt>
                <c:pt idx="3">
                  <c:v>0.25</c:v>
                </c:pt>
                <c:pt idx="4">
                  <c:v>8.3299999999999999E-2</c:v>
                </c:pt>
                <c:pt idx="5">
                  <c:v>5.5599999999999997E-2</c:v>
                </c:pt>
              </c:numCache>
            </c:numRef>
          </c:val>
          <c:smooth val="0"/>
        </c:ser>
        <c:ser>
          <c:idx val="6"/>
          <c:order val="6"/>
          <c:tx>
            <c:strRef>
              <c:f>'[3]dev of stages'!$X$155</c:f>
              <c:strCache>
                <c:ptCount val="1"/>
                <c:pt idx="0">
                  <c:v>L. dioica</c:v>
                </c:pt>
              </c:strCache>
            </c:strRef>
          </c:tx>
          <c:spPr>
            <a:ln w="12700">
              <a:pattFill prst="pct75">
                <a:fgClr>
                  <a:srgbClr val="000000"/>
                </a:fgClr>
                <a:bgClr>
                  <a:srgbClr val="FFFFFF"/>
                </a:bgClr>
              </a:pattFill>
              <a:prstDash val="solid"/>
            </a:ln>
          </c:spPr>
          <c:marker>
            <c:symbol val="plus"/>
            <c:size val="5"/>
            <c:spPr>
              <a:noFill/>
              <a:ln>
                <a:solidFill>
                  <a:srgbClr val="008080"/>
                </a:solidFill>
                <a:prstDash val="solid"/>
              </a:ln>
            </c:spPr>
          </c:marker>
          <c:cat>
            <c:strRef>
              <c:f>'[3]dev of stages'!$Q$156:$Q$161</c:f>
              <c:strCache>
                <c:ptCount val="6"/>
                <c:pt idx="0">
                  <c:v>instar 1</c:v>
                </c:pt>
                <c:pt idx="1">
                  <c:v>instar 2</c:v>
                </c:pt>
                <c:pt idx="2">
                  <c:v>instar 3</c:v>
                </c:pt>
                <c:pt idx="3">
                  <c:v>Final instar</c:v>
                </c:pt>
                <c:pt idx="4">
                  <c:v>Pupation</c:v>
                </c:pt>
                <c:pt idx="5">
                  <c:v>Adult</c:v>
                </c:pt>
              </c:strCache>
            </c:strRef>
          </c:cat>
          <c:val>
            <c:numRef>
              <c:f>'[3]dev of stages'!$X$156:$X$161</c:f>
              <c:numCache>
                <c:formatCode>General</c:formatCode>
                <c:ptCount val="6"/>
                <c:pt idx="0">
                  <c:v>1</c:v>
                </c:pt>
                <c:pt idx="1">
                  <c:v>0.30559999999999998</c:v>
                </c:pt>
                <c:pt idx="2">
                  <c:v>0.16669999999999999</c:v>
                </c:pt>
                <c:pt idx="3">
                  <c:v>0.16669999999999999</c:v>
                </c:pt>
                <c:pt idx="4">
                  <c:v>0.1111</c:v>
                </c:pt>
                <c:pt idx="5">
                  <c:v>2.7799999999999998E-2</c:v>
                </c:pt>
              </c:numCache>
            </c:numRef>
          </c:val>
          <c:smooth val="0"/>
        </c:ser>
        <c:ser>
          <c:idx val="7"/>
          <c:order val="7"/>
          <c:tx>
            <c:strRef>
              <c:f>'[3]dev of stages'!$Y$155</c:f>
              <c:strCache>
                <c:ptCount val="1"/>
                <c:pt idx="0">
                  <c:v>S. uniflorus</c:v>
                </c:pt>
              </c:strCache>
            </c:strRef>
          </c:tx>
          <c:spPr>
            <a:ln w="12700">
              <a:pattFill prst="pct25">
                <a:fgClr>
                  <a:srgbClr val="000000"/>
                </a:fgClr>
                <a:bgClr>
                  <a:srgbClr val="FFFFFF"/>
                </a:bgClr>
              </a:pattFill>
              <a:prstDash val="solid"/>
            </a:ln>
          </c:spPr>
          <c:marker>
            <c:symbol val="dot"/>
            <c:size val="5"/>
            <c:spPr>
              <a:noFill/>
              <a:ln>
                <a:solidFill>
                  <a:srgbClr val="0000FF"/>
                </a:solidFill>
                <a:prstDash val="solid"/>
              </a:ln>
            </c:spPr>
          </c:marker>
          <c:cat>
            <c:strRef>
              <c:f>'[3]dev of stages'!$Q$156:$Q$161</c:f>
              <c:strCache>
                <c:ptCount val="6"/>
                <c:pt idx="0">
                  <c:v>instar 1</c:v>
                </c:pt>
                <c:pt idx="1">
                  <c:v>instar 2</c:v>
                </c:pt>
                <c:pt idx="2">
                  <c:v>instar 3</c:v>
                </c:pt>
                <c:pt idx="3">
                  <c:v>Final instar</c:v>
                </c:pt>
                <c:pt idx="4">
                  <c:v>Pupation</c:v>
                </c:pt>
                <c:pt idx="5">
                  <c:v>Adult</c:v>
                </c:pt>
              </c:strCache>
            </c:strRef>
          </c:cat>
          <c:val>
            <c:numRef>
              <c:f>'[3]dev of stages'!$Y$156:$Y$161</c:f>
              <c:numCache>
                <c:formatCode>General</c:formatCode>
                <c:ptCount val="6"/>
                <c:pt idx="0">
                  <c:v>1</c:v>
                </c:pt>
                <c:pt idx="1">
                  <c:v>0.22220000000000001</c:v>
                </c:pt>
                <c:pt idx="2">
                  <c:v>0.19439999999999999</c:v>
                </c:pt>
                <c:pt idx="3">
                  <c:v>0.16669999999999999</c:v>
                </c:pt>
                <c:pt idx="4">
                  <c:v>0.1111</c:v>
                </c:pt>
                <c:pt idx="5">
                  <c:v>2.7799999999999998E-2</c:v>
                </c:pt>
              </c:numCache>
            </c:numRef>
          </c:val>
          <c:smooth val="0"/>
        </c:ser>
        <c:ser>
          <c:idx val="8"/>
          <c:order val="8"/>
          <c:tx>
            <c:strRef>
              <c:f>'[3]dev of stages'!$Z$155</c:f>
              <c:strCache>
                <c:ptCount val="1"/>
                <c:pt idx="0">
                  <c:v>A. bellidioides</c:v>
                </c:pt>
              </c:strCache>
            </c:strRef>
          </c:tx>
          <c:spPr>
            <a:ln w="12700">
              <a:solidFill>
                <a:srgbClr val="000000"/>
              </a:solidFill>
              <a:prstDash val="solid"/>
            </a:ln>
          </c:spPr>
          <c:marker>
            <c:symbol val="dash"/>
            <c:size val="5"/>
            <c:spPr>
              <a:noFill/>
              <a:ln>
                <a:solidFill>
                  <a:srgbClr val="000000"/>
                </a:solidFill>
                <a:prstDash val="solid"/>
              </a:ln>
            </c:spPr>
          </c:marker>
          <c:cat>
            <c:strRef>
              <c:f>'[3]dev of stages'!$Q$156:$Q$161</c:f>
              <c:strCache>
                <c:ptCount val="6"/>
                <c:pt idx="0">
                  <c:v>instar 1</c:v>
                </c:pt>
                <c:pt idx="1">
                  <c:v>instar 2</c:v>
                </c:pt>
                <c:pt idx="2">
                  <c:v>instar 3</c:v>
                </c:pt>
                <c:pt idx="3">
                  <c:v>Final instar</c:v>
                </c:pt>
                <c:pt idx="4">
                  <c:v>Pupation</c:v>
                </c:pt>
                <c:pt idx="5">
                  <c:v>Adult</c:v>
                </c:pt>
              </c:strCache>
            </c:strRef>
          </c:cat>
          <c:val>
            <c:numRef>
              <c:f>'[3]dev of stages'!$Z$156:$Z$161</c:f>
              <c:numCache>
                <c:formatCode>General</c:formatCode>
                <c:ptCount val="6"/>
                <c:pt idx="0">
                  <c:v>1</c:v>
                </c:pt>
                <c:pt idx="1">
                  <c:v>0.1111</c:v>
                </c:pt>
                <c:pt idx="2">
                  <c:v>0.1111</c:v>
                </c:pt>
                <c:pt idx="3">
                  <c:v>5.5599999999999997E-2</c:v>
                </c:pt>
                <c:pt idx="4">
                  <c:v>2.7799999999999998E-2</c:v>
                </c:pt>
                <c:pt idx="5">
                  <c:v>2.7799999999999998E-2</c:v>
                </c:pt>
              </c:numCache>
            </c:numRef>
          </c:val>
          <c:smooth val="0"/>
        </c:ser>
        <c:ser>
          <c:idx val="9"/>
          <c:order val="9"/>
          <c:tx>
            <c:strRef>
              <c:f>'[3]dev of stages'!$AA$155</c:f>
              <c:strCache>
                <c:ptCount val="1"/>
                <c:pt idx="0">
                  <c:v>H. chathamica</c:v>
                </c:pt>
              </c:strCache>
            </c:strRef>
          </c:tx>
          <c:spPr>
            <a:ln w="12700">
              <a:solidFill>
                <a:srgbClr val="000000"/>
              </a:solidFill>
              <a:prstDash val="solid"/>
            </a:ln>
          </c:spPr>
          <c:marker>
            <c:symbol val="diamond"/>
            <c:size val="5"/>
            <c:spPr>
              <a:solidFill>
                <a:srgbClr val="CCFFFF"/>
              </a:solidFill>
              <a:ln>
                <a:solidFill>
                  <a:srgbClr val="000000"/>
                </a:solidFill>
                <a:prstDash val="solid"/>
              </a:ln>
            </c:spPr>
          </c:marker>
          <c:cat>
            <c:strRef>
              <c:f>'[3]dev of stages'!$Q$156:$Q$161</c:f>
              <c:strCache>
                <c:ptCount val="6"/>
                <c:pt idx="0">
                  <c:v>instar 1</c:v>
                </c:pt>
                <c:pt idx="1">
                  <c:v>instar 2</c:v>
                </c:pt>
                <c:pt idx="2">
                  <c:v>instar 3</c:v>
                </c:pt>
                <c:pt idx="3">
                  <c:v>Final instar</c:v>
                </c:pt>
                <c:pt idx="4">
                  <c:v>Pupation</c:v>
                </c:pt>
                <c:pt idx="5">
                  <c:v>Adult</c:v>
                </c:pt>
              </c:strCache>
            </c:strRef>
          </c:cat>
          <c:val>
            <c:numRef>
              <c:f>'[3]dev of stages'!$AA$156:$AA$161</c:f>
              <c:numCache>
                <c:formatCode>General</c:formatCode>
                <c:ptCount val="6"/>
                <c:pt idx="0">
                  <c:v>1</c:v>
                </c:pt>
                <c:pt idx="1">
                  <c:v>0</c:v>
                </c:pt>
                <c:pt idx="2">
                  <c:v>0</c:v>
                </c:pt>
                <c:pt idx="3">
                  <c:v>0</c:v>
                </c:pt>
                <c:pt idx="4">
                  <c:v>0</c:v>
                </c:pt>
                <c:pt idx="5">
                  <c:v>0</c:v>
                </c:pt>
              </c:numCache>
            </c:numRef>
          </c:val>
          <c:smooth val="0"/>
        </c:ser>
        <c:dLbls>
          <c:showLegendKey val="0"/>
          <c:showVal val="0"/>
          <c:showCatName val="0"/>
          <c:showSerName val="0"/>
          <c:showPercent val="0"/>
          <c:showBubbleSize val="0"/>
        </c:dLbls>
        <c:marker val="1"/>
        <c:smooth val="0"/>
        <c:axId val="460745448"/>
        <c:axId val="460745840"/>
      </c:lineChart>
      <c:catAx>
        <c:axId val="460745448"/>
        <c:scaling>
          <c:orientation val="minMax"/>
        </c:scaling>
        <c:delete val="0"/>
        <c:axPos val="b"/>
        <c:title>
          <c:tx>
            <c:rich>
              <a:bodyPr/>
              <a:lstStyle/>
              <a:p>
                <a:pPr>
                  <a:defRPr sz="1125" b="1" i="0" u="none" strike="noStrike" baseline="0">
                    <a:solidFill>
                      <a:srgbClr val="000000"/>
                    </a:solidFill>
                    <a:latin typeface="Calibri"/>
                    <a:ea typeface="Calibri"/>
                    <a:cs typeface="Calibri"/>
                  </a:defRPr>
                </a:pPr>
                <a:r>
                  <a:rPr lang="en-NZ"/>
                  <a:t>Development stage </a:t>
                </a:r>
              </a:p>
            </c:rich>
          </c:tx>
          <c:layout>
            <c:manualLayout>
              <c:xMode val="edge"/>
              <c:yMode val="edge"/>
              <c:x val="0.4736844614060019"/>
              <c:y val="0.74583475978546154"/>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125" b="0" i="0" u="none" strike="noStrike" baseline="0">
                <a:solidFill>
                  <a:srgbClr val="000000"/>
                </a:solidFill>
                <a:latin typeface="Calibri"/>
                <a:ea typeface="Calibri"/>
                <a:cs typeface="Calibri"/>
              </a:defRPr>
            </a:pPr>
            <a:endParaRPr lang="en-US"/>
          </a:p>
        </c:txPr>
        <c:crossAx val="460745840"/>
        <c:crosses val="autoZero"/>
        <c:auto val="1"/>
        <c:lblAlgn val="ctr"/>
        <c:lblOffset val="100"/>
        <c:tickLblSkip val="1"/>
        <c:tickMarkSkip val="1"/>
        <c:noMultiLvlLbl val="0"/>
      </c:catAx>
      <c:valAx>
        <c:axId val="460745840"/>
        <c:scaling>
          <c:orientation val="minMax"/>
        </c:scaling>
        <c:delete val="0"/>
        <c:axPos val="l"/>
        <c:majorGridlines>
          <c:spPr>
            <a:ln w="3175">
              <a:solidFill>
                <a:srgbClr val="FFFFFF"/>
              </a:solidFill>
              <a:prstDash val="solid"/>
            </a:ln>
          </c:spPr>
        </c:majorGridlines>
        <c:title>
          <c:tx>
            <c:rich>
              <a:bodyPr/>
              <a:lstStyle/>
              <a:p>
                <a:pPr>
                  <a:defRPr sz="1125" b="1" i="0" u="none" strike="noStrike" baseline="0">
                    <a:solidFill>
                      <a:srgbClr val="000000"/>
                    </a:solidFill>
                    <a:latin typeface="Calibri"/>
                    <a:ea typeface="Calibri"/>
                    <a:cs typeface="Calibri"/>
                  </a:defRPr>
                </a:pPr>
                <a:r>
                  <a:rPr lang="en-NZ"/>
                  <a:t>Proportion surviving at development stage</a:t>
                </a:r>
              </a:p>
            </c:rich>
          </c:tx>
          <c:layout>
            <c:manualLayout>
              <c:xMode val="edge"/>
              <c:yMode val="edge"/>
              <c:x val="4.5519139846452221E-2"/>
              <c:y val="7.2916851577127739E-2"/>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125" b="0" i="0" u="none" strike="noStrike" baseline="0">
                <a:solidFill>
                  <a:srgbClr val="000000"/>
                </a:solidFill>
                <a:latin typeface="Calibri"/>
                <a:ea typeface="Calibri"/>
                <a:cs typeface="Calibri"/>
              </a:defRPr>
            </a:pPr>
            <a:endParaRPr lang="en-US"/>
          </a:p>
        </c:txPr>
        <c:crossAx val="460745448"/>
        <c:crosses val="autoZero"/>
        <c:crossBetween val="between"/>
      </c:valAx>
      <c:spPr>
        <a:solidFill>
          <a:srgbClr val="FFFFFF"/>
        </a:solidFill>
        <a:ln w="25400">
          <a:noFill/>
        </a:ln>
      </c:spPr>
    </c:plotArea>
    <c:legend>
      <c:legendPos val="r"/>
      <c:layout>
        <c:manualLayout>
          <c:xMode val="edge"/>
          <c:yMode val="edge"/>
          <c:x val="1.1350737797956867E-2"/>
          <c:y val="0.82608928111039259"/>
          <c:w val="0.98184001120177777"/>
          <c:h val="0.14170734696810239"/>
        </c:manualLayout>
      </c:layout>
      <c:overlay val="0"/>
      <c:spPr>
        <a:noFill/>
        <a:ln w="25400">
          <a:noFill/>
        </a:ln>
      </c:spPr>
      <c:txPr>
        <a:bodyPr/>
        <a:lstStyle/>
        <a:p>
          <a:pPr>
            <a:defRPr sz="925" b="0" i="0" u="none" strike="noStrike" baseline="0">
              <a:solidFill>
                <a:srgbClr val="000000"/>
              </a:solidFill>
              <a:latin typeface="Calibri"/>
              <a:ea typeface="Calibri"/>
              <a:cs typeface="Calibri"/>
            </a:defRPr>
          </a:pPr>
          <a:endParaRPr lang="en-US"/>
        </a:p>
      </c:txPr>
    </c:legend>
    <c:plotVisOnly val="1"/>
    <c:dispBlanksAs val="gap"/>
    <c:showDLblsOverMax val="0"/>
  </c:chart>
  <c:spPr>
    <a:solidFill>
      <a:srgbClr val="FFFFFF"/>
    </a:solidFill>
    <a:ln w="9525">
      <a:noFill/>
    </a:ln>
  </c:spPr>
  <c:txPr>
    <a:bodyPr/>
    <a:lstStyle/>
    <a:p>
      <a:pPr>
        <a:defRPr sz="1100" b="0" i="0" u="none" strike="noStrike" baseline="0">
          <a:solidFill>
            <a:srgbClr val="000000"/>
          </a:solidFill>
          <a:latin typeface="Calibri"/>
          <a:ea typeface="Calibri"/>
          <a:cs typeface="Calibri"/>
        </a:defRPr>
      </a:pPr>
      <a:endParaRPr lang="en-US"/>
    </a:p>
  </c:txPr>
  <c:printSettings>
    <c:headerFooter alignWithMargins="0"/>
    <c:pageMargins b="1" l="0.75" r="0.75" t="1" header="0.5" footer="0.5"/>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560640389442007"/>
          <c:y val="4.4077253565269793E-2"/>
          <c:w val="0.80492573117478095"/>
          <c:h val="0.64462983339207069"/>
        </c:manualLayout>
      </c:layout>
      <c:lineChart>
        <c:grouping val="standard"/>
        <c:varyColors val="0"/>
        <c:ser>
          <c:idx val="0"/>
          <c:order val="0"/>
          <c:tx>
            <c:strRef>
              <c:f>'[3]dev of stages'!$R$155</c:f>
              <c:strCache>
                <c:ptCount val="1"/>
                <c:pt idx="0">
                  <c:v>Diet</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cat>
            <c:strRef>
              <c:f>'[3]dev of stages'!$Q$156:$Q$161</c:f>
              <c:strCache>
                <c:ptCount val="6"/>
                <c:pt idx="0">
                  <c:v>instar 1</c:v>
                </c:pt>
                <c:pt idx="1">
                  <c:v>instar 2</c:v>
                </c:pt>
                <c:pt idx="2">
                  <c:v>instar 3</c:v>
                </c:pt>
                <c:pt idx="3">
                  <c:v>Final instar</c:v>
                </c:pt>
                <c:pt idx="4">
                  <c:v>Pupation</c:v>
                </c:pt>
                <c:pt idx="5">
                  <c:v>Adult</c:v>
                </c:pt>
              </c:strCache>
            </c:strRef>
          </c:cat>
          <c:val>
            <c:numRef>
              <c:f>'[3]dev of stages'!$R$156:$R$161</c:f>
              <c:numCache>
                <c:formatCode>General</c:formatCode>
                <c:ptCount val="6"/>
                <c:pt idx="0">
                  <c:v>1</c:v>
                </c:pt>
                <c:pt idx="1">
                  <c:v>1</c:v>
                </c:pt>
                <c:pt idx="2">
                  <c:v>0.88890000000000002</c:v>
                </c:pt>
                <c:pt idx="3">
                  <c:v>0.80559999999999998</c:v>
                </c:pt>
                <c:pt idx="4">
                  <c:v>0.61109999999999998</c:v>
                </c:pt>
                <c:pt idx="5">
                  <c:v>0.55559999999999998</c:v>
                </c:pt>
              </c:numCache>
            </c:numRef>
          </c:val>
          <c:smooth val="0"/>
        </c:ser>
        <c:ser>
          <c:idx val="1"/>
          <c:order val="1"/>
          <c:tx>
            <c:strRef>
              <c:f>'[3]dev of stages'!$S$155</c:f>
              <c:strCache>
                <c:ptCount val="1"/>
                <c:pt idx="0">
                  <c:v>A. inermis purpurea</c:v>
                </c:pt>
              </c:strCache>
            </c:strRef>
          </c:tx>
          <c:spPr>
            <a:ln w="12700">
              <a:solidFill>
                <a:srgbClr val="000000"/>
              </a:solidFill>
              <a:prstDash val="lgDash"/>
            </a:ln>
          </c:spPr>
          <c:marker>
            <c:symbol val="square"/>
            <c:size val="5"/>
            <c:spPr>
              <a:solidFill>
                <a:srgbClr val="FF00FF"/>
              </a:solidFill>
              <a:ln>
                <a:solidFill>
                  <a:srgbClr val="000000"/>
                </a:solidFill>
                <a:prstDash val="solid"/>
              </a:ln>
            </c:spPr>
          </c:marker>
          <c:cat>
            <c:strRef>
              <c:f>'[3]dev of stages'!$Q$156:$Q$161</c:f>
              <c:strCache>
                <c:ptCount val="6"/>
                <c:pt idx="0">
                  <c:v>instar 1</c:v>
                </c:pt>
                <c:pt idx="1">
                  <c:v>instar 2</c:v>
                </c:pt>
                <c:pt idx="2">
                  <c:v>instar 3</c:v>
                </c:pt>
                <c:pt idx="3">
                  <c:v>Final instar</c:v>
                </c:pt>
                <c:pt idx="4">
                  <c:v>Pupation</c:v>
                </c:pt>
                <c:pt idx="5">
                  <c:v>Adult</c:v>
                </c:pt>
              </c:strCache>
            </c:strRef>
          </c:cat>
          <c:val>
            <c:numRef>
              <c:f>'[3]dev of stages'!$S$156:$S$161</c:f>
              <c:numCache>
                <c:formatCode>General</c:formatCode>
                <c:ptCount val="6"/>
                <c:pt idx="0">
                  <c:v>1</c:v>
                </c:pt>
                <c:pt idx="1">
                  <c:v>0.58330000000000004</c:v>
                </c:pt>
                <c:pt idx="2">
                  <c:v>0.5</c:v>
                </c:pt>
                <c:pt idx="3">
                  <c:v>0.44440000000000002</c:v>
                </c:pt>
                <c:pt idx="4">
                  <c:v>0.25</c:v>
                </c:pt>
                <c:pt idx="5">
                  <c:v>0.25</c:v>
                </c:pt>
              </c:numCache>
            </c:numRef>
          </c:val>
          <c:smooth val="0"/>
        </c:ser>
        <c:ser>
          <c:idx val="2"/>
          <c:order val="2"/>
          <c:tx>
            <c:strRef>
              <c:f>'[3]dev of stages'!$T$155</c:f>
              <c:strCache>
                <c:ptCount val="1"/>
                <c:pt idx="0">
                  <c:v>G.sessiflora</c:v>
                </c:pt>
              </c:strCache>
            </c:strRef>
          </c:tx>
          <c:spPr>
            <a:ln w="12700">
              <a:solidFill>
                <a:srgbClr val="000000"/>
              </a:solidFill>
              <a:prstDash val="sysDash"/>
            </a:ln>
          </c:spPr>
          <c:marker>
            <c:symbol val="triangle"/>
            <c:size val="5"/>
            <c:spPr>
              <a:solidFill>
                <a:srgbClr val="FFFF00"/>
              </a:solidFill>
              <a:ln>
                <a:solidFill>
                  <a:srgbClr val="000000"/>
                </a:solidFill>
                <a:prstDash val="solid"/>
              </a:ln>
            </c:spPr>
          </c:marker>
          <c:cat>
            <c:strRef>
              <c:f>'[3]dev of stages'!$Q$156:$Q$161</c:f>
              <c:strCache>
                <c:ptCount val="6"/>
                <c:pt idx="0">
                  <c:v>instar 1</c:v>
                </c:pt>
                <c:pt idx="1">
                  <c:v>instar 2</c:v>
                </c:pt>
                <c:pt idx="2">
                  <c:v>instar 3</c:v>
                </c:pt>
                <c:pt idx="3">
                  <c:v>Final instar</c:v>
                </c:pt>
                <c:pt idx="4">
                  <c:v>Pupation</c:v>
                </c:pt>
                <c:pt idx="5">
                  <c:v>Adult</c:v>
                </c:pt>
              </c:strCache>
            </c:strRef>
          </c:cat>
          <c:val>
            <c:numRef>
              <c:f>'[3]dev of stages'!$T$156:$T$161</c:f>
              <c:numCache>
                <c:formatCode>General</c:formatCode>
                <c:ptCount val="6"/>
                <c:pt idx="0">
                  <c:v>1</c:v>
                </c:pt>
                <c:pt idx="1">
                  <c:v>0.5</c:v>
                </c:pt>
                <c:pt idx="2">
                  <c:v>0.47220000000000001</c:v>
                </c:pt>
                <c:pt idx="3">
                  <c:v>0.27779999999999999</c:v>
                </c:pt>
                <c:pt idx="4">
                  <c:v>0.1389</c:v>
                </c:pt>
                <c:pt idx="5">
                  <c:v>0.1389</c:v>
                </c:pt>
              </c:numCache>
            </c:numRef>
          </c:val>
          <c:smooth val="0"/>
        </c:ser>
        <c:ser>
          <c:idx val="3"/>
          <c:order val="3"/>
          <c:tx>
            <c:strRef>
              <c:f>'[3]dev of stages'!$U$155</c:f>
              <c:strCache>
                <c:ptCount val="1"/>
                <c:pt idx="0">
                  <c:v>R. hookeri</c:v>
                </c:pt>
              </c:strCache>
            </c:strRef>
          </c:tx>
          <c:spPr>
            <a:ln w="12700">
              <a:solidFill>
                <a:srgbClr val="000000"/>
              </a:solidFill>
              <a:prstDash val="lgDashDotDot"/>
            </a:ln>
          </c:spPr>
          <c:marker>
            <c:symbol val="x"/>
            <c:size val="5"/>
            <c:spPr>
              <a:noFill/>
              <a:ln>
                <a:solidFill>
                  <a:srgbClr val="000000"/>
                </a:solidFill>
                <a:prstDash val="solid"/>
              </a:ln>
            </c:spPr>
          </c:marker>
          <c:cat>
            <c:strRef>
              <c:f>'[3]dev of stages'!$Q$156:$Q$161</c:f>
              <c:strCache>
                <c:ptCount val="6"/>
                <c:pt idx="0">
                  <c:v>instar 1</c:v>
                </c:pt>
                <c:pt idx="1">
                  <c:v>instar 2</c:v>
                </c:pt>
                <c:pt idx="2">
                  <c:v>instar 3</c:v>
                </c:pt>
                <c:pt idx="3">
                  <c:v>Final instar</c:v>
                </c:pt>
                <c:pt idx="4">
                  <c:v>Pupation</c:v>
                </c:pt>
                <c:pt idx="5">
                  <c:v>Adult</c:v>
                </c:pt>
              </c:strCache>
            </c:strRef>
          </c:cat>
          <c:val>
            <c:numRef>
              <c:f>'[3]dev of stages'!$U$156:$U$161</c:f>
              <c:numCache>
                <c:formatCode>General</c:formatCode>
                <c:ptCount val="6"/>
                <c:pt idx="0">
                  <c:v>1</c:v>
                </c:pt>
                <c:pt idx="1">
                  <c:v>0.30559999999999998</c:v>
                </c:pt>
                <c:pt idx="2">
                  <c:v>0.27779999999999999</c:v>
                </c:pt>
                <c:pt idx="3">
                  <c:v>0.22220000000000001</c:v>
                </c:pt>
                <c:pt idx="4">
                  <c:v>8.3299999999999999E-2</c:v>
                </c:pt>
                <c:pt idx="5">
                  <c:v>8.3299999999999999E-2</c:v>
                </c:pt>
              </c:numCache>
            </c:numRef>
          </c:val>
          <c:smooth val="0"/>
        </c:ser>
        <c:ser>
          <c:idx val="4"/>
          <c:order val="4"/>
          <c:tx>
            <c:strRef>
              <c:f>'[3]dev of stages'!$V$155</c:f>
              <c:strCache>
                <c:ptCount val="1"/>
                <c:pt idx="0">
                  <c:v>M. axillaris</c:v>
                </c:pt>
              </c:strCache>
            </c:strRef>
          </c:tx>
          <c:spPr>
            <a:ln w="12700">
              <a:solidFill>
                <a:srgbClr val="800080"/>
              </a:solidFill>
              <a:prstDash val="solid"/>
            </a:ln>
          </c:spPr>
          <c:marker>
            <c:symbol val="star"/>
            <c:size val="5"/>
            <c:spPr>
              <a:noFill/>
              <a:ln>
                <a:solidFill>
                  <a:srgbClr val="800080"/>
                </a:solidFill>
                <a:prstDash val="solid"/>
              </a:ln>
            </c:spPr>
          </c:marker>
          <c:dPt>
            <c:idx val="2"/>
            <c:bubble3D val="0"/>
            <c:spPr>
              <a:ln w="12700">
                <a:pattFill prst="pct50">
                  <a:fgClr>
                    <a:srgbClr val="000000"/>
                  </a:fgClr>
                  <a:bgClr>
                    <a:srgbClr val="FFFFFF"/>
                  </a:bgClr>
                </a:pattFill>
                <a:prstDash val="solid"/>
              </a:ln>
            </c:spPr>
          </c:dPt>
          <c:cat>
            <c:strRef>
              <c:f>'[3]dev of stages'!$Q$156:$Q$161</c:f>
              <c:strCache>
                <c:ptCount val="6"/>
                <c:pt idx="0">
                  <c:v>instar 1</c:v>
                </c:pt>
                <c:pt idx="1">
                  <c:v>instar 2</c:v>
                </c:pt>
                <c:pt idx="2">
                  <c:v>instar 3</c:v>
                </c:pt>
                <c:pt idx="3">
                  <c:v>Final instar</c:v>
                </c:pt>
                <c:pt idx="4">
                  <c:v>Pupation</c:v>
                </c:pt>
                <c:pt idx="5">
                  <c:v>Adult</c:v>
                </c:pt>
              </c:strCache>
            </c:strRef>
          </c:cat>
          <c:val>
            <c:numRef>
              <c:f>'[3]dev of stages'!$V$156:$V$161</c:f>
              <c:numCache>
                <c:formatCode>General</c:formatCode>
                <c:ptCount val="6"/>
                <c:pt idx="0">
                  <c:v>1</c:v>
                </c:pt>
                <c:pt idx="1">
                  <c:v>0.41670000000000001</c:v>
                </c:pt>
                <c:pt idx="2">
                  <c:v>0.1389</c:v>
                </c:pt>
                <c:pt idx="3">
                  <c:v>0.1111</c:v>
                </c:pt>
                <c:pt idx="4">
                  <c:v>5.5599999999999997E-2</c:v>
                </c:pt>
                <c:pt idx="5">
                  <c:v>5.5599999999999997E-2</c:v>
                </c:pt>
              </c:numCache>
            </c:numRef>
          </c:val>
          <c:smooth val="0"/>
        </c:ser>
        <c:ser>
          <c:idx val="5"/>
          <c:order val="5"/>
          <c:tx>
            <c:strRef>
              <c:f>'[3]dev of stages'!$W$155</c:f>
              <c:strCache>
                <c:ptCount val="1"/>
                <c:pt idx="0">
                  <c:v>L. angulata</c:v>
                </c:pt>
              </c:strCache>
            </c:strRef>
          </c:tx>
          <c:spPr>
            <a:ln w="12700">
              <a:solidFill>
                <a:srgbClr val="000000"/>
              </a:solidFill>
              <a:prstDash val="lgDashDot"/>
            </a:ln>
          </c:spPr>
          <c:marker>
            <c:symbol val="circle"/>
            <c:size val="5"/>
            <c:spPr>
              <a:solidFill>
                <a:srgbClr val="800000"/>
              </a:solidFill>
              <a:ln>
                <a:solidFill>
                  <a:srgbClr val="800000"/>
                </a:solidFill>
                <a:prstDash val="solid"/>
              </a:ln>
            </c:spPr>
          </c:marker>
          <c:cat>
            <c:strRef>
              <c:f>'[3]dev of stages'!$Q$156:$Q$161</c:f>
              <c:strCache>
                <c:ptCount val="6"/>
                <c:pt idx="0">
                  <c:v>instar 1</c:v>
                </c:pt>
                <c:pt idx="1">
                  <c:v>instar 2</c:v>
                </c:pt>
                <c:pt idx="2">
                  <c:v>instar 3</c:v>
                </c:pt>
                <c:pt idx="3">
                  <c:v>Final instar</c:v>
                </c:pt>
                <c:pt idx="4">
                  <c:v>Pupation</c:v>
                </c:pt>
                <c:pt idx="5">
                  <c:v>Adult</c:v>
                </c:pt>
              </c:strCache>
            </c:strRef>
          </c:cat>
          <c:val>
            <c:numRef>
              <c:f>'[3]dev of stages'!$W$156:$W$161</c:f>
              <c:numCache>
                <c:formatCode>General</c:formatCode>
                <c:ptCount val="6"/>
                <c:pt idx="0">
                  <c:v>1</c:v>
                </c:pt>
                <c:pt idx="1">
                  <c:v>0.41670000000000001</c:v>
                </c:pt>
                <c:pt idx="2">
                  <c:v>0.36109999999999998</c:v>
                </c:pt>
                <c:pt idx="3">
                  <c:v>0.25</c:v>
                </c:pt>
                <c:pt idx="4">
                  <c:v>8.3299999999999999E-2</c:v>
                </c:pt>
                <c:pt idx="5">
                  <c:v>5.5599999999999997E-2</c:v>
                </c:pt>
              </c:numCache>
            </c:numRef>
          </c:val>
          <c:smooth val="0"/>
        </c:ser>
        <c:ser>
          <c:idx val="6"/>
          <c:order val="6"/>
          <c:tx>
            <c:strRef>
              <c:f>'[3]dev of stages'!$X$155</c:f>
              <c:strCache>
                <c:ptCount val="1"/>
                <c:pt idx="0">
                  <c:v>L. dioica</c:v>
                </c:pt>
              </c:strCache>
            </c:strRef>
          </c:tx>
          <c:spPr>
            <a:ln w="12700">
              <a:pattFill prst="pct75">
                <a:fgClr>
                  <a:srgbClr val="000000"/>
                </a:fgClr>
                <a:bgClr>
                  <a:srgbClr val="FFFFFF"/>
                </a:bgClr>
              </a:pattFill>
              <a:prstDash val="solid"/>
            </a:ln>
          </c:spPr>
          <c:marker>
            <c:symbol val="plus"/>
            <c:size val="5"/>
            <c:spPr>
              <a:noFill/>
              <a:ln>
                <a:solidFill>
                  <a:srgbClr val="008080"/>
                </a:solidFill>
                <a:prstDash val="solid"/>
              </a:ln>
            </c:spPr>
          </c:marker>
          <c:cat>
            <c:strRef>
              <c:f>'[3]dev of stages'!$Q$156:$Q$161</c:f>
              <c:strCache>
                <c:ptCount val="6"/>
                <c:pt idx="0">
                  <c:v>instar 1</c:v>
                </c:pt>
                <c:pt idx="1">
                  <c:v>instar 2</c:v>
                </c:pt>
                <c:pt idx="2">
                  <c:v>instar 3</c:v>
                </c:pt>
                <c:pt idx="3">
                  <c:v>Final instar</c:v>
                </c:pt>
                <c:pt idx="4">
                  <c:v>Pupation</c:v>
                </c:pt>
                <c:pt idx="5">
                  <c:v>Adult</c:v>
                </c:pt>
              </c:strCache>
            </c:strRef>
          </c:cat>
          <c:val>
            <c:numRef>
              <c:f>'[3]dev of stages'!$X$156:$X$161</c:f>
              <c:numCache>
                <c:formatCode>General</c:formatCode>
                <c:ptCount val="6"/>
                <c:pt idx="0">
                  <c:v>1</c:v>
                </c:pt>
                <c:pt idx="1">
                  <c:v>0.30559999999999998</c:v>
                </c:pt>
                <c:pt idx="2">
                  <c:v>0.16669999999999999</c:v>
                </c:pt>
                <c:pt idx="3">
                  <c:v>0.16669999999999999</c:v>
                </c:pt>
                <c:pt idx="4">
                  <c:v>0.1111</c:v>
                </c:pt>
                <c:pt idx="5">
                  <c:v>2.7799999999999998E-2</c:v>
                </c:pt>
              </c:numCache>
            </c:numRef>
          </c:val>
          <c:smooth val="0"/>
        </c:ser>
        <c:ser>
          <c:idx val="7"/>
          <c:order val="7"/>
          <c:tx>
            <c:strRef>
              <c:f>'[3]dev of stages'!$Y$155</c:f>
              <c:strCache>
                <c:ptCount val="1"/>
                <c:pt idx="0">
                  <c:v>S. uniflorus</c:v>
                </c:pt>
              </c:strCache>
            </c:strRef>
          </c:tx>
          <c:spPr>
            <a:ln w="12700">
              <a:pattFill prst="pct25">
                <a:fgClr>
                  <a:srgbClr val="000000"/>
                </a:fgClr>
                <a:bgClr>
                  <a:srgbClr val="FFFFFF"/>
                </a:bgClr>
              </a:pattFill>
              <a:prstDash val="solid"/>
            </a:ln>
          </c:spPr>
          <c:marker>
            <c:symbol val="dot"/>
            <c:size val="5"/>
            <c:spPr>
              <a:noFill/>
              <a:ln>
                <a:solidFill>
                  <a:srgbClr val="0000FF"/>
                </a:solidFill>
                <a:prstDash val="solid"/>
              </a:ln>
            </c:spPr>
          </c:marker>
          <c:cat>
            <c:strRef>
              <c:f>'[3]dev of stages'!$Q$156:$Q$161</c:f>
              <c:strCache>
                <c:ptCount val="6"/>
                <c:pt idx="0">
                  <c:v>instar 1</c:v>
                </c:pt>
                <c:pt idx="1">
                  <c:v>instar 2</c:v>
                </c:pt>
                <c:pt idx="2">
                  <c:v>instar 3</c:v>
                </c:pt>
                <c:pt idx="3">
                  <c:v>Final instar</c:v>
                </c:pt>
                <c:pt idx="4">
                  <c:v>Pupation</c:v>
                </c:pt>
                <c:pt idx="5">
                  <c:v>Adult</c:v>
                </c:pt>
              </c:strCache>
            </c:strRef>
          </c:cat>
          <c:val>
            <c:numRef>
              <c:f>'[3]dev of stages'!$Y$156:$Y$161</c:f>
              <c:numCache>
                <c:formatCode>General</c:formatCode>
                <c:ptCount val="6"/>
                <c:pt idx="0">
                  <c:v>1</c:v>
                </c:pt>
                <c:pt idx="1">
                  <c:v>0.22220000000000001</c:v>
                </c:pt>
                <c:pt idx="2">
                  <c:v>0.19439999999999999</c:v>
                </c:pt>
                <c:pt idx="3">
                  <c:v>0.16669999999999999</c:v>
                </c:pt>
                <c:pt idx="4">
                  <c:v>0.1111</c:v>
                </c:pt>
                <c:pt idx="5">
                  <c:v>2.7799999999999998E-2</c:v>
                </c:pt>
              </c:numCache>
            </c:numRef>
          </c:val>
          <c:smooth val="0"/>
        </c:ser>
        <c:ser>
          <c:idx val="8"/>
          <c:order val="8"/>
          <c:tx>
            <c:strRef>
              <c:f>'[3]dev of stages'!$Z$155</c:f>
              <c:strCache>
                <c:ptCount val="1"/>
                <c:pt idx="0">
                  <c:v>A. bellidioides</c:v>
                </c:pt>
              </c:strCache>
            </c:strRef>
          </c:tx>
          <c:spPr>
            <a:ln w="12700">
              <a:solidFill>
                <a:srgbClr val="000000"/>
              </a:solidFill>
              <a:prstDash val="solid"/>
            </a:ln>
          </c:spPr>
          <c:marker>
            <c:symbol val="dash"/>
            <c:size val="5"/>
            <c:spPr>
              <a:noFill/>
              <a:ln>
                <a:solidFill>
                  <a:srgbClr val="000000"/>
                </a:solidFill>
                <a:prstDash val="solid"/>
              </a:ln>
            </c:spPr>
          </c:marker>
          <c:cat>
            <c:strRef>
              <c:f>'[3]dev of stages'!$Q$156:$Q$161</c:f>
              <c:strCache>
                <c:ptCount val="6"/>
                <c:pt idx="0">
                  <c:v>instar 1</c:v>
                </c:pt>
                <c:pt idx="1">
                  <c:v>instar 2</c:v>
                </c:pt>
                <c:pt idx="2">
                  <c:v>instar 3</c:v>
                </c:pt>
                <c:pt idx="3">
                  <c:v>Final instar</c:v>
                </c:pt>
                <c:pt idx="4">
                  <c:v>Pupation</c:v>
                </c:pt>
                <c:pt idx="5">
                  <c:v>Adult</c:v>
                </c:pt>
              </c:strCache>
            </c:strRef>
          </c:cat>
          <c:val>
            <c:numRef>
              <c:f>'[3]dev of stages'!$Z$156:$Z$161</c:f>
              <c:numCache>
                <c:formatCode>General</c:formatCode>
                <c:ptCount val="6"/>
                <c:pt idx="0">
                  <c:v>1</c:v>
                </c:pt>
                <c:pt idx="1">
                  <c:v>0.1111</c:v>
                </c:pt>
                <c:pt idx="2">
                  <c:v>0.1111</c:v>
                </c:pt>
                <c:pt idx="3">
                  <c:v>5.5599999999999997E-2</c:v>
                </c:pt>
                <c:pt idx="4">
                  <c:v>2.7799999999999998E-2</c:v>
                </c:pt>
                <c:pt idx="5">
                  <c:v>2.7799999999999998E-2</c:v>
                </c:pt>
              </c:numCache>
            </c:numRef>
          </c:val>
          <c:smooth val="0"/>
        </c:ser>
        <c:ser>
          <c:idx val="9"/>
          <c:order val="9"/>
          <c:tx>
            <c:strRef>
              <c:f>'[3]dev of stages'!$AA$155</c:f>
              <c:strCache>
                <c:ptCount val="1"/>
                <c:pt idx="0">
                  <c:v>H. chathamica</c:v>
                </c:pt>
              </c:strCache>
            </c:strRef>
          </c:tx>
          <c:spPr>
            <a:ln w="12700">
              <a:solidFill>
                <a:srgbClr val="000000"/>
              </a:solidFill>
              <a:prstDash val="solid"/>
            </a:ln>
          </c:spPr>
          <c:marker>
            <c:symbol val="diamond"/>
            <c:size val="5"/>
            <c:spPr>
              <a:solidFill>
                <a:srgbClr val="CCFFFF"/>
              </a:solidFill>
              <a:ln>
                <a:solidFill>
                  <a:srgbClr val="000000"/>
                </a:solidFill>
                <a:prstDash val="solid"/>
              </a:ln>
            </c:spPr>
          </c:marker>
          <c:cat>
            <c:strRef>
              <c:f>'[3]dev of stages'!$Q$156:$Q$161</c:f>
              <c:strCache>
                <c:ptCount val="6"/>
                <c:pt idx="0">
                  <c:v>instar 1</c:v>
                </c:pt>
                <c:pt idx="1">
                  <c:v>instar 2</c:v>
                </c:pt>
                <c:pt idx="2">
                  <c:v>instar 3</c:v>
                </c:pt>
                <c:pt idx="3">
                  <c:v>Final instar</c:v>
                </c:pt>
                <c:pt idx="4">
                  <c:v>Pupation</c:v>
                </c:pt>
                <c:pt idx="5">
                  <c:v>Adult</c:v>
                </c:pt>
              </c:strCache>
            </c:strRef>
          </c:cat>
          <c:val>
            <c:numRef>
              <c:f>'[3]dev of stages'!$AA$156:$AA$161</c:f>
              <c:numCache>
                <c:formatCode>General</c:formatCode>
                <c:ptCount val="6"/>
                <c:pt idx="0">
                  <c:v>1</c:v>
                </c:pt>
                <c:pt idx="1">
                  <c:v>0</c:v>
                </c:pt>
                <c:pt idx="2">
                  <c:v>0</c:v>
                </c:pt>
                <c:pt idx="3">
                  <c:v>0</c:v>
                </c:pt>
                <c:pt idx="4">
                  <c:v>0</c:v>
                </c:pt>
                <c:pt idx="5">
                  <c:v>0</c:v>
                </c:pt>
              </c:numCache>
            </c:numRef>
          </c:val>
          <c:smooth val="0"/>
        </c:ser>
        <c:dLbls>
          <c:showLegendKey val="0"/>
          <c:showVal val="0"/>
          <c:showCatName val="0"/>
          <c:showSerName val="0"/>
          <c:showPercent val="0"/>
          <c:showBubbleSize val="0"/>
        </c:dLbls>
        <c:marker val="1"/>
        <c:smooth val="0"/>
        <c:axId val="181618288"/>
        <c:axId val="181618680"/>
      </c:lineChart>
      <c:catAx>
        <c:axId val="181618288"/>
        <c:scaling>
          <c:orientation val="minMax"/>
        </c:scaling>
        <c:delete val="0"/>
        <c:axPos val="b"/>
        <c:title>
          <c:tx>
            <c:rich>
              <a:bodyPr/>
              <a:lstStyle/>
              <a:p>
                <a:pPr>
                  <a:defRPr sz="1000" b="0" i="0" u="none" strike="noStrike" baseline="0">
                    <a:solidFill>
                      <a:srgbClr val="000000"/>
                    </a:solidFill>
                    <a:latin typeface="Calibri"/>
                    <a:ea typeface="Calibri"/>
                    <a:cs typeface="Calibri"/>
                  </a:defRPr>
                </a:pPr>
                <a:r>
                  <a:rPr lang="en-NZ"/>
                  <a:t>Development stage </a:t>
                </a:r>
              </a:p>
            </c:rich>
          </c:tx>
          <c:layout>
            <c:manualLayout>
              <c:xMode val="edge"/>
              <c:yMode val="edge"/>
              <c:x val="0.48295529335268134"/>
              <c:y val="0.7575777628860223"/>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Calibri"/>
                <a:ea typeface="Calibri"/>
                <a:cs typeface="Calibri"/>
              </a:defRPr>
            </a:pPr>
            <a:endParaRPr lang="en-US"/>
          </a:p>
        </c:txPr>
        <c:crossAx val="181618680"/>
        <c:crosses val="autoZero"/>
        <c:auto val="1"/>
        <c:lblAlgn val="ctr"/>
        <c:lblOffset val="100"/>
        <c:tickLblSkip val="1"/>
        <c:tickMarkSkip val="1"/>
        <c:noMultiLvlLbl val="0"/>
      </c:catAx>
      <c:valAx>
        <c:axId val="181618680"/>
        <c:scaling>
          <c:orientation val="minMax"/>
          <c:max val="1"/>
        </c:scaling>
        <c:delete val="0"/>
        <c:axPos val="l"/>
        <c:majorGridlines>
          <c:spPr>
            <a:ln w="3175">
              <a:solidFill>
                <a:srgbClr val="FFFFFF"/>
              </a:solidFill>
              <a:prstDash val="solid"/>
            </a:ln>
          </c:spPr>
        </c:majorGridlines>
        <c:title>
          <c:tx>
            <c:rich>
              <a:bodyPr/>
              <a:lstStyle/>
              <a:p>
                <a:pPr>
                  <a:defRPr sz="1000" b="0" i="0" u="none" strike="noStrike" baseline="0">
                    <a:solidFill>
                      <a:srgbClr val="000000"/>
                    </a:solidFill>
                    <a:latin typeface="Calibri"/>
                    <a:ea typeface="Calibri"/>
                    <a:cs typeface="Calibri"/>
                  </a:defRPr>
                </a:pPr>
                <a:r>
                  <a:rPr lang="en-NZ"/>
                  <a:t>Mean proportion larvae surviving 
at development stages</a:t>
                </a:r>
              </a:p>
            </c:rich>
          </c:tx>
          <c:layout>
            <c:manualLayout>
              <c:xMode val="edge"/>
              <c:yMode val="edge"/>
              <c:x val="2.8409099919911827E-2"/>
              <c:y val="8.5399843636566705E-2"/>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950" b="0" i="0" u="none" strike="noStrike" baseline="0">
                <a:solidFill>
                  <a:srgbClr val="000000"/>
                </a:solidFill>
                <a:latin typeface="Calibri"/>
                <a:ea typeface="Calibri"/>
                <a:cs typeface="Calibri"/>
              </a:defRPr>
            </a:pPr>
            <a:endParaRPr lang="en-US"/>
          </a:p>
        </c:txPr>
        <c:crossAx val="181618288"/>
        <c:crosses val="autoZero"/>
        <c:crossBetween val="between"/>
      </c:valAx>
      <c:spPr>
        <a:solidFill>
          <a:srgbClr val="FFFFFF"/>
        </a:solidFill>
        <a:ln w="25400">
          <a:noFill/>
        </a:ln>
      </c:spPr>
    </c:plotArea>
    <c:legend>
      <c:legendPos val="r"/>
      <c:layout>
        <c:manualLayout>
          <c:xMode val="edge"/>
          <c:yMode val="edge"/>
          <c:x val="1.0574018126888218E-2"/>
          <c:y val="0.80638549170715368"/>
          <c:w val="0.97885295493652424"/>
          <c:h val="0.17659630312168428"/>
        </c:manualLayout>
      </c:layout>
      <c:overlay val="0"/>
      <c:spPr>
        <a:noFill/>
        <a:ln w="25400">
          <a:noFill/>
        </a:ln>
      </c:spPr>
      <c:txPr>
        <a:bodyPr/>
        <a:lstStyle/>
        <a:p>
          <a:pPr>
            <a:defRPr sz="845" b="0" i="0" u="none" strike="noStrike" baseline="0">
              <a:solidFill>
                <a:srgbClr val="000000"/>
              </a:solidFill>
              <a:latin typeface="Calibri"/>
              <a:ea typeface="Calibri"/>
              <a:cs typeface="Calibri"/>
            </a:defRPr>
          </a:pPr>
          <a:endParaRPr lang="en-US"/>
        </a:p>
      </c:txPr>
    </c:legend>
    <c:plotVisOnly val="1"/>
    <c:dispBlanksAs val="gap"/>
    <c:showDLblsOverMax val="0"/>
  </c:chart>
  <c:spPr>
    <a:solidFill>
      <a:srgbClr val="FFFFFF"/>
    </a:solidFill>
    <a:ln w="9525">
      <a:noFill/>
    </a:ln>
  </c:spPr>
  <c:txPr>
    <a:bodyPr/>
    <a:lstStyle/>
    <a:p>
      <a:pPr>
        <a:defRPr sz="825" b="0" i="0" u="none" strike="noStrike" baseline="0">
          <a:solidFill>
            <a:srgbClr val="000000"/>
          </a:solidFill>
          <a:latin typeface="Calibri"/>
          <a:ea typeface="Calibri"/>
          <a:cs typeface="Calibri"/>
        </a:defRPr>
      </a:pPr>
      <a:endParaRPr lang="en-US"/>
    </a:p>
  </c:txPr>
  <c:printSettings>
    <c:headerFooter alignWithMargins="0"/>
    <c:pageMargins b="1" l="0.75" r="0.75" t="1" header="0.5" footer="0.5"/>
    <c:pageSetup paperSize="9" orientation="landscape" verticalDpi="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25"/>
    </mc:Choice>
    <mc:Fallback>
      <c:style val="25"/>
    </mc:Fallback>
  </mc:AlternateContent>
  <c:chart>
    <c:title>
      <c:layout/>
      <c:overlay val="0"/>
      <c:txPr>
        <a:bodyPr/>
        <a:lstStyle/>
        <a:p>
          <a:pPr>
            <a:defRPr sz="1800" b="1" i="0" u="none" strike="noStrike" baseline="0">
              <a:solidFill>
                <a:srgbClr val="000000"/>
              </a:solidFill>
              <a:latin typeface="Calibri"/>
              <a:ea typeface="Calibri"/>
              <a:cs typeface="Calibri"/>
            </a:defRPr>
          </a:pPr>
          <a:endParaRPr lang="en-US"/>
        </a:p>
      </c:txPr>
    </c:title>
    <c:autoTitleDeleted val="0"/>
    <c:plotArea>
      <c:layout>
        <c:manualLayout>
          <c:layoutTarget val="inner"/>
          <c:xMode val="edge"/>
          <c:yMode val="edge"/>
          <c:x val="0.13695679465192695"/>
          <c:y val="0.13852694339133551"/>
          <c:w val="0.57401422282816961"/>
          <c:h val="0.75454016396098633"/>
        </c:manualLayout>
      </c:layout>
      <c:lineChart>
        <c:grouping val="standard"/>
        <c:varyColors val="0"/>
        <c:ser>
          <c:idx val="0"/>
          <c:order val="0"/>
          <c:tx>
            <c:strRef>
              <c:f>'[3]dev of stages'!$R$155</c:f>
              <c:strCache>
                <c:ptCount val="1"/>
                <c:pt idx="0">
                  <c:v>Diet</c:v>
                </c:pt>
              </c:strCache>
            </c:strRef>
          </c:tx>
          <c:cat>
            <c:strRef>
              <c:f>'[3]dev of stages'!$Q$156:$Q$161</c:f>
              <c:strCache>
                <c:ptCount val="6"/>
                <c:pt idx="0">
                  <c:v>instar 1</c:v>
                </c:pt>
                <c:pt idx="1">
                  <c:v>instar 2</c:v>
                </c:pt>
                <c:pt idx="2">
                  <c:v>instar 3</c:v>
                </c:pt>
                <c:pt idx="3">
                  <c:v>Final instar</c:v>
                </c:pt>
                <c:pt idx="4">
                  <c:v>Pupation</c:v>
                </c:pt>
                <c:pt idx="5">
                  <c:v>Adult</c:v>
                </c:pt>
              </c:strCache>
            </c:strRef>
          </c:cat>
          <c:val>
            <c:numRef>
              <c:f>'[3]dev of stages'!$R$156:$R$161</c:f>
              <c:numCache>
                <c:formatCode>General</c:formatCode>
                <c:ptCount val="6"/>
                <c:pt idx="0">
                  <c:v>1</c:v>
                </c:pt>
                <c:pt idx="1">
                  <c:v>1</c:v>
                </c:pt>
                <c:pt idx="2">
                  <c:v>0.88890000000000002</c:v>
                </c:pt>
                <c:pt idx="3">
                  <c:v>0.80559999999999998</c:v>
                </c:pt>
                <c:pt idx="4">
                  <c:v>0.61109999999999998</c:v>
                </c:pt>
                <c:pt idx="5">
                  <c:v>0.55559999999999998</c:v>
                </c:pt>
              </c:numCache>
            </c:numRef>
          </c:val>
          <c:smooth val="0"/>
        </c:ser>
        <c:ser>
          <c:idx val="1"/>
          <c:order val="1"/>
          <c:tx>
            <c:strRef>
              <c:f>'[3]dev of stages'!$S$155</c:f>
              <c:strCache>
                <c:ptCount val="1"/>
                <c:pt idx="0">
                  <c:v>A. inermis purpurea</c:v>
                </c:pt>
              </c:strCache>
            </c:strRef>
          </c:tx>
          <c:cat>
            <c:strRef>
              <c:f>'[3]dev of stages'!$Q$156:$Q$161</c:f>
              <c:strCache>
                <c:ptCount val="6"/>
                <c:pt idx="0">
                  <c:v>instar 1</c:v>
                </c:pt>
                <c:pt idx="1">
                  <c:v>instar 2</c:v>
                </c:pt>
                <c:pt idx="2">
                  <c:v>instar 3</c:v>
                </c:pt>
                <c:pt idx="3">
                  <c:v>Final instar</c:v>
                </c:pt>
                <c:pt idx="4">
                  <c:v>Pupation</c:v>
                </c:pt>
                <c:pt idx="5">
                  <c:v>Adult</c:v>
                </c:pt>
              </c:strCache>
            </c:strRef>
          </c:cat>
          <c:val>
            <c:numRef>
              <c:f>'[3]dev of stages'!$S$156:$S$161</c:f>
              <c:numCache>
                <c:formatCode>General</c:formatCode>
                <c:ptCount val="6"/>
                <c:pt idx="0">
                  <c:v>1</c:v>
                </c:pt>
                <c:pt idx="1">
                  <c:v>0.58330000000000004</c:v>
                </c:pt>
                <c:pt idx="2">
                  <c:v>0.5</c:v>
                </c:pt>
                <c:pt idx="3">
                  <c:v>0.44440000000000002</c:v>
                </c:pt>
                <c:pt idx="4">
                  <c:v>0.25</c:v>
                </c:pt>
                <c:pt idx="5">
                  <c:v>0.25</c:v>
                </c:pt>
              </c:numCache>
            </c:numRef>
          </c:val>
          <c:smooth val="0"/>
        </c:ser>
        <c:ser>
          <c:idx val="2"/>
          <c:order val="2"/>
          <c:tx>
            <c:strRef>
              <c:f>'[3]dev of stages'!$T$155</c:f>
              <c:strCache>
                <c:ptCount val="1"/>
                <c:pt idx="0">
                  <c:v>G.sessiflora</c:v>
                </c:pt>
              </c:strCache>
            </c:strRef>
          </c:tx>
          <c:cat>
            <c:strRef>
              <c:f>'[3]dev of stages'!$Q$156:$Q$161</c:f>
              <c:strCache>
                <c:ptCount val="6"/>
                <c:pt idx="0">
                  <c:v>instar 1</c:v>
                </c:pt>
                <c:pt idx="1">
                  <c:v>instar 2</c:v>
                </c:pt>
                <c:pt idx="2">
                  <c:v>instar 3</c:v>
                </c:pt>
                <c:pt idx="3">
                  <c:v>Final instar</c:v>
                </c:pt>
                <c:pt idx="4">
                  <c:v>Pupation</c:v>
                </c:pt>
                <c:pt idx="5">
                  <c:v>Adult</c:v>
                </c:pt>
              </c:strCache>
            </c:strRef>
          </c:cat>
          <c:val>
            <c:numRef>
              <c:f>'[3]dev of stages'!$T$156:$T$161</c:f>
              <c:numCache>
                <c:formatCode>General</c:formatCode>
                <c:ptCount val="6"/>
                <c:pt idx="0">
                  <c:v>1</c:v>
                </c:pt>
                <c:pt idx="1">
                  <c:v>0.5</c:v>
                </c:pt>
                <c:pt idx="2">
                  <c:v>0.47220000000000001</c:v>
                </c:pt>
                <c:pt idx="3">
                  <c:v>0.27779999999999999</c:v>
                </c:pt>
                <c:pt idx="4">
                  <c:v>0.1389</c:v>
                </c:pt>
                <c:pt idx="5">
                  <c:v>0.1389</c:v>
                </c:pt>
              </c:numCache>
            </c:numRef>
          </c:val>
          <c:smooth val="0"/>
        </c:ser>
        <c:ser>
          <c:idx val="3"/>
          <c:order val="3"/>
          <c:tx>
            <c:strRef>
              <c:f>'[3]dev of stages'!$U$155</c:f>
              <c:strCache>
                <c:ptCount val="1"/>
                <c:pt idx="0">
                  <c:v>R. hookeri</c:v>
                </c:pt>
              </c:strCache>
            </c:strRef>
          </c:tx>
          <c:cat>
            <c:strRef>
              <c:f>'[3]dev of stages'!$Q$156:$Q$161</c:f>
              <c:strCache>
                <c:ptCount val="6"/>
                <c:pt idx="0">
                  <c:v>instar 1</c:v>
                </c:pt>
                <c:pt idx="1">
                  <c:v>instar 2</c:v>
                </c:pt>
                <c:pt idx="2">
                  <c:v>instar 3</c:v>
                </c:pt>
                <c:pt idx="3">
                  <c:v>Final instar</c:v>
                </c:pt>
                <c:pt idx="4">
                  <c:v>Pupation</c:v>
                </c:pt>
                <c:pt idx="5">
                  <c:v>Adult</c:v>
                </c:pt>
              </c:strCache>
            </c:strRef>
          </c:cat>
          <c:val>
            <c:numRef>
              <c:f>'[3]dev of stages'!$U$156:$U$161</c:f>
              <c:numCache>
                <c:formatCode>General</c:formatCode>
                <c:ptCount val="6"/>
                <c:pt idx="0">
                  <c:v>1</c:v>
                </c:pt>
                <c:pt idx="1">
                  <c:v>0.30559999999999998</c:v>
                </c:pt>
                <c:pt idx="2">
                  <c:v>0.27779999999999999</c:v>
                </c:pt>
                <c:pt idx="3">
                  <c:v>0.22220000000000001</c:v>
                </c:pt>
                <c:pt idx="4">
                  <c:v>8.3299999999999999E-2</c:v>
                </c:pt>
                <c:pt idx="5">
                  <c:v>8.3299999999999999E-2</c:v>
                </c:pt>
              </c:numCache>
            </c:numRef>
          </c:val>
          <c:smooth val="0"/>
        </c:ser>
        <c:ser>
          <c:idx val="4"/>
          <c:order val="4"/>
          <c:tx>
            <c:strRef>
              <c:f>'[3]dev of stages'!$V$155</c:f>
              <c:strCache>
                <c:ptCount val="1"/>
                <c:pt idx="0">
                  <c:v>M. axillaris</c:v>
                </c:pt>
              </c:strCache>
            </c:strRef>
          </c:tx>
          <c:cat>
            <c:strRef>
              <c:f>'[3]dev of stages'!$Q$156:$Q$161</c:f>
              <c:strCache>
                <c:ptCount val="6"/>
                <c:pt idx="0">
                  <c:v>instar 1</c:v>
                </c:pt>
                <c:pt idx="1">
                  <c:v>instar 2</c:v>
                </c:pt>
                <c:pt idx="2">
                  <c:v>instar 3</c:v>
                </c:pt>
                <c:pt idx="3">
                  <c:v>Final instar</c:v>
                </c:pt>
                <c:pt idx="4">
                  <c:v>Pupation</c:v>
                </c:pt>
                <c:pt idx="5">
                  <c:v>Adult</c:v>
                </c:pt>
              </c:strCache>
            </c:strRef>
          </c:cat>
          <c:val>
            <c:numRef>
              <c:f>'[3]dev of stages'!$V$156:$V$161</c:f>
              <c:numCache>
                <c:formatCode>General</c:formatCode>
                <c:ptCount val="6"/>
                <c:pt idx="0">
                  <c:v>1</c:v>
                </c:pt>
                <c:pt idx="1">
                  <c:v>0.41670000000000001</c:v>
                </c:pt>
                <c:pt idx="2">
                  <c:v>0.1389</c:v>
                </c:pt>
                <c:pt idx="3">
                  <c:v>0.1111</c:v>
                </c:pt>
                <c:pt idx="4">
                  <c:v>5.5599999999999997E-2</c:v>
                </c:pt>
                <c:pt idx="5">
                  <c:v>5.5599999999999997E-2</c:v>
                </c:pt>
              </c:numCache>
            </c:numRef>
          </c:val>
          <c:smooth val="0"/>
        </c:ser>
        <c:ser>
          <c:idx val="5"/>
          <c:order val="5"/>
          <c:tx>
            <c:strRef>
              <c:f>'[3]dev of stages'!$W$155</c:f>
              <c:strCache>
                <c:ptCount val="1"/>
                <c:pt idx="0">
                  <c:v>L. angulata</c:v>
                </c:pt>
              </c:strCache>
            </c:strRef>
          </c:tx>
          <c:cat>
            <c:strRef>
              <c:f>'[3]dev of stages'!$Q$156:$Q$161</c:f>
              <c:strCache>
                <c:ptCount val="6"/>
                <c:pt idx="0">
                  <c:v>instar 1</c:v>
                </c:pt>
                <c:pt idx="1">
                  <c:v>instar 2</c:v>
                </c:pt>
                <c:pt idx="2">
                  <c:v>instar 3</c:v>
                </c:pt>
                <c:pt idx="3">
                  <c:v>Final instar</c:v>
                </c:pt>
                <c:pt idx="4">
                  <c:v>Pupation</c:v>
                </c:pt>
                <c:pt idx="5">
                  <c:v>Adult</c:v>
                </c:pt>
              </c:strCache>
            </c:strRef>
          </c:cat>
          <c:val>
            <c:numRef>
              <c:f>'[3]dev of stages'!$W$156:$W$161</c:f>
              <c:numCache>
                <c:formatCode>General</c:formatCode>
                <c:ptCount val="6"/>
                <c:pt idx="0">
                  <c:v>1</c:v>
                </c:pt>
                <c:pt idx="1">
                  <c:v>0.41670000000000001</c:v>
                </c:pt>
                <c:pt idx="2">
                  <c:v>0.36109999999999998</c:v>
                </c:pt>
                <c:pt idx="3">
                  <c:v>0.25</c:v>
                </c:pt>
                <c:pt idx="4">
                  <c:v>8.3299999999999999E-2</c:v>
                </c:pt>
                <c:pt idx="5">
                  <c:v>5.5599999999999997E-2</c:v>
                </c:pt>
              </c:numCache>
            </c:numRef>
          </c:val>
          <c:smooth val="0"/>
        </c:ser>
        <c:ser>
          <c:idx val="6"/>
          <c:order val="6"/>
          <c:tx>
            <c:strRef>
              <c:f>'[3]dev of stages'!$X$155</c:f>
              <c:strCache>
                <c:ptCount val="1"/>
                <c:pt idx="0">
                  <c:v>L. dioica</c:v>
                </c:pt>
              </c:strCache>
            </c:strRef>
          </c:tx>
          <c:cat>
            <c:strRef>
              <c:f>'[3]dev of stages'!$Q$156:$Q$161</c:f>
              <c:strCache>
                <c:ptCount val="6"/>
                <c:pt idx="0">
                  <c:v>instar 1</c:v>
                </c:pt>
                <c:pt idx="1">
                  <c:v>instar 2</c:v>
                </c:pt>
                <c:pt idx="2">
                  <c:v>instar 3</c:v>
                </c:pt>
                <c:pt idx="3">
                  <c:v>Final instar</c:v>
                </c:pt>
                <c:pt idx="4">
                  <c:v>Pupation</c:v>
                </c:pt>
                <c:pt idx="5">
                  <c:v>Adult</c:v>
                </c:pt>
              </c:strCache>
            </c:strRef>
          </c:cat>
          <c:val>
            <c:numRef>
              <c:f>'[3]dev of stages'!$X$156:$X$161</c:f>
              <c:numCache>
                <c:formatCode>General</c:formatCode>
                <c:ptCount val="6"/>
                <c:pt idx="0">
                  <c:v>1</c:v>
                </c:pt>
                <c:pt idx="1">
                  <c:v>0.30559999999999998</c:v>
                </c:pt>
                <c:pt idx="2">
                  <c:v>0.16669999999999999</c:v>
                </c:pt>
                <c:pt idx="3">
                  <c:v>0.16669999999999999</c:v>
                </c:pt>
                <c:pt idx="4">
                  <c:v>0.1111</c:v>
                </c:pt>
                <c:pt idx="5">
                  <c:v>2.7799999999999998E-2</c:v>
                </c:pt>
              </c:numCache>
            </c:numRef>
          </c:val>
          <c:smooth val="0"/>
        </c:ser>
        <c:ser>
          <c:idx val="7"/>
          <c:order val="7"/>
          <c:tx>
            <c:strRef>
              <c:f>'[3]dev of stages'!$Y$155</c:f>
              <c:strCache>
                <c:ptCount val="1"/>
                <c:pt idx="0">
                  <c:v>S. uniflorus</c:v>
                </c:pt>
              </c:strCache>
            </c:strRef>
          </c:tx>
          <c:cat>
            <c:strRef>
              <c:f>'[3]dev of stages'!$Q$156:$Q$161</c:f>
              <c:strCache>
                <c:ptCount val="6"/>
                <c:pt idx="0">
                  <c:v>instar 1</c:v>
                </c:pt>
                <c:pt idx="1">
                  <c:v>instar 2</c:v>
                </c:pt>
                <c:pt idx="2">
                  <c:v>instar 3</c:v>
                </c:pt>
                <c:pt idx="3">
                  <c:v>Final instar</c:v>
                </c:pt>
                <c:pt idx="4">
                  <c:v>Pupation</c:v>
                </c:pt>
                <c:pt idx="5">
                  <c:v>Adult</c:v>
                </c:pt>
              </c:strCache>
            </c:strRef>
          </c:cat>
          <c:val>
            <c:numRef>
              <c:f>'[3]dev of stages'!$Y$156:$Y$161</c:f>
              <c:numCache>
                <c:formatCode>General</c:formatCode>
                <c:ptCount val="6"/>
                <c:pt idx="0">
                  <c:v>1</c:v>
                </c:pt>
                <c:pt idx="1">
                  <c:v>0.22220000000000001</c:v>
                </c:pt>
                <c:pt idx="2">
                  <c:v>0.19439999999999999</c:v>
                </c:pt>
                <c:pt idx="3">
                  <c:v>0.16669999999999999</c:v>
                </c:pt>
                <c:pt idx="4">
                  <c:v>0.1111</c:v>
                </c:pt>
                <c:pt idx="5">
                  <c:v>2.7799999999999998E-2</c:v>
                </c:pt>
              </c:numCache>
            </c:numRef>
          </c:val>
          <c:smooth val="0"/>
        </c:ser>
        <c:ser>
          <c:idx val="8"/>
          <c:order val="8"/>
          <c:tx>
            <c:strRef>
              <c:f>'[3]dev of stages'!$Z$155</c:f>
              <c:strCache>
                <c:ptCount val="1"/>
                <c:pt idx="0">
                  <c:v>A. bellidioides</c:v>
                </c:pt>
              </c:strCache>
            </c:strRef>
          </c:tx>
          <c:cat>
            <c:strRef>
              <c:f>'[3]dev of stages'!$Q$156:$Q$161</c:f>
              <c:strCache>
                <c:ptCount val="6"/>
                <c:pt idx="0">
                  <c:v>instar 1</c:v>
                </c:pt>
                <c:pt idx="1">
                  <c:v>instar 2</c:v>
                </c:pt>
                <c:pt idx="2">
                  <c:v>instar 3</c:v>
                </c:pt>
                <c:pt idx="3">
                  <c:v>Final instar</c:v>
                </c:pt>
                <c:pt idx="4">
                  <c:v>Pupation</c:v>
                </c:pt>
                <c:pt idx="5">
                  <c:v>Adult</c:v>
                </c:pt>
              </c:strCache>
            </c:strRef>
          </c:cat>
          <c:val>
            <c:numRef>
              <c:f>'[3]dev of stages'!$Z$156:$Z$161</c:f>
              <c:numCache>
                <c:formatCode>General</c:formatCode>
                <c:ptCount val="6"/>
                <c:pt idx="0">
                  <c:v>1</c:v>
                </c:pt>
                <c:pt idx="1">
                  <c:v>0.1111</c:v>
                </c:pt>
                <c:pt idx="2">
                  <c:v>0.1111</c:v>
                </c:pt>
                <c:pt idx="3">
                  <c:v>5.5599999999999997E-2</c:v>
                </c:pt>
                <c:pt idx="4">
                  <c:v>2.7799999999999998E-2</c:v>
                </c:pt>
                <c:pt idx="5">
                  <c:v>2.7799999999999998E-2</c:v>
                </c:pt>
              </c:numCache>
            </c:numRef>
          </c:val>
          <c:smooth val="0"/>
        </c:ser>
        <c:ser>
          <c:idx val="9"/>
          <c:order val="9"/>
          <c:tx>
            <c:strRef>
              <c:f>'[3]dev of stages'!$AA$155</c:f>
              <c:strCache>
                <c:ptCount val="1"/>
                <c:pt idx="0">
                  <c:v>H. chathamica</c:v>
                </c:pt>
              </c:strCache>
            </c:strRef>
          </c:tx>
          <c:cat>
            <c:strRef>
              <c:f>'[3]dev of stages'!$Q$156:$Q$161</c:f>
              <c:strCache>
                <c:ptCount val="6"/>
                <c:pt idx="0">
                  <c:v>instar 1</c:v>
                </c:pt>
                <c:pt idx="1">
                  <c:v>instar 2</c:v>
                </c:pt>
                <c:pt idx="2">
                  <c:v>instar 3</c:v>
                </c:pt>
                <c:pt idx="3">
                  <c:v>Final instar</c:v>
                </c:pt>
                <c:pt idx="4">
                  <c:v>Pupation</c:v>
                </c:pt>
                <c:pt idx="5">
                  <c:v>Adult</c:v>
                </c:pt>
              </c:strCache>
            </c:strRef>
          </c:cat>
          <c:val>
            <c:numRef>
              <c:f>'[3]dev of stages'!$AA$156:$AA$161</c:f>
              <c:numCache>
                <c:formatCode>General</c:formatCode>
                <c:ptCount val="6"/>
                <c:pt idx="0">
                  <c:v>1</c:v>
                </c:pt>
                <c:pt idx="1">
                  <c:v>0</c:v>
                </c:pt>
                <c:pt idx="2">
                  <c:v>0</c:v>
                </c:pt>
                <c:pt idx="3">
                  <c:v>0</c:v>
                </c:pt>
                <c:pt idx="4">
                  <c:v>0</c:v>
                </c:pt>
                <c:pt idx="5">
                  <c:v>0</c:v>
                </c:pt>
              </c:numCache>
            </c:numRef>
          </c:val>
          <c:smooth val="0"/>
        </c:ser>
        <c:dLbls>
          <c:showLegendKey val="0"/>
          <c:showVal val="0"/>
          <c:showCatName val="0"/>
          <c:showSerName val="0"/>
          <c:showPercent val="0"/>
          <c:showBubbleSize val="0"/>
        </c:dLbls>
        <c:marker val="1"/>
        <c:smooth val="0"/>
        <c:axId val="181619464"/>
        <c:axId val="181619856"/>
      </c:lineChart>
      <c:catAx>
        <c:axId val="181619464"/>
        <c:scaling>
          <c:orientation val="minMax"/>
        </c:scaling>
        <c:delete val="0"/>
        <c:axPos val="b"/>
        <c:numFmt formatCode="General"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81619856"/>
        <c:crosses val="autoZero"/>
        <c:auto val="1"/>
        <c:lblAlgn val="ctr"/>
        <c:lblOffset val="100"/>
        <c:tickLblSkip val="1"/>
        <c:tickMarkSkip val="1"/>
        <c:noMultiLvlLbl val="0"/>
      </c:catAx>
      <c:valAx>
        <c:axId val="181619856"/>
        <c:scaling>
          <c:orientation val="minMax"/>
          <c:max val="1"/>
        </c:scaling>
        <c:delete val="0"/>
        <c:axPos val="l"/>
        <c:majorGridlines/>
        <c:title>
          <c:tx>
            <c:rich>
              <a:bodyPr/>
              <a:lstStyle/>
              <a:p>
                <a:pPr>
                  <a:defRPr sz="1200" b="0" i="0" u="none" strike="noStrike" baseline="0">
                    <a:solidFill>
                      <a:srgbClr val="000000"/>
                    </a:solidFill>
                    <a:latin typeface="Calibri"/>
                    <a:ea typeface="Calibri"/>
                    <a:cs typeface="Calibri"/>
                  </a:defRPr>
                </a:pPr>
                <a:r>
                  <a:rPr lang="en-NZ"/>
                  <a:t>Mean proportion larvae surviving 
at development stages</a:t>
                </a:r>
              </a:p>
            </c:rich>
          </c:tx>
          <c:layout>
            <c:manualLayout>
              <c:xMode val="edge"/>
              <c:yMode val="edge"/>
              <c:x val="2.3514775621200214E-3"/>
              <c:y val="0.21809320814763927"/>
            </c:manualLayout>
          </c:layout>
          <c:overlay val="0"/>
        </c:title>
        <c:numFmt formatCode="General"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81619464"/>
        <c:crosses val="autoZero"/>
        <c:crossBetween val="between"/>
      </c:valAx>
    </c:plotArea>
    <c:legend>
      <c:legendPos val="r"/>
      <c:layout>
        <c:manualLayout>
          <c:xMode val="edge"/>
          <c:yMode val="edge"/>
          <c:x val="0.70594577349805787"/>
          <c:y val="0.26622012013598972"/>
          <c:w val="0.28343990838724775"/>
          <c:h val="0.57270869664781843"/>
        </c:manualLayout>
      </c:layout>
      <c:overlay val="0"/>
      <c:txPr>
        <a:bodyPr/>
        <a:lstStyle/>
        <a:p>
          <a:pPr>
            <a:defRPr sz="920" b="0" i="0" u="none" strike="noStrike" baseline="0">
              <a:solidFill>
                <a:srgbClr val="000000"/>
              </a:solidFill>
              <a:latin typeface="Calibri"/>
              <a:ea typeface="Calibri"/>
              <a:cs typeface="Calibri"/>
            </a:defRPr>
          </a:pPr>
          <a:endParaRPr lang="en-US"/>
        </a:p>
      </c:txPr>
    </c:legend>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printSettings>
    <c:headerFooter alignWithMargins="0"/>
    <c:pageMargins b="1" l="0.75000000000000056" r="0.75000000000000056" t="1" header="0.5" footer="0.5"/>
    <c:pageSetup paperSize="9" orientation="landscape" verticalDpi="0"/>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3" Type="http://schemas.openxmlformats.org/officeDocument/2006/relationships/chart" Target="../charts/chart5.xml"/><Relationship Id="rId2" Type="http://schemas.openxmlformats.org/officeDocument/2006/relationships/chart" Target="../charts/chart4.xml"/><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editAs="oneCell">
    <xdr:from>
      <xdr:col>7</xdr:col>
      <xdr:colOff>0</xdr:colOff>
      <xdr:row>0</xdr:row>
      <xdr:rowOff>0</xdr:rowOff>
    </xdr:from>
    <xdr:to>
      <xdr:col>14</xdr:col>
      <xdr:colOff>480060</xdr:colOff>
      <xdr:row>28</xdr:row>
      <xdr:rowOff>38100</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831580" y="0"/>
          <a:ext cx="5715000" cy="5562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6</xdr:col>
      <xdr:colOff>563880</xdr:colOff>
      <xdr:row>24</xdr:row>
      <xdr:rowOff>38100</xdr:rowOff>
    </xdr:from>
    <xdr:to>
      <xdr:col>13</xdr:col>
      <xdr:colOff>22860</xdr:colOff>
      <xdr:row>39</xdr:row>
      <xdr:rowOff>144780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24</xdr:col>
      <xdr:colOff>30480</xdr:colOff>
      <xdr:row>89</xdr:row>
      <xdr:rowOff>7620</xdr:rowOff>
    </xdr:from>
    <xdr:to>
      <xdr:col>28</xdr:col>
      <xdr:colOff>198120</xdr:colOff>
      <xdr:row>109</xdr:row>
      <xdr:rowOff>106680</xdr:rowOff>
    </xdr:to>
    <xdr:pic>
      <xdr:nvPicPr>
        <xdr:cNvPr id="3" name="Picture 2"/>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0223480" y="15377160"/>
          <a:ext cx="3703320" cy="37566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312420</xdr:colOff>
      <xdr:row>22</xdr:row>
      <xdr:rowOff>60960</xdr:rowOff>
    </xdr:from>
    <xdr:to>
      <xdr:col>10</xdr:col>
      <xdr:colOff>38100</xdr:colOff>
      <xdr:row>49</xdr:row>
      <xdr:rowOff>30480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0.34882</cdr:x>
      <cdr:y>0.02747</cdr:y>
    </cdr:from>
    <cdr:to>
      <cdr:x>0.4519</cdr:x>
      <cdr:y>0.06652</cdr:y>
    </cdr:to>
    <cdr:sp macro="" textlink="">
      <cdr:nvSpPr>
        <cdr:cNvPr id="20481" name="Rectangle 1"/>
        <cdr:cNvSpPr>
          <a:spLocks xmlns:a="http://schemas.openxmlformats.org/drawingml/2006/main" noChangeArrowheads="1"/>
        </cdr:cNvSpPr>
      </cdr:nvSpPr>
      <cdr:spPr bwMode="auto">
        <a:xfrm xmlns:a="http://schemas.openxmlformats.org/drawingml/2006/main">
          <a:off x="2030827" y="121148"/>
          <a:ext cx="600875" cy="175869"/>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36576" tIns="32004" rIns="0" bIns="0" anchor="t" upright="1"/>
        <a:lstStyle xmlns:a="http://schemas.openxmlformats.org/drawingml/2006/main"/>
        <a:p xmlns:a="http://schemas.openxmlformats.org/drawingml/2006/main">
          <a:pPr algn="l" rtl="0">
            <a:defRPr sz="1000"/>
          </a:pPr>
          <a:r>
            <a:rPr lang="en-US" sz="1000" b="0" i="0" u="none" strike="noStrike" baseline="0">
              <a:solidFill>
                <a:srgbClr val="000000"/>
              </a:solidFill>
              <a:latin typeface="Calibri"/>
            </a:rPr>
            <a:t>a</a:t>
          </a:r>
        </a:p>
      </cdr:txBody>
    </cdr:sp>
  </cdr:relSizeAnchor>
  <cdr:relSizeAnchor xmlns:cdr="http://schemas.openxmlformats.org/drawingml/2006/chartDrawing">
    <cdr:from>
      <cdr:x>0.35078</cdr:x>
      <cdr:y>0.0941</cdr:y>
    </cdr:from>
    <cdr:to>
      <cdr:x>0.45386</cdr:x>
      <cdr:y>0.13266</cdr:y>
    </cdr:to>
    <cdr:sp macro="" textlink="">
      <cdr:nvSpPr>
        <cdr:cNvPr id="20482" name="Rectangle 2"/>
        <cdr:cNvSpPr>
          <a:spLocks xmlns:a="http://schemas.openxmlformats.org/drawingml/2006/main" noChangeArrowheads="1"/>
        </cdr:cNvSpPr>
      </cdr:nvSpPr>
      <cdr:spPr bwMode="auto">
        <a:xfrm xmlns:a="http://schemas.openxmlformats.org/drawingml/2006/main">
          <a:off x="2042272" y="421225"/>
          <a:ext cx="600875" cy="173672"/>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36576" tIns="32004" rIns="0" bIns="0" anchor="t" upright="1"/>
        <a:lstStyle xmlns:a="http://schemas.openxmlformats.org/drawingml/2006/main"/>
        <a:p xmlns:a="http://schemas.openxmlformats.org/drawingml/2006/main">
          <a:pPr algn="l" rtl="0">
            <a:defRPr sz="1000"/>
          </a:pPr>
          <a:r>
            <a:rPr lang="en-US" sz="1000" b="0" i="0" u="none" strike="noStrike" baseline="0">
              <a:solidFill>
                <a:srgbClr val="000000"/>
              </a:solidFill>
              <a:latin typeface="Calibri"/>
            </a:rPr>
            <a:t>a</a:t>
          </a:r>
        </a:p>
      </cdr:txBody>
    </cdr:sp>
  </cdr:relSizeAnchor>
  <cdr:relSizeAnchor xmlns:cdr="http://schemas.openxmlformats.org/drawingml/2006/chartDrawing">
    <cdr:from>
      <cdr:x>0.46171</cdr:x>
      <cdr:y>0.47144</cdr:y>
    </cdr:from>
    <cdr:to>
      <cdr:x>0.56479</cdr:x>
      <cdr:y>0.51123</cdr:y>
    </cdr:to>
    <cdr:sp macro="" textlink="">
      <cdr:nvSpPr>
        <cdr:cNvPr id="20483" name="Rectangle 3"/>
        <cdr:cNvSpPr>
          <a:spLocks xmlns:a="http://schemas.openxmlformats.org/drawingml/2006/main" noChangeArrowheads="1"/>
        </cdr:cNvSpPr>
      </cdr:nvSpPr>
      <cdr:spPr bwMode="auto">
        <a:xfrm xmlns:a="http://schemas.openxmlformats.org/drawingml/2006/main">
          <a:off x="2688928" y="2120565"/>
          <a:ext cx="600875" cy="179168"/>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36576" tIns="32004" rIns="0" bIns="0" anchor="t" upright="1"/>
        <a:lstStyle xmlns:a="http://schemas.openxmlformats.org/drawingml/2006/main"/>
        <a:p xmlns:a="http://schemas.openxmlformats.org/drawingml/2006/main">
          <a:pPr algn="l" rtl="0">
            <a:defRPr sz="1000"/>
          </a:pPr>
          <a:r>
            <a:rPr lang="en-US" sz="1000" b="0" i="0" u="none" strike="noStrike" baseline="0">
              <a:solidFill>
                <a:srgbClr val="000000"/>
              </a:solidFill>
              <a:latin typeface="Calibri"/>
            </a:rPr>
            <a:t>ab</a:t>
          </a:r>
        </a:p>
      </cdr:txBody>
    </cdr:sp>
  </cdr:relSizeAnchor>
  <cdr:relSizeAnchor xmlns:cdr="http://schemas.openxmlformats.org/drawingml/2006/chartDrawing">
    <cdr:from>
      <cdr:x>0.44233</cdr:x>
      <cdr:y>0.4053</cdr:y>
    </cdr:from>
    <cdr:to>
      <cdr:x>0.54467</cdr:x>
      <cdr:y>0.44533</cdr:y>
    </cdr:to>
    <cdr:sp macro="" textlink="">
      <cdr:nvSpPr>
        <cdr:cNvPr id="20484" name="Rectangle 4"/>
        <cdr:cNvSpPr>
          <a:spLocks xmlns:a="http://schemas.openxmlformats.org/drawingml/2006/main" noChangeArrowheads="1"/>
        </cdr:cNvSpPr>
      </cdr:nvSpPr>
      <cdr:spPr bwMode="auto">
        <a:xfrm xmlns:a="http://schemas.openxmlformats.org/drawingml/2006/main">
          <a:off x="2575906" y="1822686"/>
          <a:ext cx="596583" cy="180267"/>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36576" tIns="32004" rIns="0" bIns="0" anchor="t" upright="1"/>
        <a:lstStyle xmlns:a="http://schemas.openxmlformats.org/drawingml/2006/main"/>
        <a:p xmlns:a="http://schemas.openxmlformats.org/drawingml/2006/main">
          <a:pPr algn="l" rtl="0">
            <a:defRPr sz="1000"/>
          </a:pPr>
          <a:r>
            <a:rPr lang="en-US" sz="1000" b="0" i="0" u="none" strike="noStrike" baseline="0">
              <a:solidFill>
                <a:srgbClr val="000000"/>
              </a:solidFill>
              <a:latin typeface="Calibri"/>
            </a:rPr>
            <a:t>ab</a:t>
          </a:r>
        </a:p>
      </cdr:txBody>
    </cdr:sp>
  </cdr:relSizeAnchor>
  <cdr:relSizeAnchor xmlns:cdr="http://schemas.openxmlformats.org/drawingml/2006/chartDrawing">
    <cdr:from>
      <cdr:x>0.42785</cdr:x>
      <cdr:y>0.34306</cdr:y>
    </cdr:from>
    <cdr:to>
      <cdr:x>0.53117</cdr:x>
      <cdr:y>0.38309</cdr:y>
    </cdr:to>
    <cdr:sp macro="" textlink="">
      <cdr:nvSpPr>
        <cdr:cNvPr id="20485" name="Rectangle 5"/>
        <cdr:cNvSpPr>
          <a:spLocks xmlns:a="http://schemas.openxmlformats.org/drawingml/2006/main" noChangeArrowheads="1"/>
        </cdr:cNvSpPr>
      </cdr:nvSpPr>
      <cdr:spPr bwMode="auto">
        <a:xfrm xmlns:a="http://schemas.openxmlformats.org/drawingml/2006/main">
          <a:off x="2491497" y="1542394"/>
          <a:ext cx="602306" cy="180266"/>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36576" tIns="32004" rIns="0" bIns="0" anchor="t" upright="1"/>
        <a:lstStyle xmlns:a="http://schemas.openxmlformats.org/drawingml/2006/main"/>
        <a:p xmlns:a="http://schemas.openxmlformats.org/drawingml/2006/main">
          <a:pPr algn="l" rtl="0">
            <a:defRPr sz="1000"/>
          </a:pPr>
          <a:r>
            <a:rPr lang="en-US" sz="1000" b="0" i="0" u="none" strike="noStrike" baseline="0">
              <a:solidFill>
                <a:srgbClr val="000000"/>
              </a:solidFill>
              <a:latin typeface="Calibri"/>
            </a:rPr>
            <a:t>ab</a:t>
          </a:r>
        </a:p>
      </cdr:txBody>
    </cdr:sp>
  </cdr:relSizeAnchor>
  <cdr:relSizeAnchor xmlns:cdr="http://schemas.openxmlformats.org/drawingml/2006/chartDrawing">
    <cdr:from>
      <cdr:x>0.39103</cdr:x>
      <cdr:y>0.27935</cdr:y>
    </cdr:from>
    <cdr:to>
      <cdr:x>0.49411</cdr:x>
      <cdr:y>0.31938</cdr:y>
    </cdr:to>
    <cdr:sp macro="" textlink="">
      <cdr:nvSpPr>
        <cdr:cNvPr id="20486" name="Rectangle 6"/>
        <cdr:cNvSpPr>
          <a:spLocks xmlns:a="http://schemas.openxmlformats.org/drawingml/2006/main" noChangeArrowheads="1"/>
        </cdr:cNvSpPr>
      </cdr:nvSpPr>
      <cdr:spPr bwMode="auto">
        <a:xfrm xmlns:a="http://schemas.openxmlformats.org/drawingml/2006/main">
          <a:off x="2276899" y="1255507"/>
          <a:ext cx="600875" cy="180266"/>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36576" tIns="32004" rIns="0" bIns="0" anchor="t" upright="1"/>
        <a:lstStyle xmlns:a="http://schemas.openxmlformats.org/drawingml/2006/main"/>
        <a:p xmlns:a="http://schemas.openxmlformats.org/drawingml/2006/main">
          <a:pPr algn="l" rtl="0">
            <a:defRPr sz="1000"/>
          </a:pPr>
          <a:r>
            <a:rPr lang="en-US" sz="1000" b="0" i="0" u="none" strike="noStrike" baseline="0">
              <a:solidFill>
                <a:srgbClr val="000000"/>
              </a:solidFill>
              <a:latin typeface="Calibri"/>
            </a:rPr>
            <a:t>a</a:t>
          </a:r>
        </a:p>
      </cdr:txBody>
    </cdr:sp>
  </cdr:relSizeAnchor>
  <cdr:relSizeAnchor xmlns:cdr="http://schemas.openxmlformats.org/drawingml/2006/chartDrawing">
    <cdr:from>
      <cdr:x>0.37164</cdr:x>
      <cdr:y>0.22175</cdr:y>
    </cdr:from>
    <cdr:to>
      <cdr:x>0.47276</cdr:x>
      <cdr:y>0.2608</cdr:y>
    </cdr:to>
    <cdr:sp macro="" textlink="">
      <cdr:nvSpPr>
        <cdr:cNvPr id="20487" name="Rectangle 7"/>
        <cdr:cNvSpPr>
          <a:spLocks xmlns:a="http://schemas.openxmlformats.org/drawingml/2006/main" noChangeArrowheads="1"/>
        </cdr:cNvSpPr>
      </cdr:nvSpPr>
      <cdr:spPr bwMode="auto">
        <a:xfrm xmlns:a="http://schemas.openxmlformats.org/drawingml/2006/main">
          <a:off x="2163877" y="996099"/>
          <a:ext cx="589430" cy="175870"/>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36576" tIns="32004" rIns="0" bIns="0" anchor="t" upright="1"/>
        <a:lstStyle xmlns:a="http://schemas.openxmlformats.org/drawingml/2006/main"/>
        <a:p xmlns:a="http://schemas.openxmlformats.org/drawingml/2006/main">
          <a:pPr algn="l" rtl="0">
            <a:defRPr sz="1000"/>
          </a:pPr>
          <a:r>
            <a:rPr lang="en-US" sz="1000" b="0" i="0" u="none" strike="noStrike" baseline="0">
              <a:solidFill>
                <a:srgbClr val="000000"/>
              </a:solidFill>
              <a:latin typeface="Calibri"/>
            </a:rPr>
            <a:t>a</a:t>
          </a:r>
        </a:p>
      </cdr:txBody>
    </cdr:sp>
  </cdr:relSizeAnchor>
  <cdr:relSizeAnchor xmlns:cdr="http://schemas.openxmlformats.org/drawingml/2006/chartDrawing">
    <cdr:from>
      <cdr:x>0.37164</cdr:x>
      <cdr:y>0.1517</cdr:y>
    </cdr:from>
    <cdr:to>
      <cdr:x>0.41165</cdr:x>
      <cdr:y>0.19173</cdr:y>
    </cdr:to>
    <cdr:sp macro="" textlink="">
      <cdr:nvSpPr>
        <cdr:cNvPr id="20488" name="Rectangle 8"/>
        <cdr:cNvSpPr>
          <a:spLocks xmlns:a="http://schemas.openxmlformats.org/drawingml/2006/main" noChangeArrowheads="1"/>
        </cdr:cNvSpPr>
      </cdr:nvSpPr>
      <cdr:spPr bwMode="auto">
        <a:xfrm xmlns:a="http://schemas.openxmlformats.org/drawingml/2006/main">
          <a:off x="2163877" y="680633"/>
          <a:ext cx="233197" cy="180266"/>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36576" tIns="32004" rIns="0" bIns="0" anchor="t" upright="1"/>
        <a:lstStyle xmlns:a="http://schemas.openxmlformats.org/drawingml/2006/main"/>
        <a:p xmlns:a="http://schemas.openxmlformats.org/drawingml/2006/main">
          <a:pPr algn="l" rtl="0">
            <a:defRPr sz="1000"/>
          </a:pPr>
          <a:r>
            <a:rPr lang="en-US" sz="1000" b="0" i="0" u="none" strike="noStrike" baseline="0">
              <a:solidFill>
                <a:srgbClr val="000000"/>
              </a:solidFill>
              <a:latin typeface="Calibri"/>
            </a:rPr>
            <a:t>a</a:t>
          </a:r>
        </a:p>
      </cdr:txBody>
    </cdr:sp>
  </cdr:relSizeAnchor>
  <cdr:relSizeAnchor xmlns:cdr="http://schemas.openxmlformats.org/drawingml/2006/chartDrawing">
    <cdr:from>
      <cdr:x>0.48503</cdr:x>
      <cdr:y>0.53368</cdr:y>
    </cdr:from>
    <cdr:to>
      <cdr:x>0.58884</cdr:x>
      <cdr:y>0.57347</cdr:y>
    </cdr:to>
    <cdr:sp macro="" textlink="">
      <cdr:nvSpPr>
        <cdr:cNvPr id="20489" name="Rectangle 9"/>
        <cdr:cNvSpPr>
          <a:spLocks xmlns:a="http://schemas.openxmlformats.org/drawingml/2006/main" noChangeArrowheads="1"/>
        </cdr:cNvSpPr>
      </cdr:nvSpPr>
      <cdr:spPr bwMode="auto">
        <a:xfrm xmlns:a="http://schemas.openxmlformats.org/drawingml/2006/main">
          <a:off x="2824840" y="2400858"/>
          <a:ext cx="605167" cy="179167"/>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36576" tIns="32004" rIns="0" bIns="0" anchor="t" upright="1"/>
        <a:lstStyle xmlns:a="http://schemas.openxmlformats.org/drawingml/2006/main"/>
        <a:p xmlns:a="http://schemas.openxmlformats.org/drawingml/2006/main">
          <a:pPr algn="l" rtl="0">
            <a:defRPr sz="1000"/>
          </a:pPr>
          <a:r>
            <a:rPr lang="en-US" sz="1000" b="0" i="0" u="none" strike="noStrike" baseline="0">
              <a:solidFill>
                <a:srgbClr val="000000"/>
              </a:solidFill>
              <a:latin typeface="Calibri"/>
            </a:rPr>
            <a:t>ab</a:t>
          </a:r>
        </a:p>
      </cdr:txBody>
    </cdr:sp>
  </cdr:relSizeAnchor>
  <cdr:relSizeAnchor xmlns:cdr="http://schemas.openxmlformats.org/drawingml/2006/chartDrawing">
    <cdr:from>
      <cdr:x>0.92458</cdr:x>
      <cdr:y>0.7287</cdr:y>
    </cdr:from>
    <cdr:to>
      <cdr:x>0.96361</cdr:x>
      <cdr:y>0.76873</cdr:y>
    </cdr:to>
    <cdr:sp macro="" textlink="">
      <cdr:nvSpPr>
        <cdr:cNvPr id="20490" name="Rectangle 10"/>
        <cdr:cNvSpPr>
          <a:spLocks xmlns:a="http://schemas.openxmlformats.org/drawingml/2006/main" noChangeArrowheads="1"/>
        </cdr:cNvSpPr>
      </cdr:nvSpPr>
      <cdr:spPr bwMode="auto">
        <a:xfrm xmlns:a="http://schemas.openxmlformats.org/drawingml/2006/main">
          <a:off x="5387143" y="3279106"/>
          <a:ext cx="227474" cy="180267"/>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36576" tIns="32004" rIns="0" bIns="0" anchor="t" upright="1"/>
        <a:lstStyle xmlns:a="http://schemas.openxmlformats.org/drawingml/2006/main"/>
        <a:p xmlns:a="http://schemas.openxmlformats.org/drawingml/2006/main">
          <a:pPr algn="l" rtl="0">
            <a:defRPr sz="1000"/>
          </a:pPr>
          <a:r>
            <a:rPr lang="en-US" sz="1000" b="0" i="0" u="none" strike="noStrike" baseline="0">
              <a:solidFill>
                <a:srgbClr val="000000"/>
              </a:solidFill>
              <a:latin typeface="Calibri"/>
            </a:rPr>
            <a:t>c</a:t>
          </a:r>
        </a:p>
      </cdr:txBody>
    </cdr:sp>
  </cdr:relSizeAnchor>
  <cdr:relSizeAnchor xmlns:cdr="http://schemas.openxmlformats.org/drawingml/2006/chartDrawing">
    <cdr:from>
      <cdr:x>0.64456</cdr:x>
      <cdr:y>0.66646</cdr:y>
    </cdr:from>
    <cdr:to>
      <cdr:x>0.74763</cdr:x>
      <cdr:y>0.70649</cdr:y>
    </cdr:to>
    <cdr:sp macro="" textlink="">
      <cdr:nvSpPr>
        <cdr:cNvPr id="20491" name="Rectangle 11"/>
        <cdr:cNvSpPr>
          <a:spLocks xmlns:a="http://schemas.openxmlformats.org/drawingml/2006/main" noChangeArrowheads="1"/>
        </cdr:cNvSpPr>
      </cdr:nvSpPr>
      <cdr:spPr bwMode="auto">
        <a:xfrm xmlns:a="http://schemas.openxmlformats.org/drawingml/2006/main">
          <a:off x="3754766" y="2998814"/>
          <a:ext cx="600875" cy="180267"/>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36576" tIns="32004" rIns="0" bIns="0" anchor="t" upright="1"/>
        <a:lstStyle xmlns:a="http://schemas.openxmlformats.org/drawingml/2006/main"/>
        <a:p xmlns:a="http://schemas.openxmlformats.org/drawingml/2006/main">
          <a:pPr algn="l" rtl="0">
            <a:defRPr sz="1000"/>
          </a:pPr>
          <a:r>
            <a:rPr lang="en-US" sz="1000" b="0" i="0" u="none" strike="noStrike" baseline="0">
              <a:solidFill>
                <a:srgbClr val="000000"/>
              </a:solidFill>
              <a:latin typeface="Calibri"/>
            </a:rPr>
            <a:t>b</a:t>
          </a:r>
        </a:p>
      </cdr:txBody>
    </cdr:sp>
  </cdr:relSizeAnchor>
  <cdr:relSizeAnchor xmlns:cdr="http://schemas.openxmlformats.org/drawingml/2006/chartDrawing">
    <cdr:from>
      <cdr:x>0.57706</cdr:x>
      <cdr:y>0.59348</cdr:y>
    </cdr:from>
    <cdr:to>
      <cdr:x>0.67965</cdr:x>
      <cdr:y>0.63351</cdr:y>
    </cdr:to>
    <cdr:sp macro="" textlink="">
      <cdr:nvSpPr>
        <cdr:cNvPr id="20492" name="Rectangle 12"/>
        <cdr:cNvSpPr>
          <a:spLocks xmlns:a="http://schemas.openxmlformats.org/drawingml/2006/main" noChangeArrowheads="1"/>
        </cdr:cNvSpPr>
      </cdr:nvSpPr>
      <cdr:spPr bwMode="auto">
        <a:xfrm xmlns:a="http://schemas.openxmlformats.org/drawingml/2006/main">
          <a:off x="3361336" y="2670158"/>
          <a:ext cx="598013" cy="180266"/>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36576" tIns="32004" rIns="0" bIns="0" anchor="t" upright="1"/>
        <a:lstStyle xmlns:a="http://schemas.openxmlformats.org/drawingml/2006/main"/>
        <a:p xmlns:a="http://schemas.openxmlformats.org/drawingml/2006/main">
          <a:pPr algn="l" rtl="0">
            <a:defRPr sz="1000"/>
          </a:pPr>
          <a:r>
            <a:rPr lang="en-US" sz="1000" b="0" i="0" u="none" strike="noStrike" baseline="0">
              <a:solidFill>
                <a:srgbClr val="000000"/>
              </a:solidFill>
              <a:latin typeface="Calibri"/>
            </a:rPr>
            <a:t>ab</a:t>
          </a:r>
        </a:p>
      </cdr:txBody>
    </cdr:sp>
  </cdr:relSizeAnchor>
</c:userShapes>
</file>

<file path=xl/drawings/drawing5.xml><?xml version="1.0" encoding="utf-8"?>
<xdr:wsDr xmlns:xdr="http://schemas.openxmlformats.org/drawingml/2006/spreadsheetDrawing" xmlns:a="http://schemas.openxmlformats.org/drawingml/2006/main">
  <xdr:twoCellAnchor>
    <xdr:from>
      <xdr:col>16</xdr:col>
      <xdr:colOff>30480</xdr:colOff>
      <xdr:row>161</xdr:row>
      <xdr:rowOff>160020</xdr:rowOff>
    </xdr:from>
    <xdr:to>
      <xdr:col>26</xdr:col>
      <xdr:colOff>571500</xdr:colOff>
      <xdr:row>190</xdr:row>
      <xdr:rowOff>30480</xdr:rowOff>
    </xdr:to>
    <xdr:graphicFrame macro="">
      <xdr:nvGraphicFramePr>
        <xdr:cNvPr id="2"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16</xdr:col>
      <xdr:colOff>563880</xdr:colOff>
      <xdr:row>9</xdr:row>
      <xdr:rowOff>38100</xdr:rowOff>
    </xdr:from>
    <xdr:to>
      <xdr:col>25</xdr:col>
      <xdr:colOff>45720</xdr:colOff>
      <xdr:row>30</xdr:row>
      <xdr:rowOff>99060</xdr:rowOff>
    </xdr:to>
    <xdr:graphicFrame macro="">
      <xdr:nvGraphicFramePr>
        <xdr:cNvPr id="3"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19</xdr:col>
      <xdr:colOff>373380</xdr:colOff>
      <xdr:row>39</xdr:row>
      <xdr:rowOff>60960</xdr:rowOff>
    </xdr:from>
    <xdr:to>
      <xdr:col>31</xdr:col>
      <xdr:colOff>160020</xdr:colOff>
      <xdr:row>59</xdr:row>
      <xdr:rowOff>114300</xdr:rowOff>
    </xdr:to>
    <xdr:graphicFrame macro="">
      <xdr:nvGraphicFramePr>
        <xdr:cNvPr id="4"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Old%20Data/Dave%20Saville/My%20Documents/FileNew13Nov_14on/a_CORE/SteveWratten/TompkinsPaperOct2013/combined%20data%20for%20Dave%20SavilleDec9_13.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Old%20Data/Dave%20Saville/My%20Documents/FileNew13Nov_14on/a_CORE/SteveWratten/TompkinsPaperOct2013/combined%20data%20for%20Dave%20SavilleDec9_13%20v2DaveApr16.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Laval%20development%20Experiment1_9Dec1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owth 6month &amp; 1year"/>
      <sheetName val="D's copy Growth"/>
      <sheetName val="Survival of plants1&amp;2yrs"/>
      <sheetName val="Diversity index graphs -all (2)"/>
      <sheetName val="GLMM for diversity"/>
      <sheetName val="Overwintering diversity"/>
      <sheetName val="Jan diversity"/>
      <sheetName val="March diversity"/>
      <sheetName val="Table spider abundance"/>
      <sheetName val="overwintering spiders"/>
      <sheetName val="Dave's spiders (all)"/>
      <sheetName val="January spiders"/>
      <sheetName val="GLMM for spiders"/>
      <sheetName val="March spiders"/>
      <sheetName val="leaf area"/>
      <sheetName val="flowering density"/>
      <sheetName val="visitation"/>
      <sheetName val="weed suppression"/>
      <sheetName val="soil moisture nov"/>
      <sheetName val="Microbial activity"/>
      <sheetName val="Sheet1"/>
      <sheetName val="Sheet2"/>
      <sheetName val="Sheet3"/>
    </sheetNames>
    <sheetDataSet>
      <sheetData sheetId="0"/>
      <sheetData sheetId="1"/>
      <sheetData sheetId="2">
        <row r="4">
          <cell r="I4" t="str">
            <v>Survival at 12 months</v>
          </cell>
          <cell r="J4" t="str">
            <v>Survival at 24 months</v>
          </cell>
        </row>
        <row r="5">
          <cell r="H5" t="str">
            <v>M. axillaris</v>
          </cell>
          <cell r="I5">
            <v>100</v>
          </cell>
          <cell r="J5">
            <v>100</v>
          </cell>
        </row>
        <row r="6">
          <cell r="H6" t="str">
            <v xml:space="preserve">L. dioica </v>
          </cell>
          <cell r="I6">
            <v>100</v>
          </cell>
          <cell r="J6">
            <v>100</v>
          </cell>
        </row>
        <row r="7">
          <cell r="H7" t="str">
            <v xml:space="preserve">R. hookeri </v>
          </cell>
          <cell r="I7">
            <v>100</v>
          </cell>
          <cell r="J7">
            <v>100</v>
          </cell>
        </row>
        <row r="8">
          <cell r="H8" t="str">
            <v>A.inermis purpurea</v>
          </cell>
          <cell r="I8">
            <v>100</v>
          </cell>
          <cell r="J8">
            <v>90</v>
          </cell>
        </row>
        <row r="9">
          <cell r="H9" t="str">
            <v>G. sessiliflorum</v>
          </cell>
          <cell r="I9">
            <v>100</v>
          </cell>
          <cell r="J9">
            <v>90</v>
          </cell>
        </row>
        <row r="10">
          <cell r="H10" t="str">
            <v>S. uniflorus</v>
          </cell>
          <cell r="I10">
            <v>100</v>
          </cell>
          <cell r="J10">
            <v>80</v>
          </cell>
        </row>
        <row r="11">
          <cell r="H11" t="str">
            <v>H. chathamica</v>
          </cell>
          <cell r="I11">
            <v>100</v>
          </cell>
          <cell r="J11">
            <v>80</v>
          </cell>
        </row>
        <row r="12">
          <cell r="H12" t="str">
            <v>L. angulata</v>
          </cell>
          <cell r="I12">
            <v>100</v>
          </cell>
          <cell r="J12">
            <v>70</v>
          </cell>
        </row>
        <row r="13">
          <cell r="H13" t="str">
            <v xml:space="preserve">L. squalida </v>
          </cell>
          <cell r="I13">
            <v>95</v>
          </cell>
          <cell r="J13">
            <v>50</v>
          </cell>
        </row>
        <row r="14">
          <cell r="H14" t="str">
            <v>A. bellioides</v>
          </cell>
          <cell r="I14">
            <v>90</v>
          </cell>
          <cell r="J14">
            <v>40</v>
          </cell>
        </row>
        <row r="15">
          <cell r="H15" t="str">
            <v>M. ephedrioides</v>
          </cell>
          <cell r="I15">
            <v>80</v>
          </cell>
          <cell r="J15">
            <v>0</v>
          </cell>
        </row>
        <row r="16">
          <cell r="H16" t="str">
            <v xml:space="preserve">A. inermis </v>
          </cell>
          <cell r="I16">
            <v>60</v>
          </cell>
          <cell r="J16">
            <v>60</v>
          </cell>
        </row>
        <row r="17">
          <cell r="H17" t="str">
            <v>R. subsericea</v>
          </cell>
          <cell r="I17">
            <v>60</v>
          </cell>
          <cell r="J17">
            <v>10</v>
          </cell>
        </row>
        <row r="18">
          <cell r="H18" t="str">
            <v xml:space="preserve">D. australe </v>
          </cell>
          <cell r="I18">
            <v>0</v>
          </cell>
          <cell r="J18">
            <v>0</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owth 6month &amp; 1year"/>
      <sheetName val="D's copy Growth"/>
      <sheetName val="Survival of plants1&amp;2yrs"/>
      <sheetName val="Diversity index graphs -all (2)"/>
      <sheetName val="GLMM for diversity"/>
      <sheetName val="Overwintering (Aug 08)diversity"/>
      <sheetName val="Jan diversity"/>
      <sheetName val="March diversity"/>
      <sheetName val="Table spider abundance"/>
      <sheetName val="overwintering spiders"/>
      <sheetName val="Dave's spiders (all)"/>
      <sheetName val="January spiders"/>
      <sheetName val="GLMM for spiders"/>
      <sheetName val="March spiders"/>
      <sheetName val="leaf area"/>
      <sheetName val="flowering density"/>
      <sheetName val="visitation"/>
      <sheetName val="weed suppression"/>
      <sheetName val="soil moisture nov"/>
      <sheetName val="Microbial activity"/>
      <sheetName val="Sheet1"/>
      <sheetName val="Sheet2"/>
      <sheetName val="Sheet3"/>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ow r="20">
          <cell r="B20" t="str">
            <v>Bare earth control</v>
          </cell>
          <cell r="C20" t="str">
            <v>A. bellioides</v>
          </cell>
          <cell r="D20" t="str">
            <v xml:space="preserve">A. inermis </v>
          </cell>
          <cell r="E20" t="str">
            <v xml:space="preserve">R. hookeri </v>
          </cell>
          <cell r="F20" t="str">
            <v>M. axillaris</v>
          </cell>
          <cell r="G20" t="str">
            <v>L. angulata</v>
          </cell>
          <cell r="H20" t="str">
            <v>A. inermis purpurea</v>
          </cell>
          <cell r="I20" t="str">
            <v xml:space="preserve">L. dioica </v>
          </cell>
          <cell r="J20" t="str">
            <v>S. uniflorus</v>
          </cell>
          <cell r="K20" t="str">
            <v>H. chathamica</v>
          </cell>
          <cell r="L20" t="str">
            <v>G. sessiliflorum</v>
          </cell>
          <cell r="M20" t="str">
            <v>L. squalida</v>
          </cell>
        </row>
        <row r="21">
          <cell r="B21">
            <v>32</v>
          </cell>
          <cell r="C21">
            <v>17</v>
          </cell>
          <cell r="D21">
            <v>13</v>
          </cell>
          <cell r="E21">
            <v>8</v>
          </cell>
          <cell r="F21">
            <v>7</v>
          </cell>
          <cell r="G21">
            <v>6</v>
          </cell>
          <cell r="H21">
            <v>5</v>
          </cell>
          <cell r="I21">
            <v>3</v>
          </cell>
          <cell r="J21">
            <v>2</v>
          </cell>
          <cell r="K21">
            <v>2</v>
          </cell>
          <cell r="L21">
            <v>1</v>
          </cell>
          <cell r="M21">
            <v>1</v>
          </cell>
        </row>
      </sheetData>
      <sheetData sheetId="18"/>
      <sheetData sheetId="19">
        <row r="25">
          <cell r="K25" t="str">
            <v>L. angulata</v>
          </cell>
          <cell r="L25">
            <v>12.199026516493578</v>
          </cell>
          <cell r="M25">
            <v>2.0070168386195415</v>
          </cell>
        </row>
        <row r="26">
          <cell r="K26" t="str">
            <v>Control (bare earth)</v>
          </cell>
          <cell r="L26">
            <v>6.6962727064842671</v>
          </cell>
          <cell r="M26">
            <v>3.1864410939551693</v>
          </cell>
        </row>
        <row r="27">
          <cell r="K27" t="str">
            <v>A. inermis purpurea</v>
          </cell>
          <cell r="L27">
            <v>13.263947869179265</v>
          </cell>
          <cell r="M27">
            <v>2.6574890820876047</v>
          </cell>
        </row>
        <row r="28">
          <cell r="K28" t="str">
            <v>L. dioica</v>
          </cell>
          <cell r="L28">
            <v>19.957823619800148</v>
          </cell>
          <cell r="M28">
            <v>6.0560201134815159</v>
          </cell>
        </row>
        <row r="29">
          <cell r="K29" t="str">
            <v>H. chathamica</v>
          </cell>
          <cell r="L29">
            <v>12.925157286116576</v>
          </cell>
          <cell r="M29">
            <v>3.0618052106374103</v>
          </cell>
        </row>
        <row r="30">
          <cell r="K30" t="str">
            <v>A. bellidioides</v>
          </cell>
          <cell r="L30">
            <v>11.083094181993388</v>
          </cell>
          <cell r="M30">
            <v>2.1044766629073633E-2</v>
          </cell>
        </row>
        <row r="31">
          <cell r="K31" t="str">
            <v>M. axillaris</v>
          </cell>
          <cell r="L31">
            <v>11.600122845623087</v>
          </cell>
          <cell r="M31">
            <v>3.3304118172018127</v>
          </cell>
        </row>
        <row r="32">
          <cell r="K32" t="str">
            <v>G. sessiliflorum</v>
          </cell>
          <cell r="L32">
            <v>12.168909502118918</v>
          </cell>
          <cell r="M32">
            <v>1.7719450947694733</v>
          </cell>
        </row>
      </sheetData>
      <sheetData sheetId="20"/>
      <sheetData sheetId="21"/>
      <sheetData sheetId="2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w data"/>
      <sheetName val="dev of stages"/>
      <sheetName val="pupation"/>
      <sheetName val="adult"/>
      <sheetName val="weights and timing with Dave S"/>
      <sheetName val="weigts and timing"/>
      <sheetName val="Sheet1"/>
    </sheetNames>
    <sheetDataSet>
      <sheetData sheetId="0"/>
      <sheetData sheetId="1">
        <row r="155">
          <cell r="R155" t="str">
            <v>Diet</v>
          </cell>
          <cell r="S155" t="str">
            <v>A. inermis purpurea</v>
          </cell>
          <cell r="T155" t="str">
            <v>G.sessiflora</v>
          </cell>
          <cell r="U155" t="str">
            <v>R. hookeri</v>
          </cell>
          <cell r="V155" t="str">
            <v>M. axillaris</v>
          </cell>
          <cell r="W155" t="str">
            <v>L. angulata</v>
          </cell>
          <cell r="X155" t="str">
            <v>L. dioica</v>
          </cell>
          <cell r="Y155" t="str">
            <v>S. uniflorus</v>
          </cell>
          <cell r="Z155" t="str">
            <v>A. bellidioides</v>
          </cell>
          <cell r="AA155" t="str">
            <v>H. chathamica</v>
          </cell>
        </row>
        <row r="156">
          <cell r="Q156" t="str">
            <v>instar 1</v>
          </cell>
          <cell r="R156">
            <v>1</v>
          </cell>
          <cell r="S156">
            <v>1</v>
          </cell>
          <cell r="T156">
            <v>1</v>
          </cell>
          <cell r="U156">
            <v>1</v>
          </cell>
          <cell r="V156">
            <v>1</v>
          </cell>
          <cell r="W156">
            <v>1</v>
          </cell>
          <cell r="X156">
            <v>1</v>
          </cell>
          <cell r="Y156">
            <v>1</v>
          </cell>
          <cell r="Z156">
            <v>1</v>
          </cell>
          <cell r="AA156">
            <v>1</v>
          </cell>
        </row>
        <row r="157">
          <cell r="Q157" t="str">
            <v>instar 2</v>
          </cell>
          <cell r="R157">
            <v>1</v>
          </cell>
          <cell r="S157">
            <v>0.58330000000000004</v>
          </cell>
          <cell r="T157">
            <v>0.5</v>
          </cell>
          <cell r="U157">
            <v>0.30559999999999998</v>
          </cell>
          <cell r="V157">
            <v>0.41670000000000001</v>
          </cell>
          <cell r="W157">
            <v>0.41670000000000001</v>
          </cell>
          <cell r="X157">
            <v>0.30559999999999998</v>
          </cell>
          <cell r="Y157">
            <v>0.22220000000000001</v>
          </cell>
          <cell r="Z157">
            <v>0.1111</v>
          </cell>
          <cell r="AA157">
            <v>0</v>
          </cell>
        </row>
        <row r="158">
          <cell r="Q158" t="str">
            <v>instar 3</v>
          </cell>
          <cell r="R158">
            <v>0.88890000000000002</v>
          </cell>
          <cell r="S158">
            <v>0.5</v>
          </cell>
          <cell r="T158">
            <v>0.47220000000000001</v>
          </cell>
          <cell r="U158">
            <v>0.27779999999999999</v>
          </cell>
          <cell r="V158">
            <v>0.1389</v>
          </cell>
          <cell r="W158">
            <v>0.36109999999999998</v>
          </cell>
          <cell r="X158">
            <v>0.16669999999999999</v>
          </cell>
          <cell r="Y158">
            <v>0.19439999999999999</v>
          </cell>
          <cell r="Z158">
            <v>0.1111</v>
          </cell>
          <cell r="AA158">
            <v>0</v>
          </cell>
        </row>
        <row r="159">
          <cell r="Q159" t="str">
            <v>Final instar</v>
          </cell>
          <cell r="R159">
            <v>0.80559999999999998</v>
          </cell>
          <cell r="S159">
            <v>0.44440000000000002</v>
          </cell>
          <cell r="T159">
            <v>0.27779999999999999</v>
          </cell>
          <cell r="U159">
            <v>0.22220000000000001</v>
          </cell>
          <cell r="V159">
            <v>0.1111</v>
          </cell>
          <cell r="W159">
            <v>0.25</v>
          </cell>
          <cell r="X159">
            <v>0.16669999999999999</v>
          </cell>
          <cell r="Y159">
            <v>0.16669999999999999</v>
          </cell>
          <cell r="Z159">
            <v>5.5599999999999997E-2</v>
          </cell>
          <cell r="AA159">
            <v>0</v>
          </cell>
        </row>
        <row r="160">
          <cell r="Q160" t="str">
            <v>Pupation</v>
          </cell>
          <cell r="R160">
            <v>0.61109999999999998</v>
          </cell>
          <cell r="S160">
            <v>0.25</v>
          </cell>
          <cell r="T160">
            <v>0.1389</v>
          </cell>
          <cell r="U160">
            <v>8.3299999999999999E-2</v>
          </cell>
          <cell r="V160">
            <v>5.5599999999999997E-2</v>
          </cell>
          <cell r="W160">
            <v>8.3299999999999999E-2</v>
          </cell>
          <cell r="X160">
            <v>0.1111</v>
          </cell>
          <cell r="Y160">
            <v>0.1111</v>
          </cell>
          <cell r="Z160">
            <v>2.7799999999999998E-2</v>
          </cell>
          <cell r="AA160">
            <v>0</v>
          </cell>
        </row>
        <row r="161">
          <cell r="Q161" t="str">
            <v>Adult</v>
          </cell>
          <cell r="R161">
            <v>0.55559999999999998</v>
          </cell>
          <cell r="S161">
            <v>0.25</v>
          </cell>
          <cell r="T161">
            <v>0.1389</v>
          </cell>
          <cell r="U161">
            <v>8.3299999999999999E-2</v>
          </cell>
          <cell r="V161">
            <v>5.5599999999999997E-2</v>
          </cell>
          <cell r="W161">
            <v>5.5599999999999997E-2</v>
          </cell>
          <cell r="X161">
            <v>2.7799999999999998E-2</v>
          </cell>
          <cell r="Y161">
            <v>2.7799999999999998E-2</v>
          </cell>
          <cell r="Z161">
            <v>2.7799999999999998E-2</v>
          </cell>
          <cell r="AA161">
            <v>0</v>
          </cell>
        </row>
      </sheetData>
      <sheetData sheetId="2"/>
      <sheetData sheetId="3"/>
      <sheetData sheetId="4"/>
      <sheetData sheetId="5"/>
      <sheetData sheetId="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4"/>
  <sheetViews>
    <sheetView workbookViewId="0">
      <selection activeCell="B22" sqref="B22"/>
    </sheetView>
  </sheetViews>
  <sheetFormatPr defaultRowHeight="14.4" x14ac:dyDescent="0.3"/>
  <sheetData>
    <row r="4" spans="2:2" ht="18" x14ac:dyDescent="0.35">
      <c r="B4" s="149" t="s">
        <v>451</v>
      </c>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97"/>
  <sheetViews>
    <sheetView topLeftCell="A51" workbookViewId="0">
      <selection activeCell="D71" sqref="D71"/>
    </sheetView>
  </sheetViews>
  <sheetFormatPr defaultRowHeight="14.4" x14ac:dyDescent="0.3"/>
  <cols>
    <col min="9" max="9" width="12.88671875" customWidth="1"/>
    <col min="10" max="10" width="13.109375" customWidth="1"/>
    <col min="15" max="15" width="18.44140625" bestFit="1" customWidth="1"/>
    <col min="16" max="16" width="8.33203125" customWidth="1"/>
  </cols>
  <sheetData>
    <row r="1" spans="1:13" x14ac:dyDescent="0.3">
      <c r="A1" s="75" t="s">
        <v>265</v>
      </c>
    </row>
    <row r="3" spans="1:13" x14ac:dyDescent="0.3">
      <c r="A3" t="s">
        <v>266</v>
      </c>
    </row>
    <row r="4" spans="1:13" x14ac:dyDescent="0.3">
      <c r="A4" t="s">
        <v>267</v>
      </c>
      <c r="K4" s="21"/>
      <c r="L4" s="76" t="s">
        <v>268</v>
      </c>
      <c r="M4" s="21"/>
    </row>
    <row r="5" spans="1:13" x14ac:dyDescent="0.3">
      <c r="I5" s="21" t="s">
        <v>269</v>
      </c>
      <c r="L5" s="21" t="s">
        <v>270</v>
      </c>
    </row>
    <row r="6" spans="1:13" x14ac:dyDescent="0.3">
      <c r="A6" t="s">
        <v>278</v>
      </c>
      <c r="B6" t="s">
        <v>73</v>
      </c>
      <c r="C6" t="s">
        <v>279</v>
      </c>
      <c r="D6" t="s">
        <v>280</v>
      </c>
      <c r="E6" t="s">
        <v>281</v>
      </c>
      <c r="F6" t="s">
        <v>282</v>
      </c>
      <c r="G6" t="s">
        <v>283</v>
      </c>
      <c r="H6" t="s">
        <v>284</v>
      </c>
      <c r="I6" s="21" t="s">
        <v>87</v>
      </c>
      <c r="L6" s="21" t="s">
        <v>285</v>
      </c>
    </row>
    <row r="7" spans="1:13" x14ac:dyDescent="0.3">
      <c r="A7">
        <v>1</v>
      </c>
      <c r="B7" t="s">
        <v>271</v>
      </c>
      <c r="C7">
        <v>10.93</v>
      </c>
      <c r="D7">
        <v>52.57</v>
      </c>
      <c r="E7">
        <v>47.87</v>
      </c>
      <c r="F7">
        <f t="shared" ref="F7:F48" si="0">D7-C7</f>
        <v>41.64</v>
      </c>
      <c r="G7">
        <f t="shared" ref="G7:G48" si="1">E7-C7</f>
        <v>36.94</v>
      </c>
      <c r="H7">
        <f t="shared" ref="H7:H48" si="2">F7-G7</f>
        <v>4.7000000000000028</v>
      </c>
      <c r="I7">
        <f>H7/F7*100</f>
        <v>11.287223823246885</v>
      </c>
      <c r="L7" s="38">
        <f t="shared" ref="L7:L48" si="3">H7/G7*100</f>
        <v>12.723335138061731</v>
      </c>
    </row>
    <row r="8" spans="1:13" x14ac:dyDescent="0.3">
      <c r="A8">
        <v>2</v>
      </c>
      <c r="B8" t="s">
        <v>271</v>
      </c>
      <c r="C8">
        <v>10.82</v>
      </c>
      <c r="D8">
        <v>60.89</v>
      </c>
      <c r="E8">
        <v>55.58</v>
      </c>
      <c r="F8">
        <f t="shared" si="0"/>
        <v>50.07</v>
      </c>
      <c r="G8">
        <f t="shared" si="1"/>
        <v>44.76</v>
      </c>
      <c r="H8">
        <f t="shared" si="2"/>
        <v>5.3100000000000023</v>
      </c>
      <c r="I8">
        <f t="shared" ref="I8:I48" si="4">H8/F8*100</f>
        <v>10.605152786099465</v>
      </c>
      <c r="J8">
        <f>AVERAGE(I7:I8)</f>
        <v>10.946188304673175</v>
      </c>
      <c r="L8" s="38">
        <f t="shared" si="3"/>
        <v>11.863270777479897</v>
      </c>
    </row>
    <row r="9" spans="1:13" x14ac:dyDescent="0.3">
      <c r="A9">
        <v>1</v>
      </c>
      <c r="B9" t="s">
        <v>272</v>
      </c>
      <c r="C9">
        <v>7.08</v>
      </c>
      <c r="D9">
        <v>63.96</v>
      </c>
      <c r="E9">
        <v>59.51</v>
      </c>
      <c r="F9">
        <f t="shared" si="0"/>
        <v>56.88</v>
      </c>
      <c r="G9">
        <f t="shared" si="1"/>
        <v>52.43</v>
      </c>
      <c r="H9">
        <f t="shared" si="2"/>
        <v>4.4500000000000028</v>
      </c>
      <c r="I9">
        <f t="shared" si="4"/>
        <v>7.8234880450070374</v>
      </c>
      <c r="L9" s="38">
        <f t="shared" si="3"/>
        <v>8.4875071523936736</v>
      </c>
    </row>
    <row r="10" spans="1:13" x14ac:dyDescent="0.3">
      <c r="A10">
        <v>2</v>
      </c>
      <c r="B10" t="s">
        <v>272</v>
      </c>
      <c r="C10">
        <v>10.81</v>
      </c>
      <c r="D10">
        <v>84.27</v>
      </c>
      <c r="E10">
        <v>80.11</v>
      </c>
      <c r="F10">
        <f t="shared" si="0"/>
        <v>73.459999999999994</v>
      </c>
      <c r="G10">
        <f t="shared" si="1"/>
        <v>69.3</v>
      </c>
      <c r="H10">
        <f t="shared" si="2"/>
        <v>4.1599999999999966</v>
      </c>
      <c r="I10">
        <f t="shared" si="4"/>
        <v>5.6629458208548833</v>
      </c>
      <c r="L10" s="38">
        <f t="shared" si="3"/>
        <v>6.0028860028859983</v>
      </c>
    </row>
    <row r="11" spans="1:13" x14ac:dyDescent="0.3">
      <c r="A11">
        <v>3</v>
      </c>
      <c r="B11" t="s">
        <v>272</v>
      </c>
      <c r="C11">
        <v>7.06</v>
      </c>
      <c r="D11">
        <v>54.83</v>
      </c>
      <c r="E11">
        <v>51.08</v>
      </c>
      <c r="F11">
        <f t="shared" si="0"/>
        <v>47.769999999999996</v>
      </c>
      <c r="G11">
        <f t="shared" si="1"/>
        <v>44.019999999999996</v>
      </c>
      <c r="H11">
        <f t="shared" si="2"/>
        <v>3.75</v>
      </c>
      <c r="I11">
        <f t="shared" si="4"/>
        <v>7.8501151350219818</v>
      </c>
      <c r="L11" s="38">
        <f t="shared" si="3"/>
        <v>8.518855065879146</v>
      </c>
    </row>
    <row r="12" spans="1:13" x14ac:dyDescent="0.3">
      <c r="A12">
        <v>4</v>
      </c>
      <c r="B12" t="s">
        <v>272</v>
      </c>
      <c r="C12">
        <v>10.82</v>
      </c>
      <c r="D12">
        <v>55.74</v>
      </c>
      <c r="E12">
        <v>51.03</v>
      </c>
      <c r="F12">
        <f t="shared" si="0"/>
        <v>44.92</v>
      </c>
      <c r="G12">
        <f t="shared" si="1"/>
        <v>40.21</v>
      </c>
      <c r="H12">
        <f t="shared" si="2"/>
        <v>4.7100000000000009</v>
      </c>
      <c r="I12">
        <f t="shared" si="4"/>
        <v>10.485307212822798</v>
      </c>
      <c r="L12" s="38">
        <f t="shared" si="3"/>
        <v>11.713504103456854</v>
      </c>
    </row>
    <row r="13" spans="1:13" x14ac:dyDescent="0.3">
      <c r="A13">
        <v>5</v>
      </c>
      <c r="B13" t="s">
        <v>272</v>
      </c>
      <c r="C13">
        <v>6.93</v>
      </c>
      <c r="D13">
        <v>37.36</v>
      </c>
      <c r="E13">
        <v>35.369999999999997</v>
      </c>
      <c r="F13">
        <f t="shared" si="0"/>
        <v>30.43</v>
      </c>
      <c r="G13">
        <f t="shared" si="1"/>
        <v>28.439999999999998</v>
      </c>
      <c r="H13">
        <f t="shared" si="2"/>
        <v>1.990000000000002</v>
      </c>
      <c r="I13">
        <f t="shared" si="4"/>
        <v>6.5395990798554129</v>
      </c>
      <c r="J13">
        <f>AVERAGE(I9:I13)</f>
        <v>7.6722910587124229</v>
      </c>
      <c r="L13" s="38">
        <f t="shared" si="3"/>
        <v>6.9971870604782076</v>
      </c>
    </row>
    <row r="14" spans="1:13" x14ac:dyDescent="0.3">
      <c r="A14">
        <v>1</v>
      </c>
      <c r="B14" t="s">
        <v>184</v>
      </c>
      <c r="C14">
        <v>36.659999999999997</v>
      </c>
      <c r="D14">
        <v>68.819999999999993</v>
      </c>
      <c r="E14">
        <v>66.11</v>
      </c>
      <c r="F14">
        <f t="shared" si="0"/>
        <v>32.159999999999997</v>
      </c>
      <c r="G14">
        <f t="shared" si="1"/>
        <v>29.450000000000003</v>
      </c>
      <c r="H14">
        <f t="shared" si="2"/>
        <v>2.7099999999999937</v>
      </c>
      <c r="I14">
        <f t="shared" si="4"/>
        <v>8.4266169154228674</v>
      </c>
      <c r="L14" s="38">
        <f t="shared" si="3"/>
        <v>9.2020373514431011</v>
      </c>
    </row>
    <row r="15" spans="1:13" x14ac:dyDescent="0.3">
      <c r="A15">
        <v>2</v>
      </c>
      <c r="B15" t="s">
        <v>184</v>
      </c>
      <c r="C15">
        <v>36.840000000000003</v>
      </c>
      <c r="D15">
        <v>68.989999999999995</v>
      </c>
      <c r="E15">
        <v>66.260000000000005</v>
      </c>
      <c r="F15">
        <f t="shared" si="0"/>
        <v>32.149999999999991</v>
      </c>
      <c r="G15">
        <f t="shared" si="1"/>
        <v>29.42</v>
      </c>
      <c r="H15">
        <f t="shared" si="2"/>
        <v>2.7299999999999898</v>
      </c>
      <c r="I15">
        <f t="shared" si="4"/>
        <v>8.4914463452565805</v>
      </c>
      <c r="L15" s="38">
        <f t="shared" si="3"/>
        <v>9.279401767505064</v>
      </c>
    </row>
    <row r="16" spans="1:13" x14ac:dyDescent="0.3">
      <c r="A16">
        <v>3</v>
      </c>
      <c r="B16" t="s">
        <v>184</v>
      </c>
      <c r="C16">
        <v>56.89</v>
      </c>
      <c r="D16">
        <v>88.29</v>
      </c>
      <c r="E16">
        <v>86.02</v>
      </c>
      <c r="F16">
        <f t="shared" si="0"/>
        <v>31.400000000000006</v>
      </c>
      <c r="G16">
        <f t="shared" si="1"/>
        <v>29.129999999999995</v>
      </c>
      <c r="H16">
        <f t="shared" si="2"/>
        <v>2.2700000000000102</v>
      </c>
      <c r="I16">
        <f t="shared" si="4"/>
        <v>7.2292993630573568</v>
      </c>
      <c r="L16" s="38">
        <f t="shared" si="3"/>
        <v>7.7926536216958828</v>
      </c>
    </row>
    <row r="17" spans="1:12" x14ac:dyDescent="0.3">
      <c r="A17">
        <v>4</v>
      </c>
      <c r="B17" t="s">
        <v>184</v>
      </c>
      <c r="C17">
        <v>56.91</v>
      </c>
      <c r="D17">
        <v>87.93</v>
      </c>
      <c r="E17">
        <v>86.35</v>
      </c>
      <c r="F17">
        <f t="shared" si="0"/>
        <v>31.02000000000001</v>
      </c>
      <c r="G17">
        <f t="shared" si="1"/>
        <v>29.439999999999998</v>
      </c>
      <c r="H17">
        <f t="shared" si="2"/>
        <v>1.5800000000000125</v>
      </c>
      <c r="I17">
        <f t="shared" si="4"/>
        <v>5.0934880722115157</v>
      </c>
      <c r="L17" s="38">
        <f t="shared" si="3"/>
        <v>5.3668478260869987</v>
      </c>
    </row>
    <row r="18" spans="1:12" x14ac:dyDescent="0.3">
      <c r="A18">
        <v>5</v>
      </c>
      <c r="B18" t="s">
        <v>184</v>
      </c>
      <c r="C18">
        <v>59.14</v>
      </c>
      <c r="D18">
        <v>96.62</v>
      </c>
      <c r="E18">
        <v>95.19</v>
      </c>
      <c r="F18">
        <f t="shared" si="0"/>
        <v>37.480000000000004</v>
      </c>
      <c r="G18">
        <f t="shared" si="1"/>
        <v>36.049999999999997</v>
      </c>
      <c r="H18">
        <f t="shared" si="2"/>
        <v>1.4300000000000068</v>
      </c>
      <c r="I18">
        <f t="shared" si="4"/>
        <v>3.8153681963714159</v>
      </c>
      <c r="J18">
        <f>AVERAGE(I14:I18)</f>
        <v>6.6112437784639466</v>
      </c>
      <c r="L18" s="38">
        <f t="shared" si="3"/>
        <v>3.9667128987517528</v>
      </c>
    </row>
    <row r="19" spans="1:12" x14ac:dyDescent="0.3">
      <c r="A19">
        <v>1</v>
      </c>
      <c r="B19" t="s">
        <v>273</v>
      </c>
      <c r="C19">
        <v>57.14</v>
      </c>
      <c r="D19">
        <v>88.9</v>
      </c>
      <c r="E19">
        <v>83.14</v>
      </c>
      <c r="F19">
        <f t="shared" si="0"/>
        <v>31.760000000000005</v>
      </c>
      <c r="G19">
        <f t="shared" si="1"/>
        <v>26</v>
      </c>
      <c r="H19">
        <f t="shared" si="2"/>
        <v>5.7600000000000051</v>
      </c>
      <c r="I19">
        <f t="shared" si="4"/>
        <v>18.136020151133515</v>
      </c>
      <c r="L19" s="38">
        <f t="shared" si="3"/>
        <v>22.153846153846175</v>
      </c>
    </row>
    <row r="20" spans="1:12" x14ac:dyDescent="0.3">
      <c r="A20">
        <v>2</v>
      </c>
      <c r="B20" t="s">
        <v>273</v>
      </c>
      <c r="C20">
        <v>56.55</v>
      </c>
      <c r="D20">
        <v>94.05</v>
      </c>
      <c r="E20">
        <v>89.89</v>
      </c>
      <c r="F20">
        <f t="shared" si="0"/>
        <v>37.5</v>
      </c>
      <c r="G20">
        <f t="shared" si="1"/>
        <v>33.340000000000003</v>
      </c>
      <c r="H20">
        <f t="shared" si="2"/>
        <v>4.1599999999999966</v>
      </c>
      <c r="I20">
        <f t="shared" si="4"/>
        <v>11.093333333333325</v>
      </c>
      <c r="L20" s="38">
        <f t="shared" si="3"/>
        <v>12.477504499100169</v>
      </c>
    </row>
    <row r="21" spans="1:12" x14ac:dyDescent="0.3">
      <c r="A21">
        <v>3</v>
      </c>
      <c r="B21" t="s">
        <v>273</v>
      </c>
      <c r="C21">
        <v>56.74</v>
      </c>
      <c r="D21">
        <v>95.71</v>
      </c>
      <c r="E21">
        <v>91.78</v>
      </c>
      <c r="F21">
        <f t="shared" si="0"/>
        <v>38.969999999999992</v>
      </c>
      <c r="G21">
        <f t="shared" si="1"/>
        <v>35.04</v>
      </c>
      <c r="H21">
        <f t="shared" si="2"/>
        <v>3.9299999999999926</v>
      </c>
      <c r="I21">
        <f t="shared" si="4"/>
        <v>10.084680523479584</v>
      </c>
      <c r="L21" s="38">
        <f t="shared" si="3"/>
        <v>11.215753424657514</v>
      </c>
    </row>
    <row r="22" spans="1:12" x14ac:dyDescent="0.3">
      <c r="A22">
        <v>4</v>
      </c>
      <c r="B22" t="s">
        <v>273</v>
      </c>
      <c r="C22">
        <v>56.54</v>
      </c>
      <c r="D22">
        <v>92.97</v>
      </c>
      <c r="E22">
        <v>89.94</v>
      </c>
      <c r="F22">
        <f t="shared" si="0"/>
        <v>36.43</v>
      </c>
      <c r="G22">
        <f t="shared" si="1"/>
        <v>33.4</v>
      </c>
      <c r="H22">
        <f t="shared" si="2"/>
        <v>3.0300000000000011</v>
      </c>
      <c r="I22">
        <f t="shared" si="4"/>
        <v>8.3173208893768908</v>
      </c>
      <c r="L22" s="38">
        <f t="shared" si="3"/>
        <v>9.0718562874251543</v>
      </c>
    </row>
    <row r="23" spans="1:12" x14ac:dyDescent="0.3">
      <c r="A23">
        <v>5</v>
      </c>
      <c r="B23" t="s">
        <v>273</v>
      </c>
      <c r="C23">
        <v>7.08</v>
      </c>
      <c r="D23">
        <v>40.090000000000003</v>
      </c>
      <c r="E23">
        <v>35.35</v>
      </c>
      <c r="F23">
        <f t="shared" si="0"/>
        <v>33.010000000000005</v>
      </c>
      <c r="G23">
        <f t="shared" si="1"/>
        <v>28.270000000000003</v>
      </c>
      <c r="H23">
        <f t="shared" si="2"/>
        <v>4.740000000000002</v>
      </c>
      <c r="I23">
        <f t="shared" si="4"/>
        <v>14.359285065131782</v>
      </c>
      <c r="J23">
        <f>AVERAGE(I19:I23)</f>
        <v>12.398127992491021</v>
      </c>
      <c r="L23" s="38">
        <f t="shared" si="3"/>
        <v>16.766890696851792</v>
      </c>
    </row>
    <row r="24" spans="1:12" x14ac:dyDescent="0.3">
      <c r="A24">
        <v>1</v>
      </c>
      <c r="B24" t="s">
        <v>274</v>
      </c>
      <c r="C24">
        <v>56.58</v>
      </c>
      <c r="D24">
        <v>93.54</v>
      </c>
      <c r="E24">
        <v>90.97</v>
      </c>
      <c r="F24">
        <f t="shared" si="0"/>
        <v>36.960000000000008</v>
      </c>
      <c r="G24">
        <f t="shared" si="1"/>
        <v>34.39</v>
      </c>
      <c r="H24">
        <f t="shared" si="2"/>
        <v>2.5700000000000074</v>
      </c>
      <c r="I24">
        <f t="shared" si="4"/>
        <v>6.9534632034632216</v>
      </c>
      <c r="L24" s="38">
        <f t="shared" si="3"/>
        <v>7.473102646118079</v>
      </c>
    </row>
    <row r="25" spans="1:12" x14ac:dyDescent="0.3">
      <c r="A25">
        <v>2</v>
      </c>
      <c r="B25" t="s">
        <v>274</v>
      </c>
      <c r="C25">
        <v>56.78</v>
      </c>
      <c r="D25">
        <v>91.05</v>
      </c>
      <c r="E25">
        <v>88.37</v>
      </c>
      <c r="F25">
        <f t="shared" si="0"/>
        <v>34.269999999999996</v>
      </c>
      <c r="G25">
        <f t="shared" si="1"/>
        <v>31.590000000000003</v>
      </c>
      <c r="H25">
        <f t="shared" si="2"/>
        <v>2.6799999999999926</v>
      </c>
      <c r="I25">
        <f t="shared" si="4"/>
        <v>7.8202509483513065</v>
      </c>
      <c r="L25" s="38">
        <f t="shared" si="3"/>
        <v>8.4836973725862368</v>
      </c>
    </row>
    <row r="26" spans="1:12" x14ac:dyDescent="0.3">
      <c r="A26">
        <v>3</v>
      </c>
      <c r="B26" t="s">
        <v>274</v>
      </c>
      <c r="C26">
        <v>56.81</v>
      </c>
      <c r="D26">
        <v>88.97</v>
      </c>
      <c r="E26">
        <v>86.11</v>
      </c>
      <c r="F26">
        <f t="shared" si="0"/>
        <v>32.159999999999997</v>
      </c>
      <c r="G26">
        <f t="shared" si="1"/>
        <v>29.299999999999997</v>
      </c>
      <c r="H26">
        <f t="shared" si="2"/>
        <v>2.8599999999999994</v>
      </c>
      <c r="I26">
        <f t="shared" si="4"/>
        <v>8.8930348258706466</v>
      </c>
      <c r="L26" s="38">
        <f t="shared" si="3"/>
        <v>9.7610921501706471</v>
      </c>
    </row>
    <row r="27" spans="1:12" x14ac:dyDescent="0.3">
      <c r="A27">
        <v>4</v>
      </c>
      <c r="B27" t="s">
        <v>274</v>
      </c>
      <c r="C27">
        <v>56.8</v>
      </c>
      <c r="D27">
        <v>95.03</v>
      </c>
      <c r="E27">
        <v>93.23</v>
      </c>
      <c r="F27">
        <f t="shared" si="0"/>
        <v>38.230000000000004</v>
      </c>
      <c r="G27">
        <f t="shared" si="1"/>
        <v>36.430000000000007</v>
      </c>
      <c r="H27">
        <f t="shared" si="2"/>
        <v>1.7999999999999972</v>
      </c>
      <c r="I27">
        <f t="shared" si="4"/>
        <v>4.7083442322783071</v>
      </c>
      <c r="L27" s="38">
        <f t="shared" si="3"/>
        <v>4.9409827065605185</v>
      </c>
    </row>
    <row r="28" spans="1:12" x14ac:dyDescent="0.3">
      <c r="A28">
        <v>5</v>
      </c>
      <c r="B28" t="s">
        <v>274</v>
      </c>
      <c r="C28">
        <v>56.41</v>
      </c>
      <c r="D28">
        <v>88.14</v>
      </c>
      <c r="E28">
        <v>85.01</v>
      </c>
      <c r="F28">
        <f t="shared" si="0"/>
        <v>31.730000000000004</v>
      </c>
      <c r="G28">
        <f t="shared" si="1"/>
        <v>28.600000000000009</v>
      </c>
      <c r="H28">
        <f t="shared" si="2"/>
        <v>3.1299999999999955</v>
      </c>
      <c r="I28">
        <f t="shared" si="4"/>
        <v>9.8644815631893952</v>
      </c>
      <c r="J28">
        <f>AVERAGE(I24:I28)</f>
        <v>7.6479149546305747</v>
      </c>
      <c r="L28" s="38">
        <f t="shared" si="3"/>
        <v>10.944055944055926</v>
      </c>
    </row>
    <row r="29" spans="1:12" x14ac:dyDescent="0.3">
      <c r="A29">
        <v>1</v>
      </c>
      <c r="B29" t="s">
        <v>275</v>
      </c>
      <c r="C29">
        <v>12.94</v>
      </c>
      <c r="D29">
        <v>26.76</v>
      </c>
      <c r="E29">
        <v>24.74</v>
      </c>
      <c r="F29">
        <f t="shared" si="0"/>
        <v>13.820000000000002</v>
      </c>
      <c r="G29">
        <f t="shared" si="1"/>
        <v>11.799999999999999</v>
      </c>
      <c r="H29">
        <f t="shared" si="2"/>
        <v>2.0200000000000031</v>
      </c>
      <c r="I29">
        <f t="shared" si="4"/>
        <v>14.616497829233015</v>
      </c>
      <c r="L29" s="38">
        <f t="shared" si="3"/>
        <v>17.118644067796637</v>
      </c>
    </row>
    <row r="30" spans="1:12" x14ac:dyDescent="0.3">
      <c r="A30">
        <v>2</v>
      </c>
      <c r="B30" t="s">
        <v>275</v>
      </c>
      <c r="C30">
        <v>13.22</v>
      </c>
      <c r="D30">
        <v>29.06</v>
      </c>
      <c r="E30">
        <v>26.55</v>
      </c>
      <c r="F30">
        <f t="shared" si="0"/>
        <v>15.839999999999998</v>
      </c>
      <c r="G30">
        <f t="shared" si="1"/>
        <v>13.33</v>
      </c>
      <c r="H30">
        <f t="shared" si="2"/>
        <v>2.509999999999998</v>
      </c>
      <c r="I30">
        <f t="shared" si="4"/>
        <v>15.845959595959586</v>
      </c>
      <c r="L30" s="38">
        <f t="shared" si="3"/>
        <v>18.829707426856697</v>
      </c>
    </row>
    <row r="31" spans="1:12" x14ac:dyDescent="0.3">
      <c r="A31">
        <v>3</v>
      </c>
      <c r="B31" t="s">
        <v>275</v>
      </c>
      <c r="C31">
        <v>13.02</v>
      </c>
      <c r="D31">
        <v>28.63</v>
      </c>
      <c r="E31">
        <v>25.97</v>
      </c>
      <c r="F31">
        <f t="shared" si="0"/>
        <v>15.61</v>
      </c>
      <c r="G31">
        <f t="shared" si="1"/>
        <v>12.95</v>
      </c>
      <c r="H31">
        <f t="shared" si="2"/>
        <v>2.66</v>
      </c>
      <c r="I31">
        <f t="shared" si="4"/>
        <v>17.04035874439462</v>
      </c>
      <c r="L31" s="38">
        <f t="shared" si="3"/>
        <v>20.54054054054054</v>
      </c>
    </row>
    <row r="32" spans="1:12" x14ac:dyDescent="0.3">
      <c r="A32">
        <v>4</v>
      </c>
      <c r="B32" t="s">
        <v>275</v>
      </c>
      <c r="C32">
        <v>12.65</v>
      </c>
      <c r="D32">
        <v>32.159999999999997</v>
      </c>
      <c r="E32">
        <v>30.53</v>
      </c>
      <c r="F32">
        <f t="shared" si="0"/>
        <v>19.509999999999998</v>
      </c>
      <c r="G32">
        <f t="shared" si="1"/>
        <v>17.880000000000003</v>
      </c>
      <c r="H32">
        <f t="shared" si="2"/>
        <v>1.6299999999999955</v>
      </c>
      <c r="I32">
        <f t="shared" si="4"/>
        <v>8.3546899026140231</v>
      </c>
      <c r="L32" s="38">
        <f t="shared" si="3"/>
        <v>9.1163310961968413</v>
      </c>
    </row>
    <row r="33" spans="1:12" x14ac:dyDescent="0.3">
      <c r="A33">
        <v>5</v>
      </c>
      <c r="B33" t="s">
        <v>275</v>
      </c>
      <c r="C33">
        <v>12.82</v>
      </c>
      <c r="D33">
        <v>27.7</v>
      </c>
      <c r="E33">
        <v>25.7</v>
      </c>
      <c r="F33">
        <f t="shared" si="0"/>
        <v>14.879999999999999</v>
      </c>
      <c r="G33">
        <f t="shared" si="1"/>
        <v>12.879999999999999</v>
      </c>
      <c r="H33">
        <f t="shared" si="2"/>
        <v>2</v>
      </c>
      <c r="I33">
        <f t="shared" si="4"/>
        <v>13.440860215053766</v>
      </c>
      <c r="J33">
        <f>AVERAGE(I29:I33)</f>
        <v>13.859673257451002</v>
      </c>
      <c r="L33" s="38">
        <f t="shared" si="3"/>
        <v>15.527950310559008</v>
      </c>
    </row>
    <row r="34" spans="1:12" x14ac:dyDescent="0.3">
      <c r="A34">
        <v>1</v>
      </c>
      <c r="B34" t="s">
        <v>276</v>
      </c>
      <c r="C34">
        <v>10.83</v>
      </c>
      <c r="D34">
        <v>53.47</v>
      </c>
      <c r="E34">
        <v>50.56</v>
      </c>
      <c r="F34">
        <f t="shared" si="0"/>
        <v>42.64</v>
      </c>
      <c r="G34">
        <f t="shared" si="1"/>
        <v>39.730000000000004</v>
      </c>
      <c r="H34">
        <f t="shared" si="2"/>
        <v>2.9099999999999966</v>
      </c>
      <c r="I34">
        <f t="shared" si="4"/>
        <v>6.8245778611632186</v>
      </c>
      <c r="L34" s="38">
        <f t="shared" si="3"/>
        <v>7.3244399697961153</v>
      </c>
    </row>
    <row r="35" spans="1:12" x14ac:dyDescent="0.3">
      <c r="A35">
        <v>2</v>
      </c>
      <c r="B35" t="s">
        <v>276</v>
      </c>
      <c r="C35">
        <v>10.87</v>
      </c>
      <c r="D35">
        <v>46.87</v>
      </c>
      <c r="E35">
        <v>44.2</v>
      </c>
      <c r="F35">
        <f t="shared" si="0"/>
        <v>36</v>
      </c>
      <c r="G35">
        <f t="shared" si="1"/>
        <v>33.330000000000005</v>
      </c>
      <c r="H35">
        <f t="shared" si="2"/>
        <v>2.6699999999999946</v>
      </c>
      <c r="I35">
        <f t="shared" si="4"/>
        <v>7.4166666666666519</v>
      </c>
      <c r="L35" s="38">
        <f t="shared" si="3"/>
        <v>8.0108010801079939</v>
      </c>
    </row>
    <row r="36" spans="1:12" x14ac:dyDescent="0.3">
      <c r="A36">
        <v>3</v>
      </c>
      <c r="B36" t="s">
        <v>276</v>
      </c>
      <c r="C36">
        <v>7.37</v>
      </c>
      <c r="D36">
        <v>35.119999999999997</v>
      </c>
      <c r="E36">
        <v>32</v>
      </c>
      <c r="F36">
        <f t="shared" si="0"/>
        <v>27.749999999999996</v>
      </c>
      <c r="G36">
        <f t="shared" si="1"/>
        <v>24.63</v>
      </c>
      <c r="H36">
        <f t="shared" si="2"/>
        <v>3.1199999999999974</v>
      </c>
      <c r="I36">
        <f t="shared" si="4"/>
        <v>11.243243243243235</v>
      </c>
      <c r="L36" s="38">
        <f t="shared" si="3"/>
        <v>12.66747868453105</v>
      </c>
    </row>
    <row r="37" spans="1:12" x14ac:dyDescent="0.3">
      <c r="A37">
        <v>4</v>
      </c>
      <c r="B37" t="s">
        <v>276</v>
      </c>
      <c r="C37">
        <v>11</v>
      </c>
      <c r="D37">
        <v>63.31</v>
      </c>
      <c r="E37">
        <v>60.41</v>
      </c>
      <c r="F37">
        <f t="shared" si="0"/>
        <v>52.31</v>
      </c>
      <c r="G37">
        <f t="shared" si="1"/>
        <v>49.41</v>
      </c>
      <c r="H37">
        <f t="shared" si="2"/>
        <v>2.9000000000000057</v>
      </c>
      <c r="I37">
        <f t="shared" si="4"/>
        <v>5.5438730644236394</v>
      </c>
      <c r="L37" s="38">
        <f t="shared" si="3"/>
        <v>5.8692572353774661</v>
      </c>
    </row>
    <row r="38" spans="1:12" x14ac:dyDescent="0.3">
      <c r="A38">
        <v>5</v>
      </c>
      <c r="B38" t="s">
        <v>276</v>
      </c>
      <c r="C38">
        <v>7.08</v>
      </c>
      <c r="D38">
        <v>43.31</v>
      </c>
      <c r="E38">
        <v>40.07</v>
      </c>
      <c r="F38">
        <f t="shared" si="0"/>
        <v>36.230000000000004</v>
      </c>
      <c r="G38">
        <f t="shared" si="1"/>
        <v>32.99</v>
      </c>
      <c r="H38">
        <f t="shared" si="2"/>
        <v>3.240000000000002</v>
      </c>
      <c r="I38">
        <f t="shared" si="4"/>
        <v>8.9428650289815117</v>
      </c>
      <c r="J38">
        <f>AVERAGE(I34:I38)</f>
        <v>7.994245172895651</v>
      </c>
      <c r="L38" s="38">
        <f t="shared" si="3"/>
        <v>9.8211579266444424</v>
      </c>
    </row>
    <row r="39" spans="1:12" x14ac:dyDescent="0.3">
      <c r="A39">
        <v>1</v>
      </c>
      <c r="B39" t="s">
        <v>96</v>
      </c>
      <c r="C39">
        <v>10.75</v>
      </c>
      <c r="D39">
        <v>72.260000000000005</v>
      </c>
      <c r="E39">
        <v>71.709999999999994</v>
      </c>
      <c r="F39">
        <f t="shared" si="0"/>
        <v>61.510000000000005</v>
      </c>
      <c r="G39">
        <f t="shared" si="1"/>
        <v>60.959999999999994</v>
      </c>
      <c r="H39">
        <f t="shared" si="2"/>
        <v>0.55000000000001137</v>
      </c>
      <c r="I39" s="21">
        <f>H39/F39*100</f>
        <v>0.89416355064219044</v>
      </c>
      <c r="L39" s="38">
        <f t="shared" si="3"/>
        <v>0.90223097112862771</v>
      </c>
    </row>
    <row r="40" spans="1:12" x14ac:dyDescent="0.3">
      <c r="A40">
        <v>2</v>
      </c>
      <c r="B40" t="s">
        <v>96</v>
      </c>
      <c r="C40">
        <v>6.92</v>
      </c>
      <c r="D40">
        <v>43.82</v>
      </c>
      <c r="E40">
        <v>40.909999999999997</v>
      </c>
      <c r="F40">
        <f t="shared" si="0"/>
        <v>36.9</v>
      </c>
      <c r="G40">
        <f t="shared" si="1"/>
        <v>33.989999999999995</v>
      </c>
      <c r="H40">
        <f t="shared" si="2"/>
        <v>2.9100000000000037</v>
      </c>
      <c r="I40">
        <f t="shared" si="4"/>
        <v>7.886178861788629</v>
      </c>
      <c r="L40" s="38">
        <f t="shared" si="3"/>
        <v>8.5613415710503205</v>
      </c>
    </row>
    <row r="41" spans="1:12" x14ac:dyDescent="0.3">
      <c r="A41">
        <v>3</v>
      </c>
      <c r="B41" t="s">
        <v>96</v>
      </c>
      <c r="C41">
        <v>10.87</v>
      </c>
      <c r="D41">
        <v>55.55</v>
      </c>
      <c r="E41">
        <v>50.02</v>
      </c>
      <c r="F41">
        <f t="shared" si="0"/>
        <v>44.68</v>
      </c>
      <c r="G41">
        <f t="shared" si="1"/>
        <v>39.150000000000006</v>
      </c>
      <c r="H41">
        <f t="shared" si="2"/>
        <v>5.529999999999994</v>
      </c>
      <c r="I41">
        <f t="shared" si="4"/>
        <v>12.376902417188886</v>
      </c>
      <c r="L41" s="38">
        <f t="shared" si="3"/>
        <v>14.125159642401005</v>
      </c>
    </row>
    <row r="42" spans="1:12" x14ac:dyDescent="0.3">
      <c r="A42">
        <v>4</v>
      </c>
      <c r="B42" t="s">
        <v>96</v>
      </c>
      <c r="C42">
        <v>6.94</v>
      </c>
      <c r="D42">
        <v>45.02</v>
      </c>
      <c r="E42">
        <v>40.450000000000003</v>
      </c>
      <c r="F42">
        <f t="shared" si="0"/>
        <v>38.080000000000005</v>
      </c>
      <c r="G42">
        <f t="shared" si="1"/>
        <v>33.510000000000005</v>
      </c>
      <c r="H42">
        <f t="shared" si="2"/>
        <v>4.57</v>
      </c>
      <c r="I42">
        <f t="shared" si="4"/>
        <v>12.001050420168067</v>
      </c>
      <c r="L42" s="38">
        <f t="shared" si="3"/>
        <v>13.637720083557145</v>
      </c>
    </row>
    <row r="43" spans="1:12" x14ac:dyDescent="0.3">
      <c r="A43">
        <v>5</v>
      </c>
      <c r="B43" t="s">
        <v>96</v>
      </c>
      <c r="C43">
        <v>10.81</v>
      </c>
      <c r="D43">
        <v>81.23</v>
      </c>
      <c r="E43">
        <v>76.5</v>
      </c>
      <c r="F43">
        <f t="shared" si="0"/>
        <v>70.42</v>
      </c>
      <c r="G43">
        <f t="shared" si="1"/>
        <v>65.69</v>
      </c>
      <c r="H43">
        <f t="shared" si="2"/>
        <v>4.730000000000004</v>
      </c>
      <c r="I43">
        <f t="shared" si="4"/>
        <v>6.7168418063050321</v>
      </c>
      <c r="J43">
        <f>AVERAGE(I39:I43)</f>
        <v>7.9750274112185604</v>
      </c>
      <c r="L43" s="38">
        <f t="shared" si="3"/>
        <v>7.2004871365504712</v>
      </c>
    </row>
    <row r="44" spans="1:12" x14ac:dyDescent="0.3">
      <c r="A44">
        <v>1</v>
      </c>
      <c r="B44" t="s">
        <v>277</v>
      </c>
      <c r="C44">
        <v>11.03</v>
      </c>
      <c r="D44">
        <v>79.67</v>
      </c>
      <c r="E44">
        <v>75</v>
      </c>
      <c r="F44">
        <f t="shared" si="0"/>
        <v>68.64</v>
      </c>
      <c r="G44">
        <f t="shared" si="1"/>
        <v>63.97</v>
      </c>
      <c r="H44">
        <f t="shared" si="2"/>
        <v>4.6700000000000017</v>
      </c>
      <c r="I44">
        <f t="shared" si="4"/>
        <v>6.8036130536130557</v>
      </c>
      <c r="L44" s="38">
        <f t="shared" si="3"/>
        <v>7.3002970142254213</v>
      </c>
    </row>
    <row r="45" spans="1:12" x14ac:dyDescent="0.3">
      <c r="A45">
        <v>2</v>
      </c>
      <c r="B45" t="s">
        <v>277</v>
      </c>
      <c r="C45">
        <v>7.01</v>
      </c>
      <c r="D45">
        <v>37.270000000000003</v>
      </c>
      <c r="E45">
        <v>34.58</v>
      </c>
      <c r="F45">
        <f t="shared" si="0"/>
        <v>30.260000000000005</v>
      </c>
      <c r="G45">
        <f t="shared" si="1"/>
        <v>27.57</v>
      </c>
      <c r="H45">
        <f t="shared" si="2"/>
        <v>2.6900000000000048</v>
      </c>
      <c r="I45">
        <f t="shared" si="4"/>
        <v>8.8896232650363665</v>
      </c>
      <c r="L45" s="38">
        <f t="shared" si="3"/>
        <v>9.7569822270584137</v>
      </c>
    </row>
    <row r="46" spans="1:12" x14ac:dyDescent="0.3">
      <c r="A46">
        <v>3</v>
      </c>
      <c r="B46" t="s">
        <v>277</v>
      </c>
      <c r="C46">
        <v>6.96</v>
      </c>
      <c r="D46">
        <v>45.08</v>
      </c>
      <c r="E46">
        <v>43.12</v>
      </c>
      <c r="F46">
        <f t="shared" si="0"/>
        <v>38.119999999999997</v>
      </c>
      <c r="G46">
        <f t="shared" si="1"/>
        <v>36.159999999999997</v>
      </c>
      <c r="H46">
        <f t="shared" si="2"/>
        <v>1.9600000000000009</v>
      </c>
      <c r="I46">
        <f t="shared" si="4"/>
        <v>5.1416579223504746</v>
      </c>
      <c r="L46" s="38">
        <f t="shared" si="3"/>
        <v>5.4203539823008882</v>
      </c>
    </row>
    <row r="47" spans="1:12" x14ac:dyDescent="0.3">
      <c r="A47">
        <v>4</v>
      </c>
      <c r="B47" t="s">
        <v>277</v>
      </c>
      <c r="C47">
        <v>7</v>
      </c>
      <c r="D47">
        <v>55.53</v>
      </c>
      <c r="E47">
        <v>51.73</v>
      </c>
      <c r="F47">
        <f t="shared" si="0"/>
        <v>48.53</v>
      </c>
      <c r="G47">
        <f t="shared" si="1"/>
        <v>44.73</v>
      </c>
      <c r="H47">
        <f t="shared" si="2"/>
        <v>3.8000000000000043</v>
      </c>
      <c r="I47">
        <f t="shared" si="4"/>
        <v>7.8302081186894785</v>
      </c>
      <c r="L47" s="38">
        <f t="shared" si="3"/>
        <v>8.4954169461211819</v>
      </c>
    </row>
    <row r="48" spans="1:12" x14ac:dyDescent="0.3">
      <c r="A48">
        <v>5</v>
      </c>
      <c r="B48" t="s">
        <v>277</v>
      </c>
      <c r="C48">
        <v>9.92</v>
      </c>
      <c r="D48">
        <v>43.79</v>
      </c>
      <c r="E48">
        <v>41.09</v>
      </c>
      <c r="F48">
        <f t="shared" si="0"/>
        <v>33.869999999999997</v>
      </c>
      <c r="G48">
        <f t="shared" si="1"/>
        <v>31.17</v>
      </c>
      <c r="H48" s="80">
        <f t="shared" si="2"/>
        <v>2.6999999999999957</v>
      </c>
      <c r="I48">
        <f t="shared" si="4"/>
        <v>7.9716563330380756</v>
      </c>
      <c r="J48">
        <f>AVERAGE(I44:I48)</f>
        <v>7.3273517385454907</v>
      </c>
      <c r="L48" s="38">
        <f t="shared" si="3"/>
        <v>8.6621751684311707</v>
      </c>
    </row>
    <row r="50" spans="1:18" x14ac:dyDescent="0.3">
      <c r="A50" s="22" t="s">
        <v>290</v>
      </c>
      <c r="B50" s="22"/>
      <c r="C50" s="22"/>
    </row>
    <row r="51" spans="1:18" x14ac:dyDescent="0.3">
      <c r="A51" s="45" t="s">
        <v>291</v>
      </c>
      <c r="B51" s="21"/>
      <c r="I51" s="21" t="s">
        <v>292</v>
      </c>
    </row>
    <row r="52" spans="1:18" x14ac:dyDescent="0.3">
      <c r="A52" s="44" t="s">
        <v>293</v>
      </c>
      <c r="B52" s="44" t="s">
        <v>68</v>
      </c>
      <c r="I52" s="81" t="s">
        <v>294</v>
      </c>
      <c r="J52" s="21" t="s">
        <v>295</v>
      </c>
      <c r="K52" s="47"/>
      <c r="L52" s="46" t="s">
        <v>13</v>
      </c>
      <c r="M52" s="46"/>
      <c r="N52" s="46"/>
      <c r="O52" s="46"/>
      <c r="P52" s="46"/>
      <c r="Q52" s="46"/>
      <c r="R52" s="46"/>
    </row>
    <row r="53" spans="1:18" x14ac:dyDescent="0.3">
      <c r="I53" s="38"/>
      <c r="J53" s="38"/>
      <c r="L53" s="46" t="s">
        <v>14</v>
      </c>
      <c r="M53" s="46"/>
      <c r="N53" s="46"/>
      <c r="O53" s="46"/>
      <c r="P53" s="46"/>
      <c r="Q53" s="46"/>
      <c r="R53" s="46"/>
    </row>
    <row r="54" spans="1:18" x14ac:dyDescent="0.3">
      <c r="I54" s="38"/>
      <c r="J54" s="38"/>
      <c r="L54" s="82" t="s">
        <v>296</v>
      </c>
      <c r="M54" s="46"/>
      <c r="N54" s="46"/>
      <c r="O54" s="83">
        <v>40118</v>
      </c>
      <c r="P54" s="46"/>
      <c r="Q54" s="46"/>
      <c r="R54" s="46"/>
    </row>
    <row r="55" spans="1:18" x14ac:dyDescent="0.3">
      <c r="A55">
        <v>1</v>
      </c>
      <c r="B55" t="s">
        <v>272</v>
      </c>
      <c r="I55" s="38">
        <v>7.8234880450070374</v>
      </c>
      <c r="J55" s="38">
        <v>8.4875071523936736</v>
      </c>
      <c r="L55" s="46" t="s">
        <v>14</v>
      </c>
      <c r="M55" s="46"/>
      <c r="N55" s="46"/>
      <c r="O55" s="46"/>
      <c r="P55" s="46"/>
      <c r="Q55" s="46"/>
      <c r="R55" s="46"/>
    </row>
    <row r="56" spans="1:18" x14ac:dyDescent="0.3">
      <c r="A56">
        <v>2</v>
      </c>
      <c r="B56" t="s">
        <v>272</v>
      </c>
      <c r="I56" s="38">
        <v>5.6629458208548833</v>
      </c>
      <c r="J56" s="38">
        <v>6.0028860028859983</v>
      </c>
      <c r="L56" s="46" t="s">
        <v>16</v>
      </c>
      <c r="M56" s="46" t="s">
        <v>17</v>
      </c>
      <c r="N56" s="46" t="s">
        <v>18</v>
      </c>
      <c r="O56" s="46" t="s">
        <v>19</v>
      </c>
      <c r="P56" s="46" t="s">
        <v>20</v>
      </c>
      <c r="Q56" s="46" t="s">
        <v>21</v>
      </c>
      <c r="R56" s="46"/>
    </row>
    <row r="57" spans="1:18" x14ac:dyDescent="0.3">
      <c r="A57">
        <v>3</v>
      </c>
      <c r="B57" t="s">
        <v>272</v>
      </c>
      <c r="I57" s="38">
        <v>7.8501151350219818</v>
      </c>
      <c r="J57" s="38">
        <v>8.518855065879146</v>
      </c>
      <c r="L57" s="46" t="s">
        <v>278</v>
      </c>
      <c r="M57" s="46">
        <v>4</v>
      </c>
      <c r="N57" s="46">
        <v>44.48</v>
      </c>
      <c r="O57" s="46">
        <v>11.12</v>
      </c>
      <c r="P57" s="46">
        <v>0.77</v>
      </c>
      <c r="Q57" s="46">
        <v>0.55600000000000005</v>
      </c>
      <c r="R57" s="46"/>
    </row>
    <row r="58" spans="1:18" x14ac:dyDescent="0.3">
      <c r="A58">
        <v>4</v>
      </c>
      <c r="B58" t="s">
        <v>272</v>
      </c>
      <c r="I58" s="38">
        <v>10.485307212822798</v>
      </c>
      <c r="J58" s="38">
        <v>11.713504103456854</v>
      </c>
      <c r="L58" s="46" t="s">
        <v>73</v>
      </c>
      <c r="M58" s="46">
        <v>6</v>
      </c>
      <c r="N58" s="46">
        <v>368.54</v>
      </c>
      <c r="O58" s="46">
        <v>61.42</v>
      </c>
      <c r="P58" s="46">
        <v>4.25</v>
      </c>
      <c r="Q58" s="46">
        <v>5.0000000000000001E-3</v>
      </c>
      <c r="R58" s="46"/>
    </row>
    <row r="59" spans="1:18" x14ac:dyDescent="0.3">
      <c r="A59">
        <v>5</v>
      </c>
      <c r="B59" t="s">
        <v>272</v>
      </c>
      <c r="I59" s="38">
        <v>6.5395990798554129</v>
      </c>
      <c r="J59" s="38">
        <v>6.9971870604782076</v>
      </c>
      <c r="L59" s="46" t="s">
        <v>26</v>
      </c>
      <c r="M59" s="46">
        <v>24</v>
      </c>
      <c r="N59" s="46">
        <v>347.05</v>
      </c>
      <c r="O59" s="46">
        <v>14.46</v>
      </c>
      <c r="P59" s="46" t="s">
        <v>14</v>
      </c>
      <c r="Q59" s="46" t="s">
        <v>14</v>
      </c>
      <c r="R59" s="46"/>
    </row>
    <row r="60" spans="1:18" x14ac:dyDescent="0.3">
      <c r="A60">
        <v>1</v>
      </c>
      <c r="B60" t="s">
        <v>184</v>
      </c>
      <c r="I60" s="38">
        <v>8.4266169154228674</v>
      </c>
      <c r="J60" s="38">
        <v>9.2020373514431011</v>
      </c>
      <c r="L60" s="46" t="s">
        <v>27</v>
      </c>
      <c r="M60" s="46">
        <v>34</v>
      </c>
      <c r="N60" s="46">
        <v>760.07</v>
      </c>
      <c r="O60" s="46" t="s">
        <v>14</v>
      </c>
      <c r="P60" s="46" t="s">
        <v>14</v>
      </c>
      <c r="Q60" s="46" t="s">
        <v>14</v>
      </c>
      <c r="R60" s="46"/>
    </row>
    <row r="61" spans="1:18" x14ac:dyDescent="0.3">
      <c r="A61">
        <v>2</v>
      </c>
      <c r="B61" t="s">
        <v>184</v>
      </c>
      <c r="I61" s="38">
        <v>8.4914463452565805</v>
      </c>
      <c r="J61" s="38">
        <v>9.279401767505064</v>
      </c>
      <c r="L61" s="46" t="s">
        <v>14</v>
      </c>
      <c r="M61" s="46"/>
      <c r="N61" s="46"/>
      <c r="O61" s="46"/>
      <c r="P61" s="46"/>
      <c r="Q61" s="46"/>
      <c r="R61" s="46"/>
    </row>
    <row r="62" spans="1:18" x14ac:dyDescent="0.3">
      <c r="A62">
        <v>3</v>
      </c>
      <c r="B62" t="s">
        <v>184</v>
      </c>
      <c r="I62" s="38">
        <v>7.2292993630573568</v>
      </c>
      <c r="J62" s="38">
        <v>7.7926536216958828</v>
      </c>
      <c r="L62" s="46" t="s">
        <v>14</v>
      </c>
      <c r="M62" s="46"/>
      <c r="N62" s="46"/>
      <c r="O62" s="46"/>
      <c r="P62" s="46"/>
      <c r="Q62" s="46"/>
      <c r="R62" s="46"/>
    </row>
    <row r="63" spans="1:18" x14ac:dyDescent="0.3">
      <c r="A63">
        <v>4</v>
      </c>
      <c r="B63" t="s">
        <v>184</v>
      </c>
      <c r="I63" s="38">
        <v>5.0934880722115157</v>
      </c>
      <c r="J63" s="38">
        <v>5.3668478260869987</v>
      </c>
      <c r="L63" s="46" t="s">
        <v>28</v>
      </c>
      <c r="M63" s="46"/>
      <c r="N63" s="46"/>
      <c r="O63" s="46"/>
      <c r="P63" s="46"/>
      <c r="Q63" s="46"/>
      <c r="R63" s="46"/>
    </row>
    <row r="64" spans="1:18" x14ac:dyDescent="0.3">
      <c r="A64">
        <v>5</v>
      </c>
      <c r="B64" t="s">
        <v>184</v>
      </c>
      <c r="I64" s="38">
        <v>3.8153681963714159</v>
      </c>
      <c r="J64" s="38">
        <v>3.9667128987517528</v>
      </c>
      <c r="L64" s="46" t="s">
        <v>14</v>
      </c>
      <c r="M64" s="46"/>
      <c r="N64" s="46"/>
      <c r="O64" s="46"/>
      <c r="P64" s="46"/>
      <c r="Q64" s="46"/>
      <c r="R64" s="46"/>
    </row>
    <row r="65" spans="1:18" x14ac:dyDescent="0.3">
      <c r="A65">
        <v>1</v>
      </c>
      <c r="B65" t="s">
        <v>273</v>
      </c>
      <c r="I65" s="38">
        <v>18.136020151133515</v>
      </c>
      <c r="J65" s="38">
        <v>22.153846153846175</v>
      </c>
      <c r="L65" s="46" t="s">
        <v>297</v>
      </c>
      <c r="M65" s="46">
        <v>7.72</v>
      </c>
      <c r="N65" s="46" t="s">
        <v>298</v>
      </c>
      <c r="O65" s="46"/>
      <c r="P65" s="46"/>
      <c r="Q65" s="46"/>
      <c r="R65" s="46"/>
    </row>
    <row r="66" spans="1:18" x14ac:dyDescent="0.3">
      <c r="A66">
        <v>2</v>
      </c>
      <c r="B66" t="s">
        <v>273</v>
      </c>
      <c r="I66" s="38">
        <v>11.093333333333325</v>
      </c>
      <c r="J66" s="38">
        <v>12.477504499100169</v>
      </c>
      <c r="L66" s="46" t="s">
        <v>299</v>
      </c>
      <c r="M66" s="46">
        <v>-8.08</v>
      </c>
      <c r="N66" s="46" t="s">
        <v>298</v>
      </c>
      <c r="O66" s="46"/>
      <c r="P66" s="46"/>
      <c r="Q66" s="46"/>
      <c r="R66" s="46"/>
    </row>
    <row r="67" spans="1:18" x14ac:dyDescent="0.3">
      <c r="A67">
        <v>3</v>
      </c>
      <c r="B67" t="s">
        <v>273</v>
      </c>
      <c r="I67" s="38">
        <v>10.084680523479584</v>
      </c>
      <c r="J67" s="38">
        <v>11.215753424657514</v>
      </c>
      <c r="L67" s="46" t="s">
        <v>300</v>
      </c>
      <c r="M67" s="46">
        <v>6.5</v>
      </c>
      <c r="N67" s="46" t="s">
        <v>298</v>
      </c>
      <c r="O67" s="46"/>
      <c r="P67" s="46"/>
      <c r="Q67" s="46"/>
      <c r="R67" s="46"/>
    </row>
    <row r="68" spans="1:18" x14ac:dyDescent="0.3">
      <c r="A68">
        <v>4</v>
      </c>
      <c r="B68" t="s">
        <v>273</v>
      </c>
      <c r="I68" s="38">
        <v>8.3173208893768908</v>
      </c>
      <c r="J68" s="38">
        <v>9.0718562874251543</v>
      </c>
      <c r="L68" s="46" t="s">
        <v>14</v>
      </c>
      <c r="M68" s="46"/>
      <c r="N68" s="46"/>
      <c r="O68" s="46"/>
      <c r="P68" s="46"/>
      <c r="Q68" s="46"/>
      <c r="R68" s="46"/>
    </row>
    <row r="69" spans="1:18" x14ac:dyDescent="0.3">
      <c r="A69">
        <v>5</v>
      </c>
      <c r="B69" t="s">
        <v>273</v>
      </c>
      <c r="I69" s="38">
        <v>14.359285065131782</v>
      </c>
      <c r="J69" s="38">
        <v>16.766890696851792</v>
      </c>
      <c r="L69" s="46" t="s">
        <v>14</v>
      </c>
      <c r="M69" s="46"/>
      <c r="N69" s="46"/>
      <c r="O69" s="46"/>
      <c r="P69" s="46"/>
      <c r="Q69" s="46"/>
      <c r="R69" s="46"/>
    </row>
    <row r="70" spans="1:18" x14ac:dyDescent="0.3">
      <c r="A70">
        <v>1</v>
      </c>
      <c r="B70" t="s">
        <v>274</v>
      </c>
      <c r="I70" s="38">
        <v>6.9534632034632216</v>
      </c>
      <c r="J70" s="38">
        <v>7.473102646118079</v>
      </c>
      <c r="L70" s="46" t="s">
        <v>35</v>
      </c>
      <c r="M70" s="46"/>
      <c r="N70" s="46"/>
      <c r="O70" s="46"/>
      <c r="P70" s="46"/>
      <c r="Q70" s="46"/>
      <c r="R70" s="46"/>
    </row>
    <row r="71" spans="1:18" x14ac:dyDescent="0.3">
      <c r="A71">
        <v>2</v>
      </c>
      <c r="B71" t="s">
        <v>274</v>
      </c>
      <c r="I71" s="38">
        <v>7.8202509483513065</v>
      </c>
      <c r="J71" s="38">
        <v>8.4836973725862368</v>
      </c>
      <c r="L71" s="46" t="s">
        <v>14</v>
      </c>
      <c r="M71" s="46"/>
      <c r="N71" s="46"/>
      <c r="O71" s="46"/>
      <c r="P71" s="46"/>
      <c r="Q71" s="46"/>
      <c r="R71" s="46"/>
    </row>
    <row r="72" spans="1:18" x14ac:dyDescent="0.3">
      <c r="A72">
        <v>3</v>
      </c>
      <c r="B72" t="s">
        <v>274</v>
      </c>
      <c r="I72" s="38">
        <v>8.8930348258706466</v>
      </c>
      <c r="J72" s="38">
        <v>9.7610921501706471</v>
      </c>
      <c r="L72" s="46" t="s">
        <v>296</v>
      </c>
      <c r="M72" s="46"/>
      <c r="N72" s="46"/>
      <c r="O72" s="46"/>
      <c r="P72" s="46"/>
      <c r="Q72" s="46"/>
      <c r="R72" s="46"/>
    </row>
    <row r="73" spans="1:18" x14ac:dyDescent="0.3">
      <c r="A73">
        <v>4</v>
      </c>
      <c r="B73" t="s">
        <v>274</v>
      </c>
      <c r="I73" s="38">
        <v>4.7083442322783071</v>
      </c>
      <c r="J73" s="38">
        <v>4.9409827065605185</v>
      </c>
      <c r="L73" s="46" t="s">
        <v>14</v>
      </c>
      <c r="M73" s="46"/>
      <c r="N73" s="46"/>
      <c r="O73" s="46"/>
      <c r="P73" s="46"/>
      <c r="Q73" s="46"/>
      <c r="R73" s="46"/>
    </row>
    <row r="74" spans="1:18" x14ac:dyDescent="0.3">
      <c r="A74">
        <v>5</v>
      </c>
      <c r="B74" t="s">
        <v>274</v>
      </c>
      <c r="I74" s="38">
        <v>9.8644815631893952</v>
      </c>
      <c r="J74" s="38">
        <v>10.944055944055926</v>
      </c>
      <c r="L74" s="46" t="s">
        <v>301</v>
      </c>
      <c r="M74" s="46"/>
      <c r="N74" s="46"/>
      <c r="O74" s="46"/>
      <c r="P74" s="46"/>
      <c r="Q74" s="46"/>
      <c r="R74" s="46"/>
    </row>
    <row r="75" spans="1:18" x14ac:dyDescent="0.3">
      <c r="A75">
        <v>1</v>
      </c>
      <c r="B75" t="s">
        <v>275</v>
      </c>
      <c r="I75" s="38">
        <v>14.616497829233015</v>
      </c>
      <c r="J75" s="38">
        <v>17.118644067796637</v>
      </c>
      <c r="L75" s="46" t="s">
        <v>14</v>
      </c>
      <c r="M75" s="46"/>
      <c r="N75" s="46"/>
      <c r="O75" s="46"/>
      <c r="P75" s="46"/>
      <c r="Q75" s="46"/>
      <c r="R75" s="46"/>
    </row>
    <row r="76" spans="1:18" x14ac:dyDescent="0.3">
      <c r="A76">
        <v>2</v>
      </c>
      <c r="B76" t="s">
        <v>275</v>
      </c>
      <c r="I76" s="38">
        <v>15.845959595959586</v>
      </c>
      <c r="J76" s="38">
        <v>18.829707426856697</v>
      </c>
      <c r="L76" s="46"/>
      <c r="M76" s="46" t="s">
        <v>278</v>
      </c>
      <c r="N76" s="46">
        <v>1</v>
      </c>
      <c r="O76" s="46">
        <v>2</v>
      </c>
      <c r="P76" s="46">
        <v>3</v>
      </c>
      <c r="Q76" s="46">
        <v>4</v>
      </c>
      <c r="R76" s="46">
        <v>5</v>
      </c>
    </row>
    <row r="77" spans="1:18" x14ac:dyDescent="0.3">
      <c r="A77">
        <v>3</v>
      </c>
      <c r="B77" t="s">
        <v>275</v>
      </c>
      <c r="I77" s="38">
        <v>17.04035874439462</v>
      </c>
      <c r="J77" s="38">
        <v>20.54054054054054</v>
      </c>
      <c r="L77" s="46"/>
      <c r="M77" s="46"/>
      <c r="N77" s="46">
        <v>10.38</v>
      </c>
      <c r="O77" s="46">
        <v>10.24</v>
      </c>
      <c r="P77" s="46">
        <v>12.09</v>
      </c>
      <c r="Q77" s="46">
        <v>8.5299999999999994</v>
      </c>
      <c r="R77" s="46">
        <v>10.17</v>
      </c>
    </row>
    <row r="78" spans="1:18" x14ac:dyDescent="0.3">
      <c r="A78">
        <v>4</v>
      </c>
      <c r="B78" t="s">
        <v>275</v>
      </c>
      <c r="I78" s="38">
        <v>8.3546899026140231</v>
      </c>
      <c r="J78" s="38">
        <v>9.1163310961968413</v>
      </c>
      <c r="L78" s="46" t="s">
        <v>14</v>
      </c>
      <c r="M78" s="46"/>
      <c r="N78" s="46"/>
      <c r="O78" s="46"/>
      <c r="P78" s="46"/>
      <c r="Q78" s="46"/>
      <c r="R78" s="46"/>
    </row>
    <row r="79" spans="1:18" x14ac:dyDescent="0.3">
      <c r="A79">
        <v>5</v>
      </c>
      <c r="B79" t="s">
        <v>275</v>
      </c>
      <c r="I79" s="38">
        <v>13.440860215053766</v>
      </c>
      <c r="J79" s="38">
        <v>15.527950310559008</v>
      </c>
      <c r="L79" s="46"/>
      <c r="M79" s="46" t="s">
        <v>73</v>
      </c>
      <c r="N79" s="46" t="s">
        <v>190</v>
      </c>
      <c r="O79" s="46" t="s">
        <v>302</v>
      </c>
      <c r="P79" s="46" t="s">
        <v>303</v>
      </c>
      <c r="Q79" s="46"/>
      <c r="R79" s="46"/>
    </row>
    <row r="80" spans="1:18" x14ac:dyDescent="0.3">
      <c r="A80">
        <v>1</v>
      </c>
      <c r="B80" t="s">
        <v>276</v>
      </c>
      <c r="I80" s="38">
        <v>6.8245778611632186</v>
      </c>
      <c r="J80" s="38">
        <v>7.3244399697961153</v>
      </c>
      <c r="L80" s="46"/>
      <c r="M80" s="46"/>
      <c r="N80" s="46">
        <v>7.12</v>
      </c>
      <c r="O80" s="46">
        <v>8.74</v>
      </c>
      <c r="P80" s="46">
        <v>8.34</v>
      </c>
      <c r="Q80" s="46"/>
      <c r="R80" s="46"/>
    </row>
    <row r="81" spans="1:18" x14ac:dyDescent="0.3">
      <c r="A81">
        <v>2</v>
      </c>
      <c r="B81" t="s">
        <v>276</v>
      </c>
      <c r="I81" s="38">
        <v>7.4166666666666519</v>
      </c>
      <c r="J81" s="38">
        <v>8.0108010801079939</v>
      </c>
      <c r="L81" s="46"/>
      <c r="M81" s="46" t="s">
        <v>14</v>
      </c>
      <c r="N81" s="46"/>
      <c r="O81" s="46"/>
      <c r="P81" s="46"/>
      <c r="Q81" s="46"/>
      <c r="R81" s="46"/>
    </row>
    <row r="82" spans="1:18" x14ac:dyDescent="0.3">
      <c r="A82">
        <v>3</v>
      </c>
      <c r="B82" t="s">
        <v>276</v>
      </c>
      <c r="I82" s="38">
        <v>11.243243243243235</v>
      </c>
      <c r="J82" s="38">
        <v>12.66747868453105</v>
      </c>
      <c r="L82" s="46"/>
      <c r="M82" s="46" t="s">
        <v>73</v>
      </c>
      <c r="N82" s="46" t="s">
        <v>304</v>
      </c>
      <c r="O82" s="46" t="s">
        <v>199</v>
      </c>
      <c r="P82" s="46" t="s">
        <v>305</v>
      </c>
      <c r="Q82" s="46"/>
      <c r="R82" s="46"/>
    </row>
    <row r="83" spans="1:18" x14ac:dyDescent="0.3">
      <c r="A83">
        <v>4</v>
      </c>
      <c r="B83" t="s">
        <v>276</v>
      </c>
      <c r="I83" s="38">
        <v>5.5438730644236394</v>
      </c>
      <c r="J83" s="38">
        <v>5.8692572353774661</v>
      </c>
      <c r="L83" s="46"/>
      <c r="M83" s="46"/>
      <c r="N83" s="46">
        <v>8.32</v>
      </c>
      <c r="O83" s="46">
        <v>8.89</v>
      </c>
      <c r="P83" s="46">
        <v>16.23</v>
      </c>
      <c r="Q83" s="46"/>
      <c r="R83" s="46"/>
    </row>
    <row r="84" spans="1:18" x14ac:dyDescent="0.3">
      <c r="A84">
        <v>5</v>
      </c>
      <c r="B84" t="s">
        <v>276</v>
      </c>
      <c r="I84" s="38">
        <v>8.9428650289815117</v>
      </c>
      <c r="J84" s="38">
        <v>9.8211579266444424</v>
      </c>
      <c r="L84" s="46"/>
      <c r="M84" s="46" t="s">
        <v>14</v>
      </c>
      <c r="N84" s="46"/>
      <c r="O84" s="46"/>
      <c r="P84" s="46"/>
      <c r="Q84" s="46"/>
      <c r="R84" s="46"/>
    </row>
    <row r="85" spans="1:18" x14ac:dyDescent="0.3">
      <c r="A85">
        <v>1</v>
      </c>
      <c r="B85" t="s">
        <v>96</v>
      </c>
      <c r="I85" s="38">
        <v>0.89416355064219044</v>
      </c>
      <c r="J85" s="38">
        <v>0.90223097112862771</v>
      </c>
      <c r="L85" s="46"/>
      <c r="M85" s="46" t="s">
        <v>73</v>
      </c>
      <c r="N85" s="46" t="s">
        <v>306</v>
      </c>
      <c r="O85" s="46" t="s">
        <v>14</v>
      </c>
      <c r="P85" s="46" t="s">
        <v>14</v>
      </c>
      <c r="Q85" s="46"/>
      <c r="R85" s="46"/>
    </row>
    <row r="86" spans="1:18" x14ac:dyDescent="0.3">
      <c r="A86">
        <v>2</v>
      </c>
      <c r="B86" t="s">
        <v>96</v>
      </c>
      <c r="I86" s="38">
        <v>7.886178861788629</v>
      </c>
      <c r="J86" s="38">
        <v>8.5613415710503205</v>
      </c>
      <c r="L86" s="46"/>
      <c r="M86" s="46"/>
      <c r="N86" s="46">
        <v>14.34</v>
      </c>
      <c r="O86" s="46" t="s">
        <v>14</v>
      </c>
      <c r="P86" s="46" t="s">
        <v>14</v>
      </c>
      <c r="Q86" s="46"/>
      <c r="R86" s="46"/>
    </row>
    <row r="87" spans="1:18" x14ac:dyDescent="0.3">
      <c r="A87">
        <v>3</v>
      </c>
      <c r="B87" t="s">
        <v>96</v>
      </c>
      <c r="I87" s="38">
        <v>12.376902417188886</v>
      </c>
      <c r="J87" s="38">
        <v>14.125159642401005</v>
      </c>
      <c r="L87" s="46" t="s">
        <v>14</v>
      </c>
      <c r="M87" s="46"/>
      <c r="N87" s="46"/>
      <c r="O87" s="46"/>
      <c r="P87" s="46"/>
      <c r="Q87" s="46"/>
      <c r="R87" s="46"/>
    </row>
    <row r="88" spans="1:18" x14ac:dyDescent="0.3">
      <c r="A88">
        <v>4</v>
      </c>
      <c r="B88" t="s">
        <v>96</v>
      </c>
      <c r="I88" s="38">
        <v>12.001050420168067</v>
      </c>
      <c r="J88" s="38">
        <v>13.637720083557145</v>
      </c>
      <c r="L88" s="46" t="s">
        <v>14</v>
      </c>
      <c r="M88" s="46"/>
      <c r="N88" s="46"/>
      <c r="O88" s="46"/>
      <c r="P88" s="46"/>
      <c r="Q88" s="46"/>
      <c r="R88" s="46"/>
    </row>
    <row r="89" spans="1:18" x14ac:dyDescent="0.3">
      <c r="A89">
        <v>5</v>
      </c>
      <c r="B89" t="s">
        <v>96</v>
      </c>
      <c r="I89" s="38">
        <v>6.7168418063050321</v>
      </c>
      <c r="J89" s="38">
        <v>7.2004871365504712</v>
      </c>
      <c r="L89" s="46" t="s">
        <v>58</v>
      </c>
      <c r="M89" s="46"/>
      <c r="N89" s="46"/>
      <c r="O89" s="46"/>
      <c r="P89" s="46"/>
      <c r="Q89" s="46"/>
      <c r="R89" s="46"/>
    </row>
    <row r="90" spans="1:18" x14ac:dyDescent="0.3">
      <c r="L90" s="46" t="s">
        <v>14</v>
      </c>
      <c r="M90" s="46"/>
      <c r="N90" s="46"/>
      <c r="O90" s="46"/>
      <c r="P90" s="46"/>
      <c r="Q90" s="46"/>
      <c r="R90" s="46"/>
    </row>
    <row r="91" spans="1:18" x14ac:dyDescent="0.3">
      <c r="A91" s="84" t="s">
        <v>307</v>
      </c>
      <c r="L91" s="46" t="s">
        <v>59</v>
      </c>
      <c r="M91" s="46" t="s">
        <v>278</v>
      </c>
      <c r="N91" s="46" t="s">
        <v>73</v>
      </c>
      <c r="O91" s="46" t="s">
        <v>14</v>
      </c>
      <c r="P91" s="46"/>
      <c r="Q91" s="46"/>
      <c r="R91" s="46"/>
    </row>
    <row r="92" spans="1:18" x14ac:dyDescent="0.3">
      <c r="I92" s="38"/>
      <c r="L92" s="46" t="s">
        <v>60</v>
      </c>
      <c r="M92" s="46">
        <v>7</v>
      </c>
      <c r="N92" s="46">
        <v>5</v>
      </c>
      <c r="O92" s="46" t="s">
        <v>14</v>
      </c>
      <c r="P92" s="46"/>
      <c r="Q92" s="46"/>
      <c r="R92" s="46"/>
    </row>
    <row r="93" spans="1:18" x14ac:dyDescent="0.3">
      <c r="A93">
        <v>1</v>
      </c>
      <c r="B93" t="s">
        <v>277</v>
      </c>
      <c r="I93" s="38">
        <v>6.8036130536130557</v>
      </c>
      <c r="J93" s="38">
        <v>7.3002970142254213</v>
      </c>
      <c r="L93" s="46" t="s">
        <v>17</v>
      </c>
      <c r="M93" s="46">
        <v>24</v>
      </c>
      <c r="N93" s="46">
        <v>24</v>
      </c>
      <c r="O93" s="46" t="s">
        <v>14</v>
      </c>
      <c r="P93" s="46"/>
      <c r="Q93" s="46"/>
      <c r="R93" s="46"/>
    </row>
    <row r="94" spans="1:18" x14ac:dyDescent="0.3">
      <c r="A94">
        <v>2</v>
      </c>
      <c r="B94" t="s">
        <v>277</v>
      </c>
      <c r="I94" s="38">
        <v>8.8896232650363665</v>
      </c>
      <c r="J94" s="38">
        <v>9.7569822270584137</v>
      </c>
      <c r="L94" s="46" t="s">
        <v>62</v>
      </c>
      <c r="M94" s="46">
        <v>4.1950000000000003</v>
      </c>
      <c r="N94" s="85">
        <v>4.9640000000000004</v>
      </c>
      <c r="O94" s="46" t="s">
        <v>14</v>
      </c>
      <c r="P94" s="46"/>
      <c r="Q94" s="46"/>
      <c r="R94" s="46"/>
    </row>
    <row r="95" spans="1:18" x14ac:dyDescent="0.3">
      <c r="A95">
        <v>3</v>
      </c>
      <c r="B95" t="s">
        <v>277</v>
      </c>
      <c r="I95" s="38">
        <v>5.1416579223504746</v>
      </c>
      <c r="J95" s="38">
        <v>5.4203539823008882</v>
      </c>
    </row>
    <row r="96" spans="1:18" x14ac:dyDescent="0.3">
      <c r="A96">
        <v>4</v>
      </c>
      <c r="B96" t="s">
        <v>277</v>
      </c>
      <c r="I96" s="38">
        <v>7.8302081186894785</v>
      </c>
      <c r="J96" s="38">
        <v>8.4954169461211819</v>
      </c>
    </row>
    <row r="97" spans="1:10" x14ac:dyDescent="0.3">
      <c r="A97">
        <v>5</v>
      </c>
      <c r="B97" t="s">
        <v>277</v>
      </c>
      <c r="I97" s="38">
        <v>7.9716563330380756</v>
      </c>
      <c r="J97" s="38">
        <v>8.6621751684311707</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5:B6"/>
  <sheetViews>
    <sheetView workbookViewId="0">
      <selection activeCell="E23" sqref="E23"/>
    </sheetView>
  </sheetViews>
  <sheetFormatPr defaultRowHeight="14.4" x14ac:dyDescent="0.3"/>
  <sheetData>
    <row r="5" spans="2:2" ht="15.6" x14ac:dyDescent="0.3">
      <c r="B5" s="148" t="s">
        <v>454</v>
      </c>
    </row>
    <row r="6" spans="2:2" ht="15.6" x14ac:dyDescent="0.3">
      <c r="B6" s="148" t="s">
        <v>452</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5:B6"/>
  <sheetViews>
    <sheetView workbookViewId="0">
      <selection activeCell="B9" sqref="B9"/>
    </sheetView>
  </sheetViews>
  <sheetFormatPr defaultRowHeight="14.4" x14ac:dyDescent="0.3"/>
  <sheetData>
    <row r="5" spans="2:2" ht="15.6" x14ac:dyDescent="0.3">
      <c r="B5" s="148" t="s">
        <v>453</v>
      </c>
    </row>
    <row r="6" spans="2:2" ht="15.6" x14ac:dyDescent="0.3">
      <c r="B6" s="148" t="s">
        <v>452</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5:B6"/>
  <sheetViews>
    <sheetView workbookViewId="0">
      <selection activeCell="B5" sqref="B5:B6"/>
    </sheetView>
  </sheetViews>
  <sheetFormatPr defaultRowHeight="14.4" x14ac:dyDescent="0.3"/>
  <sheetData>
    <row r="5" spans="2:2" ht="15.6" x14ac:dyDescent="0.3">
      <c r="B5" s="148" t="s">
        <v>453</v>
      </c>
    </row>
    <row r="6" spans="2:2" ht="15.6" x14ac:dyDescent="0.3">
      <c r="B6" s="148" t="s">
        <v>452</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72"/>
  <sheetViews>
    <sheetView workbookViewId="0">
      <selection activeCell="F18" sqref="F18"/>
    </sheetView>
  </sheetViews>
  <sheetFormatPr defaultRowHeight="14.4" x14ac:dyDescent="0.3"/>
  <sheetData>
    <row r="1" spans="1:25" x14ac:dyDescent="0.3">
      <c r="A1" s="6" t="s">
        <v>455</v>
      </c>
    </row>
    <row r="2" spans="1:25" x14ac:dyDescent="0.3">
      <c r="O2" s="21" t="s">
        <v>475</v>
      </c>
      <c r="P2" s="21"/>
      <c r="Q2" s="21"/>
      <c r="R2" s="21"/>
      <c r="S2" s="21"/>
      <c r="T2" s="21"/>
      <c r="U2" s="21"/>
      <c r="V2" s="21"/>
      <c r="W2" s="21"/>
      <c r="X2" s="21"/>
      <c r="Y2" s="21"/>
    </row>
    <row r="3" spans="1:25" x14ac:dyDescent="0.3">
      <c r="A3" t="s">
        <v>456</v>
      </c>
    </row>
    <row r="5" spans="1:25" x14ac:dyDescent="0.3">
      <c r="C5" t="s">
        <v>457</v>
      </c>
      <c r="O5" t="s">
        <v>73</v>
      </c>
      <c r="P5" t="s">
        <v>458</v>
      </c>
      <c r="R5" s="153" t="s">
        <v>13</v>
      </c>
      <c r="S5" s="154"/>
      <c r="T5" s="154"/>
      <c r="U5" s="154"/>
      <c r="V5" s="154"/>
      <c r="W5" s="155"/>
    </row>
    <row r="6" spans="1:25" x14ac:dyDescent="0.3">
      <c r="B6" t="s">
        <v>184</v>
      </c>
      <c r="C6" t="s">
        <v>10</v>
      </c>
      <c r="D6" t="s">
        <v>11</v>
      </c>
      <c r="E6" t="s">
        <v>12</v>
      </c>
      <c r="F6" t="s">
        <v>25</v>
      </c>
      <c r="G6" t="s">
        <v>34</v>
      </c>
      <c r="H6" t="s">
        <v>50</v>
      </c>
      <c r="I6" t="s">
        <v>57</v>
      </c>
      <c r="J6" t="s">
        <v>61</v>
      </c>
      <c r="K6" t="s">
        <v>63</v>
      </c>
      <c r="L6" t="s">
        <v>65</v>
      </c>
      <c r="M6" t="s">
        <v>66</v>
      </c>
      <c r="O6" t="s">
        <v>184</v>
      </c>
      <c r="P6">
        <v>10</v>
      </c>
      <c r="R6" s="156" t="s">
        <v>14</v>
      </c>
      <c r="S6" s="157"/>
      <c r="T6" s="157"/>
      <c r="U6" s="157"/>
      <c r="V6" s="157"/>
      <c r="W6" s="158"/>
    </row>
    <row r="7" spans="1:25" x14ac:dyDescent="0.3">
      <c r="B7">
        <v>10</v>
      </c>
      <c r="C7">
        <v>0</v>
      </c>
      <c r="D7">
        <v>15</v>
      </c>
      <c r="E7">
        <v>15</v>
      </c>
      <c r="F7">
        <v>15</v>
      </c>
      <c r="G7">
        <v>5</v>
      </c>
      <c r="H7">
        <v>0</v>
      </c>
      <c r="I7">
        <v>0</v>
      </c>
      <c r="J7">
        <v>0</v>
      </c>
      <c r="K7">
        <v>10</v>
      </c>
      <c r="L7">
        <v>0</v>
      </c>
      <c r="M7">
        <v>10</v>
      </c>
      <c r="O7" t="s">
        <v>184</v>
      </c>
      <c r="P7">
        <v>50</v>
      </c>
      <c r="R7" s="156" t="s">
        <v>459</v>
      </c>
      <c r="S7" s="157"/>
      <c r="T7" s="157"/>
      <c r="U7" s="157"/>
      <c r="V7" s="157"/>
      <c r="W7" s="158"/>
    </row>
    <row r="8" spans="1:25" x14ac:dyDescent="0.3">
      <c r="B8">
        <v>50</v>
      </c>
      <c r="C8">
        <v>5</v>
      </c>
      <c r="D8">
        <v>5</v>
      </c>
      <c r="E8">
        <v>60</v>
      </c>
      <c r="F8">
        <v>40</v>
      </c>
      <c r="G8">
        <v>0</v>
      </c>
      <c r="H8">
        <v>15</v>
      </c>
      <c r="I8">
        <v>0</v>
      </c>
      <c r="J8">
        <v>0</v>
      </c>
      <c r="K8">
        <v>5</v>
      </c>
      <c r="L8">
        <v>5</v>
      </c>
      <c r="M8">
        <v>20</v>
      </c>
      <c r="O8" t="s">
        <v>184</v>
      </c>
      <c r="P8">
        <v>30</v>
      </c>
      <c r="R8" s="156" t="s">
        <v>14</v>
      </c>
      <c r="S8" s="157"/>
      <c r="T8" s="157"/>
      <c r="U8" s="157"/>
      <c r="V8" s="157"/>
      <c r="W8" s="158"/>
    </row>
    <row r="9" spans="1:25" x14ac:dyDescent="0.3">
      <c r="B9">
        <v>30</v>
      </c>
      <c r="C9">
        <v>0</v>
      </c>
      <c r="D9">
        <v>15</v>
      </c>
      <c r="E9">
        <v>0</v>
      </c>
      <c r="F9">
        <v>5</v>
      </c>
      <c r="G9">
        <v>0</v>
      </c>
      <c r="H9">
        <v>10</v>
      </c>
      <c r="I9">
        <v>5</v>
      </c>
      <c r="J9">
        <v>0</v>
      </c>
      <c r="K9">
        <v>10</v>
      </c>
      <c r="L9">
        <v>0</v>
      </c>
      <c r="M9">
        <v>0</v>
      </c>
      <c r="O9" t="s">
        <v>184</v>
      </c>
      <c r="P9">
        <v>40</v>
      </c>
      <c r="R9" s="156" t="s">
        <v>16</v>
      </c>
      <c r="S9" s="159" t="s">
        <v>17</v>
      </c>
      <c r="T9" s="159" t="s">
        <v>18</v>
      </c>
      <c r="U9" s="159" t="s">
        <v>19</v>
      </c>
      <c r="V9" s="159" t="s">
        <v>20</v>
      </c>
      <c r="W9" s="160" t="s">
        <v>21</v>
      </c>
    </row>
    <row r="10" spans="1:25" x14ac:dyDescent="0.3">
      <c r="B10">
        <v>40</v>
      </c>
      <c r="C10">
        <v>0</v>
      </c>
      <c r="D10">
        <v>0</v>
      </c>
      <c r="E10">
        <v>10</v>
      </c>
      <c r="F10">
        <v>5</v>
      </c>
      <c r="G10">
        <v>0</v>
      </c>
      <c r="H10">
        <v>0</v>
      </c>
      <c r="I10">
        <v>5</v>
      </c>
      <c r="J10">
        <v>5</v>
      </c>
      <c r="K10">
        <v>0</v>
      </c>
      <c r="L10">
        <v>0</v>
      </c>
      <c r="M10">
        <v>5</v>
      </c>
      <c r="O10" t="s">
        <v>184</v>
      </c>
      <c r="P10">
        <v>30</v>
      </c>
      <c r="R10" s="156" t="s">
        <v>73</v>
      </c>
      <c r="S10" s="159">
        <v>11</v>
      </c>
      <c r="T10" s="159">
        <v>4454.6000000000004</v>
      </c>
      <c r="U10" s="159">
        <v>405</v>
      </c>
      <c r="V10" s="159">
        <v>3.67</v>
      </c>
      <c r="W10" s="160" t="s">
        <v>23</v>
      </c>
    </row>
    <row r="11" spans="1:25" x14ac:dyDescent="0.3">
      <c r="B11">
        <v>30</v>
      </c>
      <c r="C11">
        <v>0</v>
      </c>
      <c r="D11">
        <v>5</v>
      </c>
      <c r="E11">
        <v>0</v>
      </c>
      <c r="F11">
        <v>0</v>
      </c>
      <c r="G11">
        <v>5</v>
      </c>
      <c r="H11">
        <v>0</v>
      </c>
      <c r="I11">
        <v>0</v>
      </c>
      <c r="J11">
        <v>10</v>
      </c>
      <c r="K11">
        <v>5</v>
      </c>
      <c r="L11">
        <v>0</v>
      </c>
      <c r="M11">
        <v>0</v>
      </c>
      <c r="O11" t="s">
        <v>10</v>
      </c>
      <c r="P11">
        <v>0</v>
      </c>
      <c r="R11" s="156" t="s">
        <v>26</v>
      </c>
      <c r="S11" s="159">
        <v>48</v>
      </c>
      <c r="T11" s="159">
        <v>5300</v>
      </c>
      <c r="U11" s="159">
        <v>110.4</v>
      </c>
      <c r="V11" s="159" t="s">
        <v>14</v>
      </c>
      <c r="W11" s="160" t="s">
        <v>14</v>
      </c>
    </row>
    <row r="12" spans="1:25" x14ac:dyDescent="0.3">
      <c r="A12" t="s">
        <v>460</v>
      </c>
      <c r="B12">
        <f t="shared" ref="B12:M12" si="0">SUM(B7:B11)</f>
        <v>160</v>
      </c>
      <c r="C12">
        <f t="shared" si="0"/>
        <v>5</v>
      </c>
      <c r="D12">
        <f t="shared" si="0"/>
        <v>40</v>
      </c>
      <c r="E12">
        <f t="shared" si="0"/>
        <v>85</v>
      </c>
      <c r="F12">
        <f t="shared" si="0"/>
        <v>65</v>
      </c>
      <c r="G12">
        <f t="shared" si="0"/>
        <v>10</v>
      </c>
      <c r="H12">
        <f t="shared" si="0"/>
        <v>25</v>
      </c>
      <c r="I12">
        <f t="shared" si="0"/>
        <v>10</v>
      </c>
      <c r="J12">
        <f t="shared" si="0"/>
        <v>15</v>
      </c>
      <c r="K12">
        <f t="shared" si="0"/>
        <v>30</v>
      </c>
      <c r="L12">
        <f t="shared" si="0"/>
        <v>5</v>
      </c>
      <c r="M12">
        <f t="shared" si="0"/>
        <v>35</v>
      </c>
      <c r="O12" t="s">
        <v>10</v>
      </c>
      <c r="P12">
        <v>5</v>
      </c>
      <c r="R12" s="156" t="s">
        <v>27</v>
      </c>
      <c r="S12" s="159">
        <v>59</v>
      </c>
      <c r="T12" s="159">
        <v>9754.6</v>
      </c>
      <c r="U12" s="159" t="s">
        <v>14</v>
      </c>
      <c r="V12" s="159" t="s">
        <v>14</v>
      </c>
      <c r="W12" s="160" t="s">
        <v>14</v>
      </c>
    </row>
    <row r="13" spans="1:25" x14ac:dyDescent="0.3">
      <c r="A13" t="s">
        <v>461</v>
      </c>
      <c r="B13" s="150">
        <f t="shared" ref="B13:M13" si="1">AVERAGE(B7:B11)</f>
        <v>32</v>
      </c>
      <c r="C13" s="150">
        <f t="shared" si="1"/>
        <v>1</v>
      </c>
      <c r="D13" s="150">
        <f t="shared" si="1"/>
        <v>8</v>
      </c>
      <c r="E13" s="150">
        <f t="shared" si="1"/>
        <v>17</v>
      </c>
      <c r="F13" s="150">
        <f t="shared" si="1"/>
        <v>13</v>
      </c>
      <c r="G13" s="150">
        <f t="shared" si="1"/>
        <v>2</v>
      </c>
      <c r="H13" s="150">
        <f t="shared" si="1"/>
        <v>5</v>
      </c>
      <c r="I13" s="150">
        <f t="shared" si="1"/>
        <v>2</v>
      </c>
      <c r="J13" s="150">
        <f t="shared" si="1"/>
        <v>3</v>
      </c>
      <c r="K13" s="150">
        <f t="shared" si="1"/>
        <v>6</v>
      </c>
      <c r="L13" s="150">
        <f t="shared" si="1"/>
        <v>1</v>
      </c>
      <c r="M13" s="150">
        <f t="shared" si="1"/>
        <v>7</v>
      </c>
      <c r="O13" t="s">
        <v>10</v>
      </c>
      <c r="P13">
        <v>0</v>
      </c>
      <c r="R13" s="156" t="s">
        <v>14</v>
      </c>
      <c r="S13" s="157"/>
      <c r="T13" s="157"/>
      <c r="U13" s="157"/>
      <c r="V13" s="157"/>
      <c r="W13" s="158"/>
    </row>
    <row r="14" spans="1:25" x14ac:dyDescent="0.3">
      <c r="A14" t="s">
        <v>286</v>
      </c>
      <c r="B14">
        <f t="shared" ref="B14:M14" si="2">COUNT(B7:B11)</f>
        <v>5</v>
      </c>
      <c r="C14">
        <f t="shared" si="2"/>
        <v>5</v>
      </c>
      <c r="D14">
        <f t="shared" si="2"/>
        <v>5</v>
      </c>
      <c r="E14">
        <f t="shared" si="2"/>
        <v>5</v>
      </c>
      <c r="F14">
        <f t="shared" si="2"/>
        <v>5</v>
      </c>
      <c r="G14">
        <f t="shared" si="2"/>
        <v>5</v>
      </c>
      <c r="H14">
        <f t="shared" si="2"/>
        <v>5</v>
      </c>
      <c r="I14">
        <f t="shared" si="2"/>
        <v>5</v>
      </c>
      <c r="J14">
        <f t="shared" si="2"/>
        <v>5</v>
      </c>
      <c r="K14">
        <f t="shared" si="2"/>
        <v>5</v>
      </c>
      <c r="L14">
        <f t="shared" si="2"/>
        <v>5</v>
      </c>
      <c r="M14">
        <f t="shared" si="2"/>
        <v>5</v>
      </c>
      <c r="O14" t="s">
        <v>10</v>
      </c>
      <c r="P14">
        <v>0</v>
      </c>
      <c r="R14" s="156" t="s">
        <v>14</v>
      </c>
      <c r="S14" s="157"/>
      <c r="T14" s="157"/>
      <c r="U14" s="157"/>
      <c r="V14" s="157"/>
      <c r="W14" s="158"/>
    </row>
    <row r="15" spans="1:25" x14ac:dyDescent="0.3">
      <c r="A15" t="s">
        <v>287</v>
      </c>
      <c r="B15">
        <f t="shared" ref="B15:M15" si="3">STDEV(B7:B12)</f>
        <v>53.913510984415275</v>
      </c>
      <c r="C15">
        <f t="shared" si="3"/>
        <v>2.5819888974716112</v>
      </c>
      <c r="D15">
        <f t="shared" si="3"/>
        <v>14.375905768565216</v>
      </c>
      <c r="E15">
        <f t="shared" si="3"/>
        <v>35.590260840104371</v>
      </c>
      <c r="F15">
        <f t="shared" si="3"/>
        <v>25.625508125043428</v>
      </c>
      <c r="G15">
        <f t="shared" si="3"/>
        <v>4.0824829046386295</v>
      </c>
      <c r="H15">
        <f t="shared" si="3"/>
        <v>10.327955589886445</v>
      </c>
      <c r="I15">
        <f t="shared" si="3"/>
        <v>4.0824829046386295</v>
      </c>
      <c r="J15">
        <f t="shared" si="3"/>
        <v>6.324555320336759</v>
      </c>
      <c r="K15">
        <f t="shared" si="3"/>
        <v>10.488088481701515</v>
      </c>
      <c r="L15">
        <f t="shared" si="3"/>
        <v>2.5819888974716112</v>
      </c>
      <c r="M15">
        <f t="shared" si="3"/>
        <v>13.662601021279466</v>
      </c>
      <c r="O15" t="s">
        <v>10</v>
      </c>
      <c r="P15">
        <v>0</v>
      </c>
      <c r="R15" s="156" t="s">
        <v>462</v>
      </c>
      <c r="S15" s="157"/>
      <c r="T15" s="157"/>
      <c r="U15" s="157"/>
      <c r="V15" s="157"/>
      <c r="W15" s="158"/>
    </row>
    <row r="16" spans="1:25" x14ac:dyDescent="0.3">
      <c r="A16" t="s">
        <v>288</v>
      </c>
      <c r="B16">
        <f t="shared" ref="B16:M16" si="4">B15/(SQRT(B14))</f>
        <v>24.11085509336683</v>
      </c>
      <c r="C16">
        <f t="shared" si="4"/>
        <v>1.1547005383792515</v>
      </c>
      <c r="D16">
        <f t="shared" si="4"/>
        <v>6.429100507328636</v>
      </c>
      <c r="E16">
        <f t="shared" si="4"/>
        <v>15.916448515084429</v>
      </c>
      <c r="F16">
        <f t="shared" si="4"/>
        <v>11.460075625114056</v>
      </c>
      <c r="G16">
        <f t="shared" si="4"/>
        <v>1.8257418583505534</v>
      </c>
      <c r="H16">
        <f t="shared" si="4"/>
        <v>4.6188021535170058</v>
      </c>
      <c r="I16">
        <f t="shared" si="4"/>
        <v>1.8257418583505534</v>
      </c>
      <c r="J16">
        <f t="shared" si="4"/>
        <v>2.8284271247461903</v>
      </c>
      <c r="K16">
        <f t="shared" si="4"/>
        <v>4.6904157598234297</v>
      </c>
      <c r="L16">
        <f t="shared" si="4"/>
        <v>1.1547005383792515</v>
      </c>
      <c r="M16">
        <f t="shared" si="4"/>
        <v>6.110100926607787</v>
      </c>
      <c r="O16" t="s">
        <v>11</v>
      </c>
      <c r="P16">
        <v>15</v>
      </c>
      <c r="R16" s="156" t="s">
        <v>14</v>
      </c>
      <c r="S16" s="157"/>
      <c r="T16" s="157"/>
      <c r="U16" s="157"/>
      <c r="V16" s="157"/>
      <c r="W16" s="158"/>
    </row>
    <row r="17" spans="1:23" x14ac:dyDescent="0.3">
      <c r="A17" t="s">
        <v>463</v>
      </c>
      <c r="B17">
        <f t="shared" ref="B17:M17" si="5">VAR(B7:B11)</f>
        <v>220</v>
      </c>
      <c r="C17">
        <f t="shared" si="5"/>
        <v>5</v>
      </c>
      <c r="D17">
        <f t="shared" si="5"/>
        <v>45</v>
      </c>
      <c r="E17">
        <f t="shared" si="5"/>
        <v>620</v>
      </c>
      <c r="F17">
        <f t="shared" si="5"/>
        <v>257.5</v>
      </c>
      <c r="G17">
        <f t="shared" si="5"/>
        <v>7.5</v>
      </c>
      <c r="H17">
        <f t="shared" si="5"/>
        <v>50</v>
      </c>
      <c r="I17">
        <f t="shared" si="5"/>
        <v>7.5</v>
      </c>
      <c r="J17">
        <f t="shared" si="5"/>
        <v>20</v>
      </c>
      <c r="K17">
        <f t="shared" si="5"/>
        <v>17.5</v>
      </c>
      <c r="L17">
        <f t="shared" si="5"/>
        <v>5</v>
      </c>
      <c r="M17">
        <f t="shared" si="5"/>
        <v>70</v>
      </c>
      <c r="O17" t="s">
        <v>11</v>
      </c>
      <c r="P17">
        <v>5</v>
      </c>
      <c r="R17" s="156" t="s">
        <v>464</v>
      </c>
      <c r="S17" s="157"/>
      <c r="T17" s="157"/>
      <c r="U17" s="157"/>
      <c r="V17" s="157"/>
      <c r="W17" s="158"/>
    </row>
    <row r="18" spans="1:23" x14ac:dyDescent="0.3">
      <c r="O18" t="s">
        <v>11</v>
      </c>
      <c r="P18">
        <v>15</v>
      </c>
      <c r="R18" s="156" t="s">
        <v>14</v>
      </c>
      <c r="S18" s="157"/>
      <c r="T18" s="157"/>
      <c r="U18" s="157"/>
      <c r="V18" s="157"/>
      <c r="W18" s="158"/>
    </row>
    <row r="19" spans="1:23" x14ac:dyDescent="0.3">
      <c r="O19" t="s">
        <v>11</v>
      </c>
      <c r="P19">
        <v>0</v>
      </c>
      <c r="R19" s="156" t="s">
        <v>14</v>
      </c>
      <c r="S19" s="157"/>
      <c r="T19" s="157"/>
      <c r="U19" s="157"/>
      <c r="V19" s="157"/>
      <c r="W19" s="158"/>
    </row>
    <row r="20" spans="1:23" x14ac:dyDescent="0.3">
      <c r="B20" s="151" t="s">
        <v>465</v>
      </c>
      <c r="C20" s="152" t="s">
        <v>115</v>
      </c>
      <c r="D20" s="152" t="s">
        <v>119</v>
      </c>
      <c r="E20" s="152" t="s">
        <v>100</v>
      </c>
      <c r="F20" s="152" t="s">
        <v>96</v>
      </c>
      <c r="G20" s="152" t="s">
        <v>113</v>
      </c>
      <c r="H20" s="152" t="s">
        <v>289</v>
      </c>
      <c r="I20" s="152" t="s">
        <v>98</v>
      </c>
      <c r="J20" s="152" t="s">
        <v>107</v>
      </c>
      <c r="K20" s="152" t="s">
        <v>110</v>
      </c>
      <c r="L20" s="152" t="s">
        <v>104</v>
      </c>
      <c r="M20" s="152" t="s">
        <v>209</v>
      </c>
      <c r="O20" t="s">
        <v>11</v>
      </c>
      <c r="P20">
        <v>5</v>
      </c>
      <c r="R20" s="156" t="s">
        <v>28</v>
      </c>
      <c r="S20" s="157"/>
      <c r="T20" s="157"/>
      <c r="U20" s="157"/>
      <c r="V20" s="157"/>
      <c r="W20" s="158"/>
    </row>
    <row r="21" spans="1:23" x14ac:dyDescent="0.3">
      <c r="A21" t="s">
        <v>461</v>
      </c>
      <c r="B21" s="150">
        <v>32</v>
      </c>
      <c r="C21" s="150">
        <v>17</v>
      </c>
      <c r="D21" s="150">
        <v>13</v>
      </c>
      <c r="E21" s="150">
        <v>8</v>
      </c>
      <c r="F21" s="150">
        <v>7</v>
      </c>
      <c r="G21" s="150">
        <v>6</v>
      </c>
      <c r="H21" s="150">
        <v>5</v>
      </c>
      <c r="I21" s="150">
        <v>3</v>
      </c>
      <c r="J21" s="150">
        <v>2</v>
      </c>
      <c r="K21" s="150">
        <v>2</v>
      </c>
      <c r="L21" s="150">
        <v>1</v>
      </c>
      <c r="M21" s="150">
        <v>1</v>
      </c>
      <c r="O21" t="s">
        <v>12</v>
      </c>
      <c r="P21">
        <v>15</v>
      </c>
      <c r="R21" s="156" t="s">
        <v>14</v>
      </c>
      <c r="S21" s="157"/>
      <c r="T21" s="157"/>
      <c r="U21" s="157"/>
      <c r="V21" s="157"/>
      <c r="W21" s="158"/>
    </row>
    <row r="22" spans="1:23" x14ac:dyDescent="0.3">
      <c r="A22" t="s">
        <v>288</v>
      </c>
      <c r="B22">
        <v>24.11085509336683</v>
      </c>
      <c r="C22">
        <v>15.916448515084429</v>
      </c>
      <c r="D22">
        <v>11.460075625114056</v>
      </c>
      <c r="E22">
        <v>6.429100507328636</v>
      </c>
      <c r="F22">
        <v>6.110100926607787</v>
      </c>
      <c r="G22">
        <v>4.6904157598234297</v>
      </c>
      <c r="H22">
        <v>4.6188021535170058</v>
      </c>
      <c r="I22">
        <v>2.8284271247461903</v>
      </c>
      <c r="J22">
        <v>1.8257418583505534</v>
      </c>
      <c r="K22">
        <v>1.8257418583505534</v>
      </c>
      <c r="L22">
        <v>1.1547005383792515</v>
      </c>
      <c r="M22">
        <v>1.1547005383792515</v>
      </c>
      <c r="O22" t="s">
        <v>12</v>
      </c>
      <c r="P22">
        <v>60</v>
      </c>
      <c r="R22" s="156" t="s">
        <v>377</v>
      </c>
      <c r="S22" s="157">
        <v>-22</v>
      </c>
      <c r="T22" s="157" t="s">
        <v>466</v>
      </c>
      <c r="U22" s="157"/>
      <c r="V22" s="157"/>
      <c r="W22" s="158"/>
    </row>
    <row r="23" spans="1:23" x14ac:dyDescent="0.3">
      <c r="O23" t="s">
        <v>12</v>
      </c>
      <c r="P23">
        <v>0</v>
      </c>
      <c r="R23" s="156" t="s">
        <v>467</v>
      </c>
      <c r="S23" s="157">
        <v>43</v>
      </c>
      <c r="T23" s="157" t="s">
        <v>466</v>
      </c>
      <c r="U23" s="157"/>
      <c r="V23" s="157"/>
      <c r="W23" s="158"/>
    </row>
    <row r="24" spans="1:23" x14ac:dyDescent="0.3">
      <c r="O24" t="s">
        <v>12</v>
      </c>
      <c r="P24">
        <v>10</v>
      </c>
      <c r="R24" s="156" t="s">
        <v>468</v>
      </c>
      <c r="S24" s="157">
        <v>27</v>
      </c>
      <c r="T24" s="157" t="s">
        <v>466</v>
      </c>
      <c r="U24" s="157"/>
      <c r="V24" s="157"/>
      <c r="W24" s="158"/>
    </row>
    <row r="25" spans="1:23" x14ac:dyDescent="0.3">
      <c r="O25" t="s">
        <v>12</v>
      </c>
      <c r="P25">
        <v>0</v>
      </c>
      <c r="R25" s="156" t="s">
        <v>14</v>
      </c>
      <c r="S25" s="157"/>
      <c r="T25" s="157"/>
      <c r="U25" s="157"/>
      <c r="V25" s="157"/>
      <c r="W25" s="158"/>
    </row>
    <row r="26" spans="1:23" x14ac:dyDescent="0.3">
      <c r="L26" t="s">
        <v>65</v>
      </c>
      <c r="M26">
        <v>1</v>
      </c>
      <c r="N26" t="s">
        <v>205</v>
      </c>
      <c r="O26" t="s">
        <v>25</v>
      </c>
      <c r="P26">
        <v>15</v>
      </c>
      <c r="R26" s="156" t="s">
        <v>14</v>
      </c>
      <c r="S26" s="157"/>
      <c r="T26" s="157"/>
      <c r="U26" s="157"/>
      <c r="V26" s="157"/>
      <c r="W26" s="158"/>
    </row>
    <row r="27" spans="1:23" x14ac:dyDescent="0.3">
      <c r="L27" t="s">
        <v>10</v>
      </c>
      <c r="M27">
        <v>1</v>
      </c>
      <c r="N27" t="s">
        <v>205</v>
      </c>
      <c r="O27" t="s">
        <v>25</v>
      </c>
      <c r="P27">
        <v>40</v>
      </c>
      <c r="R27" s="156" t="s">
        <v>35</v>
      </c>
      <c r="S27" s="157"/>
      <c r="T27" s="157"/>
      <c r="U27" s="157"/>
      <c r="V27" s="157"/>
      <c r="W27" s="158"/>
    </row>
    <row r="28" spans="1:23" x14ac:dyDescent="0.3">
      <c r="L28" t="s">
        <v>34</v>
      </c>
      <c r="M28">
        <v>2</v>
      </c>
      <c r="N28" t="s">
        <v>205</v>
      </c>
      <c r="O28" t="s">
        <v>25</v>
      </c>
      <c r="P28">
        <v>5</v>
      </c>
      <c r="R28" s="156" t="s">
        <v>14</v>
      </c>
      <c r="S28" s="157"/>
      <c r="T28" s="157"/>
      <c r="U28" s="157"/>
      <c r="V28" s="157"/>
      <c r="W28" s="158"/>
    </row>
    <row r="29" spans="1:23" x14ac:dyDescent="0.3">
      <c r="L29" t="s">
        <v>57</v>
      </c>
      <c r="M29">
        <v>2</v>
      </c>
      <c r="N29" t="s">
        <v>205</v>
      </c>
      <c r="O29" t="s">
        <v>25</v>
      </c>
      <c r="P29">
        <v>5</v>
      </c>
      <c r="R29" s="156" t="s">
        <v>459</v>
      </c>
      <c r="S29" s="157"/>
      <c r="T29" s="157"/>
      <c r="U29" s="157"/>
      <c r="V29" s="157"/>
      <c r="W29" s="158"/>
    </row>
    <row r="30" spans="1:23" x14ac:dyDescent="0.3">
      <c r="L30" t="s">
        <v>61</v>
      </c>
      <c r="M30">
        <v>3</v>
      </c>
      <c r="N30" t="s">
        <v>205</v>
      </c>
      <c r="O30" t="s">
        <v>25</v>
      </c>
      <c r="P30">
        <v>0</v>
      </c>
      <c r="R30" s="156" t="s">
        <v>14</v>
      </c>
      <c r="S30" s="157"/>
      <c r="T30" s="157"/>
      <c r="U30" s="157"/>
      <c r="V30" s="157"/>
      <c r="W30" s="158"/>
    </row>
    <row r="31" spans="1:23" x14ac:dyDescent="0.3">
      <c r="L31" t="s">
        <v>50</v>
      </c>
      <c r="M31">
        <v>5</v>
      </c>
      <c r="N31" t="s">
        <v>207</v>
      </c>
      <c r="O31" t="s">
        <v>34</v>
      </c>
      <c r="P31">
        <v>5</v>
      </c>
      <c r="R31" s="156" t="s">
        <v>469</v>
      </c>
      <c r="S31" s="157"/>
      <c r="T31" s="157"/>
      <c r="U31" s="157"/>
      <c r="V31" s="157"/>
      <c r="W31" s="158"/>
    </row>
    <row r="32" spans="1:23" x14ac:dyDescent="0.3">
      <c r="L32" t="s">
        <v>63</v>
      </c>
      <c r="M32">
        <v>6</v>
      </c>
      <c r="N32" t="s">
        <v>207</v>
      </c>
      <c r="O32" t="s">
        <v>34</v>
      </c>
      <c r="P32">
        <v>0</v>
      </c>
      <c r="R32" s="156" t="s">
        <v>14</v>
      </c>
      <c r="S32" s="157"/>
      <c r="T32" s="157"/>
      <c r="U32" s="157"/>
      <c r="V32" s="157"/>
      <c r="W32" s="158"/>
    </row>
    <row r="33" spans="12:23" x14ac:dyDescent="0.3">
      <c r="L33" t="s">
        <v>66</v>
      </c>
      <c r="M33">
        <v>7</v>
      </c>
      <c r="N33" t="s">
        <v>207</v>
      </c>
      <c r="O33" t="s">
        <v>34</v>
      </c>
      <c r="P33">
        <v>0</v>
      </c>
      <c r="R33" s="156"/>
      <c r="S33" s="157" t="s">
        <v>73</v>
      </c>
      <c r="T33" s="157" t="s">
        <v>51</v>
      </c>
      <c r="U33" s="157" t="s">
        <v>44</v>
      </c>
      <c r="V33" s="157"/>
      <c r="W33" s="158"/>
    </row>
    <row r="34" spans="12:23" x14ac:dyDescent="0.3">
      <c r="L34" t="s">
        <v>470</v>
      </c>
      <c r="M34">
        <v>8</v>
      </c>
      <c r="N34" t="s">
        <v>207</v>
      </c>
      <c r="O34" t="s">
        <v>34</v>
      </c>
      <c r="P34">
        <v>0</v>
      </c>
      <c r="R34" s="156"/>
      <c r="S34" s="157"/>
      <c r="T34" s="157">
        <v>13</v>
      </c>
      <c r="U34" s="157">
        <v>5</v>
      </c>
      <c r="V34" s="157"/>
      <c r="W34" s="158"/>
    </row>
    <row r="35" spans="12:23" x14ac:dyDescent="0.3">
      <c r="L35" t="s">
        <v>471</v>
      </c>
      <c r="M35">
        <v>13</v>
      </c>
      <c r="N35" t="s">
        <v>207</v>
      </c>
      <c r="O35" t="s">
        <v>34</v>
      </c>
      <c r="P35">
        <v>5</v>
      </c>
      <c r="R35" s="156"/>
      <c r="S35" s="157" t="s">
        <v>14</v>
      </c>
      <c r="T35" s="157"/>
      <c r="U35" s="157"/>
      <c r="V35" s="157"/>
      <c r="W35" s="158"/>
    </row>
    <row r="36" spans="12:23" x14ac:dyDescent="0.3">
      <c r="L36" t="s">
        <v>12</v>
      </c>
      <c r="M36">
        <v>17</v>
      </c>
      <c r="N36" t="s">
        <v>472</v>
      </c>
      <c r="O36" t="s">
        <v>50</v>
      </c>
      <c r="P36">
        <v>0</v>
      </c>
      <c r="R36" s="156"/>
      <c r="S36" s="157" t="s">
        <v>73</v>
      </c>
      <c r="T36" s="157" t="s">
        <v>47</v>
      </c>
      <c r="U36" s="157" t="s">
        <v>190</v>
      </c>
      <c r="V36" s="157"/>
      <c r="W36" s="158"/>
    </row>
    <row r="37" spans="12:23" x14ac:dyDescent="0.3">
      <c r="L37" t="s">
        <v>184</v>
      </c>
      <c r="M37">
        <v>32</v>
      </c>
      <c r="N37" t="s">
        <v>473</v>
      </c>
      <c r="O37" t="s">
        <v>50</v>
      </c>
      <c r="P37">
        <v>15</v>
      </c>
      <c r="R37" s="156"/>
      <c r="S37" s="157"/>
      <c r="T37" s="157">
        <v>17</v>
      </c>
      <c r="U37" s="157">
        <v>32</v>
      </c>
      <c r="V37" s="157"/>
      <c r="W37" s="158"/>
    </row>
    <row r="38" spans="12:23" x14ac:dyDescent="0.3">
      <c r="O38" t="s">
        <v>50</v>
      </c>
      <c r="P38">
        <v>10</v>
      </c>
      <c r="R38" s="156"/>
      <c r="S38" s="157" t="s">
        <v>14</v>
      </c>
      <c r="T38" s="157"/>
      <c r="U38" s="157"/>
      <c r="V38" s="157"/>
      <c r="W38" s="158"/>
    </row>
    <row r="39" spans="12:23" x14ac:dyDescent="0.3">
      <c r="O39" t="s">
        <v>50</v>
      </c>
      <c r="P39">
        <v>0</v>
      </c>
      <c r="R39" s="156"/>
      <c r="S39" s="157" t="s">
        <v>73</v>
      </c>
      <c r="T39" s="157" t="s">
        <v>48</v>
      </c>
      <c r="U39" s="157" t="s">
        <v>52</v>
      </c>
      <c r="V39" s="157"/>
      <c r="W39" s="158"/>
    </row>
    <row r="40" spans="12:23" x14ac:dyDescent="0.3">
      <c r="O40" t="s">
        <v>50</v>
      </c>
      <c r="P40">
        <v>0</v>
      </c>
      <c r="R40" s="156"/>
      <c r="S40" s="157"/>
      <c r="T40" s="157">
        <v>1</v>
      </c>
      <c r="U40" s="157">
        <v>2</v>
      </c>
      <c r="V40" s="157"/>
      <c r="W40" s="158"/>
    </row>
    <row r="41" spans="12:23" x14ac:dyDescent="0.3">
      <c r="O41" t="s">
        <v>57</v>
      </c>
      <c r="P41">
        <v>0</v>
      </c>
      <c r="R41" s="156"/>
      <c r="S41" s="157" t="s">
        <v>14</v>
      </c>
      <c r="T41" s="157"/>
      <c r="U41" s="157"/>
      <c r="V41" s="157"/>
      <c r="W41" s="158"/>
    </row>
    <row r="42" spans="12:23" x14ac:dyDescent="0.3">
      <c r="O42" t="s">
        <v>57</v>
      </c>
      <c r="P42">
        <v>0</v>
      </c>
      <c r="R42" s="156"/>
      <c r="S42" s="157" t="s">
        <v>73</v>
      </c>
      <c r="T42" s="157" t="s">
        <v>43</v>
      </c>
      <c r="U42" s="157" t="s">
        <v>42</v>
      </c>
      <c r="V42" s="157"/>
      <c r="W42" s="158"/>
    </row>
    <row r="43" spans="12:23" x14ac:dyDescent="0.3">
      <c r="O43" t="s">
        <v>57</v>
      </c>
      <c r="P43">
        <v>5</v>
      </c>
      <c r="R43" s="156"/>
      <c r="S43" s="157"/>
      <c r="T43" s="157">
        <v>3</v>
      </c>
      <c r="U43" s="157">
        <v>1</v>
      </c>
      <c r="V43" s="157"/>
      <c r="W43" s="158"/>
    </row>
    <row r="44" spans="12:23" x14ac:dyDescent="0.3">
      <c r="O44" t="s">
        <v>57</v>
      </c>
      <c r="P44">
        <v>5</v>
      </c>
      <c r="R44" s="156"/>
      <c r="S44" s="157" t="s">
        <v>14</v>
      </c>
      <c r="T44" s="157"/>
      <c r="U44" s="157"/>
      <c r="V44" s="157"/>
      <c r="W44" s="158"/>
    </row>
    <row r="45" spans="12:23" x14ac:dyDescent="0.3">
      <c r="O45" t="s">
        <v>57</v>
      </c>
      <c r="P45">
        <v>0</v>
      </c>
      <c r="R45" s="156"/>
      <c r="S45" s="157" t="s">
        <v>73</v>
      </c>
      <c r="T45" s="157" t="s">
        <v>49</v>
      </c>
      <c r="U45" s="157" t="s">
        <v>45</v>
      </c>
      <c r="V45" s="157"/>
      <c r="W45" s="158"/>
    </row>
    <row r="46" spans="12:23" x14ac:dyDescent="0.3">
      <c r="O46" t="s">
        <v>61</v>
      </c>
      <c r="P46">
        <v>0</v>
      </c>
      <c r="R46" s="156"/>
      <c r="S46" s="157"/>
      <c r="T46" s="157">
        <v>7</v>
      </c>
      <c r="U46" s="157">
        <v>6</v>
      </c>
      <c r="V46" s="157"/>
      <c r="W46" s="158"/>
    </row>
    <row r="47" spans="12:23" x14ac:dyDescent="0.3">
      <c r="O47" t="s">
        <v>61</v>
      </c>
      <c r="P47">
        <v>0</v>
      </c>
      <c r="R47" s="156"/>
      <c r="S47" s="157" t="s">
        <v>14</v>
      </c>
      <c r="T47" s="157"/>
      <c r="U47" s="157"/>
      <c r="V47" s="157"/>
      <c r="W47" s="158"/>
    </row>
    <row r="48" spans="12:23" x14ac:dyDescent="0.3">
      <c r="O48" t="s">
        <v>61</v>
      </c>
      <c r="P48">
        <v>0</v>
      </c>
      <c r="R48" s="156"/>
      <c r="S48" s="157" t="s">
        <v>73</v>
      </c>
      <c r="T48" s="157" t="s">
        <v>46</v>
      </c>
      <c r="U48" s="157" t="s">
        <v>53</v>
      </c>
      <c r="V48" s="157"/>
      <c r="W48" s="158"/>
    </row>
    <row r="49" spans="6:23" x14ac:dyDescent="0.3">
      <c r="O49" t="s">
        <v>61</v>
      </c>
      <c r="P49">
        <v>5</v>
      </c>
      <c r="R49" s="156"/>
      <c r="S49" s="157"/>
      <c r="T49" s="157">
        <v>8</v>
      </c>
      <c r="U49" s="157">
        <v>2</v>
      </c>
      <c r="V49" s="157"/>
      <c r="W49" s="158"/>
    </row>
    <row r="50" spans="6:23" x14ac:dyDescent="0.3">
      <c r="O50" t="s">
        <v>61</v>
      </c>
      <c r="P50">
        <v>10</v>
      </c>
      <c r="R50" s="156" t="s">
        <v>14</v>
      </c>
      <c r="S50" s="157"/>
      <c r="T50" s="157"/>
      <c r="U50" s="157"/>
      <c r="V50" s="157"/>
      <c r="W50" s="158"/>
    </row>
    <row r="51" spans="6:23" x14ac:dyDescent="0.3">
      <c r="F51" t="s">
        <v>474</v>
      </c>
      <c r="O51" t="s">
        <v>63</v>
      </c>
      <c r="P51">
        <v>10</v>
      </c>
      <c r="R51" s="156" t="s">
        <v>58</v>
      </c>
      <c r="S51" s="157"/>
      <c r="T51" s="157"/>
      <c r="U51" s="157"/>
      <c r="V51" s="157"/>
      <c r="W51" s="158"/>
    </row>
    <row r="52" spans="6:23" x14ac:dyDescent="0.3">
      <c r="O52" t="s">
        <v>63</v>
      </c>
      <c r="P52">
        <v>5</v>
      </c>
      <c r="R52" s="156" t="s">
        <v>14</v>
      </c>
      <c r="S52" s="157"/>
      <c r="T52" s="157"/>
      <c r="U52" s="157"/>
      <c r="V52" s="157"/>
      <c r="W52" s="158"/>
    </row>
    <row r="53" spans="6:23" x14ac:dyDescent="0.3">
      <c r="O53" t="s">
        <v>63</v>
      </c>
      <c r="P53">
        <v>10</v>
      </c>
      <c r="R53" s="156" t="s">
        <v>59</v>
      </c>
      <c r="S53" s="157" t="s">
        <v>73</v>
      </c>
      <c r="T53" s="157" t="s">
        <v>14</v>
      </c>
      <c r="U53" s="157"/>
      <c r="V53" s="157"/>
      <c r="W53" s="158"/>
    </row>
    <row r="54" spans="6:23" x14ac:dyDescent="0.3">
      <c r="O54" t="s">
        <v>63</v>
      </c>
      <c r="P54">
        <v>0</v>
      </c>
      <c r="R54" s="156" t="s">
        <v>60</v>
      </c>
      <c r="S54" s="157">
        <v>5</v>
      </c>
      <c r="T54" s="157" t="s">
        <v>14</v>
      </c>
      <c r="U54" s="157"/>
      <c r="V54" s="157"/>
      <c r="W54" s="158"/>
    </row>
    <row r="55" spans="6:23" x14ac:dyDescent="0.3">
      <c r="O55" t="s">
        <v>63</v>
      </c>
      <c r="P55">
        <v>5</v>
      </c>
      <c r="R55" s="156" t="s">
        <v>17</v>
      </c>
      <c r="S55" s="157">
        <v>48</v>
      </c>
      <c r="T55" s="157" t="s">
        <v>14</v>
      </c>
      <c r="U55" s="157"/>
      <c r="V55" s="157"/>
      <c r="W55" s="158"/>
    </row>
    <row r="56" spans="6:23" x14ac:dyDescent="0.3">
      <c r="O56" t="s">
        <v>65</v>
      </c>
      <c r="P56">
        <v>0</v>
      </c>
      <c r="R56" s="156" t="s">
        <v>62</v>
      </c>
      <c r="S56" s="157">
        <v>13.36</v>
      </c>
      <c r="T56" s="157" t="s">
        <v>14</v>
      </c>
      <c r="U56" s="157"/>
      <c r="V56" s="157"/>
      <c r="W56" s="158"/>
    </row>
    <row r="57" spans="6:23" x14ac:dyDescent="0.3">
      <c r="O57" t="s">
        <v>65</v>
      </c>
      <c r="P57">
        <v>5</v>
      </c>
      <c r="R57" s="156" t="s">
        <v>14</v>
      </c>
      <c r="S57" s="157"/>
      <c r="T57" s="157"/>
      <c r="U57" s="157"/>
      <c r="V57" s="157"/>
      <c r="W57" s="158"/>
    </row>
    <row r="58" spans="6:23" x14ac:dyDescent="0.3">
      <c r="O58" t="s">
        <v>65</v>
      </c>
      <c r="P58">
        <v>0</v>
      </c>
      <c r="R58" s="161" t="s">
        <v>203</v>
      </c>
      <c r="S58" s="157"/>
      <c r="T58" s="157"/>
      <c r="U58" s="157"/>
      <c r="V58" s="157"/>
      <c r="W58" s="158"/>
    </row>
    <row r="59" spans="6:23" x14ac:dyDescent="0.3">
      <c r="O59" t="s">
        <v>65</v>
      </c>
      <c r="P59">
        <v>0</v>
      </c>
      <c r="R59" s="156"/>
      <c r="S59" s="157"/>
      <c r="T59" s="157" t="s">
        <v>14</v>
      </c>
      <c r="U59" s="157"/>
      <c r="V59" s="157"/>
      <c r="W59" s="158"/>
    </row>
    <row r="60" spans="6:23" x14ac:dyDescent="0.3">
      <c r="O60" t="s">
        <v>65</v>
      </c>
      <c r="P60">
        <v>0</v>
      </c>
      <c r="R60" s="156" t="s">
        <v>73</v>
      </c>
      <c r="S60" s="159" t="s">
        <v>204</v>
      </c>
      <c r="T60" s="157" t="s">
        <v>14</v>
      </c>
      <c r="U60" s="157"/>
      <c r="V60" s="157"/>
      <c r="W60" s="158"/>
    </row>
    <row r="61" spans="6:23" x14ac:dyDescent="0.3">
      <c r="O61" t="s">
        <v>66</v>
      </c>
      <c r="P61">
        <v>10</v>
      </c>
      <c r="R61" s="156" t="s">
        <v>65</v>
      </c>
      <c r="S61" s="157">
        <v>1</v>
      </c>
      <c r="T61" s="157" t="s">
        <v>205</v>
      </c>
      <c r="U61" s="157"/>
      <c r="V61" s="157"/>
      <c r="W61" s="158"/>
    </row>
    <row r="62" spans="6:23" x14ac:dyDescent="0.3">
      <c r="O62" t="s">
        <v>66</v>
      </c>
      <c r="P62">
        <v>20</v>
      </c>
      <c r="R62" s="156" t="s">
        <v>10</v>
      </c>
      <c r="S62" s="157">
        <v>1</v>
      </c>
      <c r="T62" s="157" t="s">
        <v>205</v>
      </c>
      <c r="U62" s="157"/>
      <c r="V62" s="157"/>
      <c r="W62" s="158"/>
    </row>
    <row r="63" spans="6:23" x14ac:dyDescent="0.3">
      <c r="O63" t="s">
        <v>66</v>
      </c>
      <c r="P63">
        <v>0</v>
      </c>
      <c r="R63" s="156" t="s">
        <v>34</v>
      </c>
      <c r="S63" s="157">
        <v>2</v>
      </c>
      <c r="T63" s="157" t="s">
        <v>205</v>
      </c>
      <c r="U63" s="157"/>
      <c r="V63" s="157"/>
      <c r="W63" s="158"/>
    </row>
    <row r="64" spans="6:23" x14ac:dyDescent="0.3">
      <c r="O64" t="s">
        <v>66</v>
      </c>
      <c r="P64">
        <v>5</v>
      </c>
      <c r="R64" s="156" t="s">
        <v>57</v>
      </c>
      <c r="S64" s="157">
        <v>2</v>
      </c>
      <c r="T64" s="157" t="s">
        <v>205</v>
      </c>
      <c r="U64" s="157"/>
      <c r="V64" s="157"/>
      <c r="W64" s="158"/>
    </row>
    <row r="65" spans="15:23" x14ac:dyDescent="0.3">
      <c r="O65" t="s">
        <v>66</v>
      </c>
      <c r="P65">
        <v>0</v>
      </c>
      <c r="R65" s="156" t="s">
        <v>61</v>
      </c>
      <c r="S65" s="157">
        <v>3</v>
      </c>
      <c r="T65" s="157" t="s">
        <v>205</v>
      </c>
      <c r="U65" s="157"/>
      <c r="V65" s="157"/>
      <c r="W65" s="158"/>
    </row>
    <row r="66" spans="15:23" x14ac:dyDescent="0.3">
      <c r="R66" s="156" t="s">
        <v>50</v>
      </c>
      <c r="S66" s="157">
        <v>5</v>
      </c>
      <c r="T66" s="157" t="s">
        <v>207</v>
      </c>
      <c r="U66" s="157"/>
      <c r="V66" s="157"/>
      <c r="W66" s="158"/>
    </row>
    <row r="67" spans="15:23" x14ac:dyDescent="0.3">
      <c r="R67" s="156" t="s">
        <v>63</v>
      </c>
      <c r="S67" s="157">
        <v>6</v>
      </c>
      <c r="T67" s="157" t="s">
        <v>207</v>
      </c>
      <c r="U67" s="157"/>
      <c r="V67" s="157"/>
      <c r="W67" s="158"/>
    </row>
    <row r="68" spans="15:23" x14ac:dyDescent="0.3">
      <c r="R68" s="156" t="s">
        <v>66</v>
      </c>
      <c r="S68" s="157">
        <v>7</v>
      </c>
      <c r="T68" s="157" t="s">
        <v>207</v>
      </c>
      <c r="U68" s="157"/>
      <c r="V68" s="157"/>
      <c r="W68" s="158"/>
    </row>
    <row r="69" spans="15:23" x14ac:dyDescent="0.3">
      <c r="O69" t="s">
        <v>14</v>
      </c>
      <c r="R69" s="156" t="s">
        <v>470</v>
      </c>
      <c r="S69" s="157">
        <v>8</v>
      </c>
      <c r="T69" s="157" t="s">
        <v>207</v>
      </c>
      <c r="U69" s="157"/>
      <c r="V69" s="157"/>
      <c r="W69" s="158"/>
    </row>
    <row r="70" spans="15:23" x14ac:dyDescent="0.3">
      <c r="O70" t="s">
        <v>14</v>
      </c>
      <c r="R70" s="156" t="s">
        <v>471</v>
      </c>
      <c r="S70" s="157">
        <v>13</v>
      </c>
      <c r="T70" s="157" t="s">
        <v>207</v>
      </c>
      <c r="U70" s="157"/>
      <c r="V70" s="157"/>
      <c r="W70" s="158"/>
    </row>
    <row r="71" spans="15:23" x14ac:dyDescent="0.3">
      <c r="R71" s="156" t="s">
        <v>12</v>
      </c>
      <c r="S71" s="157">
        <v>17</v>
      </c>
      <c r="T71" s="157" t="s">
        <v>472</v>
      </c>
      <c r="U71" s="157"/>
      <c r="V71" s="157"/>
      <c r="W71" s="158"/>
    </row>
    <row r="72" spans="15:23" x14ac:dyDescent="0.3">
      <c r="R72" s="162" t="s">
        <v>184</v>
      </c>
      <c r="S72" s="163">
        <v>32</v>
      </c>
      <c r="T72" s="163" t="s">
        <v>473</v>
      </c>
      <c r="U72" s="163"/>
      <c r="V72" s="163"/>
      <c r="W72" s="164"/>
    </row>
  </sheetData>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364"/>
  <sheetViews>
    <sheetView workbookViewId="0">
      <selection activeCell="G23" sqref="G23"/>
    </sheetView>
  </sheetViews>
  <sheetFormatPr defaultRowHeight="14.4" x14ac:dyDescent="0.3"/>
  <cols>
    <col min="8" max="8" width="16.33203125" customWidth="1"/>
    <col min="9" max="9" width="18.88671875" customWidth="1"/>
    <col min="10" max="10" width="14.109375" customWidth="1"/>
    <col min="21" max="21" width="10" customWidth="1"/>
  </cols>
  <sheetData>
    <row r="1" spans="1:15" x14ac:dyDescent="0.3">
      <c r="A1" s="6" t="s">
        <v>567</v>
      </c>
    </row>
    <row r="2" spans="1:15" x14ac:dyDescent="0.3">
      <c r="A2" t="s">
        <v>476</v>
      </c>
      <c r="H2" t="s">
        <v>477</v>
      </c>
    </row>
    <row r="3" spans="1:15" x14ac:dyDescent="0.3">
      <c r="H3" t="s">
        <v>478</v>
      </c>
      <c r="O3" s="165" t="s">
        <v>479</v>
      </c>
    </row>
    <row r="4" spans="1:15" x14ac:dyDescent="0.3">
      <c r="B4" t="s">
        <v>68</v>
      </c>
      <c r="C4" t="s">
        <v>480</v>
      </c>
      <c r="D4" t="s">
        <v>481</v>
      </c>
      <c r="E4" t="s">
        <v>482</v>
      </c>
      <c r="F4" t="s">
        <v>27</v>
      </c>
      <c r="I4" s="19" t="s">
        <v>483</v>
      </c>
      <c r="J4" s="19"/>
      <c r="K4" s="19"/>
      <c r="O4" t="s">
        <v>484</v>
      </c>
    </row>
    <row r="5" spans="1:15" x14ac:dyDescent="0.3">
      <c r="B5" t="s">
        <v>187</v>
      </c>
      <c r="C5">
        <v>1</v>
      </c>
      <c r="D5" t="s">
        <v>485</v>
      </c>
      <c r="E5">
        <v>6</v>
      </c>
      <c r="F5">
        <v>6</v>
      </c>
      <c r="H5" t="s">
        <v>161</v>
      </c>
    </row>
    <row r="6" spans="1:15" x14ac:dyDescent="0.3">
      <c r="B6" t="s">
        <v>187</v>
      </c>
      <c r="C6">
        <v>2</v>
      </c>
      <c r="D6" t="s">
        <v>485</v>
      </c>
      <c r="E6">
        <v>6</v>
      </c>
      <c r="F6">
        <v>6</v>
      </c>
      <c r="H6" t="s">
        <v>14</v>
      </c>
      <c r="L6" t="s">
        <v>163</v>
      </c>
      <c r="M6" t="s">
        <v>118</v>
      </c>
      <c r="O6" t="s">
        <v>486</v>
      </c>
    </row>
    <row r="7" spans="1:15" x14ac:dyDescent="0.3">
      <c r="B7" t="s">
        <v>187</v>
      </c>
      <c r="C7">
        <v>3</v>
      </c>
      <c r="D7" t="s">
        <v>485</v>
      </c>
      <c r="E7">
        <v>6</v>
      </c>
      <c r="F7">
        <v>6</v>
      </c>
      <c r="K7" t="s">
        <v>120</v>
      </c>
      <c r="L7" t="s">
        <v>121</v>
      </c>
      <c r="M7" t="s">
        <v>122</v>
      </c>
    </row>
    <row r="8" spans="1:15" x14ac:dyDescent="0.3">
      <c r="B8" t="s">
        <v>187</v>
      </c>
      <c r="C8">
        <v>4</v>
      </c>
      <c r="D8" t="s">
        <v>485</v>
      </c>
      <c r="E8">
        <v>6</v>
      </c>
      <c r="F8">
        <v>6</v>
      </c>
      <c r="H8" t="s">
        <v>130</v>
      </c>
      <c r="I8" t="s">
        <v>17</v>
      </c>
      <c r="J8" t="s">
        <v>121</v>
      </c>
      <c r="K8" t="s">
        <v>121</v>
      </c>
      <c r="L8" t="s">
        <v>126</v>
      </c>
      <c r="M8" t="s">
        <v>127</v>
      </c>
      <c r="O8" t="s">
        <v>487</v>
      </c>
    </row>
    <row r="9" spans="1:15" x14ac:dyDescent="0.3">
      <c r="B9" t="s">
        <v>187</v>
      </c>
      <c r="C9">
        <v>5</v>
      </c>
      <c r="D9" t="s">
        <v>485</v>
      </c>
      <c r="E9">
        <v>6</v>
      </c>
      <c r="F9">
        <v>6</v>
      </c>
      <c r="H9" t="s">
        <v>488</v>
      </c>
      <c r="I9">
        <v>5</v>
      </c>
      <c r="J9">
        <v>16.153400000000001</v>
      </c>
      <c r="K9">
        <v>3.2307000000000001</v>
      </c>
      <c r="L9">
        <v>3.23</v>
      </c>
      <c r="M9">
        <v>6.0000000000000001E-3</v>
      </c>
      <c r="O9" t="s">
        <v>489</v>
      </c>
    </row>
    <row r="10" spans="1:15" x14ac:dyDescent="0.3">
      <c r="B10" t="s">
        <v>187</v>
      </c>
      <c r="C10">
        <v>6</v>
      </c>
      <c r="D10" t="s">
        <v>485</v>
      </c>
      <c r="E10">
        <v>6</v>
      </c>
      <c r="F10">
        <v>6</v>
      </c>
      <c r="H10" t="s">
        <v>73</v>
      </c>
      <c r="I10">
        <v>9</v>
      </c>
      <c r="J10">
        <v>280.74630000000002</v>
      </c>
      <c r="K10">
        <v>31.193999999999999</v>
      </c>
      <c r="L10">
        <v>31.19</v>
      </c>
      <c r="M10" t="s">
        <v>23</v>
      </c>
    </row>
    <row r="11" spans="1:15" x14ac:dyDescent="0.3">
      <c r="B11" t="s">
        <v>202</v>
      </c>
      <c r="C11">
        <v>1</v>
      </c>
      <c r="D11" t="s">
        <v>485</v>
      </c>
      <c r="E11">
        <v>6</v>
      </c>
      <c r="F11">
        <v>6</v>
      </c>
      <c r="H11" t="s">
        <v>490</v>
      </c>
      <c r="I11">
        <v>5</v>
      </c>
      <c r="J11">
        <v>1134.9726000000001</v>
      </c>
      <c r="K11">
        <v>226.99449999999999</v>
      </c>
      <c r="L11">
        <v>226.99</v>
      </c>
      <c r="M11" t="s">
        <v>23</v>
      </c>
    </row>
    <row r="12" spans="1:15" x14ac:dyDescent="0.3">
      <c r="B12" t="s">
        <v>202</v>
      </c>
      <c r="C12">
        <v>2</v>
      </c>
      <c r="D12" t="s">
        <v>485</v>
      </c>
      <c r="E12">
        <v>6</v>
      </c>
      <c r="F12">
        <v>6</v>
      </c>
      <c r="H12" t="s">
        <v>491</v>
      </c>
      <c r="I12">
        <v>45</v>
      </c>
      <c r="J12">
        <v>20.808299999999999</v>
      </c>
      <c r="K12">
        <v>0.46239999999999998</v>
      </c>
      <c r="L12">
        <v>0.46</v>
      </c>
      <c r="M12">
        <v>0.999</v>
      </c>
      <c r="N12" t="s">
        <v>492</v>
      </c>
    </row>
    <row r="13" spans="1:15" x14ac:dyDescent="0.3">
      <c r="B13" t="s">
        <v>202</v>
      </c>
      <c r="C13">
        <v>3</v>
      </c>
      <c r="D13" t="s">
        <v>485</v>
      </c>
      <c r="E13">
        <v>6</v>
      </c>
      <c r="F13">
        <v>6</v>
      </c>
      <c r="H13" t="s">
        <v>26</v>
      </c>
      <c r="I13">
        <v>295</v>
      </c>
      <c r="J13">
        <v>263.28460000000001</v>
      </c>
      <c r="K13" s="19">
        <v>0.89249999999999996</v>
      </c>
      <c r="L13" t="s">
        <v>14</v>
      </c>
      <c r="M13" t="s">
        <v>14</v>
      </c>
    </row>
    <row r="14" spans="1:15" x14ac:dyDescent="0.3">
      <c r="B14" t="s">
        <v>202</v>
      </c>
      <c r="C14">
        <v>4</v>
      </c>
      <c r="D14" t="s">
        <v>485</v>
      </c>
      <c r="E14">
        <v>6</v>
      </c>
      <c r="F14">
        <v>6</v>
      </c>
      <c r="H14" t="s">
        <v>27</v>
      </c>
      <c r="I14">
        <v>359</v>
      </c>
      <c r="J14">
        <v>1715.9653000000001</v>
      </c>
      <c r="K14">
        <v>4.7797999999999998</v>
      </c>
      <c r="L14" t="s">
        <v>14</v>
      </c>
      <c r="M14" t="s">
        <v>14</v>
      </c>
    </row>
    <row r="15" spans="1:15" x14ac:dyDescent="0.3">
      <c r="B15" t="s">
        <v>202</v>
      </c>
      <c r="C15">
        <v>5</v>
      </c>
      <c r="D15" t="s">
        <v>485</v>
      </c>
      <c r="E15">
        <v>6</v>
      </c>
      <c r="F15">
        <v>6</v>
      </c>
      <c r="H15" t="s">
        <v>14</v>
      </c>
    </row>
    <row r="16" spans="1:15" x14ac:dyDescent="0.3">
      <c r="B16" t="s">
        <v>202</v>
      </c>
      <c r="C16">
        <v>6</v>
      </c>
      <c r="D16" t="s">
        <v>485</v>
      </c>
      <c r="E16">
        <v>6</v>
      </c>
      <c r="F16">
        <v>6</v>
      </c>
      <c r="H16" t="s">
        <v>164</v>
      </c>
    </row>
    <row r="17" spans="2:28" x14ac:dyDescent="0.3">
      <c r="B17" t="s">
        <v>493</v>
      </c>
      <c r="C17">
        <v>1</v>
      </c>
      <c r="D17" t="s">
        <v>485</v>
      </c>
      <c r="E17">
        <v>6</v>
      </c>
      <c r="F17">
        <v>6</v>
      </c>
      <c r="H17" t="s">
        <v>14</v>
      </c>
      <c r="AA17" t="s">
        <v>494</v>
      </c>
      <c r="AB17" t="s">
        <v>495</v>
      </c>
    </row>
    <row r="18" spans="2:28" x14ac:dyDescent="0.3">
      <c r="B18" t="s">
        <v>493</v>
      </c>
      <c r="C18">
        <v>2</v>
      </c>
      <c r="D18" t="s">
        <v>485</v>
      </c>
      <c r="E18">
        <v>6</v>
      </c>
      <c r="F18">
        <v>6</v>
      </c>
      <c r="H18" t="s">
        <v>496</v>
      </c>
      <c r="AA18" t="s">
        <v>187</v>
      </c>
      <c r="AB18" t="s">
        <v>497</v>
      </c>
    </row>
    <row r="19" spans="2:28" x14ac:dyDescent="0.3">
      <c r="B19" t="s">
        <v>493</v>
      </c>
      <c r="C19">
        <v>3</v>
      </c>
      <c r="D19" t="s">
        <v>485</v>
      </c>
      <c r="E19">
        <v>6</v>
      </c>
      <c r="F19">
        <v>6</v>
      </c>
      <c r="H19" t="s">
        <v>14</v>
      </c>
      <c r="AA19" t="s">
        <v>493</v>
      </c>
      <c r="AB19" t="s">
        <v>498</v>
      </c>
    </row>
    <row r="20" spans="2:28" x14ac:dyDescent="0.3">
      <c r="B20" t="s">
        <v>493</v>
      </c>
      <c r="C20">
        <v>4</v>
      </c>
      <c r="D20" t="s">
        <v>485</v>
      </c>
      <c r="E20">
        <v>6</v>
      </c>
      <c r="F20">
        <v>6</v>
      </c>
      <c r="H20" t="s">
        <v>166</v>
      </c>
      <c r="AA20" t="s">
        <v>210</v>
      </c>
      <c r="AB20" t="s">
        <v>499</v>
      </c>
    </row>
    <row r="21" spans="2:28" x14ac:dyDescent="0.3">
      <c r="B21" t="s">
        <v>493</v>
      </c>
      <c r="C21">
        <v>5</v>
      </c>
      <c r="D21" t="s">
        <v>485</v>
      </c>
      <c r="E21">
        <v>6</v>
      </c>
      <c r="F21">
        <v>6</v>
      </c>
      <c r="H21" t="s">
        <v>14</v>
      </c>
      <c r="AA21" t="s">
        <v>500</v>
      </c>
      <c r="AB21" t="s">
        <v>501</v>
      </c>
    </row>
    <row r="22" spans="2:28" x14ac:dyDescent="0.3">
      <c r="B22" t="s">
        <v>493</v>
      </c>
      <c r="C22">
        <v>6</v>
      </c>
      <c r="D22" t="s">
        <v>485</v>
      </c>
      <c r="E22">
        <v>6</v>
      </c>
      <c r="F22">
        <v>6</v>
      </c>
      <c r="I22" t="s">
        <v>167</v>
      </c>
      <c r="J22" t="s">
        <v>168</v>
      </c>
      <c r="K22" t="s">
        <v>17</v>
      </c>
      <c r="L22" t="s">
        <v>169</v>
      </c>
      <c r="AA22" t="s">
        <v>208</v>
      </c>
      <c r="AB22" t="s">
        <v>502</v>
      </c>
    </row>
    <row r="23" spans="2:28" x14ac:dyDescent="0.3">
      <c r="B23" t="s">
        <v>110</v>
      </c>
      <c r="C23">
        <v>1</v>
      </c>
      <c r="D23" t="s">
        <v>485</v>
      </c>
      <c r="E23">
        <v>6</v>
      </c>
      <c r="F23">
        <v>6</v>
      </c>
      <c r="I23" t="s">
        <v>503</v>
      </c>
      <c r="J23">
        <v>34.340000000000003</v>
      </c>
      <c r="K23">
        <v>5</v>
      </c>
      <c r="L23" t="s">
        <v>504</v>
      </c>
      <c r="AA23" t="s">
        <v>96</v>
      </c>
      <c r="AB23" t="s">
        <v>502</v>
      </c>
    </row>
    <row r="24" spans="2:28" x14ac:dyDescent="0.3">
      <c r="B24" t="s">
        <v>110</v>
      </c>
      <c r="C24">
        <v>2</v>
      </c>
      <c r="D24" t="s">
        <v>485</v>
      </c>
      <c r="E24">
        <v>6</v>
      </c>
      <c r="F24">
        <v>6</v>
      </c>
      <c r="I24" t="s">
        <v>491</v>
      </c>
      <c r="J24">
        <v>13.82</v>
      </c>
      <c r="K24">
        <v>45</v>
      </c>
      <c r="L24">
        <v>1</v>
      </c>
      <c r="AA24" t="s">
        <v>107</v>
      </c>
      <c r="AB24" t="s">
        <v>502</v>
      </c>
    </row>
    <row r="25" spans="2:28" x14ac:dyDescent="0.3">
      <c r="B25" t="s">
        <v>110</v>
      </c>
      <c r="C25">
        <v>3</v>
      </c>
      <c r="D25" t="s">
        <v>485</v>
      </c>
      <c r="E25">
        <v>6</v>
      </c>
      <c r="F25">
        <v>6</v>
      </c>
      <c r="H25" t="s">
        <v>14</v>
      </c>
      <c r="AA25" t="s">
        <v>202</v>
      </c>
      <c r="AB25" t="s">
        <v>230</v>
      </c>
    </row>
    <row r="26" spans="2:28" x14ac:dyDescent="0.3">
      <c r="B26" t="s">
        <v>110</v>
      </c>
      <c r="C26">
        <v>4</v>
      </c>
      <c r="D26" t="s">
        <v>485</v>
      </c>
      <c r="E26">
        <v>6</v>
      </c>
      <c r="F26">
        <v>6</v>
      </c>
      <c r="H26" t="s">
        <v>505</v>
      </c>
      <c r="AA26" t="s">
        <v>110</v>
      </c>
      <c r="AB26" t="s">
        <v>218</v>
      </c>
    </row>
    <row r="27" spans="2:28" x14ac:dyDescent="0.3">
      <c r="B27" t="s">
        <v>110</v>
      </c>
      <c r="C27">
        <v>5</v>
      </c>
      <c r="D27" t="s">
        <v>485</v>
      </c>
      <c r="E27">
        <v>6</v>
      </c>
      <c r="F27">
        <v>6</v>
      </c>
      <c r="H27" t="s">
        <v>506</v>
      </c>
    </row>
    <row r="28" spans="2:28" x14ac:dyDescent="0.3">
      <c r="B28" t="s">
        <v>110</v>
      </c>
      <c r="C28">
        <v>6</v>
      </c>
      <c r="D28" t="s">
        <v>485</v>
      </c>
      <c r="E28">
        <v>6</v>
      </c>
      <c r="F28">
        <v>6</v>
      </c>
      <c r="H28" t="s">
        <v>507</v>
      </c>
    </row>
    <row r="29" spans="2:28" x14ac:dyDescent="0.3">
      <c r="B29" t="s">
        <v>208</v>
      </c>
      <c r="C29">
        <v>1</v>
      </c>
      <c r="D29" t="s">
        <v>485</v>
      </c>
      <c r="E29">
        <v>6</v>
      </c>
      <c r="F29">
        <v>6</v>
      </c>
    </row>
    <row r="30" spans="2:28" x14ac:dyDescent="0.3">
      <c r="B30" t="s">
        <v>208</v>
      </c>
      <c r="C30">
        <v>2</v>
      </c>
      <c r="D30" t="s">
        <v>485</v>
      </c>
      <c r="E30">
        <v>6</v>
      </c>
      <c r="F30">
        <v>6</v>
      </c>
      <c r="H30" s="153" t="s">
        <v>508</v>
      </c>
      <c r="I30" s="154"/>
      <c r="J30" s="154"/>
      <c r="K30" s="155"/>
    </row>
    <row r="31" spans="2:28" x14ac:dyDescent="0.3">
      <c r="B31" t="s">
        <v>208</v>
      </c>
      <c r="C31">
        <v>3</v>
      </c>
      <c r="D31" t="s">
        <v>485</v>
      </c>
      <c r="E31">
        <v>6</v>
      </c>
      <c r="F31">
        <v>6</v>
      </c>
      <c r="H31" s="156" t="s">
        <v>14</v>
      </c>
      <c r="I31" s="157"/>
      <c r="J31" s="157"/>
      <c r="K31" s="158"/>
    </row>
    <row r="32" spans="2:28" x14ac:dyDescent="0.3">
      <c r="B32" t="s">
        <v>208</v>
      </c>
      <c r="C32">
        <v>4</v>
      </c>
      <c r="D32" t="s">
        <v>485</v>
      </c>
      <c r="E32">
        <v>6</v>
      </c>
      <c r="F32">
        <v>6</v>
      </c>
      <c r="H32" s="156"/>
      <c r="I32" s="157"/>
      <c r="J32" s="157" t="s">
        <v>509</v>
      </c>
      <c r="K32" s="158" t="s">
        <v>140</v>
      </c>
      <c r="R32" t="s">
        <v>510</v>
      </c>
    </row>
    <row r="33" spans="2:19" x14ac:dyDescent="0.3">
      <c r="B33" t="s">
        <v>208</v>
      </c>
      <c r="C33">
        <v>5</v>
      </c>
      <c r="D33" t="s">
        <v>485</v>
      </c>
      <c r="E33">
        <v>6</v>
      </c>
      <c r="F33">
        <v>6</v>
      </c>
      <c r="H33" s="156"/>
      <c r="I33" s="157" t="s">
        <v>73</v>
      </c>
      <c r="J33" s="157" t="s">
        <v>14</v>
      </c>
      <c r="K33" s="158"/>
      <c r="N33" t="s">
        <v>511</v>
      </c>
    </row>
    <row r="34" spans="2:19" x14ac:dyDescent="0.3">
      <c r="B34" t="s">
        <v>208</v>
      </c>
      <c r="C34">
        <v>6</v>
      </c>
      <c r="D34" t="s">
        <v>485</v>
      </c>
      <c r="E34">
        <v>6</v>
      </c>
      <c r="F34">
        <v>6</v>
      </c>
      <c r="H34" s="156"/>
      <c r="I34" s="157" t="s">
        <v>202</v>
      </c>
      <c r="J34" s="157">
        <v>0.22220000000000001</v>
      </c>
      <c r="K34" s="158">
        <v>1.5219999999999999E-2</v>
      </c>
      <c r="N34" t="s">
        <v>512</v>
      </c>
    </row>
    <row r="35" spans="2:19" x14ac:dyDescent="0.3">
      <c r="B35" t="s">
        <v>96</v>
      </c>
      <c r="C35">
        <v>1</v>
      </c>
      <c r="D35" t="s">
        <v>485</v>
      </c>
      <c r="E35">
        <v>6</v>
      </c>
      <c r="F35">
        <v>6</v>
      </c>
      <c r="H35" s="156"/>
      <c r="I35" s="157" t="s">
        <v>187</v>
      </c>
      <c r="J35" s="157">
        <v>0.50460000000000005</v>
      </c>
      <c r="K35" s="158">
        <v>2.8819999999999998E-2</v>
      </c>
      <c r="N35" t="s">
        <v>513</v>
      </c>
    </row>
    <row r="36" spans="2:19" x14ac:dyDescent="0.3">
      <c r="B36" t="s">
        <v>96</v>
      </c>
      <c r="C36">
        <v>2</v>
      </c>
      <c r="D36" t="s">
        <v>485</v>
      </c>
      <c r="E36">
        <v>6</v>
      </c>
      <c r="F36">
        <v>6</v>
      </c>
      <c r="H36" s="156"/>
      <c r="I36" s="157" t="s">
        <v>494</v>
      </c>
      <c r="J36" s="157">
        <v>0.81020000000000003</v>
      </c>
      <c r="K36" s="158">
        <v>2.3519999999999999E-2</v>
      </c>
    </row>
    <row r="37" spans="2:19" x14ac:dyDescent="0.3">
      <c r="B37" t="s">
        <v>96</v>
      </c>
      <c r="C37">
        <v>3</v>
      </c>
      <c r="D37" t="s">
        <v>485</v>
      </c>
      <c r="E37">
        <v>6</v>
      </c>
      <c r="F37">
        <v>6</v>
      </c>
      <c r="H37" s="156"/>
      <c r="I37" s="157" t="s">
        <v>493</v>
      </c>
      <c r="J37" s="157">
        <v>0.42130000000000001</v>
      </c>
      <c r="K37" s="158">
        <v>2.649E-2</v>
      </c>
    </row>
    <row r="38" spans="2:19" x14ac:dyDescent="0.3">
      <c r="B38" t="s">
        <v>96</v>
      </c>
      <c r="C38">
        <v>4</v>
      </c>
      <c r="D38" t="s">
        <v>485</v>
      </c>
      <c r="E38">
        <v>6</v>
      </c>
      <c r="F38">
        <v>6</v>
      </c>
      <c r="H38" s="156"/>
      <c r="I38" s="157" t="s">
        <v>110</v>
      </c>
      <c r="J38" s="157">
        <v>0.16669999999999999</v>
      </c>
      <c r="K38" s="158">
        <v>6.0000000000000002E-5</v>
      </c>
      <c r="N38" t="s">
        <v>514</v>
      </c>
    </row>
    <row r="39" spans="2:19" x14ac:dyDescent="0.3">
      <c r="B39" t="s">
        <v>96</v>
      </c>
      <c r="C39">
        <v>5</v>
      </c>
      <c r="D39" t="s">
        <v>485</v>
      </c>
      <c r="E39">
        <v>6</v>
      </c>
      <c r="F39">
        <v>6</v>
      </c>
      <c r="H39" s="156"/>
      <c r="I39" s="157" t="s">
        <v>208</v>
      </c>
      <c r="J39" s="157">
        <v>0.29630000000000001</v>
      </c>
      <c r="K39" s="158">
        <v>2.154E-2</v>
      </c>
    </row>
    <row r="40" spans="2:19" x14ac:dyDescent="0.3">
      <c r="B40" t="s">
        <v>96</v>
      </c>
      <c r="C40">
        <v>6</v>
      </c>
      <c r="D40" t="s">
        <v>485</v>
      </c>
      <c r="E40">
        <v>6</v>
      </c>
      <c r="F40">
        <v>6</v>
      </c>
      <c r="H40" s="156"/>
      <c r="I40" s="157" t="s">
        <v>96</v>
      </c>
      <c r="J40" s="157">
        <v>0.29630000000000001</v>
      </c>
      <c r="K40" s="158">
        <v>2.0650000000000002E-2</v>
      </c>
    </row>
    <row r="41" spans="2:19" x14ac:dyDescent="0.3">
      <c r="B41" t="s">
        <v>210</v>
      </c>
      <c r="C41">
        <v>1</v>
      </c>
      <c r="D41" t="s">
        <v>485</v>
      </c>
      <c r="E41">
        <v>6</v>
      </c>
      <c r="F41">
        <v>6</v>
      </c>
      <c r="H41" s="156"/>
      <c r="I41" s="157" t="s">
        <v>210</v>
      </c>
      <c r="J41" s="157">
        <v>0.36109999999999998</v>
      </c>
      <c r="K41" s="158">
        <v>2.4309999999999998E-2</v>
      </c>
    </row>
    <row r="42" spans="2:19" x14ac:dyDescent="0.3">
      <c r="B42" t="s">
        <v>210</v>
      </c>
      <c r="C42">
        <v>2</v>
      </c>
      <c r="D42" t="s">
        <v>485</v>
      </c>
      <c r="E42">
        <v>6</v>
      </c>
      <c r="F42">
        <v>6</v>
      </c>
      <c r="H42" s="156"/>
      <c r="I42" s="157" t="s">
        <v>500</v>
      </c>
      <c r="J42" s="157">
        <v>0.32869999999999999</v>
      </c>
      <c r="K42" s="158">
        <v>2.3550000000000001E-2</v>
      </c>
    </row>
    <row r="43" spans="2:19" x14ac:dyDescent="0.3">
      <c r="B43" t="s">
        <v>210</v>
      </c>
      <c r="C43">
        <v>3</v>
      </c>
      <c r="D43" t="s">
        <v>485</v>
      </c>
      <c r="E43">
        <v>6</v>
      </c>
      <c r="F43">
        <v>6</v>
      </c>
      <c r="H43" s="162"/>
      <c r="I43" s="163" t="s">
        <v>107</v>
      </c>
      <c r="J43" s="163">
        <v>0.28699999999999998</v>
      </c>
      <c r="K43" s="164">
        <v>2.1170000000000001E-2</v>
      </c>
      <c r="P43" t="s">
        <v>515</v>
      </c>
    </row>
    <row r="44" spans="2:19" x14ac:dyDescent="0.3">
      <c r="B44" t="s">
        <v>210</v>
      </c>
      <c r="C44">
        <v>4</v>
      </c>
      <c r="D44" t="s">
        <v>485</v>
      </c>
      <c r="E44">
        <v>6</v>
      </c>
      <c r="F44">
        <v>6</v>
      </c>
      <c r="H44" t="s">
        <v>14</v>
      </c>
    </row>
    <row r="45" spans="2:19" x14ac:dyDescent="0.3">
      <c r="B45" t="s">
        <v>210</v>
      </c>
      <c r="C45">
        <v>5</v>
      </c>
      <c r="D45" t="s">
        <v>485</v>
      </c>
      <c r="E45">
        <v>6</v>
      </c>
      <c r="F45">
        <v>6</v>
      </c>
      <c r="H45" t="s">
        <v>14</v>
      </c>
      <c r="P45" s="153" t="s">
        <v>516</v>
      </c>
      <c r="Q45" s="154"/>
      <c r="R45" s="154"/>
      <c r="S45" s="155"/>
    </row>
    <row r="46" spans="2:19" x14ac:dyDescent="0.3">
      <c r="B46" t="s">
        <v>210</v>
      </c>
      <c r="C46">
        <v>6</v>
      </c>
      <c r="D46" t="s">
        <v>485</v>
      </c>
      <c r="E46">
        <v>6</v>
      </c>
      <c r="F46">
        <v>6</v>
      </c>
      <c r="H46" t="s">
        <v>14</v>
      </c>
      <c r="P46" s="156"/>
      <c r="Q46" s="157"/>
      <c r="R46" s="157"/>
      <c r="S46" s="158"/>
    </row>
    <row r="47" spans="2:19" x14ac:dyDescent="0.3">
      <c r="B47" t="s">
        <v>100</v>
      </c>
      <c r="C47">
        <v>1</v>
      </c>
      <c r="D47" t="s">
        <v>485</v>
      </c>
      <c r="E47">
        <v>6</v>
      </c>
      <c r="F47">
        <v>6</v>
      </c>
      <c r="H47" t="s">
        <v>517</v>
      </c>
      <c r="P47" s="156" t="s">
        <v>73</v>
      </c>
      <c r="Q47" s="157" t="s">
        <v>509</v>
      </c>
      <c r="R47" s="157"/>
      <c r="S47" s="158" t="s">
        <v>140</v>
      </c>
    </row>
    <row r="48" spans="2:19" x14ac:dyDescent="0.3">
      <c r="B48" t="s">
        <v>100</v>
      </c>
      <c r="C48">
        <v>2</v>
      </c>
      <c r="D48" t="s">
        <v>485</v>
      </c>
      <c r="E48">
        <v>6</v>
      </c>
      <c r="F48">
        <v>6</v>
      </c>
      <c r="H48" t="s">
        <v>14</v>
      </c>
      <c r="P48" s="156"/>
      <c r="Q48" s="166"/>
      <c r="R48" s="157"/>
      <c r="S48" s="158"/>
    </row>
    <row r="49" spans="2:19" x14ac:dyDescent="0.3">
      <c r="B49" t="s">
        <v>100</v>
      </c>
      <c r="C49">
        <v>3</v>
      </c>
      <c r="D49" t="s">
        <v>485</v>
      </c>
      <c r="E49">
        <v>6</v>
      </c>
      <c r="F49">
        <v>6</v>
      </c>
      <c r="J49" t="s">
        <v>14</v>
      </c>
      <c r="K49" t="s">
        <v>14</v>
      </c>
      <c r="L49" t="s">
        <v>14</v>
      </c>
      <c r="M49" t="s">
        <v>14</v>
      </c>
      <c r="N49" t="s">
        <v>14</v>
      </c>
      <c r="P49" s="156" t="s">
        <v>494</v>
      </c>
      <c r="Q49" s="167" t="s">
        <v>518</v>
      </c>
      <c r="R49" s="157" t="s">
        <v>495</v>
      </c>
      <c r="S49" s="158">
        <v>2.3519999999999999E-2</v>
      </c>
    </row>
    <row r="50" spans="2:19" x14ac:dyDescent="0.3">
      <c r="B50" t="s">
        <v>100</v>
      </c>
      <c r="C50">
        <v>4</v>
      </c>
      <c r="D50" t="s">
        <v>485</v>
      </c>
      <c r="E50">
        <v>6</v>
      </c>
      <c r="F50">
        <v>6</v>
      </c>
      <c r="I50" t="s">
        <v>519</v>
      </c>
      <c r="J50">
        <v>1</v>
      </c>
      <c r="K50" t="s">
        <v>520</v>
      </c>
      <c r="P50" s="156" t="s">
        <v>187</v>
      </c>
      <c r="Q50" s="167" t="s">
        <v>521</v>
      </c>
      <c r="R50" s="157" t="s">
        <v>497</v>
      </c>
      <c r="S50" s="158">
        <v>2.8819999999999998E-2</v>
      </c>
    </row>
    <row r="51" spans="2:19" x14ac:dyDescent="0.3">
      <c r="B51" t="s">
        <v>100</v>
      </c>
      <c r="C51">
        <v>5</v>
      </c>
      <c r="D51" t="s">
        <v>485</v>
      </c>
      <c r="E51">
        <v>6</v>
      </c>
      <c r="F51">
        <v>6</v>
      </c>
      <c r="I51" t="s">
        <v>522</v>
      </c>
      <c r="J51">
        <v>2</v>
      </c>
      <c r="K51">
        <v>6.4140000000000003E-2</v>
      </c>
      <c r="L51" t="s">
        <v>520</v>
      </c>
      <c r="P51" s="156" t="s">
        <v>493</v>
      </c>
      <c r="Q51" s="167" t="s">
        <v>523</v>
      </c>
      <c r="R51" s="157" t="s">
        <v>498</v>
      </c>
      <c r="S51" s="158">
        <v>2.649E-2</v>
      </c>
    </row>
    <row r="52" spans="2:19" x14ac:dyDescent="0.3">
      <c r="B52" t="s">
        <v>100</v>
      </c>
      <c r="C52">
        <v>6</v>
      </c>
      <c r="D52" t="s">
        <v>485</v>
      </c>
      <c r="E52">
        <v>6</v>
      </c>
      <c r="F52">
        <v>6</v>
      </c>
      <c r="I52" t="s">
        <v>524</v>
      </c>
      <c r="J52">
        <v>3</v>
      </c>
      <c r="K52">
        <v>5.5149999999999998E-2</v>
      </c>
      <c r="L52">
        <v>7.3209999999999997E-2</v>
      </c>
      <c r="M52" t="s">
        <v>520</v>
      </c>
      <c r="P52" s="156" t="s">
        <v>210</v>
      </c>
      <c r="Q52" s="167" t="s">
        <v>525</v>
      </c>
      <c r="R52" s="157" t="s">
        <v>499</v>
      </c>
      <c r="S52" s="158">
        <v>2.4309999999999998E-2</v>
      </c>
    </row>
    <row r="53" spans="2:19" x14ac:dyDescent="0.3">
      <c r="B53" t="s">
        <v>107</v>
      </c>
      <c r="C53">
        <v>1</v>
      </c>
      <c r="D53" t="s">
        <v>485</v>
      </c>
      <c r="E53">
        <v>6</v>
      </c>
      <c r="F53">
        <v>6</v>
      </c>
      <c r="I53" t="s">
        <v>526</v>
      </c>
      <c r="J53">
        <v>4</v>
      </c>
      <c r="K53">
        <v>6.0130000000000003E-2</v>
      </c>
      <c r="L53">
        <v>7.7039999999999997E-2</v>
      </c>
      <c r="M53">
        <v>6.9720000000000004E-2</v>
      </c>
      <c r="N53" t="s">
        <v>520</v>
      </c>
      <c r="P53" s="156" t="s">
        <v>500</v>
      </c>
      <c r="Q53" s="167" t="s">
        <v>527</v>
      </c>
      <c r="R53" s="157" t="s">
        <v>501</v>
      </c>
      <c r="S53" s="158">
        <v>2.3550000000000001E-2</v>
      </c>
    </row>
    <row r="54" spans="2:19" x14ac:dyDescent="0.3">
      <c r="B54" t="s">
        <v>107</v>
      </c>
      <c r="C54">
        <v>2</v>
      </c>
      <c r="D54" t="s">
        <v>485</v>
      </c>
      <c r="E54">
        <v>6</v>
      </c>
      <c r="F54">
        <v>6</v>
      </c>
      <c r="I54" t="s">
        <v>528</v>
      </c>
      <c r="J54">
        <v>5</v>
      </c>
      <c r="K54">
        <v>2.9960000000000001E-2</v>
      </c>
      <c r="L54">
        <v>5.672E-2</v>
      </c>
      <c r="M54">
        <v>4.6300000000000001E-2</v>
      </c>
      <c r="N54">
        <v>5.2130000000000003E-2</v>
      </c>
      <c r="P54" s="156" t="s">
        <v>208</v>
      </c>
      <c r="Q54" s="167" t="s">
        <v>529</v>
      </c>
      <c r="R54" s="157" t="s">
        <v>502</v>
      </c>
      <c r="S54" s="158">
        <v>2.154E-2</v>
      </c>
    </row>
    <row r="55" spans="2:19" x14ac:dyDescent="0.3">
      <c r="B55" t="s">
        <v>107</v>
      </c>
      <c r="C55">
        <v>3</v>
      </c>
      <c r="D55" t="s">
        <v>485</v>
      </c>
      <c r="E55">
        <v>6</v>
      </c>
      <c r="F55">
        <v>6</v>
      </c>
      <c r="I55" t="s">
        <v>530</v>
      </c>
      <c r="J55">
        <v>6</v>
      </c>
      <c r="K55">
        <v>5.1909999999999998E-2</v>
      </c>
      <c r="L55">
        <v>7.0809999999999998E-2</v>
      </c>
      <c r="M55">
        <v>6.2770000000000006E-2</v>
      </c>
      <c r="N55">
        <v>6.719E-2</v>
      </c>
      <c r="P55" s="156" t="s">
        <v>96</v>
      </c>
      <c r="Q55" s="167" t="s">
        <v>529</v>
      </c>
      <c r="R55" s="157" t="s">
        <v>502</v>
      </c>
      <c r="S55" s="158">
        <v>2.0650000000000002E-2</v>
      </c>
    </row>
    <row r="56" spans="2:19" x14ac:dyDescent="0.3">
      <c r="B56" t="s">
        <v>107</v>
      </c>
      <c r="C56">
        <v>4</v>
      </c>
      <c r="D56" t="s">
        <v>485</v>
      </c>
      <c r="E56">
        <v>6</v>
      </c>
      <c r="F56">
        <v>6</v>
      </c>
      <c r="I56" t="s">
        <v>531</v>
      </c>
      <c r="J56">
        <v>7</v>
      </c>
      <c r="K56">
        <v>5.049E-2</v>
      </c>
      <c r="L56">
        <v>6.9779999999999995E-2</v>
      </c>
      <c r="M56">
        <v>6.1609999999999998E-2</v>
      </c>
      <c r="N56">
        <v>6.6100000000000006E-2</v>
      </c>
      <c r="P56" s="156" t="s">
        <v>107</v>
      </c>
      <c r="Q56" s="167" t="s">
        <v>532</v>
      </c>
      <c r="R56" s="157" t="s">
        <v>502</v>
      </c>
      <c r="S56" s="158">
        <v>2.1170000000000001E-2</v>
      </c>
    </row>
    <row r="57" spans="2:19" x14ac:dyDescent="0.3">
      <c r="B57" t="s">
        <v>107</v>
      </c>
      <c r="C57">
        <v>5</v>
      </c>
      <c r="D57" t="s">
        <v>485</v>
      </c>
      <c r="E57">
        <v>6</v>
      </c>
      <c r="F57">
        <v>6</v>
      </c>
      <c r="I57" t="s">
        <v>533</v>
      </c>
      <c r="J57">
        <v>8</v>
      </c>
      <c r="K57">
        <v>5.6460000000000003E-2</v>
      </c>
      <c r="L57">
        <v>7.4209999999999998E-2</v>
      </c>
      <c r="M57">
        <v>6.658E-2</v>
      </c>
      <c r="N57">
        <v>7.0760000000000003E-2</v>
      </c>
      <c r="P57" s="156" t="s">
        <v>202</v>
      </c>
      <c r="Q57" s="167" t="s">
        <v>534</v>
      </c>
      <c r="R57" s="157" t="s">
        <v>230</v>
      </c>
      <c r="S57" s="158">
        <v>1.5219999999999999E-2</v>
      </c>
    </row>
    <row r="58" spans="2:19" x14ac:dyDescent="0.3">
      <c r="B58" t="s">
        <v>107</v>
      </c>
      <c r="C58">
        <v>6</v>
      </c>
      <c r="D58" t="s">
        <v>485</v>
      </c>
      <c r="E58">
        <v>6</v>
      </c>
      <c r="F58">
        <v>6</v>
      </c>
      <c r="I58" t="s">
        <v>535</v>
      </c>
      <c r="J58">
        <v>9</v>
      </c>
      <c r="K58">
        <v>5.5190000000000003E-2</v>
      </c>
      <c r="L58">
        <v>7.3249999999999996E-2</v>
      </c>
      <c r="M58">
        <v>6.5509999999999999E-2</v>
      </c>
      <c r="N58">
        <v>6.9760000000000003E-2</v>
      </c>
      <c r="P58" s="162" t="s">
        <v>110</v>
      </c>
      <c r="Q58" s="168" t="s">
        <v>536</v>
      </c>
      <c r="R58" s="163" t="s">
        <v>218</v>
      </c>
      <c r="S58" s="164">
        <v>6.0000000000000002E-5</v>
      </c>
    </row>
    <row r="59" spans="2:19" x14ac:dyDescent="0.3">
      <c r="B59" t="s">
        <v>494</v>
      </c>
      <c r="C59">
        <v>1</v>
      </c>
      <c r="D59" t="s">
        <v>485</v>
      </c>
      <c r="E59">
        <v>6</v>
      </c>
      <c r="F59">
        <v>6</v>
      </c>
      <c r="I59" t="s">
        <v>537</v>
      </c>
      <c r="J59">
        <v>10</v>
      </c>
      <c r="K59">
        <v>5.1319999999999998E-2</v>
      </c>
      <c r="L59">
        <v>7.0379999999999998E-2</v>
      </c>
      <c r="M59">
        <v>6.2289999999999998E-2</v>
      </c>
      <c r="N59">
        <v>6.6739999999999994E-2</v>
      </c>
      <c r="Q59" s="10"/>
    </row>
    <row r="60" spans="2:19" x14ac:dyDescent="0.3">
      <c r="B60" t="s">
        <v>494</v>
      </c>
      <c r="C60">
        <v>2</v>
      </c>
      <c r="D60" t="s">
        <v>485</v>
      </c>
      <c r="E60">
        <v>6</v>
      </c>
      <c r="F60">
        <v>6</v>
      </c>
      <c r="J60" t="s">
        <v>14</v>
      </c>
      <c r="K60">
        <v>1</v>
      </c>
      <c r="L60">
        <v>2</v>
      </c>
      <c r="M60">
        <v>3</v>
      </c>
      <c r="N60">
        <v>4</v>
      </c>
    </row>
    <row r="61" spans="2:19" x14ac:dyDescent="0.3">
      <c r="B61" t="s">
        <v>494</v>
      </c>
      <c r="C61">
        <v>3</v>
      </c>
      <c r="D61" t="s">
        <v>485</v>
      </c>
      <c r="E61">
        <v>6</v>
      </c>
      <c r="F61">
        <v>6</v>
      </c>
      <c r="H61" t="s">
        <v>14</v>
      </c>
    </row>
    <row r="62" spans="2:19" x14ac:dyDescent="0.3">
      <c r="B62" t="s">
        <v>494</v>
      </c>
      <c r="C62">
        <v>4</v>
      </c>
      <c r="D62" t="s">
        <v>485</v>
      </c>
      <c r="E62">
        <v>6</v>
      </c>
      <c r="F62">
        <v>6</v>
      </c>
      <c r="J62" t="s">
        <v>14</v>
      </c>
      <c r="K62" t="s">
        <v>14</v>
      </c>
      <c r="L62" t="s">
        <v>14</v>
      </c>
      <c r="M62" t="s">
        <v>14</v>
      </c>
      <c r="N62" t="s">
        <v>14</v>
      </c>
    </row>
    <row r="63" spans="2:19" x14ac:dyDescent="0.3">
      <c r="B63" t="s">
        <v>494</v>
      </c>
      <c r="C63">
        <v>5</v>
      </c>
      <c r="D63" t="s">
        <v>485</v>
      </c>
      <c r="E63">
        <v>6</v>
      </c>
      <c r="F63">
        <v>6</v>
      </c>
      <c r="I63" t="s">
        <v>528</v>
      </c>
      <c r="J63">
        <v>5</v>
      </c>
      <c r="K63" t="s">
        <v>520</v>
      </c>
    </row>
    <row r="64" spans="2:19" x14ac:dyDescent="0.3">
      <c r="B64" t="s">
        <v>494</v>
      </c>
      <c r="C64">
        <v>6</v>
      </c>
      <c r="D64" t="s">
        <v>485</v>
      </c>
      <c r="E64">
        <v>6</v>
      </c>
      <c r="F64">
        <v>6</v>
      </c>
      <c r="I64" t="s">
        <v>530</v>
      </c>
      <c r="J64">
        <v>6</v>
      </c>
      <c r="K64">
        <v>4.2389999999999997E-2</v>
      </c>
      <c r="L64" t="s">
        <v>520</v>
      </c>
    </row>
    <row r="65" spans="2:14" x14ac:dyDescent="0.3">
      <c r="B65" t="s">
        <v>187</v>
      </c>
      <c r="C65">
        <v>1</v>
      </c>
      <c r="D65" t="s">
        <v>538</v>
      </c>
      <c r="E65">
        <v>3</v>
      </c>
      <c r="F65">
        <v>6</v>
      </c>
      <c r="I65" t="s">
        <v>531</v>
      </c>
      <c r="J65">
        <v>7</v>
      </c>
      <c r="K65">
        <v>4.0640000000000003E-2</v>
      </c>
      <c r="L65">
        <v>5.8720000000000001E-2</v>
      </c>
      <c r="M65" t="s">
        <v>520</v>
      </c>
    </row>
    <row r="66" spans="2:14" x14ac:dyDescent="0.3">
      <c r="B66" t="s">
        <v>187</v>
      </c>
      <c r="C66">
        <v>2</v>
      </c>
      <c r="D66" t="s">
        <v>538</v>
      </c>
      <c r="E66">
        <v>2</v>
      </c>
      <c r="F66">
        <v>6</v>
      </c>
      <c r="I66" t="s">
        <v>533</v>
      </c>
      <c r="J66">
        <v>8</v>
      </c>
      <c r="K66">
        <v>4.7849999999999997E-2</v>
      </c>
      <c r="L66">
        <v>6.3920000000000005E-2</v>
      </c>
      <c r="M66">
        <v>6.2780000000000002E-2</v>
      </c>
      <c r="N66" t="s">
        <v>520</v>
      </c>
    </row>
    <row r="67" spans="2:14" x14ac:dyDescent="0.3">
      <c r="B67" t="s">
        <v>187</v>
      </c>
      <c r="C67">
        <v>3</v>
      </c>
      <c r="D67" t="s">
        <v>538</v>
      </c>
      <c r="E67">
        <v>4</v>
      </c>
      <c r="F67">
        <v>6</v>
      </c>
      <c r="I67" t="s">
        <v>535</v>
      </c>
      <c r="J67">
        <v>9</v>
      </c>
      <c r="K67">
        <v>4.6350000000000002E-2</v>
      </c>
      <c r="L67">
        <v>6.2810000000000005E-2</v>
      </c>
      <c r="M67">
        <v>6.164E-2</v>
      </c>
      <c r="N67">
        <v>6.6619999999999999E-2</v>
      </c>
    </row>
    <row r="68" spans="2:14" x14ac:dyDescent="0.3">
      <c r="B68" t="s">
        <v>187</v>
      </c>
      <c r="C68">
        <v>4</v>
      </c>
      <c r="D68" t="s">
        <v>538</v>
      </c>
      <c r="E68">
        <v>3</v>
      </c>
      <c r="F68">
        <v>6</v>
      </c>
      <c r="I68" t="s">
        <v>537</v>
      </c>
      <c r="J68">
        <v>10</v>
      </c>
      <c r="K68">
        <v>4.1669999999999999E-2</v>
      </c>
      <c r="L68">
        <v>5.944E-2</v>
      </c>
      <c r="M68">
        <v>5.8209999999999998E-2</v>
      </c>
      <c r="N68">
        <v>6.3450000000000006E-2</v>
      </c>
    </row>
    <row r="69" spans="2:14" x14ac:dyDescent="0.3">
      <c r="B69" t="s">
        <v>187</v>
      </c>
      <c r="C69">
        <v>5</v>
      </c>
      <c r="D69" t="s">
        <v>538</v>
      </c>
      <c r="E69">
        <v>3</v>
      </c>
      <c r="F69">
        <v>6</v>
      </c>
      <c r="J69" t="s">
        <v>14</v>
      </c>
      <c r="K69">
        <v>5</v>
      </c>
      <c r="L69">
        <v>6</v>
      </c>
      <c r="M69">
        <v>7</v>
      </c>
      <c r="N69">
        <v>8</v>
      </c>
    </row>
    <row r="70" spans="2:14" x14ac:dyDescent="0.3">
      <c r="B70" t="s">
        <v>187</v>
      </c>
      <c r="C70">
        <v>6</v>
      </c>
      <c r="D70" t="s">
        <v>538</v>
      </c>
      <c r="E70">
        <v>6</v>
      </c>
      <c r="F70">
        <v>6</v>
      </c>
      <c r="H70" t="s">
        <v>14</v>
      </c>
    </row>
    <row r="71" spans="2:14" x14ac:dyDescent="0.3">
      <c r="B71" t="s">
        <v>202</v>
      </c>
      <c r="C71">
        <v>1</v>
      </c>
      <c r="D71" t="s">
        <v>538</v>
      </c>
      <c r="E71">
        <v>0</v>
      </c>
      <c r="F71">
        <v>6</v>
      </c>
      <c r="J71" t="s">
        <v>14</v>
      </c>
      <c r="K71" t="s">
        <v>14</v>
      </c>
      <c r="L71" t="s">
        <v>14</v>
      </c>
    </row>
    <row r="72" spans="2:14" x14ac:dyDescent="0.3">
      <c r="B72" t="s">
        <v>202</v>
      </c>
      <c r="C72">
        <v>2</v>
      </c>
      <c r="D72" t="s">
        <v>538</v>
      </c>
      <c r="E72">
        <v>0</v>
      </c>
      <c r="F72">
        <v>6</v>
      </c>
      <c r="I72" t="s">
        <v>535</v>
      </c>
      <c r="J72">
        <v>9</v>
      </c>
      <c r="K72" t="s">
        <v>520</v>
      </c>
    </row>
    <row r="73" spans="2:14" x14ac:dyDescent="0.3">
      <c r="B73" t="s">
        <v>202</v>
      </c>
      <c r="C73">
        <v>3</v>
      </c>
      <c r="D73" t="s">
        <v>538</v>
      </c>
      <c r="E73">
        <v>1</v>
      </c>
      <c r="F73">
        <v>6</v>
      </c>
      <c r="I73" t="s">
        <v>537</v>
      </c>
      <c r="J73">
        <v>10</v>
      </c>
      <c r="K73">
        <v>6.2330000000000003E-2</v>
      </c>
      <c r="L73" t="s">
        <v>520</v>
      </c>
    </row>
    <row r="74" spans="2:14" x14ac:dyDescent="0.3">
      <c r="B74" t="s">
        <v>202</v>
      </c>
      <c r="C74">
        <v>4</v>
      </c>
      <c r="D74" t="s">
        <v>538</v>
      </c>
      <c r="E74">
        <v>0</v>
      </c>
      <c r="F74">
        <v>6</v>
      </c>
      <c r="J74" t="s">
        <v>14</v>
      </c>
      <c r="K74">
        <v>9</v>
      </c>
      <c r="L74">
        <v>10</v>
      </c>
    </row>
    <row r="75" spans="2:14" x14ac:dyDescent="0.3">
      <c r="B75" t="s">
        <v>202</v>
      </c>
      <c r="C75">
        <v>5</v>
      </c>
      <c r="D75" t="s">
        <v>538</v>
      </c>
      <c r="E75">
        <v>2</v>
      </c>
      <c r="F75">
        <v>6</v>
      </c>
      <c r="H75" t="s">
        <v>14</v>
      </c>
    </row>
    <row r="76" spans="2:14" x14ac:dyDescent="0.3">
      <c r="B76" t="s">
        <v>202</v>
      </c>
      <c r="C76">
        <v>6</v>
      </c>
      <c r="D76" t="s">
        <v>538</v>
      </c>
      <c r="E76">
        <v>1</v>
      </c>
      <c r="F76">
        <v>6</v>
      </c>
      <c r="I76" s="19" t="s">
        <v>539</v>
      </c>
      <c r="J76" s="19"/>
    </row>
    <row r="77" spans="2:14" x14ac:dyDescent="0.3">
      <c r="B77" t="s">
        <v>493</v>
      </c>
      <c r="C77">
        <v>1</v>
      </c>
      <c r="D77" t="s">
        <v>538</v>
      </c>
      <c r="E77">
        <v>2</v>
      </c>
      <c r="F77">
        <v>6</v>
      </c>
    </row>
    <row r="78" spans="2:14" x14ac:dyDescent="0.3">
      <c r="B78" t="s">
        <v>493</v>
      </c>
      <c r="C78">
        <v>2</v>
      </c>
      <c r="D78" t="s">
        <v>538</v>
      </c>
      <c r="E78">
        <v>2</v>
      </c>
      <c r="F78">
        <v>6</v>
      </c>
      <c r="I78" t="s">
        <v>540</v>
      </c>
    </row>
    <row r="79" spans="2:14" x14ac:dyDescent="0.3">
      <c r="B79" t="s">
        <v>493</v>
      </c>
      <c r="C79">
        <v>3</v>
      </c>
      <c r="D79" t="s">
        <v>538</v>
      </c>
      <c r="E79">
        <v>4</v>
      </c>
      <c r="F79">
        <v>6</v>
      </c>
      <c r="I79" t="s">
        <v>541</v>
      </c>
    </row>
    <row r="80" spans="2:14" x14ac:dyDescent="0.3">
      <c r="B80" t="s">
        <v>493</v>
      </c>
      <c r="C80">
        <v>4</v>
      </c>
      <c r="D80" t="s">
        <v>538</v>
      </c>
      <c r="E80">
        <v>3</v>
      </c>
      <c r="F80">
        <v>6</v>
      </c>
      <c r="I80" t="s">
        <v>507</v>
      </c>
    </row>
    <row r="81" spans="2:12" x14ac:dyDescent="0.3">
      <c r="B81" t="s">
        <v>493</v>
      </c>
      <c r="C81">
        <v>5</v>
      </c>
      <c r="D81" t="s">
        <v>538</v>
      </c>
      <c r="E81">
        <v>3</v>
      </c>
      <c r="F81">
        <v>6</v>
      </c>
      <c r="I81" t="s">
        <v>14</v>
      </c>
    </row>
    <row r="82" spans="2:12" x14ac:dyDescent="0.3">
      <c r="B82" t="s">
        <v>493</v>
      </c>
      <c r="C82">
        <v>6</v>
      </c>
      <c r="D82" t="s">
        <v>538</v>
      </c>
      <c r="E82">
        <v>4</v>
      </c>
      <c r="F82">
        <v>6</v>
      </c>
      <c r="I82" t="s">
        <v>542</v>
      </c>
    </row>
    <row r="83" spans="2:12" x14ac:dyDescent="0.3">
      <c r="B83" t="s">
        <v>110</v>
      </c>
      <c r="C83">
        <v>1</v>
      </c>
      <c r="D83" t="s">
        <v>538</v>
      </c>
      <c r="E83">
        <v>0</v>
      </c>
      <c r="F83">
        <v>6</v>
      </c>
      <c r="I83" t="s">
        <v>14</v>
      </c>
    </row>
    <row r="84" spans="2:12" x14ac:dyDescent="0.3">
      <c r="B84" t="s">
        <v>110</v>
      </c>
      <c r="C84">
        <v>2</v>
      </c>
      <c r="D84" t="s">
        <v>538</v>
      </c>
      <c r="E84">
        <v>0</v>
      </c>
      <c r="F84">
        <v>6</v>
      </c>
      <c r="I84" t="s">
        <v>543</v>
      </c>
    </row>
    <row r="85" spans="2:12" x14ac:dyDescent="0.3">
      <c r="B85" t="s">
        <v>110</v>
      </c>
      <c r="C85">
        <v>3</v>
      </c>
      <c r="D85" t="s">
        <v>538</v>
      </c>
      <c r="E85">
        <v>0</v>
      </c>
      <c r="F85">
        <v>6</v>
      </c>
      <c r="I85" t="s">
        <v>14</v>
      </c>
    </row>
    <row r="86" spans="2:12" x14ac:dyDescent="0.3">
      <c r="B86" t="s">
        <v>110</v>
      </c>
      <c r="C86">
        <v>4</v>
      </c>
      <c r="D86" t="s">
        <v>538</v>
      </c>
      <c r="E86">
        <v>0</v>
      </c>
      <c r="F86">
        <v>6</v>
      </c>
      <c r="I86" t="s">
        <v>544</v>
      </c>
    </row>
    <row r="87" spans="2:12" x14ac:dyDescent="0.3">
      <c r="B87" t="s">
        <v>110</v>
      </c>
      <c r="C87">
        <v>5</v>
      </c>
      <c r="D87" t="s">
        <v>538</v>
      </c>
      <c r="E87">
        <v>0</v>
      </c>
      <c r="F87">
        <v>6</v>
      </c>
      <c r="J87" t="s">
        <v>158</v>
      </c>
      <c r="K87" t="s">
        <v>545</v>
      </c>
      <c r="L87" t="s">
        <v>546</v>
      </c>
    </row>
    <row r="88" spans="2:12" x14ac:dyDescent="0.3">
      <c r="B88" t="s">
        <v>110</v>
      </c>
      <c r="C88">
        <v>6</v>
      </c>
      <c r="D88" t="s">
        <v>538</v>
      </c>
      <c r="E88">
        <v>0</v>
      </c>
      <c r="F88">
        <v>6</v>
      </c>
      <c r="J88" t="s">
        <v>73</v>
      </c>
      <c r="K88" t="s">
        <v>547</v>
      </c>
      <c r="L88" t="s">
        <v>548</v>
      </c>
    </row>
    <row r="89" spans="2:12" x14ac:dyDescent="0.3">
      <c r="B89" t="s">
        <v>208</v>
      </c>
      <c r="C89">
        <v>1</v>
      </c>
      <c r="D89" t="s">
        <v>538</v>
      </c>
      <c r="E89">
        <v>2</v>
      </c>
      <c r="F89">
        <v>6</v>
      </c>
      <c r="J89" t="s">
        <v>503</v>
      </c>
      <c r="K89" t="s">
        <v>547</v>
      </c>
      <c r="L89" t="s">
        <v>548</v>
      </c>
    </row>
    <row r="90" spans="2:12" x14ac:dyDescent="0.3">
      <c r="B90" t="s">
        <v>208</v>
      </c>
      <c r="C90">
        <v>2</v>
      </c>
      <c r="D90" t="s">
        <v>538</v>
      </c>
      <c r="E90">
        <v>1</v>
      </c>
      <c r="F90">
        <v>6</v>
      </c>
      <c r="I90" t="s">
        <v>14</v>
      </c>
    </row>
    <row r="91" spans="2:12" x14ac:dyDescent="0.3">
      <c r="B91" t="s">
        <v>208</v>
      </c>
      <c r="C91">
        <v>3</v>
      </c>
      <c r="D91" t="s">
        <v>538</v>
      </c>
      <c r="E91">
        <v>2</v>
      </c>
      <c r="F91">
        <v>6</v>
      </c>
      <c r="I91" t="s">
        <v>549</v>
      </c>
    </row>
    <row r="92" spans="2:12" x14ac:dyDescent="0.3">
      <c r="B92" t="s">
        <v>208</v>
      </c>
      <c r="C92">
        <v>4</v>
      </c>
      <c r="D92" t="s">
        <v>538</v>
      </c>
      <c r="E92">
        <v>3</v>
      </c>
      <c r="F92">
        <v>6</v>
      </c>
      <c r="I92" t="s">
        <v>14</v>
      </c>
    </row>
    <row r="93" spans="2:12" x14ac:dyDescent="0.3">
      <c r="B93" t="s">
        <v>208</v>
      </c>
      <c r="C93">
        <v>5</v>
      </c>
      <c r="D93" t="s">
        <v>538</v>
      </c>
      <c r="E93">
        <v>2</v>
      </c>
      <c r="F93">
        <v>6</v>
      </c>
      <c r="I93" t="s">
        <v>508</v>
      </c>
    </row>
    <row r="94" spans="2:12" x14ac:dyDescent="0.3">
      <c r="B94" t="s">
        <v>208</v>
      </c>
      <c r="C94">
        <v>6</v>
      </c>
      <c r="D94" t="s">
        <v>538</v>
      </c>
      <c r="E94">
        <v>1</v>
      </c>
      <c r="F94">
        <v>6</v>
      </c>
      <c r="I94" t="s">
        <v>14</v>
      </c>
    </row>
    <row r="95" spans="2:12" x14ac:dyDescent="0.3">
      <c r="B95" t="s">
        <v>96</v>
      </c>
      <c r="C95">
        <v>1</v>
      </c>
      <c r="D95" t="s">
        <v>538</v>
      </c>
      <c r="E95">
        <v>3</v>
      </c>
      <c r="F95">
        <v>6</v>
      </c>
      <c r="K95" t="s">
        <v>509</v>
      </c>
      <c r="L95" t="s">
        <v>140</v>
      </c>
    </row>
    <row r="96" spans="2:12" x14ac:dyDescent="0.3">
      <c r="B96" t="s">
        <v>96</v>
      </c>
      <c r="C96">
        <v>2</v>
      </c>
      <c r="D96" t="s">
        <v>538</v>
      </c>
      <c r="E96">
        <v>1</v>
      </c>
      <c r="F96">
        <v>6</v>
      </c>
      <c r="J96" t="s">
        <v>490</v>
      </c>
      <c r="K96" t="s">
        <v>14</v>
      </c>
    </row>
    <row r="97" spans="2:21" x14ac:dyDescent="0.3">
      <c r="B97" t="s">
        <v>96</v>
      </c>
      <c r="C97">
        <v>3</v>
      </c>
      <c r="D97" t="s">
        <v>538</v>
      </c>
      <c r="E97">
        <v>1</v>
      </c>
      <c r="F97">
        <v>6</v>
      </c>
      <c r="J97" t="s">
        <v>550</v>
      </c>
      <c r="K97">
        <v>0.1222</v>
      </c>
      <c r="L97">
        <v>1.4880000000000001E-2</v>
      </c>
    </row>
    <row r="98" spans="2:21" x14ac:dyDescent="0.3">
      <c r="B98" t="s">
        <v>96</v>
      </c>
      <c r="C98">
        <v>4</v>
      </c>
      <c r="D98" t="s">
        <v>538</v>
      </c>
      <c r="E98">
        <v>3</v>
      </c>
      <c r="F98">
        <v>6</v>
      </c>
      <c r="J98" t="s">
        <v>551</v>
      </c>
      <c r="K98">
        <v>0.25</v>
      </c>
      <c r="L98">
        <v>1.941E-2</v>
      </c>
    </row>
    <row r="99" spans="2:21" x14ac:dyDescent="0.3">
      <c r="B99" t="s">
        <v>96</v>
      </c>
      <c r="C99">
        <v>5</v>
      </c>
      <c r="D99" t="s">
        <v>538</v>
      </c>
      <c r="E99">
        <v>5</v>
      </c>
      <c r="F99">
        <v>6</v>
      </c>
      <c r="J99" t="s">
        <v>485</v>
      </c>
      <c r="K99">
        <v>1</v>
      </c>
      <c r="L99">
        <v>9.0000000000000006E-5</v>
      </c>
    </row>
    <row r="100" spans="2:21" x14ac:dyDescent="0.3">
      <c r="B100" t="s">
        <v>96</v>
      </c>
      <c r="C100">
        <v>6</v>
      </c>
      <c r="D100" t="s">
        <v>538</v>
      </c>
      <c r="E100">
        <v>2</v>
      </c>
      <c r="F100">
        <v>6</v>
      </c>
      <c r="J100" t="s">
        <v>538</v>
      </c>
      <c r="K100">
        <v>0.3861</v>
      </c>
      <c r="L100">
        <v>2.12E-2</v>
      </c>
    </row>
    <row r="101" spans="2:21" x14ac:dyDescent="0.3">
      <c r="B101" t="s">
        <v>210</v>
      </c>
      <c r="C101">
        <v>1</v>
      </c>
      <c r="D101" t="s">
        <v>538</v>
      </c>
      <c r="E101">
        <v>3</v>
      </c>
      <c r="F101">
        <v>6</v>
      </c>
      <c r="J101" t="s">
        <v>552</v>
      </c>
      <c r="K101">
        <v>0.31109999999999999</v>
      </c>
      <c r="L101">
        <v>2.0400000000000001E-2</v>
      </c>
    </row>
    <row r="102" spans="2:21" x14ac:dyDescent="0.3">
      <c r="B102" t="s">
        <v>210</v>
      </c>
      <c r="C102">
        <v>2</v>
      </c>
      <c r="D102" t="s">
        <v>538</v>
      </c>
      <c r="E102">
        <v>3</v>
      </c>
      <c r="F102">
        <v>6</v>
      </c>
      <c r="J102" t="s">
        <v>553</v>
      </c>
      <c r="K102">
        <v>0.1472</v>
      </c>
      <c r="L102">
        <v>1.627E-2</v>
      </c>
    </row>
    <row r="103" spans="2:21" x14ac:dyDescent="0.3">
      <c r="B103" t="s">
        <v>210</v>
      </c>
      <c r="C103">
        <v>3</v>
      </c>
      <c r="D103" t="s">
        <v>538</v>
      </c>
      <c r="E103">
        <v>2</v>
      </c>
      <c r="F103">
        <v>6</v>
      </c>
      <c r="I103" t="s">
        <v>14</v>
      </c>
      <c r="S103" t="s">
        <v>509</v>
      </c>
      <c r="T103" t="s">
        <v>140</v>
      </c>
    </row>
    <row r="104" spans="2:21" x14ac:dyDescent="0.3">
      <c r="B104" t="s">
        <v>210</v>
      </c>
      <c r="C104">
        <v>4</v>
      </c>
      <c r="D104" t="s">
        <v>538</v>
      </c>
      <c r="E104">
        <v>2</v>
      </c>
      <c r="F104">
        <v>6</v>
      </c>
      <c r="I104" t="s">
        <v>14</v>
      </c>
      <c r="R104" t="s">
        <v>490</v>
      </c>
      <c r="S104" t="s">
        <v>14</v>
      </c>
    </row>
    <row r="105" spans="2:21" x14ac:dyDescent="0.3">
      <c r="B105" t="s">
        <v>210</v>
      </c>
      <c r="C105">
        <v>5</v>
      </c>
      <c r="D105" t="s">
        <v>538</v>
      </c>
      <c r="E105">
        <v>3</v>
      </c>
      <c r="F105">
        <v>6</v>
      </c>
      <c r="I105" t="s">
        <v>14</v>
      </c>
      <c r="R105" t="s">
        <v>485</v>
      </c>
      <c r="S105">
        <v>1</v>
      </c>
      <c r="T105">
        <v>9.0000000000000006E-5</v>
      </c>
      <c r="U105" t="s">
        <v>495</v>
      </c>
    </row>
    <row r="106" spans="2:21" x14ac:dyDescent="0.3">
      <c r="B106" t="s">
        <v>210</v>
      </c>
      <c r="C106">
        <v>6</v>
      </c>
      <c r="D106" t="s">
        <v>538</v>
      </c>
      <c r="E106">
        <v>2</v>
      </c>
      <c r="F106">
        <v>6</v>
      </c>
      <c r="I106" t="s">
        <v>517</v>
      </c>
      <c r="R106" t="s">
        <v>538</v>
      </c>
      <c r="S106">
        <v>0.3861</v>
      </c>
      <c r="T106">
        <v>2.12E-2</v>
      </c>
      <c r="U106" t="s">
        <v>497</v>
      </c>
    </row>
    <row r="107" spans="2:21" x14ac:dyDescent="0.3">
      <c r="B107" t="s">
        <v>100</v>
      </c>
      <c r="C107">
        <v>1</v>
      </c>
      <c r="D107" t="s">
        <v>538</v>
      </c>
      <c r="E107">
        <v>2</v>
      </c>
      <c r="F107">
        <v>6</v>
      </c>
      <c r="I107" t="s">
        <v>14</v>
      </c>
      <c r="R107" t="s">
        <v>552</v>
      </c>
      <c r="S107">
        <v>0.31109999999999999</v>
      </c>
      <c r="T107">
        <v>2.0400000000000001E-2</v>
      </c>
      <c r="U107" t="s">
        <v>498</v>
      </c>
    </row>
    <row r="108" spans="2:21" x14ac:dyDescent="0.3">
      <c r="B108" t="s">
        <v>100</v>
      </c>
      <c r="C108">
        <v>2</v>
      </c>
      <c r="D108" t="s">
        <v>538</v>
      </c>
      <c r="E108">
        <v>2</v>
      </c>
      <c r="F108">
        <v>6</v>
      </c>
      <c r="K108" t="s">
        <v>14</v>
      </c>
      <c r="L108" t="s">
        <v>14</v>
      </c>
      <c r="M108" t="s">
        <v>14</v>
      </c>
      <c r="N108" t="s">
        <v>14</v>
      </c>
      <c r="O108" t="s">
        <v>14</v>
      </c>
      <c r="R108" t="s">
        <v>551</v>
      </c>
      <c r="S108">
        <v>0.25</v>
      </c>
      <c r="T108">
        <v>1.941E-2</v>
      </c>
      <c r="U108" t="s">
        <v>554</v>
      </c>
    </row>
    <row r="109" spans="2:21" x14ac:dyDescent="0.3">
      <c r="B109" t="s">
        <v>100</v>
      </c>
      <c r="C109">
        <v>3</v>
      </c>
      <c r="D109" t="s">
        <v>538</v>
      </c>
      <c r="E109">
        <v>4</v>
      </c>
      <c r="F109">
        <v>6</v>
      </c>
      <c r="J109" t="s">
        <v>555</v>
      </c>
      <c r="K109">
        <v>1</v>
      </c>
      <c r="L109" t="s">
        <v>520</v>
      </c>
      <c r="R109" t="s">
        <v>553</v>
      </c>
      <c r="S109">
        <v>0.1472</v>
      </c>
      <c r="T109">
        <v>1.627E-2</v>
      </c>
      <c r="U109" t="s">
        <v>502</v>
      </c>
    </row>
    <row r="110" spans="2:21" x14ac:dyDescent="0.3">
      <c r="B110" t="s">
        <v>100</v>
      </c>
      <c r="C110">
        <v>4</v>
      </c>
      <c r="D110" t="s">
        <v>538</v>
      </c>
      <c r="E110">
        <v>0</v>
      </c>
      <c r="F110">
        <v>6</v>
      </c>
      <c r="J110" t="s">
        <v>556</v>
      </c>
      <c r="K110">
        <v>2</v>
      </c>
      <c r="L110">
        <v>4.8140000000000002E-2</v>
      </c>
      <c r="M110" t="s">
        <v>520</v>
      </c>
      <c r="R110" t="s">
        <v>550</v>
      </c>
      <c r="S110">
        <v>0.1222</v>
      </c>
      <c r="T110">
        <v>1.4880000000000001E-2</v>
      </c>
      <c r="U110" t="s">
        <v>502</v>
      </c>
    </row>
    <row r="111" spans="2:21" x14ac:dyDescent="0.3">
      <c r="B111" t="s">
        <v>100</v>
      </c>
      <c r="C111">
        <v>5</v>
      </c>
      <c r="D111" t="s">
        <v>538</v>
      </c>
      <c r="E111">
        <v>1</v>
      </c>
      <c r="F111">
        <v>6</v>
      </c>
      <c r="J111" t="s">
        <v>557</v>
      </c>
      <c r="K111">
        <v>3</v>
      </c>
      <c r="L111">
        <v>2.929E-2</v>
      </c>
      <c r="M111">
        <v>3.8199999999999998E-2</v>
      </c>
      <c r="N111" t="s">
        <v>520</v>
      </c>
    </row>
    <row r="112" spans="2:21" x14ac:dyDescent="0.3">
      <c r="B112" t="s">
        <v>100</v>
      </c>
      <c r="C112">
        <v>6</v>
      </c>
      <c r="D112" t="s">
        <v>538</v>
      </c>
      <c r="E112">
        <v>2</v>
      </c>
      <c r="F112">
        <v>6</v>
      </c>
      <c r="J112" t="s">
        <v>558</v>
      </c>
      <c r="K112">
        <v>4</v>
      </c>
      <c r="L112">
        <v>5.0979999999999998E-2</v>
      </c>
      <c r="M112">
        <v>5.6579999999999998E-2</v>
      </c>
      <c r="N112">
        <v>4.1730000000000003E-2</v>
      </c>
      <c r="O112" t="s">
        <v>520</v>
      </c>
    </row>
    <row r="113" spans="2:15" x14ac:dyDescent="0.3">
      <c r="B113" t="s">
        <v>107</v>
      </c>
      <c r="C113">
        <v>1</v>
      </c>
      <c r="D113" t="s">
        <v>538</v>
      </c>
      <c r="E113">
        <v>0</v>
      </c>
      <c r="F113">
        <v>6</v>
      </c>
      <c r="J113" t="s">
        <v>559</v>
      </c>
      <c r="K113">
        <v>5</v>
      </c>
      <c r="L113">
        <v>4.9689999999999998E-2</v>
      </c>
      <c r="M113">
        <v>5.5419999999999997E-2</v>
      </c>
      <c r="N113">
        <v>4.0140000000000002E-2</v>
      </c>
      <c r="O113">
        <v>5.7910000000000003E-2</v>
      </c>
    </row>
    <row r="114" spans="2:15" x14ac:dyDescent="0.3">
      <c r="B114" t="s">
        <v>107</v>
      </c>
      <c r="C114">
        <v>2</v>
      </c>
      <c r="D114" t="s">
        <v>538</v>
      </c>
      <c r="E114">
        <v>4</v>
      </c>
      <c r="F114">
        <v>6</v>
      </c>
      <c r="J114" t="s">
        <v>560</v>
      </c>
      <c r="K114">
        <v>6</v>
      </c>
      <c r="L114">
        <v>4.3400000000000001E-2</v>
      </c>
      <c r="M114">
        <v>4.9849999999999998E-2</v>
      </c>
      <c r="N114">
        <v>3.202E-2</v>
      </c>
      <c r="O114">
        <v>5.2600000000000001E-2</v>
      </c>
    </row>
    <row r="115" spans="2:15" x14ac:dyDescent="0.3">
      <c r="B115" t="s">
        <v>107</v>
      </c>
      <c r="C115">
        <v>3</v>
      </c>
      <c r="D115" t="s">
        <v>538</v>
      </c>
      <c r="E115">
        <v>4</v>
      </c>
      <c r="F115">
        <v>6</v>
      </c>
      <c r="K115" t="s">
        <v>14</v>
      </c>
      <c r="L115">
        <v>1</v>
      </c>
      <c r="M115">
        <v>2</v>
      </c>
      <c r="N115">
        <v>3</v>
      </c>
      <c r="O115">
        <v>4</v>
      </c>
    </row>
    <row r="116" spans="2:15" x14ac:dyDescent="0.3">
      <c r="B116" t="s">
        <v>107</v>
      </c>
      <c r="C116">
        <v>4</v>
      </c>
      <c r="D116" t="s">
        <v>538</v>
      </c>
      <c r="E116">
        <v>0</v>
      </c>
      <c r="F116">
        <v>6</v>
      </c>
      <c r="I116" t="s">
        <v>14</v>
      </c>
    </row>
    <row r="117" spans="2:15" x14ac:dyDescent="0.3">
      <c r="B117" t="s">
        <v>107</v>
      </c>
      <c r="C117">
        <v>5</v>
      </c>
      <c r="D117" t="s">
        <v>538</v>
      </c>
      <c r="E117">
        <v>0</v>
      </c>
      <c r="F117">
        <v>6</v>
      </c>
      <c r="K117" t="s">
        <v>14</v>
      </c>
      <c r="L117" t="s">
        <v>14</v>
      </c>
      <c r="M117" t="s">
        <v>14</v>
      </c>
    </row>
    <row r="118" spans="2:15" x14ac:dyDescent="0.3">
      <c r="B118" t="s">
        <v>107</v>
      </c>
      <c r="C118">
        <v>6</v>
      </c>
      <c r="D118" t="s">
        <v>538</v>
      </c>
      <c r="E118">
        <v>0</v>
      </c>
      <c r="F118">
        <v>6</v>
      </c>
      <c r="J118" t="s">
        <v>559</v>
      </c>
      <c r="K118">
        <v>5</v>
      </c>
      <c r="L118" t="s">
        <v>520</v>
      </c>
    </row>
    <row r="119" spans="2:15" x14ac:dyDescent="0.3">
      <c r="B119" t="s">
        <v>494</v>
      </c>
      <c r="C119">
        <v>1</v>
      </c>
      <c r="D119" t="s">
        <v>538</v>
      </c>
      <c r="E119">
        <v>6</v>
      </c>
      <c r="F119">
        <v>6</v>
      </c>
      <c r="J119" t="s">
        <v>560</v>
      </c>
      <c r="K119">
        <v>6</v>
      </c>
      <c r="L119">
        <v>5.135E-2</v>
      </c>
      <c r="M119" t="s">
        <v>520</v>
      </c>
    </row>
    <row r="120" spans="2:15" x14ac:dyDescent="0.3">
      <c r="B120" t="s">
        <v>494</v>
      </c>
      <c r="C120">
        <v>2</v>
      </c>
      <c r="D120" t="s">
        <v>538</v>
      </c>
      <c r="E120">
        <v>6</v>
      </c>
      <c r="F120">
        <v>6</v>
      </c>
      <c r="K120" t="s">
        <v>14</v>
      </c>
      <c r="L120">
        <v>5</v>
      </c>
      <c r="M120">
        <v>6</v>
      </c>
    </row>
    <row r="121" spans="2:15" x14ac:dyDescent="0.3">
      <c r="B121" t="s">
        <v>494</v>
      </c>
      <c r="C121">
        <v>3</v>
      </c>
      <c r="D121" t="s">
        <v>538</v>
      </c>
      <c r="E121">
        <v>6</v>
      </c>
      <c r="F121">
        <v>6</v>
      </c>
    </row>
    <row r="122" spans="2:15" x14ac:dyDescent="0.3">
      <c r="B122" t="s">
        <v>494</v>
      </c>
      <c r="C122">
        <v>4</v>
      </c>
      <c r="D122" t="s">
        <v>538</v>
      </c>
      <c r="E122">
        <v>6</v>
      </c>
      <c r="F122">
        <v>6</v>
      </c>
    </row>
    <row r="123" spans="2:15" x14ac:dyDescent="0.3">
      <c r="B123" t="s">
        <v>494</v>
      </c>
      <c r="C123">
        <v>5</v>
      </c>
      <c r="D123" t="s">
        <v>538</v>
      </c>
      <c r="E123">
        <v>6</v>
      </c>
      <c r="F123">
        <v>6</v>
      </c>
      <c r="I123" s="19" t="s">
        <v>561</v>
      </c>
      <c r="J123" s="19"/>
      <c r="K123" s="19"/>
    </row>
    <row r="124" spans="2:15" x14ac:dyDescent="0.3">
      <c r="B124" t="s">
        <v>494</v>
      </c>
      <c r="C124">
        <v>6</v>
      </c>
      <c r="D124" t="s">
        <v>538</v>
      </c>
      <c r="E124">
        <v>6</v>
      </c>
      <c r="F124">
        <v>6</v>
      </c>
      <c r="I124" t="s">
        <v>562</v>
      </c>
    </row>
    <row r="125" spans="2:15" x14ac:dyDescent="0.3">
      <c r="B125" t="s">
        <v>187</v>
      </c>
      <c r="C125">
        <v>1</v>
      </c>
      <c r="D125" t="s">
        <v>552</v>
      </c>
      <c r="E125">
        <v>2</v>
      </c>
      <c r="F125">
        <v>6</v>
      </c>
      <c r="I125" t="s">
        <v>563</v>
      </c>
    </row>
    <row r="126" spans="2:15" x14ac:dyDescent="0.3">
      <c r="B126" t="s">
        <v>187</v>
      </c>
      <c r="C126">
        <v>2</v>
      </c>
      <c r="D126" t="s">
        <v>552</v>
      </c>
      <c r="E126">
        <v>2</v>
      </c>
      <c r="F126">
        <v>6</v>
      </c>
      <c r="I126" t="s">
        <v>507</v>
      </c>
    </row>
    <row r="127" spans="2:15" x14ac:dyDescent="0.3">
      <c r="B127" t="s">
        <v>187</v>
      </c>
      <c r="C127">
        <v>3</v>
      </c>
      <c r="D127" t="s">
        <v>552</v>
      </c>
      <c r="E127">
        <v>3</v>
      </c>
      <c r="F127">
        <v>6</v>
      </c>
      <c r="I127" t="s">
        <v>14</v>
      </c>
    </row>
    <row r="128" spans="2:15" x14ac:dyDescent="0.3">
      <c r="B128" t="s">
        <v>187</v>
      </c>
      <c r="C128">
        <v>4</v>
      </c>
      <c r="D128" t="s">
        <v>552</v>
      </c>
      <c r="E128">
        <v>2</v>
      </c>
      <c r="F128">
        <v>6</v>
      </c>
      <c r="I128" t="s">
        <v>542</v>
      </c>
    </row>
    <row r="129" spans="2:23" x14ac:dyDescent="0.3">
      <c r="B129" t="s">
        <v>187</v>
      </c>
      <c r="C129">
        <v>5</v>
      </c>
      <c r="D129" t="s">
        <v>552</v>
      </c>
      <c r="E129">
        <v>3</v>
      </c>
      <c r="F129">
        <v>6</v>
      </c>
      <c r="I129" t="s">
        <v>14</v>
      </c>
    </row>
    <row r="130" spans="2:23" x14ac:dyDescent="0.3">
      <c r="B130" t="s">
        <v>187</v>
      </c>
      <c r="C130">
        <v>6</v>
      </c>
      <c r="D130" t="s">
        <v>552</v>
      </c>
      <c r="E130">
        <v>6</v>
      </c>
      <c r="F130">
        <v>6</v>
      </c>
      <c r="I130" t="s">
        <v>543</v>
      </c>
    </row>
    <row r="131" spans="2:23" x14ac:dyDescent="0.3">
      <c r="B131" t="s">
        <v>202</v>
      </c>
      <c r="C131">
        <v>1</v>
      </c>
      <c r="D131" t="s">
        <v>552</v>
      </c>
      <c r="E131">
        <v>0</v>
      </c>
      <c r="F131">
        <v>6</v>
      </c>
      <c r="I131" t="s">
        <v>14</v>
      </c>
    </row>
    <row r="132" spans="2:23" x14ac:dyDescent="0.3">
      <c r="B132" t="s">
        <v>202</v>
      </c>
      <c r="C132">
        <v>2</v>
      </c>
      <c r="D132" t="s">
        <v>552</v>
      </c>
      <c r="E132">
        <v>0</v>
      </c>
      <c r="F132">
        <v>6</v>
      </c>
      <c r="I132" t="s">
        <v>544</v>
      </c>
    </row>
    <row r="133" spans="2:23" x14ac:dyDescent="0.3">
      <c r="B133" t="s">
        <v>202</v>
      </c>
      <c r="C133">
        <v>3</v>
      </c>
      <c r="D133" t="s">
        <v>552</v>
      </c>
      <c r="E133">
        <v>1</v>
      </c>
      <c r="F133">
        <v>6</v>
      </c>
      <c r="J133" t="s">
        <v>158</v>
      </c>
      <c r="K133" t="s">
        <v>545</v>
      </c>
      <c r="L133" t="s">
        <v>546</v>
      </c>
    </row>
    <row r="134" spans="2:23" x14ac:dyDescent="0.3">
      <c r="B134" t="s">
        <v>202</v>
      </c>
      <c r="C134">
        <v>4</v>
      </c>
      <c r="D134" t="s">
        <v>552</v>
      </c>
      <c r="E134">
        <v>0</v>
      </c>
      <c r="F134">
        <v>6</v>
      </c>
      <c r="J134" t="s">
        <v>503</v>
      </c>
      <c r="K134" t="s">
        <v>547</v>
      </c>
      <c r="L134" t="s">
        <v>548</v>
      </c>
    </row>
    <row r="135" spans="2:23" x14ac:dyDescent="0.3">
      <c r="B135" t="s">
        <v>202</v>
      </c>
      <c r="C135">
        <v>5</v>
      </c>
      <c r="D135" t="s">
        <v>552</v>
      </c>
      <c r="E135">
        <v>2</v>
      </c>
      <c r="F135">
        <v>6</v>
      </c>
      <c r="I135" t="s">
        <v>14</v>
      </c>
    </row>
    <row r="136" spans="2:23" x14ac:dyDescent="0.3">
      <c r="B136" t="s">
        <v>202</v>
      </c>
      <c r="C136">
        <v>6</v>
      </c>
      <c r="D136" t="s">
        <v>552</v>
      </c>
      <c r="E136">
        <v>1</v>
      </c>
      <c r="F136">
        <v>6</v>
      </c>
      <c r="I136" t="s">
        <v>549</v>
      </c>
    </row>
    <row r="137" spans="2:23" x14ac:dyDescent="0.3">
      <c r="B137" t="s">
        <v>493</v>
      </c>
      <c r="C137">
        <v>1</v>
      </c>
      <c r="D137" t="s">
        <v>552</v>
      </c>
      <c r="E137">
        <v>2</v>
      </c>
      <c r="F137">
        <v>6</v>
      </c>
      <c r="I137" t="s">
        <v>14</v>
      </c>
    </row>
    <row r="138" spans="2:23" x14ac:dyDescent="0.3">
      <c r="B138" t="s">
        <v>493</v>
      </c>
      <c r="C138">
        <v>2</v>
      </c>
      <c r="D138" t="s">
        <v>552</v>
      </c>
      <c r="E138">
        <v>2</v>
      </c>
      <c r="F138">
        <v>6</v>
      </c>
      <c r="I138" t="s">
        <v>508</v>
      </c>
    </row>
    <row r="139" spans="2:23" x14ac:dyDescent="0.3">
      <c r="B139" t="s">
        <v>493</v>
      </c>
      <c r="C139">
        <v>3</v>
      </c>
      <c r="D139" t="s">
        <v>552</v>
      </c>
      <c r="E139">
        <v>4</v>
      </c>
      <c r="F139">
        <v>6</v>
      </c>
      <c r="I139" t="s">
        <v>14</v>
      </c>
    </row>
    <row r="140" spans="2:23" x14ac:dyDescent="0.3">
      <c r="B140" t="s">
        <v>493</v>
      </c>
      <c r="C140">
        <v>4</v>
      </c>
      <c r="D140" t="s">
        <v>552</v>
      </c>
      <c r="E140">
        <v>3</v>
      </c>
      <c r="F140">
        <v>6</v>
      </c>
      <c r="J140" t="s">
        <v>490</v>
      </c>
      <c r="K140" t="s">
        <v>550</v>
      </c>
      <c r="M140" t="s">
        <v>551</v>
      </c>
    </row>
    <row r="141" spans="2:23" x14ac:dyDescent="0.3">
      <c r="B141" t="s">
        <v>493</v>
      </c>
      <c r="C141">
        <v>5</v>
      </c>
      <c r="D141" t="s">
        <v>552</v>
      </c>
      <c r="E141">
        <v>3</v>
      </c>
      <c r="F141">
        <v>6</v>
      </c>
      <c r="K141" t="s">
        <v>509</v>
      </c>
      <c r="L141" t="s">
        <v>140</v>
      </c>
      <c r="M141" t="s">
        <v>509</v>
      </c>
      <c r="N141" t="s">
        <v>140</v>
      </c>
      <c r="Q141" t="s">
        <v>73</v>
      </c>
    </row>
    <row r="142" spans="2:23" x14ac:dyDescent="0.3">
      <c r="B142" t="s">
        <v>493</v>
      </c>
      <c r="C142">
        <v>6</v>
      </c>
      <c r="D142" t="s">
        <v>552</v>
      </c>
      <c r="E142">
        <v>3</v>
      </c>
      <c r="F142">
        <v>6</v>
      </c>
      <c r="J142" t="s">
        <v>73</v>
      </c>
      <c r="K142" t="s">
        <v>14</v>
      </c>
      <c r="R142" t="s">
        <v>485</v>
      </c>
      <c r="S142" t="s">
        <v>538</v>
      </c>
      <c r="T142" t="s">
        <v>552</v>
      </c>
      <c r="U142" t="s">
        <v>564</v>
      </c>
      <c r="V142" t="s">
        <v>565</v>
      </c>
      <c r="W142" t="s">
        <v>566</v>
      </c>
    </row>
    <row r="143" spans="2:23" x14ac:dyDescent="0.3">
      <c r="B143" t="s">
        <v>110</v>
      </c>
      <c r="C143">
        <v>1</v>
      </c>
      <c r="D143" t="s">
        <v>552</v>
      </c>
      <c r="E143">
        <v>0</v>
      </c>
      <c r="F143">
        <v>6</v>
      </c>
      <c r="J143" t="s">
        <v>202</v>
      </c>
      <c r="K143">
        <v>2.7799999999999998E-2</v>
      </c>
      <c r="L143">
        <v>2.733E-2</v>
      </c>
      <c r="M143">
        <v>5.5599999999999997E-2</v>
      </c>
      <c r="N143">
        <v>3.8019999999999998E-2</v>
      </c>
      <c r="Q143" t="s">
        <v>202</v>
      </c>
      <c r="R143">
        <v>1</v>
      </c>
      <c r="S143">
        <v>0.1111</v>
      </c>
      <c r="T143">
        <v>0.1111</v>
      </c>
      <c r="U143">
        <v>5.5599999999999997E-2</v>
      </c>
      <c r="V143">
        <v>2.7799999999999998E-2</v>
      </c>
      <c r="W143">
        <v>2.7799999999999998E-2</v>
      </c>
    </row>
    <row r="144" spans="2:23" x14ac:dyDescent="0.3">
      <c r="B144" t="s">
        <v>110</v>
      </c>
      <c r="C144">
        <v>2</v>
      </c>
      <c r="D144" t="s">
        <v>552</v>
      </c>
      <c r="E144">
        <v>0</v>
      </c>
      <c r="F144">
        <v>6</v>
      </c>
      <c r="J144" t="s">
        <v>187</v>
      </c>
      <c r="K144">
        <v>0.25</v>
      </c>
      <c r="L144">
        <v>7.1110000000000007E-2</v>
      </c>
      <c r="M144">
        <v>0.44440000000000002</v>
      </c>
      <c r="N144">
        <v>8.1240000000000007E-2</v>
      </c>
      <c r="Q144" t="s">
        <v>187</v>
      </c>
      <c r="R144">
        <v>1</v>
      </c>
      <c r="S144">
        <v>0.58330000000000004</v>
      </c>
      <c r="T144">
        <v>0.5</v>
      </c>
      <c r="U144">
        <v>0.44440000000000002</v>
      </c>
      <c r="V144">
        <v>0.25</v>
      </c>
      <c r="W144">
        <v>0.25</v>
      </c>
    </row>
    <row r="145" spans="2:28" x14ac:dyDescent="0.3">
      <c r="B145" t="s">
        <v>110</v>
      </c>
      <c r="C145">
        <v>3</v>
      </c>
      <c r="D145" t="s">
        <v>552</v>
      </c>
      <c r="E145">
        <v>0</v>
      </c>
      <c r="F145">
        <v>6</v>
      </c>
      <c r="J145" t="s">
        <v>494</v>
      </c>
      <c r="K145">
        <v>0.55559999999999998</v>
      </c>
      <c r="L145">
        <v>8.1259999999999999E-2</v>
      </c>
      <c r="M145">
        <v>0.80559999999999998</v>
      </c>
      <c r="N145">
        <v>6.5189999999999998E-2</v>
      </c>
      <c r="Q145" t="s">
        <v>494</v>
      </c>
      <c r="R145">
        <v>1</v>
      </c>
      <c r="S145">
        <v>1</v>
      </c>
      <c r="T145">
        <v>0.88890000000000002</v>
      </c>
      <c r="U145">
        <v>0.80559999999999998</v>
      </c>
      <c r="V145">
        <v>0.61109999999999998</v>
      </c>
      <c r="W145">
        <v>0.55559999999999998</v>
      </c>
    </row>
    <row r="146" spans="2:28" x14ac:dyDescent="0.3">
      <c r="B146" t="s">
        <v>110</v>
      </c>
      <c r="C146">
        <v>4</v>
      </c>
      <c r="D146" t="s">
        <v>552</v>
      </c>
      <c r="E146">
        <v>0</v>
      </c>
      <c r="F146">
        <v>6</v>
      </c>
      <c r="J146" t="s">
        <v>493</v>
      </c>
      <c r="K146">
        <v>0.1389</v>
      </c>
      <c r="L146">
        <v>5.7099999999999998E-2</v>
      </c>
      <c r="M146">
        <v>0.27779999999999999</v>
      </c>
      <c r="N146">
        <v>7.3480000000000004E-2</v>
      </c>
      <c r="Q146" t="s">
        <v>493</v>
      </c>
      <c r="R146">
        <v>1</v>
      </c>
      <c r="S146">
        <v>0.5</v>
      </c>
      <c r="T146">
        <v>0.47220000000000001</v>
      </c>
      <c r="U146">
        <v>0.27779999999999999</v>
      </c>
      <c r="V146">
        <v>0.1389</v>
      </c>
      <c r="W146">
        <v>0.1389</v>
      </c>
    </row>
    <row r="147" spans="2:28" x14ac:dyDescent="0.3">
      <c r="B147" t="s">
        <v>110</v>
      </c>
      <c r="C147">
        <v>5</v>
      </c>
      <c r="D147" t="s">
        <v>552</v>
      </c>
      <c r="E147">
        <v>0</v>
      </c>
      <c r="F147">
        <v>6</v>
      </c>
      <c r="J147" t="s">
        <v>110</v>
      </c>
      <c r="K147">
        <v>0</v>
      </c>
      <c r="L147">
        <v>1.1E-4</v>
      </c>
      <c r="M147">
        <v>0</v>
      </c>
      <c r="N147">
        <v>1.1E-4</v>
      </c>
      <c r="Q147" t="s">
        <v>110</v>
      </c>
      <c r="R147">
        <v>1</v>
      </c>
      <c r="S147">
        <v>0</v>
      </c>
      <c r="T147">
        <v>0</v>
      </c>
      <c r="U147">
        <v>0</v>
      </c>
      <c r="V147">
        <v>0</v>
      </c>
      <c r="W147">
        <v>0</v>
      </c>
    </row>
    <row r="148" spans="2:28" x14ac:dyDescent="0.3">
      <c r="B148" t="s">
        <v>110</v>
      </c>
      <c r="C148">
        <v>6</v>
      </c>
      <c r="D148" t="s">
        <v>552</v>
      </c>
      <c r="E148">
        <v>0</v>
      </c>
      <c r="F148">
        <v>6</v>
      </c>
      <c r="J148" t="s">
        <v>208</v>
      </c>
      <c r="K148">
        <v>2.7799999999999998E-2</v>
      </c>
      <c r="L148">
        <v>2.733E-2</v>
      </c>
      <c r="M148">
        <v>0.16669999999999999</v>
      </c>
      <c r="N148">
        <v>6.1440000000000002E-2</v>
      </c>
      <c r="Q148" t="s">
        <v>208</v>
      </c>
      <c r="R148">
        <v>1</v>
      </c>
      <c r="S148">
        <v>0.30559999999999998</v>
      </c>
      <c r="T148">
        <v>0.16669999999999999</v>
      </c>
      <c r="U148">
        <v>0.16669999999999999</v>
      </c>
      <c r="V148">
        <v>0.1111</v>
      </c>
      <c r="W148">
        <v>2.7799999999999998E-2</v>
      </c>
    </row>
    <row r="149" spans="2:28" x14ac:dyDescent="0.3">
      <c r="B149" t="s">
        <v>208</v>
      </c>
      <c r="C149">
        <v>1</v>
      </c>
      <c r="D149" t="s">
        <v>552</v>
      </c>
      <c r="E149">
        <v>1</v>
      </c>
      <c r="F149">
        <v>6</v>
      </c>
      <c r="J149" t="s">
        <v>96</v>
      </c>
      <c r="K149">
        <v>5.5599999999999997E-2</v>
      </c>
      <c r="L149">
        <v>3.8019999999999998E-2</v>
      </c>
      <c r="M149">
        <v>0.1111</v>
      </c>
      <c r="N149">
        <v>5.1970000000000002E-2</v>
      </c>
      <c r="Q149" t="s">
        <v>96</v>
      </c>
      <c r="R149">
        <v>1</v>
      </c>
      <c r="S149">
        <v>0.41670000000000001</v>
      </c>
      <c r="T149">
        <v>0.1389</v>
      </c>
      <c r="U149">
        <v>0.1111</v>
      </c>
      <c r="V149">
        <v>5.5599999999999997E-2</v>
      </c>
      <c r="W149">
        <v>5.5599999999999997E-2</v>
      </c>
    </row>
    <row r="150" spans="2:28" x14ac:dyDescent="0.3">
      <c r="B150" t="s">
        <v>208</v>
      </c>
      <c r="C150">
        <v>2</v>
      </c>
      <c r="D150" t="s">
        <v>552</v>
      </c>
      <c r="E150">
        <v>1</v>
      </c>
      <c r="F150">
        <v>6</v>
      </c>
      <c r="J150" t="s">
        <v>210</v>
      </c>
      <c r="K150">
        <v>5.5599999999999997E-2</v>
      </c>
      <c r="L150">
        <v>3.8019999999999998E-2</v>
      </c>
      <c r="M150">
        <v>0.25</v>
      </c>
      <c r="N150">
        <v>7.1110000000000007E-2</v>
      </c>
      <c r="Q150" t="s">
        <v>210</v>
      </c>
      <c r="R150">
        <v>1</v>
      </c>
      <c r="S150">
        <v>0.41670000000000001</v>
      </c>
      <c r="T150">
        <v>0.36109999999999998</v>
      </c>
      <c r="U150">
        <v>0.25</v>
      </c>
      <c r="V150">
        <v>8.3299999999999999E-2</v>
      </c>
      <c r="W150">
        <v>5.5599999999999997E-2</v>
      </c>
    </row>
    <row r="151" spans="2:28" x14ac:dyDescent="0.3">
      <c r="B151" t="s">
        <v>208</v>
      </c>
      <c r="C151">
        <v>3</v>
      </c>
      <c r="D151" t="s">
        <v>552</v>
      </c>
      <c r="E151">
        <v>2</v>
      </c>
      <c r="F151">
        <v>6</v>
      </c>
      <c r="J151" t="s">
        <v>500</v>
      </c>
      <c r="K151">
        <v>8.3299999999999999E-2</v>
      </c>
      <c r="L151">
        <v>4.5789999999999997E-2</v>
      </c>
      <c r="M151">
        <v>0.22220000000000001</v>
      </c>
      <c r="N151">
        <v>6.8360000000000004E-2</v>
      </c>
      <c r="Q151" t="s">
        <v>500</v>
      </c>
      <c r="R151">
        <v>1</v>
      </c>
      <c r="S151">
        <v>0.30559999999999998</v>
      </c>
      <c r="T151">
        <v>0.27779999999999999</v>
      </c>
      <c r="U151">
        <v>0.22220000000000001</v>
      </c>
      <c r="V151">
        <v>8.3299999999999999E-2</v>
      </c>
      <c r="W151">
        <v>8.3299999999999999E-2</v>
      </c>
    </row>
    <row r="152" spans="2:28" x14ac:dyDescent="0.3">
      <c r="B152" t="s">
        <v>208</v>
      </c>
      <c r="C152">
        <v>4</v>
      </c>
      <c r="D152" t="s">
        <v>552</v>
      </c>
      <c r="E152">
        <v>0</v>
      </c>
      <c r="F152">
        <v>6</v>
      </c>
      <c r="J152" t="s">
        <v>107</v>
      </c>
      <c r="K152">
        <v>2.7799999999999998E-2</v>
      </c>
      <c r="L152">
        <v>2.733E-2</v>
      </c>
      <c r="M152">
        <v>0.16669999999999999</v>
      </c>
      <c r="N152">
        <v>6.1440000000000002E-2</v>
      </c>
      <c r="Q152" t="s">
        <v>107</v>
      </c>
      <c r="R152">
        <v>1</v>
      </c>
      <c r="S152">
        <v>0.22220000000000001</v>
      </c>
      <c r="T152">
        <v>0.19439999999999999</v>
      </c>
      <c r="U152">
        <v>0.16669999999999999</v>
      </c>
      <c r="V152">
        <v>0.1111</v>
      </c>
      <c r="W152">
        <v>2.7799999999999998E-2</v>
      </c>
    </row>
    <row r="153" spans="2:28" x14ac:dyDescent="0.3">
      <c r="B153" t="s">
        <v>208</v>
      </c>
      <c r="C153">
        <v>5</v>
      </c>
      <c r="D153" t="s">
        <v>552</v>
      </c>
      <c r="E153">
        <v>2</v>
      </c>
      <c r="F153">
        <v>6</v>
      </c>
      <c r="I153" t="s">
        <v>14</v>
      </c>
    </row>
    <row r="154" spans="2:28" x14ac:dyDescent="0.3">
      <c r="B154" t="s">
        <v>208</v>
      </c>
      <c r="C154">
        <v>6</v>
      </c>
      <c r="D154" t="s">
        <v>552</v>
      </c>
      <c r="E154">
        <v>0</v>
      </c>
      <c r="F154">
        <v>6</v>
      </c>
      <c r="I154" t="s">
        <v>14</v>
      </c>
    </row>
    <row r="155" spans="2:28" x14ac:dyDescent="0.3">
      <c r="B155" t="s">
        <v>96</v>
      </c>
      <c r="C155">
        <v>1</v>
      </c>
      <c r="D155" t="s">
        <v>552</v>
      </c>
      <c r="E155">
        <v>0</v>
      </c>
      <c r="F155">
        <v>6</v>
      </c>
      <c r="J155" t="s">
        <v>490</v>
      </c>
      <c r="K155" t="s">
        <v>485</v>
      </c>
      <c r="M155" t="s">
        <v>538</v>
      </c>
      <c r="Q155" s="153"/>
      <c r="R155" s="154" t="s">
        <v>494</v>
      </c>
      <c r="S155" s="154" t="s">
        <v>289</v>
      </c>
      <c r="T155" s="154" t="s">
        <v>493</v>
      </c>
      <c r="U155" s="154" t="s">
        <v>500</v>
      </c>
      <c r="V155" s="154" t="s">
        <v>96</v>
      </c>
      <c r="W155" s="154" t="s">
        <v>113</v>
      </c>
      <c r="X155" s="154" t="s">
        <v>208</v>
      </c>
      <c r="Y155" s="154" t="s">
        <v>107</v>
      </c>
      <c r="Z155" s="154" t="s">
        <v>202</v>
      </c>
      <c r="AA155" s="154" t="s">
        <v>110</v>
      </c>
      <c r="AB155" s="155"/>
    </row>
    <row r="156" spans="2:28" x14ac:dyDescent="0.3">
      <c r="B156" t="s">
        <v>96</v>
      </c>
      <c r="C156">
        <v>2</v>
      </c>
      <c r="D156" t="s">
        <v>552</v>
      </c>
      <c r="E156">
        <v>0</v>
      </c>
      <c r="F156">
        <v>6</v>
      </c>
      <c r="K156" t="s">
        <v>509</v>
      </c>
      <c r="L156" t="s">
        <v>140</v>
      </c>
      <c r="M156" t="s">
        <v>509</v>
      </c>
      <c r="N156" t="s">
        <v>140</v>
      </c>
      <c r="Q156" s="156" t="s">
        <v>485</v>
      </c>
      <c r="R156" s="157">
        <v>1</v>
      </c>
      <c r="S156" s="157">
        <v>1</v>
      </c>
      <c r="T156" s="157">
        <v>1</v>
      </c>
      <c r="U156" s="157">
        <v>1</v>
      </c>
      <c r="V156" s="157">
        <v>1</v>
      </c>
      <c r="W156" s="157">
        <v>1</v>
      </c>
      <c r="X156" s="157">
        <v>1</v>
      </c>
      <c r="Y156" s="157">
        <v>1</v>
      </c>
      <c r="Z156" s="157">
        <v>1</v>
      </c>
      <c r="AA156" s="157">
        <v>1</v>
      </c>
      <c r="AB156" s="158"/>
    </row>
    <row r="157" spans="2:28" x14ac:dyDescent="0.3">
      <c r="B157" t="s">
        <v>96</v>
      </c>
      <c r="C157">
        <v>3</v>
      </c>
      <c r="D157" t="s">
        <v>552</v>
      </c>
      <c r="E157">
        <v>0</v>
      </c>
      <c r="F157">
        <v>6</v>
      </c>
      <c r="J157" t="s">
        <v>73</v>
      </c>
      <c r="K157" t="s">
        <v>14</v>
      </c>
      <c r="Q157" s="156" t="s">
        <v>538</v>
      </c>
      <c r="R157" s="157">
        <v>1</v>
      </c>
      <c r="S157" s="157">
        <v>0.58330000000000004</v>
      </c>
      <c r="T157" s="157">
        <v>0.5</v>
      </c>
      <c r="U157" s="157">
        <v>0.30559999999999998</v>
      </c>
      <c r="V157" s="157">
        <v>0.41670000000000001</v>
      </c>
      <c r="W157" s="157">
        <v>0.41670000000000001</v>
      </c>
      <c r="X157" s="157">
        <v>0.30559999999999998</v>
      </c>
      <c r="Y157" s="157">
        <v>0.22220000000000001</v>
      </c>
      <c r="Z157" s="157">
        <v>0.1111</v>
      </c>
      <c r="AA157" s="157">
        <v>0</v>
      </c>
      <c r="AB157" s="158"/>
    </row>
    <row r="158" spans="2:28" x14ac:dyDescent="0.3">
      <c r="B158" t="s">
        <v>96</v>
      </c>
      <c r="C158">
        <v>4</v>
      </c>
      <c r="D158" t="s">
        <v>552</v>
      </c>
      <c r="E158">
        <v>0</v>
      </c>
      <c r="F158">
        <v>6</v>
      </c>
      <c r="J158" t="s">
        <v>202</v>
      </c>
      <c r="K158">
        <v>1</v>
      </c>
      <c r="L158">
        <v>2.7999999999999998E-4</v>
      </c>
      <c r="M158">
        <v>0.1111</v>
      </c>
      <c r="N158">
        <v>5.1970000000000002E-2</v>
      </c>
      <c r="Q158" s="156" t="s">
        <v>552</v>
      </c>
      <c r="R158" s="157">
        <v>0.88890000000000002</v>
      </c>
      <c r="S158" s="157">
        <v>0.5</v>
      </c>
      <c r="T158" s="157">
        <v>0.47220000000000001</v>
      </c>
      <c r="U158" s="157">
        <v>0.27779999999999999</v>
      </c>
      <c r="V158" s="157">
        <v>0.1389</v>
      </c>
      <c r="W158" s="157">
        <v>0.36109999999999998</v>
      </c>
      <c r="X158" s="157">
        <v>0.16669999999999999</v>
      </c>
      <c r="Y158" s="157">
        <v>0.19439999999999999</v>
      </c>
      <c r="Z158" s="157">
        <v>0.1111</v>
      </c>
      <c r="AA158" s="157">
        <v>0</v>
      </c>
      <c r="AB158" s="158"/>
    </row>
    <row r="159" spans="2:28" x14ac:dyDescent="0.3">
      <c r="B159" t="s">
        <v>96</v>
      </c>
      <c r="C159">
        <v>5</v>
      </c>
      <c r="D159" t="s">
        <v>552</v>
      </c>
      <c r="E159">
        <v>3</v>
      </c>
      <c r="F159">
        <v>6</v>
      </c>
      <c r="J159" t="s">
        <v>187</v>
      </c>
      <c r="K159">
        <v>1</v>
      </c>
      <c r="L159">
        <v>2.7999999999999998E-4</v>
      </c>
      <c r="M159">
        <v>0.58330000000000004</v>
      </c>
      <c r="N159">
        <v>8.0649999999999999E-2</v>
      </c>
      <c r="Q159" s="156" t="s">
        <v>564</v>
      </c>
      <c r="R159" s="157">
        <v>0.80559999999999998</v>
      </c>
      <c r="S159" s="157">
        <v>0.44440000000000002</v>
      </c>
      <c r="T159" s="157">
        <v>0.27779999999999999</v>
      </c>
      <c r="U159" s="157">
        <v>0.22220000000000001</v>
      </c>
      <c r="V159" s="157">
        <v>0.1111</v>
      </c>
      <c r="W159" s="157">
        <v>0.25</v>
      </c>
      <c r="X159" s="157">
        <v>0.16669999999999999</v>
      </c>
      <c r="Y159" s="157">
        <v>0.16669999999999999</v>
      </c>
      <c r="Z159" s="157">
        <v>5.5599999999999997E-2</v>
      </c>
      <c r="AA159" s="157">
        <v>0</v>
      </c>
      <c r="AB159" s="158"/>
    </row>
    <row r="160" spans="2:28" x14ac:dyDescent="0.3">
      <c r="B160" t="s">
        <v>96</v>
      </c>
      <c r="C160">
        <v>6</v>
      </c>
      <c r="D160" t="s">
        <v>552</v>
      </c>
      <c r="E160">
        <v>2</v>
      </c>
      <c r="F160">
        <v>6</v>
      </c>
      <c r="J160" t="s">
        <v>494</v>
      </c>
      <c r="K160">
        <v>1</v>
      </c>
      <c r="L160">
        <v>2.7999999999999998E-4</v>
      </c>
      <c r="M160">
        <v>1</v>
      </c>
      <c r="N160">
        <v>2.7999999999999998E-4</v>
      </c>
      <c r="Q160" s="156" t="s">
        <v>565</v>
      </c>
      <c r="R160" s="157">
        <v>0.61109999999999998</v>
      </c>
      <c r="S160" s="157">
        <v>0.25</v>
      </c>
      <c r="T160" s="157">
        <v>0.1389</v>
      </c>
      <c r="U160" s="157">
        <v>8.3299999999999999E-2</v>
      </c>
      <c r="V160" s="157">
        <v>5.5599999999999997E-2</v>
      </c>
      <c r="W160" s="157">
        <v>8.3299999999999999E-2</v>
      </c>
      <c r="X160" s="157">
        <v>0.1111</v>
      </c>
      <c r="Y160" s="157">
        <v>0.1111</v>
      </c>
      <c r="Z160" s="157">
        <v>2.7799999999999998E-2</v>
      </c>
      <c r="AA160" s="157">
        <v>0</v>
      </c>
      <c r="AB160" s="158"/>
    </row>
    <row r="161" spans="2:28" x14ac:dyDescent="0.3">
      <c r="B161" t="s">
        <v>210</v>
      </c>
      <c r="C161">
        <v>1</v>
      </c>
      <c r="D161" t="s">
        <v>552</v>
      </c>
      <c r="E161">
        <v>3</v>
      </c>
      <c r="F161">
        <v>6</v>
      </c>
      <c r="J161" t="s">
        <v>493</v>
      </c>
      <c r="K161">
        <v>1</v>
      </c>
      <c r="L161">
        <v>2.7999999999999998E-4</v>
      </c>
      <c r="M161">
        <v>0.5</v>
      </c>
      <c r="N161">
        <v>8.1739999999999993E-2</v>
      </c>
      <c r="Q161" s="162" t="s">
        <v>566</v>
      </c>
      <c r="R161" s="163">
        <v>0.55559999999999998</v>
      </c>
      <c r="S161" s="163">
        <v>0.25</v>
      </c>
      <c r="T161" s="163">
        <v>0.1389</v>
      </c>
      <c r="U161" s="163">
        <v>8.3299999999999999E-2</v>
      </c>
      <c r="V161" s="163">
        <v>5.5599999999999997E-2</v>
      </c>
      <c r="W161" s="163">
        <v>5.5599999999999997E-2</v>
      </c>
      <c r="X161" s="163">
        <v>2.7799999999999998E-2</v>
      </c>
      <c r="Y161" s="163">
        <v>2.7799999999999998E-2</v>
      </c>
      <c r="Z161" s="163">
        <v>2.7799999999999998E-2</v>
      </c>
      <c r="AA161" s="163">
        <v>0</v>
      </c>
      <c r="AB161" s="164"/>
    </row>
    <row r="162" spans="2:28" x14ac:dyDescent="0.3">
      <c r="B162" t="s">
        <v>210</v>
      </c>
      <c r="C162">
        <v>2</v>
      </c>
      <c r="D162" t="s">
        <v>552</v>
      </c>
      <c r="E162">
        <v>2</v>
      </c>
      <c r="F162">
        <v>6</v>
      </c>
      <c r="J162" t="s">
        <v>110</v>
      </c>
      <c r="K162">
        <v>1</v>
      </c>
      <c r="L162">
        <v>2.7999999999999998E-4</v>
      </c>
      <c r="M162">
        <v>0</v>
      </c>
      <c r="N162">
        <v>1.1E-4</v>
      </c>
    </row>
    <row r="163" spans="2:28" x14ac:dyDescent="0.3">
      <c r="B163" t="s">
        <v>210</v>
      </c>
      <c r="C163">
        <v>3</v>
      </c>
      <c r="D163" t="s">
        <v>552</v>
      </c>
      <c r="E163">
        <v>2</v>
      </c>
      <c r="F163">
        <v>6</v>
      </c>
      <c r="J163" t="s">
        <v>208</v>
      </c>
      <c r="K163">
        <v>1</v>
      </c>
      <c r="L163">
        <v>2.7999999999999998E-4</v>
      </c>
      <c r="M163">
        <v>0.30559999999999998</v>
      </c>
      <c r="N163">
        <v>7.5509999999999994E-2</v>
      </c>
    </row>
    <row r="164" spans="2:28" x14ac:dyDescent="0.3">
      <c r="B164" t="s">
        <v>210</v>
      </c>
      <c r="C164">
        <v>4</v>
      </c>
      <c r="D164" t="s">
        <v>552</v>
      </c>
      <c r="E164">
        <v>1</v>
      </c>
      <c r="F164">
        <v>6</v>
      </c>
      <c r="J164" t="s">
        <v>96</v>
      </c>
      <c r="K164">
        <v>1</v>
      </c>
      <c r="L164">
        <v>2.7999999999999998E-4</v>
      </c>
      <c r="M164">
        <v>0.41670000000000001</v>
      </c>
      <c r="N164">
        <v>8.0629999999999993E-2</v>
      </c>
    </row>
    <row r="165" spans="2:28" x14ac:dyDescent="0.3">
      <c r="B165" t="s">
        <v>210</v>
      </c>
      <c r="C165">
        <v>5</v>
      </c>
      <c r="D165" t="s">
        <v>552</v>
      </c>
      <c r="E165">
        <v>3</v>
      </c>
      <c r="F165">
        <v>6</v>
      </c>
      <c r="J165" t="s">
        <v>210</v>
      </c>
      <c r="K165">
        <v>1</v>
      </c>
      <c r="L165">
        <v>2.7999999999999998E-4</v>
      </c>
      <c r="M165">
        <v>0.41670000000000001</v>
      </c>
      <c r="N165">
        <v>8.0629999999999993E-2</v>
      </c>
    </row>
    <row r="166" spans="2:28" x14ac:dyDescent="0.3">
      <c r="B166" t="s">
        <v>210</v>
      </c>
      <c r="C166">
        <v>6</v>
      </c>
      <c r="D166" t="s">
        <v>552</v>
      </c>
      <c r="E166">
        <v>2</v>
      </c>
      <c r="F166">
        <v>6</v>
      </c>
      <c r="J166" t="s">
        <v>500</v>
      </c>
      <c r="K166">
        <v>1</v>
      </c>
      <c r="L166">
        <v>2.7999999999999998E-4</v>
      </c>
      <c r="M166">
        <v>0.30559999999999998</v>
      </c>
      <c r="N166">
        <v>7.5509999999999994E-2</v>
      </c>
    </row>
    <row r="167" spans="2:28" x14ac:dyDescent="0.3">
      <c r="B167" t="s">
        <v>100</v>
      </c>
      <c r="C167">
        <v>1</v>
      </c>
      <c r="D167" t="s">
        <v>552</v>
      </c>
      <c r="E167">
        <v>2</v>
      </c>
      <c r="F167">
        <v>6</v>
      </c>
      <c r="J167" t="s">
        <v>107</v>
      </c>
      <c r="K167">
        <v>1</v>
      </c>
      <c r="L167">
        <v>2.7999999999999998E-4</v>
      </c>
      <c r="M167">
        <v>0.22220000000000001</v>
      </c>
      <c r="N167">
        <v>6.8360000000000004E-2</v>
      </c>
    </row>
    <row r="168" spans="2:28" x14ac:dyDescent="0.3">
      <c r="B168" t="s">
        <v>100</v>
      </c>
      <c r="C168">
        <v>2</v>
      </c>
      <c r="D168" t="s">
        <v>552</v>
      </c>
      <c r="E168">
        <v>2</v>
      </c>
      <c r="F168">
        <v>6</v>
      </c>
      <c r="I168" t="s">
        <v>14</v>
      </c>
    </row>
    <row r="169" spans="2:28" x14ac:dyDescent="0.3">
      <c r="B169" t="s">
        <v>100</v>
      </c>
      <c r="C169">
        <v>3</v>
      </c>
      <c r="D169" t="s">
        <v>552</v>
      </c>
      <c r="E169">
        <v>4</v>
      </c>
      <c r="F169">
        <v>6</v>
      </c>
      <c r="I169" t="s">
        <v>14</v>
      </c>
    </row>
    <row r="170" spans="2:28" x14ac:dyDescent="0.3">
      <c r="B170" t="s">
        <v>100</v>
      </c>
      <c r="C170">
        <v>4</v>
      </c>
      <c r="D170" t="s">
        <v>552</v>
      </c>
      <c r="E170">
        <v>0</v>
      </c>
      <c r="F170">
        <v>6</v>
      </c>
      <c r="J170" t="s">
        <v>490</v>
      </c>
      <c r="K170" t="s">
        <v>552</v>
      </c>
      <c r="M170" t="s">
        <v>553</v>
      </c>
    </row>
    <row r="171" spans="2:28" x14ac:dyDescent="0.3">
      <c r="B171" t="s">
        <v>100</v>
      </c>
      <c r="C171">
        <v>5</v>
      </c>
      <c r="D171" t="s">
        <v>552</v>
      </c>
      <c r="E171">
        <v>1</v>
      </c>
      <c r="F171">
        <v>6</v>
      </c>
      <c r="K171" t="s">
        <v>509</v>
      </c>
      <c r="L171" t="s">
        <v>140</v>
      </c>
      <c r="M171" t="s">
        <v>509</v>
      </c>
      <c r="N171" t="s">
        <v>140</v>
      </c>
    </row>
    <row r="172" spans="2:28" x14ac:dyDescent="0.3">
      <c r="B172" t="s">
        <v>100</v>
      </c>
      <c r="C172">
        <v>6</v>
      </c>
      <c r="D172" t="s">
        <v>552</v>
      </c>
      <c r="E172">
        <v>1</v>
      </c>
      <c r="F172">
        <v>6</v>
      </c>
      <c r="J172" t="s">
        <v>73</v>
      </c>
      <c r="K172" t="s">
        <v>14</v>
      </c>
    </row>
    <row r="173" spans="2:28" x14ac:dyDescent="0.3">
      <c r="B173" t="s">
        <v>107</v>
      </c>
      <c r="C173">
        <v>1</v>
      </c>
      <c r="D173" t="s">
        <v>552</v>
      </c>
      <c r="E173">
        <v>0</v>
      </c>
      <c r="F173">
        <v>6</v>
      </c>
      <c r="J173" t="s">
        <v>202</v>
      </c>
      <c r="K173">
        <v>0.1111</v>
      </c>
      <c r="L173">
        <v>5.1970000000000002E-2</v>
      </c>
      <c r="M173">
        <v>2.7799999999999998E-2</v>
      </c>
      <c r="N173">
        <v>2.733E-2</v>
      </c>
    </row>
    <row r="174" spans="2:28" x14ac:dyDescent="0.3">
      <c r="B174" t="s">
        <v>107</v>
      </c>
      <c r="C174">
        <v>2</v>
      </c>
      <c r="D174" t="s">
        <v>552</v>
      </c>
      <c r="E174">
        <v>4</v>
      </c>
      <c r="F174">
        <v>6</v>
      </c>
      <c r="J174" t="s">
        <v>187</v>
      </c>
      <c r="K174">
        <v>0.5</v>
      </c>
      <c r="L174">
        <v>8.1739999999999993E-2</v>
      </c>
      <c r="M174">
        <v>0.25</v>
      </c>
      <c r="N174">
        <v>7.1110000000000007E-2</v>
      </c>
    </row>
    <row r="175" spans="2:28" x14ac:dyDescent="0.3">
      <c r="B175" t="s">
        <v>107</v>
      </c>
      <c r="C175">
        <v>3</v>
      </c>
      <c r="D175" t="s">
        <v>552</v>
      </c>
      <c r="E175">
        <v>3</v>
      </c>
      <c r="F175">
        <v>6</v>
      </c>
      <c r="J175" t="s">
        <v>494</v>
      </c>
      <c r="K175">
        <v>0.88890000000000002</v>
      </c>
      <c r="L175">
        <v>5.1999999999999998E-2</v>
      </c>
      <c r="M175">
        <v>0.61109999999999998</v>
      </c>
      <c r="N175">
        <v>7.979E-2</v>
      </c>
    </row>
    <row r="176" spans="2:28" x14ac:dyDescent="0.3">
      <c r="B176" t="s">
        <v>107</v>
      </c>
      <c r="C176">
        <v>4</v>
      </c>
      <c r="D176" t="s">
        <v>552</v>
      </c>
      <c r="E176">
        <v>0</v>
      </c>
      <c r="F176">
        <v>6</v>
      </c>
      <c r="J176" t="s">
        <v>493</v>
      </c>
      <c r="K176">
        <v>0.47220000000000001</v>
      </c>
      <c r="L176">
        <v>8.1610000000000002E-2</v>
      </c>
      <c r="M176">
        <v>0.1389</v>
      </c>
      <c r="N176">
        <v>5.7099999999999998E-2</v>
      </c>
    </row>
    <row r="177" spans="2:14" x14ac:dyDescent="0.3">
      <c r="B177" t="s">
        <v>107</v>
      </c>
      <c r="C177">
        <v>5</v>
      </c>
      <c r="D177" t="s">
        <v>552</v>
      </c>
      <c r="E177">
        <v>0</v>
      </c>
      <c r="F177">
        <v>6</v>
      </c>
      <c r="J177" t="s">
        <v>110</v>
      </c>
      <c r="K177">
        <v>0</v>
      </c>
      <c r="L177">
        <v>1.1E-4</v>
      </c>
      <c r="M177">
        <v>0</v>
      </c>
      <c r="N177">
        <v>1.1E-4</v>
      </c>
    </row>
    <row r="178" spans="2:14" x14ac:dyDescent="0.3">
      <c r="B178" t="s">
        <v>107</v>
      </c>
      <c r="C178">
        <v>6</v>
      </c>
      <c r="D178" t="s">
        <v>552</v>
      </c>
      <c r="E178">
        <v>0</v>
      </c>
      <c r="F178">
        <v>6</v>
      </c>
      <c r="J178" t="s">
        <v>208</v>
      </c>
      <c r="K178">
        <v>0.16669999999999999</v>
      </c>
      <c r="L178">
        <v>6.1440000000000002E-2</v>
      </c>
      <c r="M178">
        <v>0.1111</v>
      </c>
      <c r="N178">
        <v>5.1970000000000002E-2</v>
      </c>
    </row>
    <row r="179" spans="2:14" x14ac:dyDescent="0.3">
      <c r="B179" t="s">
        <v>494</v>
      </c>
      <c r="C179">
        <v>1</v>
      </c>
      <c r="D179" t="s">
        <v>552</v>
      </c>
      <c r="E179">
        <v>5</v>
      </c>
      <c r="F179">
        <v>6</v>
      </c>
      <c r="J179" t="s">
        <v>96</v>
      </c>
      <c r="K179">
        <v>0.1389</v>
      </c>
      <c r="L179">
        <v>5.7099999999999998E-2</v>
      </c>
      <c r="M179">
        <v>5.5599999999999997E-2</v>
      </c>
      <c r="N179">
        <v>3.8019999999999998E-2</v>
      </c>
    </row>
    <row r="180" spans="2:14" x14ac:dyDescent="0.3">
      <c r="B180" t="s">
        <v>494</v>
      </c>
      <c r="C180">
        <v>2</v>
      </c>
      <c r="D180" t="s">
        <v>552</v>
      </c>
      <c r="E180">
        <v>5</v>
      </c>
      <c r="F180">
        <v>6</v>
      </c>
      <c r="J180" t="s">
        <v>210</v>
      </c>
      <c r="K180">
        <v>0.36109999999999998</v>
      </c>
      <c r="L180">
        <v>7.8619999999999995E-2</v>
      </c>
      <c r="M180">
        <v>8.3299999999999999E-2</v>
      </c>
      <c r="N180">
        <v>4.5789999999999997E-2</v>
      </c>
    </row>
    <row r="181" spans="2:14" x14ac:dyDescent="0.3">
      <c r="B181" t="s">
        <v>494</v>
      </c>
      <c r="C181">
        <v>3</v>
      </c>
      <c r="D181" t="s">
        <v>552</v>
      </c>
      <c r="E181">
        <v>6</v>
      </c>
      <c r="F181">
        <v>6</v>
      </c>
      <c r="J181" t="s">
        <v>500</v>
      </c>
      <c r="K181">
        <v>0.27779999999999999</v>
      </c>
      <c r="L181">
        <v>7.3480000000000004E-2</v>
      </c>
      <c r="M181">
        <v>8.3299999999999999E-2</v>
      </c>
      <c r="N181">
        <v>4.5789999999999997E-2</v>
      </c>
    </row>
    <row r="182" spans="2:14" x14ac:dyDescent="0.3">
      <c r="B182" t="s">
        <v>494</v>
      </c>
      <c r="C182">
        <v>4</v>
      </c>
      <c r="D182" t="s">
        <v>552</v>
      </c>
      <c r="E182">
        <v>5</v>
      </c>
      <c r="F182">
        <v>6</v>
      </c>
      <c r="J182" t="s">
        <v>107</v>
      </c>
      <c r="K182">
        <v>0.19439999999999999</v>
      </c>
      <c r="L182">
        <v>6.5159999999999996E-2</v>
      </c>
      <c r="M182">
        <v>0.1111</v>
      </c>
      <c r="N182">
        <v>5.1970000000000002E-2</v>
      </c>
    </row>
    <row r="183" spans="2:14" x14ac:dyDescent="0.3">
      <c r="B183" t="s">
        <v>494</v>
      </c>
      <c r="C183">
        <v>5</v>
      </c>
      <c r="D183" t="s">
        <v>552</v>
      </c>
      <c r="E183">
        <v>6</v>
      </c>
      <c r="F183">
        <v>6</v>
      </c>
      <c r="I183" t="s">
        <v>14</v>
      </c>
    </row>
    <row r="184" spans="2:14" x14ac:dyDescent="0.3">
      <c r="B184" t="s">
        <v>494</v>
      </c>
      <c r="C184">
        <v>6</v>
      </c>
      <c r="D184" t="s">
        <v>552</v>
      </c>
      <c r="E184">
        <v>5</v>
      </c>
      <c r="F184">
        <v>6</v>
      </c>
      <c r="I184" t="s">
        <v>14</v>
      </c>
    </row>
    <row r="185" spans="2:14" x14ac:dyDescent="0.3">
      <c r="B185" t="s">
        <v>187</v>
      </c>
      <c r="C185">
        <v>1</v>
      </c>
      <c r="D185" t="s">
        <v>551</v>
      </c>
      <c r="E185">
        <v>2</v>
      </c>
      <c r="F185">
        <v>6</v>
      </c>
    </row>
    <row r="186" spans="2:14" x14ac:dyDescent="0.3">
      <c r="B186" t="s">
        <v>187</v>
      </c>
      <c r="C186">
        <v>2</v>
      </c>
      <c r="D186" t="s">
        <v>551</v>
      </c>
      <c r="E186">
        <v>2</v>
      </c>
      <c r="F186">
        <v>6</v>
      </c>
    </row>
    <row r="187" spans="2:14" x14ac:dyDescent="0.3">
      <c r="B187" t="s">
        <v>187</v>
      </c>
      <c r="C187">
        <v>3</v>
      </c>
      <c r="D187" t="s">
        <v>551</v>
      </c>
      <c r="E187">
        <v>3</v>
      </c>
      <c r="F187">
        <v>6</v>
      </c>
    </row>
    <row r="188" spans="2:14" x14ac:dyDescent="0.3">
      <c r="B188" t="s">
        <v>187</v>
      </c>
      <c r="C188">
        <v>4</v>
      </c>
      <c r="D188" t="s">
        <v>551</v>
      </c>
      <c r="E188">
        <v>2</v>
      </c>
      <c r="F188">
        <v>6</v>
      </c>
    </row>
    <row r="189" spans="2:14" x14ac:dyDescent="0.3">
      <c r="B189" t="s">
        <v>187</v>
      </c>
      <c r="C189">
        <v>5</v>
      </c>
      <c r="D189" t="s">
        <v>551</v>
      </c>
      <c r="E189">
        <v>2</v>
      </c>
      <c r="F189">
        <v>6</v>
      </c>
    </row>
    <row r="190" spans="2:14" x14ac:dyDescent="0.3">
      <c r="B190" t="s">
        <v>187</v>
      </c>
      <c r="C190">
        <v>6</v>
      </c>
      <c r="D190" t="s">
        <v>551</v>
      </c>
      <c r="E190">
        <v>5</v>
      </c>
      <c r="F190">
        <v>6</v>
      </c>
    </row>
    <row r="191" spans="2:14" x14ac:dyDescent="0.3">
      <c r="B191" t="s">
        <v>202</v>
      </c>
      <c r="C191">
        <v>1</v>
      </c>
      <c r="D191" t="s">
        <v>551</v>
      </c>
      <c r="E191">
        <v>0</v>
      </c>
      <c r="F191">
        <v>6</v>
      </c>
    </row>
    <row r="192" spans="2:14" x14ac:dyDescent="0.3">
      <c r="B192" t="s">
        <v>202</v>
      </c>
      <c r="C192">
        <v>2</v>
      </c>
      <c r="D192" t="s">
        <v>551</v>
      </c>
      <c r="E192">
        <v>0</v>
      </c>
      <c r="F192">
        <v>6</v>
      </c>
    </row>
    <row r="193" spans="2:21" x14ac:dyDescent="0.3">
      <c r="B193" t="s">
        <v>202</v>
      </c>
      <c r="C193">
        <v>3</v>
      </c>
      <c r="D193" t="s">
        <v>551</v>
      </c>
      <c r="E193">
        <v>1</v>
      </c>
      <c r="F193">
        <v>6</v>
      </c>
      <c r="R193" t="s">
        <v>73</v>
      </c>
      <c r="S193" t="s">
        <v>509</v>
      </c>
      <c r="U193" t="s">
        <v>140</v>
      </c>
    </row>
    <row r="194" spans="2:21" x14ac:dyDescent="0.3">
      <c r="B194" t="s">
        <v>202</v>
      </c>
      <c r="C194">
        <v>4</v>
      </c>
      <c r="D194" t="s">
        <v>551</v>
      </c>
      <c r="E194">
        <v>0</v>
      </c>
      <c r="F194">
        <v>6</v>
      </c>
    </row>
    <row r="195" spans="2:21" x14ac:dyDescent="0.3">
      <c r="B195" t="s">
        <v>202</v>
      </c>
      <c r="C195">
        <v>5</v>
      </c>
      <c r="D195" t="s">
        <v>551</v>
      </c>
      <c r="E195">
        <v>0</v>
      </c>
      <c r="F195">
        <v>6</v>
      </c>
      <c r="R195" t="s">
        <v>494</v>
      </c>
      <c r="S195">
        <v>0.81020000000000003</v>
      </c>
      <c r="T195" t="s">
        <v>495</v>
      </c>
      <c r="U195">
        <v>2.3519999999999999E-2</v>
      </c>
    </row>
    <row r="196" spans="2:21" x14ac:dyDescent="0.3">
      <c r="B196" t="s">
        <v>202</v>
      </c>
      <c r="C196">
        <v>6</v>
      </c>
      <c r="D196" t="s">
        <v>551</v>
      </c>
      <c r="E196">
        <v>1</v>
      </c>
      <c r="F196">
        <v>6</v>
      </c>
      <c r="R196" t="s">
        <v>289</v>
      </c>
      <c r="S196">
        <v>0.50460000000000005</v>
      </c>
      <c r="T196" t="s">
        <v>497</v>
      </c>
      <c r="U196">
        <v>2.8819999999999998E-2</v>
      </c>
    </row>
    <row r="197" spans="2:21" x14ac:dyDescent="0.3">
      <c r="B197" t="s">
        <v>493</v>
      </c>
      <c r="C197">
        <v>1</v>
      </c>
      <c r="D197" t="s">
        <v>551</v>
      </c>
      <c r="E197">
        <v>1</v>
      </c>
      <c r="F197">
        <v>6</v>
      </c>
      <c r="R197" t="s">
        <v>493</v>
      </c>
      <c r="S197">
        <v>0.42130000000000001</v>
      </c>
      <c r="T197" t="s">
        <v>498</v>
      </c>
      <c r="U197">
        <v>2.649E-2</v>
      </c>
    </row>
    <row r="198" spans="2:21" x14ac:dyDescent="0.3">
      <c r="B198" t="s">
        <v>493</v>
      </c>
      <c r="C198">
        <v>2</v>
      </c>
      <c r="D198" t="s">
        <v>551</v>
      </c>
      <c r="E198">
        <v>0</v>
      </c>
      <c r="F198">
        <v>6</v>
      </c>
      <c r="R198" t="s">
        <v>210</v>
      </c>
      <c r="S198">
        <v>0.36109999999999998</v>
      </c>
      <c r="T198" t="s">
        <v>499</v>
      </c>
      <c r="U198">
        <v>2.4309999999999998E-2</v>
      </c>
    </row>
    <row r="199" spans="2:21" x14ac:dyDescent="0.3">
      <c r="B199" t="s">
        <v>493</v>
      </c>
      <c r="C199">
        <v>3</v>
      </c>
      <c r="D199" t="s">
        <v>551</v>
      </c>
      <c r="E199">
        <v>2</v>
      </c>
      <c r="F199">
        <v>6</v>
      </c>
      <c r="R199" t="s">
        <v>500</v>
      </c>
      <c r="S199">
        <v>0.32869999999999999</v>
      </c>
      <c r="T199" t="s">
        <v>501</v>
      </c>
      <c r="U199">
        <v>2.3550000000000001E-2</v>
      </c>
    </row>
    <row r="200" spans="2:21" x14ac:dyDescent="0.3">
      <c r="B200" t="s">
        <v>493</v>
      </c>
      <c r="C200">
        <v>4</v>
      </c>
      <c r="D200" t="s">
        <v>551</v>
      </c>
      <c r="E200">
        <v>3</v>
      </c>
      <c r="F200">
        <v>6</v>
      </c>
      <c r="R200" t="s">
        <v>208</v>
      </c>
      <c r="S200">
        <v>0.29630000000000001</v>
      </c>
      <c r="T200" t="s">
        <v>502</v>
      </c>
      <c r="U200">
        <v>2.154E-2</v>
      </c>
    </row>
    <row r="201" spans="2:21" x14ac:dyDescent="0.3">
      <c r="B201" t="s">
        <v>493</v>
      </c>
      <c r="C201">
        <v>5</v>
      </c>
      <c r="D201" t="s">
        <v>551</v>
      </c>
      <c r="E201">
        <v>2</v>
      </c>
      <c r="F201">
        <v>6</v>
      </c>
      <c r="R201" t="s">
        <v>96</v>
      </c>
      <c r="S201">
        <v>0.29630000000000001</v>
      </c>
      <c r="T201" t="s">
        <v>502</v>
      </c>
      <c r="U201">
        <v>2.0650000000000002E-2</v>
      </c>
    </row>
    <row r="202" spans="2:21" x14ac:dyDescent="0.3">
      <c r="B202" t="s">
        <v>493</v>
      </c>
      <c r="C202">
        <v>6</v>
      </c>
      <c r="D202" t="s">
        <v>551</v>
      </c>
      <c r="E202">
        <v>2</v>
      </c>
      <c r="F202">
        <v>6</v>
      </c>
      <c r="R202" t="s">
        <v>107</v>
      </c>
      <c r="S202">
        <v>0.28699999999999998</v>
      </c>
      <c r="T202" t="s">
        <v>502</v>
      </c>
      <c r="U202">
        <v>2.1170000000000001E-2</v>
      </c>
    </row>
    <row r="203" spans="2:21" x14ac:dyDescent="0.3">
      <c r="B203" t="s">
        <v>110</v>
      </c>
      <c r="C203">
        <v>1</v>
      </c>
      <c r="D203" t="s">
        <v>551</v>
      </c>
      <c r="E203">
        <v>0</v>
      </c>
      <c r="F203">
        <v>6</v>
      </c>
      <c r="R203" t="s">
        <v>202</v>
      </c>
      <c r="S203">
        <v>0.22220000000000001</v>
      </c>
      <c r="T203" t="s">
        <v>230</v>
      </c>
      <c r="U203">
        <v>1.5219999999999999E-2</v>
      </c>
    </row>
    <row r="204" spans="2:21" x14ac:dyDescent="0.3">
      <c r="B204" t="s">
        <v>110</v>
      </c>
      <c r="C204">
        <v>2</v>
      </c>
      <c r="D204" t="s">
        <v>551</v>
      </c>
      <c r="E204">
        <v>0</v>
      </c>
      <c r="F204">
        <v>6</v>
      </c>
      <c r="R204" t="s">
        <v>110</v>
      </c>
      <c r="S204">
        <v>0.16669999999999999</v>
      </c>
      <c r="T204" t="s">
        <v>218</v>
      </c>
      <c r="U204">
        <v>6.0000000000000002E-5</v>
      </c>
    </row>
    <row r="205" spans="2:21" x14ac:dyDescent="0.3">
      <c r="B205" t="s">
        <v>110</v>
      </c>
      <c r="C205">
        <v>3</v>
      </c>
      <c r="D205" t="s">
        <v>551</v>
      </c>
      <c r="E205">
        <v>0</v>
      </c>
      <c r="F205">
        <v>6</v>
      </c>
    </row>
    <row r="206" spans="2:21" x14ac:dyDescent="0.3">
      <c r="B206" t="s">
        <v>110</v>
      </c>
      <c r="C206">
        <v>4</v>
      </c>
      <c r="D206" t="s">
        <v>551</v>
      </c>
      <c r="E206">
        <v>0</v>
      </c>
      <c r="F206">
        <v>6</v>
      </c>
    </row>
    <row r="207" spans="2:21" x14ac:dyDescent="0.3">
      <c r="B207" t="s">
        <v>110</v>
      </c>
      <c r="C207">
        <v>5</v>
      </c>
      <c r="D207" t="s">
        <v>551</v>
      </c>
      <c r="E207">
        <v>0</v>
      </c>
      <c r="F207">
        <v>6</v>
      </c>
    </row>
    <row r="208" spans="2:21" x14ac:dyDescent="0.3">
      <c r="B208" t="s">
        <v>110</v>
      </c>
      <c r="C208">
        <v>6</v>
      </c>
      <c r="D208" t="s">
        <v>551</v>
      </c>
      <c r="E208">
        <v>0</v>
      </c>
      <c r="F208">
        <v>6</v>
      </c>
    </row>
    <row r="209" spans="2:6" x14ac:dyDescent="0.3">
      <c r="B209" t="s">
        <v>208</v>
      </c>
      <c r="C209">
        <v>1</v>
      </c>
      <c r="D209" t="s">
        <v>551</v>
      </c>
      <c r="E209">
        <v>1</v>
      </c>
      <c r="F209">
        <v>6</v>
      </c>
    </row>
    <row r="210" spans="2:6" x14ac:dyDescent="0.3">
      <c r="B210" t="s">
        <v>208</v>
      </c>
      <c r="C210">
        <v>2</v>
      </c>
      <c r="D210" t="s">
        <v>551</v>
      </c>
      <c r="E210">
        <v>1</v>
      </c>
      <c r="F210">
        <v>6</v>
      </c>
    </row>
    <row r="211" spans="2:6" x14ac:dyDescent="0.3">
      <c r="B211" t="s">
        <v>208</v>
      </c>
      <c r="C211">
        <v>3</v>
      </c>
      <c r="D211" t="s">
        <v>551</v>
      </c>
      <c r="E211">
        <v>2</v>
      </c>
      <c r="F211">
        <v>6</v>
      </c>
    </row>
    <row r="212" spans="2:6" x14ac:dyDescent="0.3">
      <c r="B212" t="s">
        <v>208</v>
      </c>
      <c r="C212">
        <v>4</v>
      </c>
      <c r="D212" t="s">
        <v>551</v>
      </c>
      <c r="E212">
        <v>0</v>
      </c>
      <c r="F212">
        <v>6</v>
      </c>
    </row>
    <row r="213" spans="2:6" x14ac:dyDescent="0.3">
      <c r="B213" t="s">
        <v>208</v>
      </c>
      <c r="C213">
        <v>5</v>
      </c>
      <c r="D213" t="s">
        <v>551</v>
      </c>
      <c r="E213">
        <v>2</v>
      </c>
      <c r="F213">
        <v>6</v>
      </c>
    </row>
    <row r="214" spans="2:6" x14ac:dyDescent="0.3">
      <c r="B214" t="s">
        <v>208</v>
      </c>
      <c r="C214">
        <v>6</v>
      </c>
      <c r="D214" t="s">
        <v>551</v>
      </c>
      <c r="E214">
        <v>0</v>
      </c>
      <c r="F214">
        <v>6</v>
      </c>
    </row>
    <row r="215" spans="2:6" x14ac:dyDescent="0.3">
      <c r="B215" t="s">
        <v>96</v>
      </c>
      <c r="C215">
        <v>1</v>
      </c>
      <c r="D215" t="s">
        <v>551</v>
      </c>
      <c r="E215">
        <v>0</v>
      </c>
      <c r="F215">
        <v>6</v>
      </c>
    </row>
    <row r="216" spans="2:6" x14ac:dyDescent="0.3">
      <c r="B216" t="s">
        <v>96</v>
      </c>
      <c r="C216">
        <v>2</v>
      </c>
      <c r="D216" t="s">
        <v>551</v>
      </c>
      <c r="E216">
        <v>0</v>
      </c>
      <c r="F216">
        <v>6</v>
      </c>
    </row>
    <row r="217" spans="2:6" x14ac:dyDescent="0.3">
      <c r="B217" t="s">
        <v>96</v>
      </c>
      <c r="C217">
        <v>3</v>
      </c>
      <c r="D217" t="s">
        <v>551</v>
      </c>
      <c r="E217">
        <v>0</v>
      </c>
      <c r="F217">
        <v>6</v>
      </c>
    </row>
    <row r="218" spans="2:6" x14ac:dyDescent="0.3">
      <c r="B218" t="s">
        <v>96</v>
      </c>
      <c r="C218">
        <v>4</v>
      </c>
      <c r="D218" t="s">
        <v>551</v>
      </c>
      <c r="E218">
        <v>0</v>
      </c>
      <c r="F218">
        <v>6</v>
      </c>
    </row>
    <row r="219" spans="2:6" x14ac:dyDescent="0.3">
      <c r="B219" t="s">
        <v>96</v>
      </c>
      <c r="C219">
        <v>5</v>
      </c>
      <c r="D219" t="s">
        <v>551</v>
      </c>
      <c r="E219">
        <v>2</v>
      </c>
      <c r="F219">
        <v>6</v>
      </c>
    </row>
    <row r="220" spans="2:6" x14ac:dyDescent="0.3">
      <c r="B220" t="s">
        <v>96</v>
      </c>
      <c r="C220">
        <v>6</v>
      </c>
      <c r="D220" t="s">
        <v>551</v>
      </c>
      <c r="E220">
        <v>2</v>
      </c>
      <c r="F220">
        <v>6</v>
      </c>
    </row>
    <row r="221" spans="2:6" x14ac:dyDescent="0.3">
      <c r="B221" t="s">
        <v>210</v>
      </c>
      <c r="C221">
        <v>1</v>
      </c>
      <c r="D221" t="s">
        <v>551</v>
      </c>
      <c r="E221">
        <v>2</v>
      </c>
      <c r="F221">
        <v>6</v>
      </c>
    </row>
    <row r="222" spans="2:6" x14ac:dyDescent="0.3">
      <c r="B222" t="s">
        <v>210</v>
      </c>
      <c r="C222">
        <v>2</v>
      </c>
      <c r="D222" t="s">
        <v>551</v>
      </c>
      <c r="E222">
        <v>1</v>
      </c>
      <c r="F222">
        <v>6</v>
      </c>
    </row>
    <row r="223" spans="2:6" x14ac:dyDescent="0.3">
      <c r="B223" t="s">
        <v>210</v>
      </c>
      <c r="C223">
        <v>3</v>
      </c>
      <c r="D223" t="s">
        <v>551</v>
      </c>
      <c r="E223">
        <v>1</v>
      </c>
      <c r="F223">
        <v>6</v>
      </c>
    </row>
    <row r="224" spans="2:6" x14ac:dyDescent="0.3">
      <c r="B224" t="s">
        <v>210</v>
      </c>
      <c r="C224">
        <v>4</v>
      </c>
      <c r="D224" t="s">
        <v>551</v>
      </c>
      <c r="E224">
        <v>0</v>
      </c>
      <c r="F224">
        <v>6</v>
      </c>
    </row>
    <row r="225" spans="2:6" x14ac:dyDescent="0.3">
      <c r="B225" t="s">
        <v>210</v>
      </c>
      <c r="C225">
        <v>5</v>
      </c>
      <c r="D225" t="s">
        <v>551</v>
      </c>
      <c r="E225">
        <v>3</v>
      </c>
      <c r="F225">
        <v>6</v>
      </c>
    </row>
    <row r="226" spans="2:6" x14ac:dyDescent="0.3">
      <c r="B226" t="s">
        <v>210</v>
      </c>
      <c r="C226">
        <v>6</v>
      </c>
      <c r="D226" t="s">
        <v>551</v>
      </c>
      <c r="E226">
        <v>2</v>
      </c>
      <c r="F226">
        <v>6</v>
      </c>
    </row>
    <row r="227" spans="2:6" x14ac:dyDescent="0.3">
      <c r="B227" t="s">
        <v>100</v>
      </c>
      <c r="C227">
        <v>1</v>
      </c>
      <c r="D227" t="s">
        <v>551</v>
      </c>
      <c r="E227">
        <v>2</v>
      </c>
      <c r="F227">
        <v>6</v>
      </c>
    </row>
    <row r="228" spans="2:6" x14ac:dyDescent="0.3">
      <c r="B228" t="s">
        <v>100</v>
      </c>
      <c r="C228">
        <v>2</v>
      </c>
      <c r="D228" t="s">
        <v>551</v>
      </c>
      <c r="E228">
        <v>2</v>
      </c>
      <c r="F228">
        <v>6</v>
      </c>
    </row>
    <row r="229" spans="2:6" x14ac:dyDescent="0.3">
      <c r="B229" t="s">
        <v>100</v>
      </c>
      <c r="C229">
        <v>3</v>
      </c>
      <c r="D229" t="s">
        <v>551</v>
      </c>
      <c r="E229">
        <v>3</v>
      </c>
      <c r="F229">
        <v>6</v>
      </c>
    </row>
    <row r="230" spans="2:6" x14ac:dyDescent="0.3">
      <c r="B230" t="s">
        <v>100</v>
      </c>
      <c r="C230">
        <v>4</v>
      </c>
      <c r="D230" t="s">
        <v>551</v>
      </c>
      <c r="E230">
        <v>0</v>
      </c>
      <c r="F230">
        <v>6</v>
      </c>
    </row>
    <row r="231" spans="2:6" x14ac:dyDescent="0.3">
      <c r="B231" t="s">
        <v>100</v>
      </c>
      <c r="C231">
        <v>5</v>
      </c>
      <c r="D231" t="s">
        <v>551</v>
      </c>
      <c r="E231">
        <v>0</v>
      </c>
      <c r="F231">
        <v>6</v>
      </c>
    </row>
    <row r="232" spans="2:6" x14ac:dyDescent="0.3">
      <c r="B232" t="s">
        <v>100</v>
      </c>
      <c r="C232">
        <v>6</v>
      </c>
      <c r="D232" t="s">
        <v>551</v>
      </c>
      <c r="E232">
        <v>1</v>
      </c>
      <c r="F232">
        <v>6</v>
      </c>
    </row>
    <row r="233" spans="2:6" x14ac:dyDescent="0.3">
      <c r="B233" t="s">
        <v>107</v>
      </c>
      <c r="C233">
        <v>1</v>
      </c>
      <c r="D233" t="s">
        <v>551</v>
      </c>
      <c r="E233">
        <v>0</v>
      </c>
      <c r="F233">
        <v>6</v>
      </c>
    </row>
    <row r="234" spans="2:6" x14ac:dyDescent="0.3">
      <c r="B234" t="s">
        <v>107</v>
      </c>
      <c r="C234">
        <v>2</v>
      </c>
      <c r="D234" t="s">
        <v>551</v>
      </c>
      <c r="E234">
        <v>3</v>
      </c>
      <c r="F234">
        <v>6</v>
      </c>
    </row>
    <row r="235" spans="2:6" x14ac:dyDescent="0.3">
      <c r="B235" t="s">
        <v>107</v>
      </c>
      <c r="C235">
        <v>3</v>
      </c>
      <c r="D235" t="s">
        <v>551</v>
      </c>
      <c r="E235">
        <v>3</v>
      </c>
      <c r="F235">
        <v>6</v>
      </c>
    </row>
    <row r="236" spans="2:6" x14ac:dyDescent="0.3">
      <c r="B236" t="s">
        <v>107</v>
      </c>
      <c r="C236">
        <v>4</v>
      </c>
      <c r="D236" t="s">
        <v>551</v>
      </c>
      <c r="E236">
        <v>0</v>
      </c>
      <c r="F236">
        <v>6</v>
      </c>
    </row>
    <row r="237" spans="2:6" x14ac:dyDescent="0.3">
      <c r="B237" t="s">
        <v>107</v>
      </c>
      <c r="C237">
        <v>5</v>
      </c>
      <c r="D237" t="s">
        <v>551</v>
      </c>
      <c r="E237">
        <v>0</v>
      </c>
      <c r="F237">
        <v>6</v>
      </c>
    </row>
    <row r="238" spans="2:6" x14ac:dyDescent="0.3">
      <c r="B238" t="s">
        <v>107</v>
      </c>
      <c r="C238">
        <v>6</v>
      </c>
      <c r="D238" t="s">
        <v>551</v>
      </c>
      <c r="E238">
        <v>0</v>
      </c>
      <c r="F238">
        <v>6</v>
      </c>
    </row>
    <row r="239" spans="2:6" x14ac:dyDescent="0.3">
      <c r="B239" t="s">
        <v>494</v>
      </c>
      <c r="C239">
        <v>1</v>
      </c>
      <c r="D239" t="s">
        <v>551</v>
      </c>
      <c r="E239">
        <v>4</v>
      </c>
      <c r="F239">
        <v>6</v>
      </c>
    </row>
    <row r="240" spans="2:6" x14ac:dyDescent="0.3">
      <c r="B240" t="s">
        <v>494</v>
      </c>
      <c r="C240">
        <v>2</v>
      </c>
      <c r="D240" t="s">
        <v>551</v>
      </c>
      <c r="E240">
        <v>4</v>
      </c>
      <c r="F240">
        <v>6</v>
      </c>
    </row>
    <row r="241" spans="2:6" x14ac:dyDescent="0.3">
      <c r="B241" t="s">
        <v>494</v>
      </c>
      <c r="C241">
        <v>3</v>
      </c>
      <c r="D241" t="s">
        <v>551</v>
      </c>
      <c r="E241">
        <v>6</v>
      </c>
      <c r="F241">
        <v>6</v>
      </c>
    </row>
    <row r="242" spans="2:6" x14ac:dyDescent="0.3">
      <c r="B242" t="s">
        <v>494</v>
      </c>
      <c r="C242">
        <v>4</v>
      </c>
      <c r="D242" t="s">
        <v>551</v>
      </c>
      <c r="E242">
        <v>5</v>
      </c>
      <c r="F242">
        <v>6</v>
      </c>
    </row>
    <row r="243" spans="2:6" x14ac:dyDescent="0.3">
      <c r="B243" t="s">
        <v>494</v>
      </c>
      <c r="C243">
        <v>5</v>
      </c>
      <c r="D243" t="s">
        <v>551</v>
      </c>
      <c r="E243">
        <v>6</v>
      </c>
      <c r="F243">
        <v>6</v>
      </c>
    </row>
    <row r="244" spans="2:6" x14ac:dyDescent="0.3">
      <c r="B244" t="s">
        <v>494</v>
      </c>
      <c r="C244">
        <v>6</v>
      </c>
      <c r="D244" t="s">
        <v>551</v>
      </c>
      <c r="E244">
        <v>4</v>
      </c>
      <c r="F244">
        <v>6</v>
      </c>
    </row>
    <row r="245" spans="2:6" x14ac:dyDescent="0.3">
      <c r="B245" t="s">
        <v>187</v>
      </c>
      <c r="C245">
        <v>1</v>
      </c>
      <c r="D245" t="s">
        <v>553</v>
      </c>
      <c r="E245">
        <v>1</v>
      </c>
      <c r="F245">
        <v>6</v>
      </c>
    </row>
    <row r="246" spans="2:6" x14ac:dyDescent="0.3">
      <c r="B246" t="s">
        <v>187</v>
      </c>
      <c r="C246">
        <v>2</v>
      </c>
      <c r="D246" t="s">
        <v>553</v>
      </c>
      <c r="E246">
        <v>1</v>
      </c>
      <c r="F246">
        <v>6</v>
      </c>
    </row>
    <row r="247" spans="2:6" x14ac:dyDescent="0.3">
      <c r="B247" t="s">
        <v>187</v>
      </c>
      <c r="C247">
        <v>3</v>
      </c>
      <c r="D247" t="s">
        <v>553</v>
      </c>
      <c r="E247">
        <v>2</v>
      </c>
      <c r="F247">
        <v>6</v>
      </c>
    </row>
    <row r="248" spans="2:6" x14ac:dyDescent="0.3">
      <c r="B248" t="s">
        <v>187</v>
      </c>
      <c r="C248">
        <v>4</v>
      </c>
      <c r="D248" t="s">
        <v>553</v>
      </c>
      <c r="E248">
        <v>1</v>
      </c>
      <c r="F248">
        <v>6</v>
      </c>
    </row>
    <row r="249" spans="2:6" x14ac:dyDescent="0.3">
      <c r="B249" t="s">
        <v>187</v>
      </c>
      <c r="C249">
        <v>5</v>
      </c>
      <c r="D249" t="s">
        <v>553</v>
      </c>
      <c r="E249">
        <v>2</v>
      </c>
      <c r="F249">
        <v>6</v>
      </c>
    </row>
    <row r="250" spans="2:6" x14ac:dyDescent="0.3">
      <c r="B250" t="s">
        <v>187</v>
      </c>
      <c r="C250">
        <v>6</v>
      </c>
      <c r="D250" t="s">
        <v>553</v>
      </c>
      <c r="E250">
        <v>2</v>
      </c>
      <c r="F250">
        <v>6</v>
      </c>
    </row>
    <row r="251" spans="2:6" x14ac:dyDescent="0.3">
      <c r="B251" t="s">
        <v>202</v>
      </c>
      <c r="C251">
        <v>1</v>
      </c>
      <c r="D251" t="s">
        <v>553</v>
      </c>
      <c r="E251">
        <v>0</v>
      </c>
      <c r="F251">
        <v>6</v>
      </c>
    </row>
    <row r="252" spans="2:6" x14ac:dyDescent="0.3">
      <c r="B252" t="s">
        <v>202</v>
      </c>
      <c r="C252">
        <v>2</v>
      </c>
      <c r="D252" t="s">
        <v>553</v>
      </c>
      <c r="E252">
        <v>0</v>
      </c>
      <c r="F252">
        <v>6</v>
      </c>
    </row>
    <row r="253" spans="2:6" x14ac:dyDescent="0.3">
      <c r="B253" t="s">
        <v>202</v>
      </c>
      <c r="C253">
        <v>3</v>
      </c>
      <c r="D253" t="s">
        <v>553</v>
      </c>
      <c r="E253">
        <v>1</v>
      </c>
      <c r="F253">
        <v>6</v>
      </c>
    </row>
    <row r="254" spans="2:6" x14ac:dyDescent="0.3">
      <c r="B254" t="s">
        <v>202</v>
      </c>
      <c r="C254">
        <v>4</v>
      </c>
      <c r="D254" t="s">
        <v>553</v>
      </c>
      <c r="E254">
        <v>0</v>
      </c>
      <c r="F254">
        <v>6</v>
      </c>
    </row>
    <row r="255" spans="2:6" x14ac:dyDescent="0.3">
      <c r="B255" t="s">
        <v>202</v>
      </c>
      <c r="C255">
        <v>5</v>
      </c>
      <c r="D255" t="s">
        <v>553</v>
      </c>
      <c r="E255">
        <v>0</v>
      </c>
      <c r="F255">
        <v>6</v>
      </c>
    </row>
    <row r="256" spans="2:6" x14ac:dyDescent="0.3">
      <c r="B256" t="s">
        <v>202</v>
      </c>
      <c r="C256">
        <v>6</v>
      </c>
      <c r="D256" t="s">
        <v>553</v>
      </c>
      <c r="E256">
        <v>0</v>
      </c>
      <c r="F256">
        <v>6</v>
      </c>
    </row>
    <row r="257" spans="2:6" x14ac:dyDescent="0.3">
      <c r="B257" t="s">
        <v>493</v>
      </c>
      <c r="C257">
        <v>1</v>
      </c>
      <c r="D257" t="s">
        <v>553</v>
      </c>
      <c r="E257">
        <v>1</v>
      </c>
      <c r="F257">
        <v>6</v>
      </c>
    </row>
    <row r="258" spans="2:6" x14ac:dyDescent="0.3">
      <c r="B258" t="s">
        <v>493</v>
      </c>
      <c r="C258">
        <v>2</v>
      </c>
      <c r="D258" t="s">
        <v>553</v>
      </c>
      <c r="E258">
        <v>0</v>
      </c>
      <c r="F258">
        <v>6</v>
      </c>
    </row>
    <row r="259" spans="2:6" x14ac:dyDescent="0.3">
      <c r="B259" t="s">
        <v>493</v>
      </c>
      <c r="C259">
        <v>3</v>
      </c>
      <c r="D259" t="s">
        <v>553</v>
      </c>
      <c r="E259">
        <v>1</v>
      </c>
      <c r="F259">
        <v>6</v>
      </c>
    </row>
    <row r="260" spans="2:6" x14ac:dyDescent="0.3">
      <c r="B260" t="s">
        <v>493</v>
      </c>
      <c r="C260">
        <v>4</v>
      </c>
      <c r="D260" t="s">
        <v>553</v>
      </c>
      <c r="E260">
        <v>2</v>
      </c>
      <c r="F260">
        <v>6</v>
      </c>
    </row>
    <row r="261" spans="2:6" x14ac:dyDescent="0.3">
      <c r="B261" t="s">
        <v>493</v>
      </c>
      <c r="C261">
        <v>5</v>
      </c>
      <c r="D261" t="s">
        <v>553</v>
      </c>
      <c r="E261">
        <v>1</v>
      </c>
      <c r="F261">
        <v>6</v>
      </c>
    </row>
    <row r="262" spans="2:6" x14ac:dyDescent="0.3">
      <c r="B262" t="s">
        <v>493</v>
      </c>
      <c r="C262">
        <v>6</v>
      </c>
      <c r="D262" t="s">
        <v>553</v>
      </c>
      <c r="E262">
        <v>0</v>
      </c>
      <c r="F262">
        <v>6</v>
      </c>
    </row>
    <row r="263" spans="2:6" x14ac:dyDescent="0.3">
      <c r="B263" t="s">
        <v>110</v>
      </c>
      <c r="C263">
        <v>1</v>
      </c>
      <c r="D263" t="s">
        <v>553</v>
      </c>
      <c r="E263">
        <v>0</v>
      </c>
      <c r="F263">
        <v>6</v>
      </c>
    </row>
    <row r="264" spans="2:6" x14ac:dyDescent="0.3">
      <c r="B264" t="s">
        <v>110</v>
      </c>
      <c r="C264">
        <v>2</v>
      </c>
      <c r="D264" t="s">
        <v>553</v>
      </c>
      <c r="E264">
        <v>0</v>
      </c>
      <c r="F264">
        <v>6</v>
      </c>
    </row>
    <row r="265" spans="2:6" x14ac:dyDescent="0.3">
      <c r="B265" t="s">
        <v>110</v>
      </c>
      <c r="C265">
        <v>3</v>
      </c>
      <c r="D265" t="s">
        <v>553</v>
      </c>
      <c r="E265">
        <v>0</v>
      </c>
      <c r="F265">
        <v>6</v>
      </c>
    </row>
    <row r="266" spans="2:6" x14ac:dyDescent="0.3">
      <c r="B266" t="s">
        <v>110</v>
      </c>
      <c r="C266">
        <v>4</v>
      </c>
      <c r="D266" t="s">
        <v>553</v>
      </c>
      <c r="E266">
        <v>0</v>
      </c>
      <c r="F266">
        <v>6</v>
      </c>
    </row>
    <row r="267" spans="2:6" x14ac:dyDescent="0.3">
      <c r="B267" t="s">
        <v>110</v>
      </c>
      <c r="C267">
        <v>5</v>
      </c>
      <c r="D267" t="s">
        <v>553</v>
      </c>
      <c r="E267">
        <v>0</v>
      </c>
      <c r="F267">
        <v>6</v>
      </c>
    </row>
    <row r="268" spans="2:6" x14ac:dyDescent="0.3">
      <c r="B268" t="s">
        <v>110</v>
      </c>
      <c r="C268">
        <v>6</v>
      </c>
      <c r="D268" t="s">
        <v>553</v>
      </c>
      <c r="E268">
        <v>0</v>
      </c>
      <c r="F268">
        <v>6</v>
      </c>
    </row>
    <row r="269" spans="2:6" x14ac:dyDescent="0.3">
      <c r="B269" t="s">
        <v>208</v>
      </c>
      <c r="C269">
        <v>1</v>
      </c>
      <c r="D269" t="s">
        <v>553</v>
      </c>
      <c r="E269">
        <v>1</v>
      </c>
      <c r="F269">
        <v>6</v>
      </c>
    </row>
    <row r="270" spans="2:6" x14ac:dyDescent="0.3">
      <c r="B270" t="s">
        <v>208</v>
      </c>
      <c r="C270">
        <v>2</v>
      </c>
      <c r="D270" t="s">
        <v>553</v>
      </c>
      <c r="E270">
        <v>0</v>
      </c>
      <c r="F270">
        <v>6</v>
      </c>
    </row>
    <row r="271" spans="2:6" x14ac:dyDescent="0.3">
      <c r="B271" t="s">
        <v>208</v>
      </c>
      <c r="C271">
        <v>3</v>
      </c>
      <c r="D271" t="s">
        <v>553</v>
      </c>
      <c r="E271">
        <v>1</v>
      </c>
      <c r="F271">
        <v>6</v>
      </c>
    </row>
    <row r="272" spans="2:6" x14ac:dyDescent="0.3">
      <c r="B272" t="s">
        <v>208</v>
      </c>
      <c r="C272">
        <v>4</v>
      </c>
      <c r="D272" t="s">
        <v>553</v>
      </c>
      <c r="E272">
        <v>0</v>
      </c>
      <c r="F272">
        <v>6</v>
      </c>
    </row>
    <row r="273" spans="2:6" x14ac:dyDescent="0.3">
      <c r="B273" t="s">
        <v>208</v>
      </c>
      <c r="C273">
        <v>5</v>
      </c>
      <c r="D273" t="s">
        <v>553</v>
      </c>
      <c r="E273">
        <v>2</v>
      </c>
      <c r="F273">
        <v>6</v>
      </c>
    </row>
    <row r="274" spans="2:6" x14ac:dyDescent="0.3">
      <c r="B274" t="s">
        <v>208</v>
      </c>
      <c r="C274">
        <v>6</v>
      </c>
      <c r="D274" t="s">
        <v>553</v>
      </c>
      <c r="E274">
        <v>0</v>
      </c>
      <c r="F274">
        <v>6</v>
      </c>
    </row>
    <row r="275" spans="2:6" x14ac:dyDescent="0.3">
      <c r="B275" t="s">
        <v>96</v>
      </c>
      <c r="C275">
        <v>1</v>
      </c>
      <c r="D275" t="s">
        <v>553</v>
      </c>
      <c r="E275">
        <v>0</v>
      </c>
      <c r="F275">
        <v>6</v>
      </c>
    </row>
    <row r="276" spans="2:6" x14ac:dyDescent="0.3">
      <c r="B276" t="s">
        <v>96</v>
      </c>
      <c r="C276">
        <v>2</v>
      </c>
      <c r="D276" t="s">
        <v>553</v>
      </c>
      <c r="E276">
        <v>0</v>
      </c>
      <c r="F276">
        <v>6</v>
      </c>
    </row>
    <row r="277" spans="2:6" x14ac:dyDescent="0.3">
      <c r="B277" t="s">
        <v>96</v>
      </c>
      <c r="C277">
        <v>3</v>
      </c>
      <c r="D277" t="s">
        <v>553</v>
      </c>
      <c r="E277">
        <v>0</v>
      </c>
      <c r="F277">
        <v>6</v>
      </c>
    </row>
    <row r="278" spans="2:6" x14ac:dyDescent="0.3">
      <c r="B278" t="s">
        <v>96</v>
      </c>
      <c r="C278">
        <v>4</v>
      </c>
      <c r="D278" t="s">
        <v>553</v>
      </c>
      <c r="E278">
        <v>0</v>
      </c>
      <c r="F278">
        <v>6</v>
      </c>
    </row>
    <row r="279" spans="2:6" x14ac:dyDescent="0.3">
      <c r="B279" t="s">
        <v>96</v>
      </c>
      <c r="C279">
        <v>5</v>
      </c>
      <c r="D279" t="s">
        <v>553</v>
      </c>
      <c r="E279">
        <v>2</v>
      </c>
      <c r="F279">
        <v>6</v>
      </c>
    </row>
    <row r="280" spans="2:6" x14ac:dyDescent="0.3">
      <c r="B280" t="s">
        <v>96</v>
      </c>
      <c r="C280">
        <v>6</v>
      </c>
      <c r="D280" t="s">
        <v>553</v>
      </c>
      <c r="E280">
        <v>0</v>
      </c>
      <c r="F280">
        <v>6</v>
      </c>
    </row>
    <row r="281" spans="2:6" x14ac:dyDescent="0.3">
      <c r="B281" t="s">
        <v>210</v>
      </c>
      <c r="C281">
        <v>1</v>
      </c>
      <c r="D281" t="s">
        <v>553</v>
      </c>
      <c r="E281">
        <v>1</v>
      </c>
      <c r="F281">
        <v>6</v>
      </c>
    </row>
    <row r="282" spans="2:6" x14ac:dyDescent="0.3">
      <c r="B282" t="s">
        <v>210</v>
      </c>
      <c r="C282">
        <v>2</v>
      </c>
      <c r="D282" t="s">
        <v>553</v>
      </c>
      <c r="E282">
        <v>0</v>
      </c>
      <c r="F282">
        <v>6</v>
      </c>
    </row>
    <row r="283" spans="2:6" x14ac:dyDescent="0.3">
      <c r="B283" t="s">
        <v>210</v>
      </c>
      <c r="C283">
        <v>3</v>
      </c>
      <c r="D283" t="s">
        <v>553</v>
      </c>
      <c r="E283">
        <v>0</v>
      </c>
      <c r="F283">
        <v>6</v>
      </c>
    </row>
    <row r="284" spans="2:6" x14ac:dyDescent="0.3">
      <c r="B284" t="s">
        <v>210</v>
      </c>
      <c r="C284">
        <v>4</v>
      </c>
      <c r="D284" t="s">
        <v>553</v>
      </c>
      <c r="E284">
        <v>0</v>
      </c>
      <c r="F284">
        <v>6</v>
      </c>
    </row>
    <row r="285" spans="2:6" x14ac:dyDescent="0.3">
      <c r="B285" t="s">
        <v>210</v>
      </c>
      <c r="C285">
        <v>5</v>
      </c>
      <c r="D285" t="s">
        <v>553</v>
      </c>
      <c r="E285">
        <v>1</v>
      </c>
      <c r="F285">
        <v>6</v>
      </c>
    </row>
    <row r="286" spans="2:6" x14ac:dyDescent="0.3">
      <c r="B286" t="s">
        <v>210</v>
      </c>
      <c r="C286">
        <v>6</v>
      </c>
      <c r="D286" t="s">
        <v>553</v>
      </c>
      <c r="E286">
        <v>1</v>
      </c>
      <c r="F286">
        <v>6</v>
      </c>
    </row>
    <row r="287" spans="2:6" x14ac:dyDescent="0.3">
      <c r="B287" t="s">
        <v>100</v>
      </c>
      <c r="C287">
        <v>1</v>
      </c>
      <c r="D287" t="s">
        <v>553</v>
      </c>
      <c r="E287">
        <v>0</v>
      </c>
      <c r="F287">
        <v>6</v>
      </c>
    </row>
    <row r="288" spans="2:6" x14ac:dyDescent="0.3">
      <c r="B288" t="s">
        <v>100</v>
      </c>
      <c r="C288">
        <v>2</v>
      </c>
      <c r="D288" t="s">
        <v>553</v>
      </c>
      <c r="E288">
        <v>2</v>
      </c>
      <c r="F288">
        <v>6</v>
      </c>
    </row>
    <row r="289" spans="2:6" x14ac:dyDescent="0.3">
      <c r="B289" t="s">
        <v>100</v>
      </c>
      <c r="C289">
        <v>3</v>
      </c>
      <c r="D289" t="s">
        <v>553</v>
      </c>
      <c r="E289">
        <v>0</v>
      </c>
      <c r="F289">
        <v>6</v>
      </c>
    </row>
    <row r="290" spans="2:6" x14ac:dyDescent="0.3">
      <c r="B290" t="s">
        <v>100</v>
      </c>
      <c r="C290">
        <v>4</v>
      </c>
      <c r="D290" t="s">
        <v>553</v>
      </c>
      <c r="E290">
        <v>0</v>
      </c>
      <c r="F290">
        <v>6</v>
      </c>
    </row>
    <row r="291" spans="2:6" x14ac:dyDescent="0.3">
      <c r="B291" t="s">
        <v>100</v>
      </c>
      <c r="C291">
        <v>5</v>
      </c>
      <c r="D291" t="s">
        <v>553</v>
      </c>
      <c r="E291">
        <v>1</v>
      </c>
      <c r="F291">
        <v>6</v>
      </c>
    </row>
    <row r="292" spans="2:6" x14ac:dyDescent="0.3">
      <c r="B292" t="s">
        <v>100</v>
      </c>
      <c r="C292">
        <v>6</v>
      </c>
      <c r="D292" t="s">
        <v>553</v>
      </c>
      <c r="E292">
        <v>0</v>
      </c>
      <c r="F292">
        <v>6</v>
      </c>
    </row>
    <row r="293" spans="2:6" x14ac:dyDescent="0.3">
      <c r="B293" t="s">
        <v>107</v>
      </c>
      <c r="C293">
        <v>1</v>
      </c>
      <c r="D293" t="s">
        <v>553</v>
      </c>
      <c r="E293">
        <v>0</v>
      </c>
      <c r="F293">
        <v>6</v>
      </c>
    </row>
    <row r="294" spans="2:6" x14ac:dyDescent="0.3">
      <c r="B294" t="s">
        <v>107</v>
      </c>
      <c r="C294">
        <v>2</v>
      </c>
      <c r="D294" t="s">
        <v>553</v>
      </c>
      <c r="E294">
        <v>2</v>
      </c>
      <c r="F294">
        <v>6</v>
      </c>
    </row>
    <row r="295" spans="2:6" x14ac:dyDescent="0.3">
      <c r="B295" t="s">
        <v>107</v>
      </c>
      <c r="C295">
        <v>3</v>
      </c>
      <c r="D295" t="s">
        <v>553</v>
      </c>
      <c r="E295">
        <v>2</v>
      </c>
      <c r="F295">
        <v>6</v>
      </c>
    </row>
    <row r="296" spans="2:6" x14ac:dyDescent="0.3">
      <c r="B296" t="s">
        <v>107</v>
      </c>
      <c r="C296">
        <v>4</v>
      </c>
      <c r="D296" t="s">
        <v>553</v>
      </c>
      <c r="E296">
        <v>0</v>
      </c>
      <c r="F296">
        <v>6</v>
      </c>
    </row>
    <row r="297" spans="2:6" x14ac:dyDescent="0.3">
      <c r="B297" t="s">
        <v>107</v>
      </c>
      <c r="C297">
        <v>5</v>
      </c>
      <c r="D297" t="s">
        <v>553</v>
      </c>
      <c r="E297">
        <v>0</v>
      </c>
      <c r="F297">
        <v>6</v>
      </c>
    </row>
    <row r="298" spans="2:6" x14ac:dyDescent="0.3">
      <c r="B298" t="s">
        <v>107</v>
      </c>
      <c r="C298">
        <v>6</v>
      </c>
      <c r="D298" t="s">
        <v>553</v>
      </c>
      <c r="E298">
        <v>0</v>
      </c>
      <c r="F298">
        <v>6</v>
      </c>
    </row>
    <row r="299" spans="2:6" x14ac:dyDescent="0.3">
      <c r="B299" t="s">
        <v>494</v>
      </c>
      <c r="C299">
        <v>1</v>
      </c>
      <c r="D299" t="s">
        <v>553</v>
      </c>
      <c r="E299">
        <v>3</v>
      </c>
      <c r="F299">
        <v>6</v>
      </c>
    </row>
    <row r="300" spans="2:6" x14ac:dyDescent="0.3">
      <c r="B300" t="s">
        <v>494</v>
      </c>
      <c r="C300">
        <v>2</v>
      </c>
      <c r="D300" t="s">
        <v>553</v>
      </c>
      <c r="E300">
        <v>4</v>
      </c>
      <c r="F300">
        <v>6</v>
      </c>
    </row>
    <row r="301" spans="2:6" x14ac:dyDescent="0.3">
      <c r="B301" t="s">
        <v>494</v>
      </c>
      <c r="C301">
        <v>3</v>
      </c>
      <c r="D301" t="s">
        <v>553</v>
      </c>
      <c r="E301">
        <v>3</v>
      </c>
      <c r="F301">
        <v>6</v>
      </c>
    </row>
    <row r="302" spans="2:6" x14ac:dyDescent="0.3">
      <c r="B302" t="s">
        <v>494</v>
      </c>
      <c r="C302">
        <v>4</v>
      </c>
      <c r="D302" t="s">
        <v>553</v>
      </c>
      <c r="E302">
        <v>3</v>
      </c>
      <c r="F302">
        <v>6</v>
      </c>
    </row>
    <row r="303" spans="2:6" x14ac:dyDescent="0.3">
      <c r="B303" t="s">
        <v>494</v>
      </c>
      <c r="C303">
        <v>5</v>
      </c>
      <c r="D303" t="s">
        <v>553</v>
      </c>
      <c r="E303">
        <v>6</v>
      </c>
      <c r="F303">
        <v>6</v>
      </c>
    </row>
    <row r="304" spans="2:6" x14ac:dyDescent="0.3">
      <c r="B304" t="s">
        <v>494</v>
      </c>
      <c r="C304">
        <v>6</v>
      </c>
      <c r="D304" t="s">
        <v>553</v>
      </c>
      <c r="E304">
        <v>3</v>
      </c>
      <c r="F304">
        <v>6</v>
      </c>
    </row>
    <row r="305" spans="2:6" x14ac:dyDescent="0.3">
      <c r="B305" t="s">
        <v>187</v>
      </c>
      <c r="C305">
        <v>1</v>
      </c>
      <c r="D305" t="s">
        <v>550</v>
      </c>
      <c r="E305">
        <v>1</v>
      </c>
      <c r="F305">
        <v>6</v>
      </c>
    </row>
    <row r="306" spans="2:6" x14ac:dyDescent="0.3">
      <c r="B306" t="s">
        <v>187</v>
      </c>
      <c r="C306">
        <v>2</v>
      </c>
      <c r="D306" t="s">
        <v>550</v>
      </c>
      <c r="E306">
        <v>1</v>
      </c>
      <c r="F306">
        <v>6</v>
      </c>
    </row>
    <row r="307" spans="2:6" x14ac:dyDescent="0.3">
      <c r="B307" t="s">
        <v>187</v>
      </c>
      <c r="C307">
        <v>3</v>
      </c>
      <c r="D307" t="s">
        <v>550</v>
      </c>
      <c r="E307">
        <v>2</v>
      </c>
      <c r="F307">
        <v>6</v>
      </c>
    </row>
    <row r="308" spans="2:6" x14ac:dyDescent="0.3">
      <c r="B308" t="s">
        <v>187</v>
      </c>
      <c r="C308">
        <v>4</v>
      </c>
      <c r="D308" t="s">
        <v>550</v>
      </c>
      <c r="E308">
        <v>1</v>
      </c>
      <c r="F308">
        <v>6</v>
      </c>
    </row>
    <row r="309" spans="2:6" x14ac:dyDescent="0.3">
      <c r="B309" t="s">
        <v>187</v>
      </c>
      <c r="C309">
        <v>5</v>
      </c>
      <c r="D309" t="s">
        <v>550</v>
      </c>
      <c r="E309">
        <v>2</v>
      </c>
      <c r="F309">
        <v>6</v>
      </c>
    </row>
    <row r="310" spans="2:6" x14ac:dyDescent="0.3">
      <c r="B310" t="s">
        <v>187</v>
      </c>
      <c r="C310">
        <v>6</v>
      </c>
      <c r="D310" t="s">
        <v>550</v>
      </c>
      <c r="E310">
        <v>2</v>
      </c>
      <c r="F310">
        <v>6</v>
      </c>
    </row>
    <row r="311" spans="2:6" x14ac:dyDescent="0.3">
      <c r="B311" t="s">
        <v>202</v>
      </c>
      <c r="C311">
        <v>1</v>
      </c>
      <c r="D311" t="s">
        <v>550</v>
      </c>
      <c r="E311">
        <v>0</v>
      </c>
      <c r="F311">
        <v>6</v>
      </c>
    </row>
    <row r="312" spans="2:6" x14ac:dyDescent="0.3">
      <c r="B312" t="s">
        <v>202</v>
      </c>
      <c r="C312">
        <v>2</v>
      </c>
      <c r="D312" t="s">
        <v>550</v>
      </c>
      <c r="E312">
        <v>0</v>
      </c>
      <c r="F312">
        <v>6</v>
      </c>
    </row>
    <row r="313" spans="2:6" x14ac:dyDescent="0.3">
      <c r="B313" t="s">
        <v>202</v>
      </c>
      <c r="C313">
        <v>3</v>
      </c>
      <c r="D313" t="s">
        <v>550</v>
      </c>
      <c r="E313">
        <v>1</v>
      </c>
      <c r="F313">
        <v>6</v>
      </c>
    </row>
    <row r="314" spans="2:6" x14ac:dyDescent="0.3">
      <c r="B314" t="s">
        <v>202</v>
      </c>
      <c r="C314">
        <v>4</v>
      </c>
      <c r="D314" t="s">
        <v>550</v>
      </c>
      <c r="E314">
        <v>0</v>
      </c>
      <c r="F314">
        <v>6</v>
      </c>
    </row>
    <row r="315" spans="2:6" x14ac:dyDescent="0.3">
      <c r="B315" t="s">
        <v>202</v>
      </c>
      <c r="C315">
        <v>5</v>
      </c>
      <c r="D315" t="s">
        <v>550</v>
      </c>
      <c r="E315">
        <v>0</v>
      </c>
      <c r="F315">
        <v>6</v>
      </c>
    </row>
    <row r="316" spans="2:6" x14ac:dyDescent="0.3">
      <c r="B316" t="s">
        <v>202</v>
      </c>
      <c r="C316">
        <v>6</v>
      </c>
      <c r="D316" t="s">
        <v>550</v>
      </c>
      <c r="E316">
        <v>0</v>
      </c>
      <c r="F316">
        <v>6</v>
      </c>
    </row>
    <row r="317" spans="2:6" x14ac:dyDescent="0.3">
      <c r="B317" t="s">
        <v>493</v>
      </c>
      <c r="C317">
        <v>1</v>
      </c>
      <c r="D317" t="s">
        <v>550</v>
      </c>
      <c r="E317">
        <v>1</v>
      </c>
      <c r="F317">
        <v>6</v>
      </c>
    </row>
    <row r="318" spans="2:6" x14ac:dyDescent="0.3">
      <c r="B318" t="s">
        <v>493</v>
      </c>
      <c r="C318">
        <v>2</v>
      </c>
      <c r="D318" t="s">
        <v>550</v>
      </c>
      <c r="E318">
        <v>0</v>
      </c>
      <c r="F318">
        <v>6</v>
      </c>
    </row>
    <row r="319" spans="2:6" x14ac:dyDescent="0.3">
      <c r="B319" t="s">
        <v>493</v>
      </c>
      <c r="C319">
        <v>3</v>
      </c>
      <c r="D319" t="s">
        <v>550</v>
      </c>
      <c r="E319">
        <v>1</v>
      </c>
      <c r="F319">
        <v>6</v>
      </c>
    </row>
    <row r="320" spans="2:6" x14ac:dyDescent="0.3">
      <c r="B320" t="s">
        <v>493</v>
      </c>
      <c r="C320">
        <v>4</v>
      </c>
      <c r="D320" t="s">
        <v>550</v>
      </c>
      <c r="E320">
        <v>2</v>
      </c>
      <c r="F320">
        <v>6</v>
      </c>
    </row>
    <row r="321" spans="2:6" x14ac:dyDescent="0.3">
      <c r="B321" t="s">
        <v>493</v>
      </c>
      <c r="C321">
        <v>5</v>
      </c>
      <c r="D321" t="s">
        <v>550</v>
      </c>
      <c r="E321">
        <v>1</v>
      </c>
      <c r="F321">
        <v>6</v>
      </c>
    </row>
    <row r="322" spans="2:6" x14ac:dyDescent="0.3">
      <c r="B322" t="s">
        <v>493</v>
      </c>
      <c r="C322">
        <v>6</v>
      </c>
      <c r="D322" t="s">
        <v>550</v>
      </c>
      <c r="E322">
        <v>0</v>
      </c>
      <c r="F322">
        <v>6</v>
      </c>
    </row>
    <row r="323" spans="2:6" x14ac:dyDescent="0.3">
      <c r="B323" t="s">
        <v>110</v>
      </c>
      <c r="C323">
        <v>1</v>
      </c>
      <c r="D323" t="s">
        <v>550</v>
      </c>
      <c r="E323">
        <v>0</v>
      </c>
      <c r="F323">
        <v>6</v>
      </c>
    </row>
    <row r="324" spans="2:6" x14ac:dyDescent="0.3">
      <c r="B324" t="s">
        <v>110</v>
      </c>
      <c r="C324">
        <v>2</v>
      </c>
      <c r="D324" t="s">
        <v>550</v>
      </c>
      <c r="E324">
        <v>0</v>
      </c>
      <c r="F324">
        <v>6</v>
      </c>
    </row>
    <row r="325" spans="2:6" x14ac:dyDescent="0.3">
      <c r="B325" t="s">
        <v>110</v>
      </c>
      <c r="C325">
        <v>3</v>
      </c>
      <c r="D325" t="s">
        <v>550</v>
      </c>
      <c r="E325">
        <v>0</v>
      </c>
      <c r="F325">
        <v>6</v>
      </c>
    </row>
    <row r="326" spans="2:6" x14ac:dyDescent="0.3">
      <c r="B326" t="s">
        <v>110</v>
      </c>
      <c r="C326">
        <v>4</v>
      </c>
      <c r="D326" t="s">
        <v>550</v>
      </c>
      <c r="E326">
        <v>0</v>
      </c>
      <c r="F326">
        <v>6</v>
      </c>
    </row>
    <row r="327" spans="2:6" x14ac:dyDescent="0.3">
      <c r="B327" t="s">
        <v>110</v>
      </c>
      <c r="C327">
        <v>5</v>
      </c>
      <c r="D327" t="s">
        <v>550</v>
      </c>
      <c r="E327">
        <v>0</v>
      </c>
      <c r="F327">
        <v>6</v>
      </c>
    </row>
    <row r="328" spans="2:6" x14ac:dyDescent="0.3">
      <c r="B328" t="s">
        <v>110</v>
      </c>
      <c r="C328">
        <v>6</v>
      </c>
      <c r="D328" t="s">
        <v>550</v>
      </c>
      <c r="E328">
        <v>0</v>
      </c>
      <c r="F328">
        <v>6</v>
      </c>
    </row>
    <row r="329" spans="2:6" x14ac:dyDescent="0.3">
      <c r="B329" t="s">
        <v>208</v>
      </c>
      <c r="C329">
        <v>1</v>
      </c>
      <c r="D329" t="s">
        <v>550</v>
      </c>
      <c r="E329">
        <v>0</v>
      </c>
      <c r="F329">
        <v>6</v>
      </c>
    </row>
    <row r="330" spans="2:6" x14ac:dyDescent="0.3">
      <c r="B330" t="s">
        <v>208</v>
      </c>
      <c r="C330">
        <v>2</v>
      </c>
      <c r="D330" t="s">
        <v>550</v>
      </c>
      <c r="E330">
        <v>0</v>
      </c>
      <c r="F330">
        <v>6</v>
      </c>
    </row>
    <row r="331" spans="2:6" x14ac:dyDescent="0.3">
      <c r="B331" t="s">
        <v>208</v>
      </c>
      <c r="C331">
        <v>3</v>
      </c>
      <c r="D331" t="s">
        <v>550</v>
      </c>
      <c r="E331">
        <v>0</v>
      </c>
      <c r="F331">
        <v>6</v>
      </c>
    </row>
    <row r="332" spans="2:6" x14ac:dyDescent="0.3">
      <c r="B332" t="s">
        <v>208</v>
      </c>
      <c r="C332">
        <v>4</v>
      </c>
      <c r="D332" t="s">
        <v>550</v>
      </c>
      <c r="E332">
        <v>0</v>
      </c>
      <c r="F332">
        <v>6</v>
      </c>
    </row>
    <row r="333" spans="2:6" x14ac:dyDescent="0.3">
      <c r="B333" t="s">
        <v>208</v>
      </c>
      <c r="C333">
        <v>5</v>
      </c>
      <c r="D333" t="s">
        <v>550</v>
      </c>
      <c r="E333">
        <v>1</v>
      </c>
      <c r="F333">
        <v>6</v>
      </c>
    </row>
    <row r="334" spans="2:6" x14ac:dyDescent="0.3">
      <c r="B334" t="s">
        <v>208</v>
      </c>
      <c r="C334">
        <v>6</v>
      </c>
      <c r="D334" t="s">
        <v>550</v>
      </c>
      <c r="E334">
        <v>0</v>
      </c>
      <c r="F334">
        <v>6</v>
      </c>
    </row>
    <row r="335" spans="2:6" x14ac:dyDescent="0.3">
      <c r="B335" t="s">
        <v>96</v>
      </c>
      <c r="C335">
        <v>1</v>
      </c>
      <c r="D335" t="s">
        <v>550</v>
      </c>
      <c r="E335">
        <v>0</v>
      </c>
      <c r="F335">
        <v>6</v>
      </c>
    </row>
    <row r="336" spans="2:6" x14ac:dyDescent="0.3">
      <c r="B336" t="s">
        <v>96</v>
      </c>
      <c r="C336">
        <v>2</v>
      </c>
      <c r="D336" t="s">
        <v>550</v>
      </c>
      <c r="E336">
        <v>0</v>
      </c>
      <c r="F336">
        <v>6</v>
      </c>
    </row>
    <row r="337" spans="2:6" x14ac:dyDescent="0.3">
      <c r="B337" t="s">
        <v>96</v>
      </c>
      <c r="C337">
        <v>3</v>
      </c>
      <c r="D337" t="s">
        <v>550</v>
      </c>
      <c r="E337">
        <v>0</v>
      </c>
      <c r="F337">
        <v>6</v>
      </c>
    </row>
    <row r="338" spans="2:6" x14ac:dyDescent="0.3">
      <c r="B338" t="s">
        <v>96</v>
      </c>
      <c r="C338">
        <v>4</v>
      </c>
      <c r="D338" t="s">
        <v>550</v>
      </c>
      <c r="E338">
        <v>0</v>
      </c>
      <c r="F338">
        <v>6</v>
      </c>
    </row>
    <row r="339" spans="2:6" x14ac:dyDescent="0.3">
      <c r="B339" t="s">
        <v>96</v>
      </c>
      <c r="C339">
        <v>5</v>
      </c>
      <c r="D339" t="s">
        <v>550</v>
      </c>
      <c r="E339">
        <v>2</v>
      </c>
      <c r="F339">
        <v>6</v>
      </c>
    </row>
    <row r="340" spans="2:6" x14ac:dyDescent="0.3">
      <c r="B340" t="s">
        <v>96</v>
      </c>
      <c r="C340">
        <v>6</v>
      </c>
      <c r="D340" t="s">
        <v>550</v>
      </c>
      <c r="E340">
        <v>0</v>
      </c>
      <c r="F340">
        <v>6</v>
      </c>
    </row>
    <row r="341" spans="2:6" x14ac:dyDescent="0.3">
      <c r="B341" t="s">
        <v>210</v>
      </c>
      <c r="C341">
        <v>1</v>
      </c>
      <c r="D341" t="s">
        <v>550</v>
      </c>
      <c r="E341">
        <v>1</v>
      </c>
      <c r="F341">
        <v>6</v>
      </c>
    </row>
    <row r="342" spans="2:6" x14ac:dyDescent="0.3">
      <c r="B342" t="s">
        <v>210</v>
      </c>
      <c r="C342">
        <v>2</v>
      </c>
      <c r="D342" t="s">
        <v>550</v>
      </c>
      <c r="E342">
        <v>0</v>
      </c>
      <c r="F342">
        <v>6</v>
      </c>
    </row>
    <row r="343" spans="2:6" x14ac:dyDescent="0.3">
      <c r="B343" t="s">
        <v>210</v>
      </c>
      <c r="C343">
        <v>3</v>
      </c>
      <c r="D343" t="s">
        <v>550</v>
      </c>
      <c r="E343">
        <v>0</v>
      </c>
      <c r="F343">
        <v>6</v>
      </c>
    </row>
    <row r="344" spans="2:6" x14ac:dyDescent="0.3">
      <c r="B344" t="s">
        <v>210</v>
      </c>
      <c r="C344">
        <v>4</v>
      </c>
      <c r="D344" t="s">
        <v>550</v>
      </c>
      <c r="E344">
        <v>0</v>
      </c>
      <c r="F344">
        <v>6</v>
      </c>
    </row>
    <row r="345" spans="2:6" x14ac:dyDescent="0.3">
      <c r="B345" t="s">
        <v>210</v>
      </c>
      <c r="C345">
        <v>5</v>
      </c>
      <c r="D345" t="s">
        <v>550</v>
      </c>
      <c r="E345">
        <v>1</v>
      </c>
      <c r="F345">
        <v>6</v>
      </c>
    </row>
    <row r="346" spans="2:6" x14ac:dyDescent="0.3">
      <c r="B346" t="s">
        <v>210</v>
      </c>
      <c r="C346">
        <v>6</v>
      </c>
      <c r="D346" t="s">
        <v>550</v>
      </c>
      <c r="E346">
        <v>0</v>
      </c>
      <c r="F346">
        <v>6</v>
      </c>
    </row>
    <row r="347" spans="2:6" x14ac:dyDescent="0.3">
      <c r="B347" t="s">
        <v>100</v>
      </c>
      <c r="C347">
        <v>1</v>
      </c>
      <c r="D347" t="s">
        <v>550</v>
      </c>
      <c r="E347">
        <v>0</v>
      </c>
      <c r="F347">
        <v>6</v>
      </c>
    </row>
    <row r="348" spans="2:6" x14ac:dyDescent="0.3">
      <c r="B348" t="s">
        <v>100</v>
      </c>
      <c r="C348">
        <v>2</v>
      </c>
      <c r="D348" t="s">
        <v>550</v>
      </c>
      <c r="E348">
        <v>2</v>
      </c>
      <c r="F348">
        <v>6</v>
      </c>
    </row>
    <row r="349" spans="2:6" x14ac:dyDescent="0.3">
      <c r="B349" t="s">
        <v>100</v>
      </c>
      <c r="C349">
        <v>3</v>
      </c>
      <c r="D349" t="s">
        <v>550</v>
      </c>
      <c r="E349">
        <v>0</v>
      </c>
      <c r="F349">
        <v>6</v>
      </c>
    </row>
    <row r="350" spans="2:6" x14ac:dyDescent="0.3">
      <c r="B350" t="s">
        <v>100</v>
      </c>
      <c r="C350">
        <v>4</v>
      </c>
      <c r="D350" t="s">
        <v>550</v>
      </c>
      <c r="E350">
        <v>0</v>
      </c>
      <c r="F350">
        <v>6</v>
      </c>
    </row>
    <row r="351" spans="2:6" x14ac:dyDescent="0.3">
      <c r="B351" t="s">
        <v>100</v>
      </c>
      <c r="C351">
        <v>5</v>
      </c>
      <c r="D351" t="s">
        <v>550</v>
      </c>
      <c r="E351">
        <v>1</v>
      </c>
      <c r="F351">
        <v>6</v>
      </c>
    </row>
    <row r="352" spans="2:6" x14ac:dyDescent="0.3">
      <c r="B352" t="s">
        <v>100</v>
      </c>
      <c r="C352">
        <v>6</v>
      </c>
      <c r="D352" t="s">
        <v>550</v>
      </c>
      <c r="E352">
        <v>0</v>
      </c>
      <c r="F352">
        <v>6</v>
      </c>
    </row>
    <row r="353" spans="2:6" x14ac:dyDescent="0.3">
      <c r="B353" t="s">
        <v>107</v>
      </c>
      <c r="C353">
        <v>1</v>
      </c>
      <c r="D353" t="s">
        <v>550</v>
      </c>
      <c r="E353">
        <v>0</v>
      </c>
      <c r="F353">
        <v>6</v>
      </c>
    </row>
    <row r="354" spans="2:6" x14ac:dyDescent="0.3">
      <c r="B354" t="s">
        <v>107</v>
      </c>
      <c r="C354">
        <v>2</v>
      </c>
      <c r="D354" t="s">
        <v>550</v>
      </c>
      <c r="E354">
        <v>0</v>
      </c>
      <c r="F354">
        <v>6</v>
      </c>
    </row>
    <row r="355" spans="2:6" x14ac:dyDescent="0.3">
      <c r="B355" t="s">
        <v>107</v>
      </c>
      <c r="C355">
        <v>3</v>
      </c>
      <c r="D355" t="s">
        <v>550</v>
      </c>
      <c r="E355">
        <v>1</v>
      </c>
      <c r="F355">
        <v>6</v>
      </c>
    </row>
    <row r="356" spans="2:6" x14ac:dyDescent="0.3">
      <c r="B356" t="s">
        <v>107</v>
      </c>
      <c r="C356">
        <v>4</v>
      </c>
      <c r="D356" t="s">
        <v>550</v>
      </c>
      <c r="E356">
        <v>0</v>
      </c>
      <c r="F356">
        <v>6</v>
      </c>
    </row>
    <row r="357" spans="2:6" x14ac:dyDescent="0.3">
      <c r="B357" t="s">
        <v>107</v>
      </c>
      <c r="C357">
        <v>5</v>
      </c>
      <c r="D357" t="s">
        <v>550</v>
      </c>
      <c r="E357">
        <v>0</v>
      </c>
      <c r="F357">
        <v>6</v>
      </c>
    </row>
    <row r="358" spans="2:6" x14ac:dyDescent="0.3">
      <c r="B358" t="s">
        <v>107</v>
      </c>
      <c r="C358">
        <v>6</v>
      </c>
      <c r="D358" t="s">
        <v>550</v>
      </c>
      <c r="E358">
        <v>0</v>
      </c>
      <c r="F358">
        <v>6</v>
      </c>
    </row>
    <row r="359" spans="2:6" x14ac:dyDescent="0.3">
      <c r="B359" t="s">
        <v>494</v>
      </c>
      <c r="C359">
        <v>1</v>
      </c>
      <c r="D359" t="s">
        <v>550</v>
      </c>
      <c r="E359">
        <v>2</v>
      </c>
      <c r="F359">
        <v>6</v>
      </c>
    </row>
    <row r="360" spans="2:6" x14ac:dyDescent="0.3">
      <c r="B360" t="s">
        <v>494</v>
      </c>
      <c r="C360">
        <v>2</v>
      </c>
      <c r="D360" t="s">
        <v>550</v>
      </c>
      <c r="E360">
        <v>4</v>
      </c>
      <c r="F360">
        <v>6</v>
      </c>
    </row>
    <row r="361" spans="2:6" x14ac:dyDescent="0.3">
      <c r="B361" t="s">
        <v>494</v>
      </c>
      <c r="C361">
        <v>3</v>
      </c>
      <c r="D361" t="s">
        <v>550</v>
      </c>
      <c r="E361">
        <v>3</v>
      </c>
      <c r="F361">
        <v>6</v>
      </c>
    </row>
    <row r="362" spans="2:6" x14ac:dyDescent="0.3">
      <c r="B362" t="s">
        <v>494</v>
      </c>
      <c r="C362">
        <v>4</v>
      </c>
      <c r="D362" t="s">
        <v>550</v>
      </c>
      <c r="E362">
        <v>3</v>
      </c>
      <c r="F362">
        <v>6</v>
      </c>
    </row>
    <row r="363" spans="2:6" x14ac:dyDescent="0.3">
      <c r="B363" t="s">
        <v>494</v>
      </c>
      <c r="C363">
        <v>5</v>
      </c>
      <c r="D363" t="s">
        <v>550</v>
      </c>
      <c r="E363">
        <v>5</v>
      </c>
      <c r="F363">
        <v>6</v>
      </c>
    </row>
    <row r="364" spans="2:6" x14ac:dyDescent="0.3">
      <c r="B364" t="s">
        <v>494</v>
      </c>
      <c r="C364">
        <v>6</v>
      </c>
      <c r="D364" t="s">
        <v>550</v>
      </c>
      <c r="E364">
        <v>3</v>
      </c>
      <c r="F364">
        <v>6</v>
      </c>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87"/>
  <sheetViews>
    <sheetView tabSelected="1" workbookViewId="0">
      <selection activeCell="C19" sqref="C19"/>
    </sheetView>
  </sheetViews>
  <sheetFormatPr defaultRowHeight="14.4" x14ac:dyDescent="0.3"/>
  <cols>
    <col min="1" max="1" width="8.33203125" customWidth="1"/>
    <col min="2" max="2" width="24.88671875" bestFit="1" customWidth="1"/>
    <col min="3" max="3" width="22.109375" bestFit="1" customWidth="1"/>
    <col min="4" max="4" width="18.88671875" bestFit="1" customWidth="1"/>
    <col min="5" max="5" width="23.77734375" customWidth="1"/>
    <col min="6" max="6" width="21.88671875" customWidth="1"/>
    <col min="10" max="10" width="23" customWidth="1"/>
    <col min="18" max="18" width="23.44140625" customWidth="1"/>
  </cols>
  <sheetData>
    <row r="1" spans="1:6" ht="15" thickBot="1" x14ac:dyDescent="0.35">
      <c r="A1" s="1" t="s">
        <v>0</v>
      </c>
      <c r="B1" s="2"/>
      <c r="C1" s="3" t="s">
        <v>1</v>
      </c>
      <c r="E1" s="4" t="s">
        <v>2</v>
      </c>
      <c r="F1" s="4" t="s">
        <v>2</v>
      </c>
    </row>
    <row r="2" spans="1:6" ht="45.6" customHeight="1" thickBot="1" x14ac:dyDescent="0.35">
      <c r="A2" s="5" t="s">
        <v>3</v>
      </c>
      <c r="B2" s="6" t="s">
        <v>4</v>
      </c>
      <c r="C2" s="7" t="s">
        <v>5</v>
      </c>
      <c r="D2" s="8" t="s">
        <v>6</v>
      </c>
      <c r="E2" s="9" t="s">
        <v>7</v>
      </c>
      <c r="F2" s="9" t="s">
        <v>8</v>
      </c>
    </row>
    <row r="3" spans="1:6" x14ac:dyDescent="0.3">
      <c r="A3" s="10">
        <v>1</v>
      </c>
      <c r="B3" t="s">
        <v>9</v>
      </c>
      <c r="C3">
        <v>1280</v>
      </c>
      <c r="D3">
        <v>0</v>
      </c>
      <c r="E3">
        <f>D3-C3</f>
        <v>-1280</v>
      </c>
      <c r="F3" s="11">
        <f>E3/10000</f>
        <v>-0.128</v>
      </c>
    </row>
    <row r="4" spans="1:6" x14ac:dyDescent="0.3">
      <c r="A4" s="10">
        <v>2</v>
      </c>
      <c r="B4" t="s">
        <v>9</v>
      </c>
      <c r="C4">
        <v>1102</v>
      </c>
      <c r="D4">
        <v>0</v>
      </c>
      <c r="E4">
        <f t="shared" ref="E4:E67" si="0">D4-C4</f>
        <v>-1102</v>
      </c>
      <c r="F4" s="11">
        <f t="shared" ref="F4:F67" si="1">E4/10000</f>
        <v>-0.11020000000000001</v>
      </c>
    </row>
    <row r="5" spans="1:6" x14ac:dyDescent="0.3">
      <c r="A5" s="10">
        <v>3</v>
      </c>
      <c r="B5" t="s">
        <v>9</v>
      </c>
      <c r="C5">
        <v>750</v>
      </c>
      <c r="D5">
        <v>0</v>
      </c>
      <c r="E5">
        <f t="shared" si="0"/>
        <v>-750</v>
      </c>
      <c r="F5" s="11">
        <f t="shared" si="1"/>
        <v>-7.4999999999999997E-2</v>
      </c>
    </row>
    <row r="6" spans="1:6" x14ac:dyDescent="0.3">
      <c r="A6" s="10">
        <v>4</v>
      </c>
      <c r="B6" t="s">
        <v>9</v>
      </c>
      <c r="C6">
        <v>1329</v>
      </c>
      <c r="D6">
        <v>0</v>
      </c>
      <c r="E6">
        <f t="shared" si="0"/>
        <v>-1329</v>
      </c>
      <c r="F6" s="11">
        <f t="shared" si="1"/>
        <v>-0.13289999999999999</v>
      </c>
    </row>
    <row r="7" spans="1:6" x14ac:dyDescent="0.3">
      <c r="A7" s="10">
        <v>5</v>
      </c>
      <c r="B7" t="s">
        <v>9</v>
      </c>
      <c r="C7">
        <v>1197</v>
      </c>
      <c r="D7">
        <v>0</v>
      </c>
      <c r="E7">
        <f t="shared" si="0"/>
        <v>-1197</v>
      </c>
      <c r="F7" s="11">
        <f t="shared" si="1"/>
        <v>-0.1197</v>
      </c>
    </row>
    <row r="8" spans="1:6" x14ac:dyDescent="0.3">
      <c r="A8" s="10">
        <v>6</v>
      </c>
      <c r="B8" t="s">
        <v>9</v>
      </c>
      <c r="C8">
        <v>1828</v>
      </c>
      <c r="D8">
        <v>0</v>
      </c>
      <c r="E8">
        <f t="shared" si="0"/>
        <v>-1828</v>
      </c>
      <c r="F8" s="11">
        <f t="shared" si="1"/>
        <v>-0.18279999999999999</v>
      </c>
    </row>
    <row r="9" spans="1:6" x14ac:dyDescent="0.3">
      <c r="A9" s="10">
        <v>7</v>
      </c>
      <c r="B9" t="s">
        <v>9</v>
      </c>
      <c r="C9">
        <v>861</v>
      </c>
      <c r="D9">
        <v>0</v>
      </c>
      <c r="E9">
        <f t="shared" si="0"/>
        <v>-861</v>
      </c>
      <c r="F9" s="11">
        <f t="shared" si="1"/>
        <v>-8.6099999999999996E-2</v>
      </c>
    </row>
    <row r="10" spans="1:6" x14ac:dyDescent="0.3">
      <c r="A10" s="10">
        <v>8</v>
      </c>
      <c r="B10" t="s">
        <v>9</v>
      </c>
      <c r="C10">
        <v>2025</v>
      </c>
      <c r="D10">
        <v>0</v>
      </c>
      <c r="E10">
        <f t="shared" si="0"/>
        <v>-2025</v>
      </c>
      <c r="F10" s="11">
        <f t="shared" si="1"/>
        <v>-0.20250000000000001</v>
      </c>
    </row>
    <row r="11" spans="1:6" x14ac:dyDescent="0.3">
      <c r="A11" s="10">
        <v>9</v>
      </c>
      <c r="B11" t="s">
        <v>9</v>
      </c>
      <c r="C11">
        <v>1594</v>
      </c>
      <c r="D11">
        <v>0</v>
      </c>
      <c r="E11">
        <f t="shared" si="0"/>
        <v>-1594</v>
      </c>
      <c r="F11" s="11">
        <f t="shared" si="1"/>
        <v>-0.15939999999999999</v>
      </c>
    </row>
    <row r="12" spans="1:6" x14ac:dyDescent="0.3">
      <c r="A12" s="10">
        <v>10</v>
      </c>
      <c r="B12" t="s">
        <v>9</v>
      </c>
      <c r="C12">
        <v>1654</v>
      </c>
      <c r="D12">
        <v>0</v>
      </c>
      <c r="E12">
        <f t="shared" si="0"/>
        <v>-1654</v>
      </c>
      <c r="F12" s="11">
        <f t="shared" si="1"/>
        <v>-0.16539999999999999</v>
      </c>
    </row>
    <row r="13" spans="1:6" x14ac:dyDescent="0.3">
      <c r="A13" s="10">
        <v>1</v>
      </c>
      <c r="B13" t="s">
        <v>10</v>
      </c>
      <c r="C13">
        <v>896</v>
      </c>
      <c r="D13">
        <v>1857</v>
      </c>
      <c r="E13">
        <f t="shared" si="0"/>
        <v>961</v>
      </c>
      <c r="F13" s="11">
        <f t="shared" si="1"/>
        <v>9.6100000000000005E-2</v>
      </c>
    </row>
    <row r="14" spans="1:6" x14ac:dyDescent="0.3">
      <c r="A14" s="10">
        <v>2</v>
      </c>
      <c r="B14" t="s">
        <v>10</v>
      </c>
      <c r="C14">
        <v>700</v>
      </c>
      <c r="D14">
        <v>1580</v>
      </c>
      <c r="E14">
        <f t="shared" si="0"/>
        <v>880</v>
      </c>
      <c r="F14" s="11">
        <f t="shared" si="1"/>
        <v>8.7999999999999995E-2</v>
      </c>
    </row>
    <row r="15" spans="1:6" x14ac:dyDescent="0.3">
      <c r="A15" s="10">
        <v>3</v>
      </c>
      <c r="B15" t="s">
        <v>10</v>
      </c>
      <c r="C15">
        <v>625</v>
      </c>
      <c r="D15">
        <v>3025</v>
      </c>
      <c r="E15">
        <f t="shared" si="0"/>
        <v>2400</v>
      </c>
      <c r="F15" s="11">
        <f t="shared" si="1"/>
        <v>0.24</v>
      </c>
    </row>
    <row r="16" spans="1:6" x14ac:dyDescent="0.3">
      <c r="A16" s="10">
        <v>4</v>
      </c>
      <c r="B16" t="s">
        <v>10</v>
      </c>
      <c r="C16">
        <v>930</v>
      </c>
      <c r="D16">
        <v>5070</v>
      </c>
      <c r="E16">
        <f t="shared" si="0"/>
        <v>4140</v>
      </c>
      <c r="F16" s="11">
        <f t="shared" si="1"/>
        <v>0.41399999999999998</v>
      </c>
    </row>
    <row r="17" spans="1:6" x14ac:dyDescent="0.3">
      <c r="A17" s="10">
        <v>5</v>
      </c>
      <c r="B17" t="s">
        <v>10</v>
      </c>
      <c r="C17">
        <v>961</v>
      </c>
      <c r="D17">
        <v>5750</v>
      </c>
      <c r="E17">
        <f t="shared" si="0"/>
        <v>4789</v>
      </c>
      <c r="F17" s="11">
        <f t="shared" si="1"/>
        <v>0.47889999999999999</v>
      </c>
    </row>
    <row r="18" spans="1:6" x14ac:dyDescent="0.3">
      <c r="A18" s="10">
        <v>6</v>
      </c>
      <c r="B18" t="s">
        <v>10</v>
      </c>
      <c r="C18">
        <v>676</v>
      </c>
      <c r="D18">
        <v>2330</v>
      </c>
      <c r="E18">
        <f t="shared" si="0"/>
        <v>1654</v>
      </c>
      <c r="F18" s="11">
        <f t="shared" si="1"/>
        <v>0.16539999999999999</v>
      </c>
    </row>
    <row r="19" spans="1:6" x14ac:dyDescent="0.3">
      <c r="A19" s="10">
        <v>7</v>
      </c>
      <c r="B19" t="s">
        <v>10</v>
      </c>
      <c r="C19">
        <v>796</v>
      </c>
      <c r="D19">
        <v>3300</v>
      </c>
      <c r="E19">
        <f t="shared" si="0"/>
        <v>2504</v>
      </c>
      <c r="F19" s="11">
        <f t="shared" si="1"/>
        <v>0.25040000000000001</v>
      </c>
    </row>
    <row r="20" spans="1:6" x14ac:dyDescent="0.3">
      <c r="A20" s="10">
        <v>8</v>
      </c>
      <c r="B20" t="s">
        <v>10</v>
      </c>
      <c r="C20">
        <v>816</v>
      </c>
      <c r="D20">
        <v>155</v>
      </c>
      <c r="E20">
        <f t="shared" si="0"/>
        <v>-661</v>
      </c>
      <c r="F20" s="11">
        <f t="shared" si="1"/>
        <v>-6.6100000000000006E-2</v>
      </c>
    </row>
    <row r="21" spans="1:6" x14ac:dyDescent="0.3">
      <c r="A21" s="10">
        <v>9</v>
      </c>
      <c r="B21" t="s">
        <v>10</v>
      </c>
      <c r="C21">
        <v>681</v>
      </c>
      <c r="D21">
        <v>2730</v>
      </c>
      <c r="E21">
        <f t="shared" si="0"/>
        <v>2049</v>
      </c>
      <c r="F21" s="11">
        <f t="shared" si="1"/>
        <v>0.2049</v>
      </c>
    </row>
    <row r="22" spans="1:6" x14ac:dyDescent="0.3">
      <c r="A22" s="10">
        <v>10</v>
      </c>
      <c r="B22" t="s">
        <v>10</v>
      </c>
      <c r="C22">
        <v>834</v>
      </c>
      <c r="D22">
        <v>1865</v>
      </c>
      <c r="E22">
        <f t="shared" si="0"/>
        <v>1031</v>
      </c>
      <c r="F22" s="11">
        <f t="shared" si="1"/>
        <v>0.1031</v>
      </c>
    </row>
    <row r="23" spans="1:6" x14ac:dyDescent="0.3">
      <c r="A23" s="10">
        <v>1</v>
      </c>
      <c r="B23" t="s">
        <v>11</v>
      </c>
      <c r="C23">
        <v>468</v>
      </c>
      <c r="D23">
        <v>2015</v>
      </c>
      <c r="E23">
        <f t="shared" si="0"/>
        <v>1547</v>
      </c>
      <c r="F23" s="11">
        <f t="shared" si="1"/>
        <v>0.1547</v>
      </c>
    </row>
    <row r="24" spans="1:6" x14ac:dyDescent="0.3">
      <c r="A24" s="10">
        <v>2</v>
      </c>
      <c r="B24" t="s">
        <v>11</v>
      </c>
      <c r="C24">
        <v>375</v>
      </c>
      <c r="D24">
        <v>2335</v>
      </c>
      <c r="E24">
        <f t="shared" si="0"/>
        <v>1960</v>
      </c>
      <c r="F24" s="11">
        <f t="shared" si="1"/>
        <v>0.19600000000000001</v>
      </c>
    </row>
    <row r="25" spans="1:6" x14ac:dyDescent="0.3">
      <c r="A25" s="10">
        <v>3</v>
      </c>
      <c r="B25" t="s">
        <v>11</v>
      </c>
      <c r="C25">
        <v>447</v>
      </c>
      <c r="D25">
        <v>1650</v>
      </c>
      <c r="E25">
        <f t="shared" si="0"/>
        <v>1203</v>
      </c>
      <c r="F25" s="11">
        <f t="shared" si="1"/>
        <v>0.1203</v>
      </c>
    </row>
    <row r="26" spans="1:6" x14ac:dyDescent="0.3">
      <c r="A26" s="10">
        <v>4</v>
      </c>
      <c r="B26" t="s">
        <v>11</v>
      </c>
      <c r="C26">
        <v>372</v>
      </c>
      <c r="D26">
        <v>2371</v>
      </c>
      <c r="E26">
        <f t="shared" si="0"/>
        <v>1999</v>
      </c>
      <c r="F26" s="11">
        <f t="shared" si="1"/>
        <v>0.19989999999999999</v>
      </c>
    </row>
    <row r="27" spans="1:6" x14ac:dyDescent="0.3">
      <c r="A27" s="10">
        <v>5</v>
      </c>
      <c r="B27" t="s">
        <v>11</v>
      </c>
      <c r="C27">
        <v>410</v>
      </c>
      <c r="D27">
        <v>2370</v>
      </c>
      <c r="E27">
        <f t="shared" si="0"/>
        <v>1960</v>
      </c>
      <c r="F27" s="11">
        <f t="shared" si="1"/>
        <v>0.19600000000000001</v>
      </c>
    </row>
    <row r="28" spans="1:6" x14ac:dyDescent="0.3">
      <c r="A28" s="10">
        <v>6</v>
      </c>
      <c r="B28" t="s">
        <v>11</v>
      </c>
      <c r="C28">
        <v>297</v>
      </c>
      <c r="D28">
        <v>1946</v>
      </c>
      <c r="E28">
        <f t="shared" si="0"/>
        <v>1649</v>
      </c>
      <c r="F28" s="11">
        <f t="shared" si="1"/>
        <v>0.16489999999999999</v>
      </c>
    </row>
    <row r="29" spans="1:6" x14ac:dyDescent="0.3">
      <c r="A29" s="10">
        <v>7</v>
      </c>
      <c r="B29" t="s">
        <v>11</v>
      </c>
      <c r="C29">
        <v>536</v>
      </c>
      <c r="D29">
        <v>1920</v>
      </c>
      <c r="E29">
        <f t="shared" si="0"/>
        <v>1384</v>
      </c>
      <c r="F29" s="11">
        <f t="shared" si="1"/>
        <v>0.1384</v>
      </c>
    </row>
    <row r="30" spans="1:6" x14ac:dyDescent="0.3">
      <c r="A30" s="10">
        <v>8</v>
      </c>
      <c r="B30" t="s">
        <v>11</v>
      </c>
      <c r="C30">
        <v>514</v>
      </c>
      <c r="D30">
        <v>1485</v>
      </c>
      <c r="E30">
        <f t="shared" si="0"/>
        <v>971</v>
      </c>
      <c r="F30" s="11">
        <f t="shared" si="1"/>
        <v>9.7100000000000006E-2</v>
      </c>
    </row>
    <row r="31" spans="1:6" x14ac:dyDescent="0.3">
      <c r="A31" s="10">
        <v>9</v>
      </c>
      <c r="B31" t="s">
        <v>11</v>
      </c>
      <c r="C31">
        <v>644</v>
      </c>
      <c r="D31">
        <v>646</v>
      </c>
      <c r="E31">
        <f t="shared" si="0"/>
        <v>2</v>
      </c>
      <c r="F31" s="11">
        <f t="shared" si="1"/>
        <v>2.0000000000000001E-4</v>
      </c>
    </row>
    <row r="32" spans="1:6" x14ac:dyDescent="0.3">
      <c r="A32" s="10">
        <v>10</v>
      </c>
      <c r="B32" t="s">
        <v>11</v>
      </c>
      <c r="C32">
        <v>515</v>
      </c>
      <c r="D32">
        <v>1028</v>
      </c>
      <c r="E32">
        <f t="shared" si="0"/>
        <v>513</v>
      </c>
      <c r="F32" s="11">
        <f t="shared" si="1"/>
        <v>5.1299999999999998E-2</v>
      </c>
    </row>
    <row r="33" spans="1:16" x14ac:dyDescent="0.3">
      <c r="A33" s="10">
        <v>1</v>
      </c>
      <c r="B33" t="s">
        <v>12</v>
      </c>
      <c r="C33">
        <v>785</v>
      </c>
      <c r="D33">
        <v>1796</v>
      </c>
      <c r="E33">
        <f t="shared" si="0"/>
        <v>1011</v>
      </c>
      <c r="F33" s="11">
        <f t="shared" si="1"/>
        <v>0.1011</v>
      </c>
    </row>
    <row r="34" spans="1:16" x14ac:dyDescent="0.3">
      <c r="A34" s="10">
        <v>2</v>
      </c>
      <c r="B34" t="s">
        <v>12</v>
      </c>
      <c r="C34">
        <v>627</v>
      </c>
      <c r="D34">
        <v>681</v>
      </c>
      <c r="E34">
        <f t="shared" si="0"/>
        <v>54</v>
      </c>
      <c r="F34" s="11">
        <f t="shared" si="1"/>
        <v>5.4000000000000003E-3</v>
      </c>
    </row>
    <row r="35" spans="1:16" x14ac:dyDescent="0.3">
      <c r="A35" s="10">
        <v>3</v>
      </c>
      <c r="B35" t="s">
        <v>12</v>
      </c>
      <c r="C35">
        <v>582</v>
      </c>
      <c r="D35">
        <v>2821</v>
      </c>
      <c r="E35">
        <f t="shared" si="0"/>
        <v>2239</v>
      </c>
      <c r="F35" s="11">
        <f t="shared" si="1"/>
        <v>0.22389999999999999</v>
      </c>
    </row>
    <row r="36" spans="1:16" x14ac:dyDescent="0.3">
      <c r="A36" s="10">
        <v>4</v>
      </c>
      <c r="B36" t="s">
        <v>12</v>
      </c>
      <c r="C36">
        <v>822</v>
      </c>
      <c r="D36">
        <v>1512</v>
      </c>
      <c r="E36">
        <f t="shared" si="0"/>
        <v>690</v>
      </c>
      <c r="F36" s="11">
        <f t="shared" si="1"/>
        <v>6.9000000000000006E-2</v>
      </c>
      <c r="H36" s="12" t="s">
        <v>13</v>
      </c>
      <c r="I36" s="12"/>
      <c r="J36" s="12"/>
      <c r="K36" s="12"/>
      <c r="L36" s="12"/>
      <c r="M36" s="12"/>
      <c r="N36" s="12"/>
      <c r="O36" s="12"/>
      <c r="P36" s="12"/>
    </row>
    <row r="37" spans="1:16" x14ac:dyDescent="0.3">
      <c r="A37" s="10">
        <v>5</v>
      </c>
      <c r="B37" t="s">
        <v>12</v>
      </c>
      <c r="C37">
        <v>901</v>
      </c>
      <c r="D37">
        <v>2484</v>
      </c>
      <c r="E37">
        <f t="shared" si="0"/>
        <v>1583</v>
      </c>
      <c r="F37" s="11">
        <f t="shared" si="1"/>
        <v>0.1583</v>
      </c>
      <c r="H37" s="12" t="s">
        <v>14</v>
      </c>
      <c r="I37" s="12"/>
      <c r="J37" s="12"/>
      <c r="K37" s="12"/>
      <c r="L37" s="12"/>
      <c r="M37" s="12"/>
      <c r="N37" s="12"/>
      <c r="O37" s="12"/>
      <c r="P37" s="12"/>
    </row>
    <row r="38" spans="1:16" x14ac:dyDescent="0.3">
      <c r="A38" s="10">
        <v>6</v>
      </c>
      <c r="B38" t="s">
        <v>12</v>
      </c>
      <c r="C38">
        <v>857</v>
      </c>
      <c r="D38">
        <v>1290</v>
      </c>
      <c r="E38">
        <f t="shared" si="0"/>
        <v>433</v>
      </c>
      <c r="F38" s="11">
        <f t="shared" si="1"/>
        <v>4.3299999999999998E-2</v>
      </c>
      <c r="H38" s="13" t="s">
        <v>15</v>
      </c>
      <c r="I38" s="12"/>
      <c r="J38" s="12"/>
      <c r="K38" s="12"/>
      <c r="L38" s="12"/>
      <c r="M38" s="12"/>
      <c r="N38" s="12"/>
      <c r="O38" s="12"/>
      <c r="P38" s="12"/>
    </row>
    <row r="39" spans="1:16" x14ac:dyDescent="0.3">
      <c r="A39" s="10">
        <v>7</v>
      </c>
      <c r="B39" t="s">
        <v>12</v>
      </c>
      <c r="C39">
        <v>1108</v>
      </c>
      <c r="D39">
        <v>425</v>
      </c>
      <c r="E39">
        <f t="shared" si="0"/>
        <v>-683</v>
      </c>
      <c r="F39" s="11">
        <f t="shared" si="1"/>
        <v>-6.83E-2</v>
      </c>
      <c r="H39" s="12" t="s">
        <v>14</v>
      </c>
      <c r="I39" s="12"/>
      <c r="J39" s="12"/>
      <c r="K39" s="12"/>
      <c r="L39" s="12"/>
      <c r="M39" s="12"/>
      <c r="N39" s="12"/>
      <c r="O39" s="12"/>
      <c r="P39" s="12"/>
    </row>
    <row r="40" spans="1:16" x14ac:dyDescent="0.3">
      <c r="A40" s="10">
        <v>8</v>
      </c>
      <c r="B40" t="s">
        <v>12</v>
      </c>
      <c r="C40">
        <v>572</v>
      </c>
      <c r="D40">
        <v>405</v>
      </c>
      <c r="E40">
        <f t="shared" si="0"/>
        <v>-167</v>
      </c>
      <c r="F40" s="11">
        <f t="shared" si="1"/>
        <v>-1.67E-2</v>
      </c>
      <c r="H40" s="12" t="s">
        <v>16</v>
      </c>
      <c r="I40" s="12" t="s">
        <v>17</v>
      </c>
      <c r="J40" s="12" t="s">
        <v>18</v>
      </c>
      <c r="K40" s="12" t="s">
        <v>19</v>
      </c>
      <c r="L40" s="12" t="s">
        <v>20</v>
      </c>
      <c r="M40" s="12" t="s">
        <v>21</v>
      </c>
      <c r="N40" s="12"/>
      <c r="O40" s="12"/>
      <c r="P40" s="12"/>
    </row>
    <row r="41" spans="1:16" x14ac:dyDescent="0.3">
      <c r="A41" s="10">
        <v>9</v>
      </c>
      <c r="B41" t="s">
        <v>12</v>
      </c>
      <c r="C41">
        <v>821</v>
      </c>
      <c r="D41">
        <v>40</v>
      </c>
      <c r="E41">
        <f t="shared" si="0"/>
        <v>-781</v>
      </c>
      <c r="F41" s="11">
        <f t="shared" si="1"/>
        <v>-7.8100000000000003E-2</v>
      </c>
      <c r="H41" s="12" t="s">
        <v>22</v>
      </c>
      <c r="I41" s="12">
        <v>9</v>
      </c>
      <c r="J41" s="12">
        <v>0.96394999999999997</v>
      </c>
      <c r="K41" s="12">
        <v>0.10711</v>
      </c>
      <c r="L41" s="12">
        <v>6.35</v>
      </c>
      <c r="M41" s="12" t="s">
        <v>23</v>
      </c>
      <c r="N41" s="12"/>
      <c r="O41" s="12"/>
      <c r="P41" s="12"/>
    </row>
    <row r="42" spans="1:16" x14ac:dyDescent="0.3">
      <c r="A42" s="10">
        <v>10</v>
      </c>
      <c r="B42" t="s">
        <v>12</v>
      </c>
      <c r="C42">
        <v>1048</v>
      </c>
      <c r="D42">
        <v>625</v>
      </c>
      <c r="E42">
        <f t="shared" si="0"/>
        <v>-423</v>
      </c>
      <c r="F42" s="11">
        <f t="shared" si="1"/>
        <v>-4.2299999999999997E-2</v>
      </c>
      <c r="H42" s="12" t="s">
        <v>24</v>
      </c>
      <c r="I42" s="12">
        <v>13</v>
      </c>
      <c r="J42" s="12">
        <v>2.4405100000000002</v>
      </c>
      <c r="K42" s="12">
        <v>0.18773000000000001</v>
      </c>
      <c r="L42" s="12">
        <v>11.13</v>
      </c>
      <c r="M42" s="12" t="s">
        <v>23</v>
      </c>
      <c r="N42" s="12"/>
      <c r="O42" s="12"/>
      <c r="P42" s="12"/>
    </row>
    <row r="43" spans="1:16" x14ac:dyDescent="0.3">
      <c r="A43" s="10">
        <v>1</v>
      </c>
      <c r="B43" t="s">
        <v>25</v>
      </c>
      <c r="C43">
        <v>483</v>
      </c>
      <c r="D43">
        <v>4543</v>
      </c>
      <c r="E43">
        <f t="shared" si="0"/>
        <v>4060</v>
      </c>
      <c r="F43" s="11">
        <f t="shared" si="1"/>
        <v>0.40600000000000003</v>
      </c>
      <c r="H43" s="12" t="s">
        <v>26</v>
      </c>
      <c r="I43" s="12">
        <v>117</v>
      </c>
      <c r="J43" s="12">
        <v>1.9726699999999999</v>
      </c>
      <c r="K43" s="12">
        <v>1.686E-2</v>
      </c>
      <c r="L43" s="12" t="s">
        <v>14</v>
      </c>
      <c r="M43" s="12" t="s">
        <v>14</v>
      </c>
      <c r="N43" s="12"/>
      <c r="O43" s="12"/>
      <c r="P43" s="12"/>
    </row>
    <row r="44" spans="1:16" x14ac:dyDescent="0.3">
      <c r="A44" s="10">
        <v>2</v>
      </c>
      <c r="B44" t="s">
        <v>25</v>
      </c>
      <c r="C44">
        <v>332</v>
      </c>
      <c r="D44">
        <v>0</v>
      </c>
      <c r="E44">
        <f t="shared" si="0"/>
        <v>-332</v>
      </c>
      <c r="F44" s="11">
        <f t="shared" si="1"/>
        <v>-3.32E-2</v>
      </c>
      <c r="H44" s="12" t="s">
        <v>27</v>
      </c>
      <c r="I44" s="12">
        <v>139</v>
      </c>
      <c r="J44" s="12">
        <v>5.3771300000000002</v>
      </c>
      <c r="K44" s="12" t="s">
        <v>14</v>
      </c>
      <c r="L44" s="12" t="s">
        <v>14</v>
      </c>
      <c r="M44" s="12" t="s">
        <v>14</v>
      </c>
      <c r="N44" s="12"/>
      <c r="O44" s="12"/>
      <c r="P44" s="12"/>
    </row>
    <row r="45" spans="1:16" x14ac:dyDescent="0.3">
      <c r="A45" s="10">
        <v>3</v>
      </c>
      <c r="B45" t="s">
        <v>25</v>
      </c>
      <c r="C45">
        <v>506</v>
      </c>
      <c r="D45">
        <v>50</v>
      </c>
      <c r="E45">
        <f t="shared" si="0"/>
        <v>-456</v>
      </c>
      <c r="F45" s="11">
        <f t="shared" si="1"/>
        <v>-4.5600000000000002E-2</v>
      </c>
      <c r="H45" s="12" t="s">
        <v>14</v>
      </c>
      <c r="I45" s="12"/>
      <c r="J45" s="12"/>
      <c r="K45" s="12"/>
      <c r="L45" s="12"/>
      <c r="M45" s="12"/>
      <c r="N45" s="12"/>
      <c r="O45" s="12"/>
      <c r="P45" s="12"/>
    </row>
    <row r="46" spans="1:16" x14ac:dyDescent="0.3">
      <c r="A46" s="10">
        <v>4</v>
      </c>
      <c r="B46" t="s">
        <v>25</v>
      </c>
      <c r="C46">
        <v>415</v>
      </c>
      <c r="D46">
        <v>5250</v>
      </c>
      <c r="E46">
        <f t="shared" si="0"/>
        <v>4835</v>
      </c>
      <c r="F46" s="11">
        <f t="shared" si="1"/>
        <v>0.48349999999999999</v>
      </c>
      <c r="H46" s="12" t="s">
        <v>14</v>
      </c>
      <c r="I46" s="12"/>
      <c r="J46" s="12"/>
      <c r="K46" s="12"/>
      <c r="L46" s="12"/>
      <c r="M46" s="12"/>
      <c r="N46" s="12"/>
      <c r="O46" s="12"/>
      <c r="P46" s="12"/>
    </row>
    <row r="47" spans="1:16" x14ac:dyDescent="0.3">
      <c r="A47" s="10">
        <v>5</v>
      </c>
      <c r="B47" t="s">
        <v>25</v>
      </c>
      <c r="C47">
        <v>325</v>
      </c>
      <c r="D47">
        <v>1890</v>
      </c>
      <c r="E47">
        <f t="shared" si="0"/>
        <v>1565</v>
      </c>
      <c r="F47" s="11">
        <f t="shared" si="1"/>
        <v>0.1565</v>
      </c>
      <c r="H47" s="12" t="s">
        <v>28</v>
      </c>
      <c r="I47" s="12"/>
      <c r="J47" s="12"/>
      <c r="K47" s="12"/>
      <c r="L47" s="12"/>
      <c r="M47" s="12"/>
      <c r="N47" s="12"/>
      <c r="O47" s="12"/>
      <c r="P47" s="12"/>
    </row>
    <row r="48" spans="1:16" x14ac:dyDescent="0.3">
      <c r="A48" s="10">
        <v>6</v>
      </c>
      <c r="B48" t="s">
        <v>25</v>
      </c>
      <c r="C48">
        <v>381</v>
      </c>
      <c r="D48">
        <v>1575</v>
      </c>
      <c r="E48">
        <f t="shared" si="0"/>
        <v>1194</v>
      </c>
      <c r="F48" s="11">
        <f t="shared" si="1"/>
        <v>0.11940000000000001</v>
      </c>
      <c r="H48" s="12" t="s">
        <v>14</v>
      </c>
      <c r="I48" s="12"/>
      <c r="J48" s="12"/>
      <c r="K48" s="12"/>
      <c r="L48" s="12"/>
      <c r="M48" s="12"/>
      <c r="N48" s="12"/>
      <c r="O48" s="12"/>
      <c r="P48" s="12"/>
    </row>
    <row r="49" spans="1:19" x14ac:dyDescent="0.3">
      <c r="A49" s="10">
        <v>7</v>
      </c>
      <c r="B49" t="s">
        <v>25</v>
      </c>
      <c r="C49">
        <v>500</v>
      </c>
      <c r="D49">
        <v>600</v>
      </c>
      <c r="E49">
        <f t="shared" si="0"/>
        <v>100</v>
      </c>
      <c r="F49" s="11">
        <f t="shared" si="1"/>
        <v>0.01</v>
      </c>
      <c r="H49" s="12" t="s">
        <v>29</v>
      </c>
      <c r="I49" s="12">
        <v>0.314</v>
      </c>
      <c r="J49" s="12" t="s">
        <v>30</v>
      </c>
      <c r="K49" s="12"/>
      <c r="L49" s="12"/>
      <c r="M49" s="12"/>
      <c r="N49" s="12"/>
      <c r="O49" s="12"/>
      <c r="P49" s="12"/>
    </row>
    <row r="50" spans="1:19" x14ac:dyDescent="0.3">
      <c r="A50" s="10">
        <v>8</v>
      </c>
      <c r="B50" t="s">
        <v>25</v>
      </c>
      <c r="C50">
        <v>356</v>
      </c>
      <c r="D50">
        <v>1</v>
      </c>
      <c r="E50">
        <f t="shared" si="0"/>
        <v>-355</v>
      </c>
      <c r="F50" s="11">
        <f t="shared" si="1"/>
        <v>-3.5499999999999997E-2</v>
      </c>
      <c r="H50" s="12" t="s">
        <v>31</v>
      </c>
      <c r="I50" s="12">
        <v>-0.36499999999999999</v>
      </c>
      <c r="J50" s="12" t="s">
        <v>30</v>
      </c>
      <c r="K50" s="12"/>
      <c r="L50" s="12"/>
      <c r="M50" s="12"/>
      <c r="N50" s="12"/>
      <c r="O50" s="12"/>
      <c r="P50" s="12"/>
    </row>
    <row r="51" spans="1:19" x14ac:dyDescent="0.3">
      <c r="A51" s="10">
        <v>9</v>
      </c>
      <c r="B51" t="s">
        <v>25</v>
      </c>
      <c r="C51">
        <v>503</v>
      </c>
      <c r="D51">
        <v>2000</v>
      </c>
      <c r="E51">
        <f t="shared" si="0"/>
        <v>1497</v>
      </c>
      <c r="F51" s="11">
        <f t="shared" si="1"/>
        <v>0.1497</v>
      </c>
      <c r="H51" s="12" t="s">
        <v>32</v>
      </c>
      <c r="I51" s="12">
        <v>0.36299999999999999</v>
      </c>
      <c r="J51" s="12" t="s">
        <v>30</v>
      </c>
      <c r="K51" s="12"/>
      <c r="L51" s="12"/>
      <c r="M51" s="12"/>
      <c r="N51" s="12"/>
      <c r="O51" s="12"/>
      <c r="P51" s="12"/>
    </row>
    <row r="52" spans="1:19" x14ac:dyDescent="0.3">
      <c r="A52" s="10">
        <v>10</v>
      </c>
      <c r="B52" t="s">
        <v>25</v>
      </c>
      <c r="C52">
        <v>604</v>
      </c>
      <c r="D52">
        <v>280</v>
      </c>
      <c r="E52">
        <f t="shared" si="0"/>
        <v>-324</v>
      </c>
      <c r="F52" s="11">
        <f t="shared" si="1"/>
        <v>-3.2399999999999998E-2</v>
      </c>
      <c r="H52" s="12" t="s">
        <v>33</v>
      </c>
      <c r="I52" s="12">
        <v>0.34200000000000003</v>
      </c>
      <c r="J52" s="12" t="s">
        <v>30</v>
      </c>
      <c r="K52" s="12"/>
      <c r="L52" s="12"/>
      <c r="M52" s="12"/>
      <c r="N52" s="12"/>
      <c r="O52" s="12"/>
      <c r="P52" s="12"/>
    </row>
    <row r="53" spans="1:19" x14ac:dyDescent="0.3">
      <c r="A53" s="10">
        <v>1</v>
      </c>
      <c r="B53" t="s">
        <v>34</v>
      </c>
      <c r="C53">
        <v>1422</v>
      </c>
      <c r="D53">
        <v>2310</v>
      </c>
      <c r="E53">
        <f t="shared" si="0"/>
        <v>888</v>
      </c>
      <c r="F53" s="11">
        <f t="shared" si="1"/>
        <v>8.8800000000000004E-2</v>
      </c>
      <c r="H53" s="12" t="s">
        <v>14</v>
      </c>
      <c r="I53" s="12"/>
      <c r="J53" s="12"/>
      <c r="K53" s="12"/>
      <c r="L53" s="12"/>
      <c r="M53" s="12"/>
      <c r="N53" s="12"/>
      <c r="O53" s="12"/>
      <c r="P53" s="12"/>
    </row>
    <row r="54" spans="1:19" x14ac:dyDescent="0.3">
      <c r="A54" s="10">
        <v>2</v>
      </c>
      <c r="B54" t="s">
        <v>34</v>
      </c>
      <c r="C54">
        <v>1583</v>
      </c>
      <c r="D54">
        <v>4450</v>
      </c>
      <c r="E54">
        <f t="shared" si="0"/>
        <v>2867</v>
      </c>
      <c r="F54" s="11">
        <f t="shared" si="1"/>
        <v>0.28670000000000001</v>
      </c>
      <c r="H54" s="12" t="s">
        <v>14</v>
      </c>
      <c r="I54" s="12"/>
      <c r="J54" s="12"/>
      <c r="K54" s="12"/>
      <c r="L54" s="12"/>
      <c r="M54" s="12"/>
      <c r="N54" s="12"/>
      <c r="O54" s="12"/>
      <c r="P54" s="12"/>
    </row>
    <row r="55" spans="1:19" x14ac:dyDescent="0.3">
      <c r="A55" s="10">
        <v>3</v>
      </c>
      <c r="B55" t="s">
        <v>34</v>
      </c>
      <c r="C55">
        <v>1212</v>
      </c>
      <c r="D55">
        <v>1920</v>
      </c>
      <c r="E55">
        <f t="shared" si="0"/>
        <v>708</v>
      </c>
      <c r="F55" s="11">
        <f t="shared" si="1"/>
        <v>7.0800000000000002E-2</v>
      </c>
      <c r="H55" s="12" t="s">
        <v>35</v>
      </c>
      <c r="I55" s="12"/>
      <c r="J55" s="12"/>
      <c r="K55" s="12"/>
      <c r="L55" s="12"/>
      <c r="M55" s="12"/>
      <c r="N55" s="12"/>
      <c r="O55" s="12"/>
      <c r="P55" s="12"/>
    </row>
    <row r="56" spans="1:19" x14ac:dyDescent="0.3">
      <c r="A56" s="10">
        <v>4</v>
      </c>
      <c r="B56" t="s">
        <v>34</v>
      </c>
      <c r="C56">
        <v>3411</v>
      </c>
      <c r="D56">
        <v>7620</v>
      </c>
      <c r="E56">
        <f t="shared" si="0"/>
        <v>4209</v>
      </c>
      <c r="F56" s="11">
        <f t="shared" si="1"/>
        <v>0.4209</v>
      </c>
      <c r="H56" s="12" t="s">
        <v>14</v>
      </c>
      <c r="I56" s="12"/>
      <c r="J56" s="12"/>
      <c r="K56" s="12"/>
      <c r="L56" s="12"/>
      <c r="M56" s="12"/>
      <c r="N56" s="12"/>
      <c r="O56" s="12"/>
      <c r="P56" s="12"/>
    </row>
    <row r="57" spans="1:19" x14ac:dyDescent="0.3">
      <c r="A57" s="10">
        <v>5</v>
      </c>
      <c r="B57" t="s">
        <v>34</v>
      </c>
      <c r="C57">
        <v>1686</v>
      </c>
      <c r="D57">
        <v>6120</v>
      </c>
      <c r="E57">
        <f t="shared" si="0"/>
        <v>4434</v>
      </c>
      <c r="F57" s="11">
        <f t="shared" si="1"/>
        <v>0.44340000000000002</v>
      </c>
      <c r="H57" s="12" t="s">
        <v>36</v>
      </c>
      <c r="I57" s="12"/>
      <c r="J57" s="12"/>
      <c r="K57" s="12"/>
      <c r="L57" s="12"/>
      <c r="M57" s="12"/>
      <c r="N57" s="12"/>
      <c r="O57" s="12"/>
      <c r="P57" s="12"/>
    </row>
    <row r="58" spans="1:19" x14ac:dyDescent="0.3">
      <c r="A58" s="10">
        <v>6</v>
      </c>
      <c r="B58" t="s">
        <v>34</v>
      </c>
      <c r="C58">
        <v>1790</v>
      </c>
      <c r="D58">
        <v>3038</v>
      </c>
      <c r="E58">
        <f t="shared" si="0"/>
        <v>1248</v>
      </c>
      <c r="F58" s="11">
        <f t="shared" si="1"/>
        <v>0.12479999999999999</v>
      </c>
      <c r="H58" s="12" t="s">
        <v>14</v>
      </c>
      <c r="I58" s="12"/>
      <c r="J58" s="12"/>
      <c r="K58" s="12"/>
      <c r="L58" s="12"/>
      <c r="M58" s="12"/>
      <c r="N58" s="12"/>
      <c r="O58" s="12"/>
      <c r="P58" s="12"/>
    </row>
    <row r="59" spans="1:19" x14ac:dyDescent="0.3">
      <c r="A59" s="10">
        <v>7</v>
      </c>
      <c r="B59" t="s">
        <v>34</v>
      </c>
      <c r="C59">
        <v>3046</v>
      </c>
      <c r="D59">
        <v>225</v>
      </c>
      <c r="E59">
        <f t="shared" si="0"/>
        <v>-2821</v>
      </c>
      <c r="F59" s="11">
        <f t="shared" si="1"/>
        <v>-0.28210000000000002</v>
      </c>
      <c r="H59" s="12" t="s">
        <v>37</v>
      </c>
      <c r="I59" s="12"/>
      <c r="J59" s="12"/>
      <c r="K59" s="12"/>
      <c r="L59" s="12"/>
      <c r="M59" s="12"/>
      <c r="N59" s="12"/>
      <c r="O59" s="12"/>
      <c r="P59" s="12"/>
    </row>
    <row r="60" spans="1:19" x14ac:dyDescent="0.3">
      <c r="A60" s="10">
        <v>8</v>
      </c>
      <c r="B60" t="s">
        <v>34</v>
      </c>
      <c r="C60">
        <v>2796</v>
      </c>
      <c r="D60">
        <v>3250</v>
      </c>
      <c r="E60">
        <f t="shared" si="0"/>
        <v>454</v>
      </c>
      <c r="F60" s="11">
        <f t="shared" si="1"/>
        <v>4.5400000000000003E-2</v>
      </c>
      <c r="H60" s="12" t="s">
        <v>14</v>
      </c>
      <c r="I60" s="12"/>
      <c r="J60" s="12"/>
      <c r="K60" s="12"/>
      <c r="L60" s="12"/>
      <c r="M60" s="12"/>
      <c r="N60" s="12"/>
      <c r="O60" s="12"/>
      <c r="P60" s="12"/>
    </row>
    <row r="61" spans="1:19" x14ac:dyDescent="0.3">
      <c r="A61" s="10">
        <v>9</v>
      </c>
      <c r="B61" t="s">
        <v>34</v>
      </c>
      <c r="C61">
        <v>3272</v>
      </c>
      <c r="D61">
        <v>3960</v>
      </c>
      <c r="E61">
        <f t="shared" si="0"/>
        <v>688</v>
      </c>
      <c r="F61" s="11">
        <f t="shared" si="1"/>
        <v>6.88E-2</v>
      </c>
      <c r="H61" s="12"/>
      <c r="I61" s="12" t="s">
        <v>22</v>
      </c>
      <c r="J61" s="12">
        <v>1</v>
      </c>
      <c r="K61" s="12">
        <v>2</v>
      </c>
      <c r="L61" s="12">
        <v>3</v>
      </c>
      <c r="M61" s="12">
        <v>4</v>
      </c>
      <c r="N61" s="12">
        <v>5</v>
      </c>
      <c r="O61" s="12">
        <v>6</v>
      </c>
      <c r="P61" s="12">
        <v>7</v>
      </c>
    </row>
    <row r="62" spans="1:19" x14ac:dyDescent="0.3">
      <c r="A62" s="10">
        <v>10</v>
      </c>
      <c r="B62" t="s">
        <v>34</v>
      </c>
      <c r="C62">
        <v>1970</v>
      </c>
      <c r="D62">
        <v>2965</v>
      </c>
      <c r="E62">
        <f t="shared" si="0"/>
        <v>995</v>
      </c>
      <c r="F62" s="11">
        <f t="shared" si="1"/>
        <v>9.9500000000000005E-2</v>
      </c>
      <c r="H62" s="12"/>
      <c r="I62" s="12"/>
      <c r="J62" s="12">
        <v>0.107</v>
      </c>
      <c r="K62" s="12">
        <v>0.16</v>
      </c>
      <c r="L62" s="12">
        <v>0.13500000000000001</v>
      </c>
      <c r="M62" s="12">
        <v>0.314</v>
      </c>
      <c r="N62" s="12">
        <v>0.23400000000000001</v>
      </c>
      <c r="O62" s="12">
        <v>0.14399999999999999</v>
      </c>
      <c r="P62" s="12">
        <v>7.9000000000000001E-2</v>
      </c>
    </row>
    <row r="63" spans="1:19" x14ac:dyDescent="0.3">
      <c r="A63" s="10">
        <v>1</v>
      </c>
      <c r="B63" t="s">
        <v>38</v>
      </c>
      <c r="C63">
        <v>8</v>
      </c>
      <c r="D63">
        <v>60</v>
      </c>
      <c r="E63">
        <f t="shared" si="0"/>
        <v>52</v>
      </c>
      <c r="F63" s="11">
        <f t="shared" si="1"/>
        <v>5.1999999999999998E-3</v>
      </c>
      <c r="H63" s="12"/>
      <c r="I63" s="12" t="s">
        <v>14</v>
      </c>
      <c r="J63" s="12"/>
      <c r="K63" s="12"/>
      <c r="L63" s="12"/>
      <c r="M63" s="12"/>
      <c r="N63" s="12"/>
      <c r="O63" s="12"/>
      <c r="P63" s="12"/>
    </row>
    <row r="64" spans="1:19" x14ac:dyDescent="0.3">
      <c r="A64" s="10">
        <v>2</v>
      </c>
      <c r="B64" t="s">
        <v>38</v>
      </c>
      <c r="C64">
        <v>0</v>
      </c>
      <c r="D64">
        <v>50</v>
      </c>
      <c r="E64">
        <f t="shared" si="0"/>
        <v>50</v>
      </c>
      <c r="F64" s="11">
        <f t="shared" si="1"/>
        <v>5.0000000000000001E-3</v>
      </c>
      <c r="H64" s="12"/>
      <c r="I64" s="12" t="s">
        <v>22</v>
      </c>
      <c r="J64" s="12">
        <v>8</v>
      </c>
      <c r="K64" s="12">
        <v>9</v>
      </c>
      <c r="L64" s="12">
        <v>10</v>
      </c>
      <c r="M64" s="12" t="s">
        <v>14</v>
      </c>
      <c r="N64" s="12" t="s">
        <v>14</v>
      </c>
      <c r="O64" s="12" t="s">
        <v>14</v>
      </c>
      <c r="P64" s="12" t="s">
        <v>14</v>
      </c>
      <c r="S64" s="12" t="s">
        <v>39</v>
      </c>
    </row>
    <row r="65" spans="1:19" x14ac:dyDescent="0.3">
      <c r="A65" s="10">
        <v>3</v>
      </c>
      <c r="B65" t="s">
        <v>38</v>
      </c>
      <c r="C65">
        <v>4</v>
      </c>
      <c r="D65">
        <v>0</v>
      </c>
      <c r="E65">
        <f t="shared" si="0"/>
        <v>-4</v>
      </c>
      <c r="F65" s="11">
        <f t="shared" si="1"/>
        <v>-4.0000000000000002E-4</v>
      </c>
      <c r="H65" s="12"/>
      <c r="I65" s="12"/>
      <c r="J65" s="12">
        <v>2.4E-2</v>
      </c>
      <c r="K65" s="12">
        <v>5.3999999999999999E-2</v>
      </c>
      <c r="L65" s="12">
        <v>7.5999999999999998E-2</v>
      </c>
      <c r="M65" s="12" t="s">
        <v>14</v>
      </c>
      <c r="N65" s="12" t="s">
        <v>14</v>
      </c>
      <c r="O65" s="12" t="s">
        <v>14</v>
      </c>
      <c r="P65" s="12" t="s">
        <v>14</v>
      </c>
      <c r="S65" s="14" t="s">
        <v>40</v>
      </c>
    </row>
    <row r="66" spans="1:19" x14ac:dyDescent="0.3">
      <c r="A66" s="10">
        <v>4</v>
      </c>
      <c r="B66" t="s">
        <v>38</v>
      </c>
      <c r="C66">
        <v>4</v>
      </c>
      <c r="D66">
        <v>149</v>
      </c>
      <c r="E66">
        <f t="shared" si="0"/>
        <v>145</v>
      </c>
      <c r="F66" s="11">
        <f t="shared" si="1"/>
        <v>1.4500000000000001E-2</v>
      </c>
      <c r="H66" s="12" t="s">
        <v>14</v>
      </c>
      <c r="I66" s="12"/>
      <c r="J66" s="12"/>
      <c r="K66" s="12"/>
      <c r="L66" s="12"/>
      <c r="M66" s="12"/>
      <c r="N66" s="12"/>
      <c r="O66" s="12"/>
      <c r="P66" s="12"/>
    </row>
    <row r="67" spans="1:19" x14ac:dyDescent="0.3">
      <c r="A67" s="10">
        <v>5</v>
      </c>
      <c r="B67" t="s">
        <v>38</v>
      </c>
      <c r="C67">
        <v>0</v>
      </c>
      <c r="D67">
        <v>2</v>
      </c>
      <c r="E67">
        <f t="shared" si="0"/>
        <v>2</v>
      </c>
      <c r="F67" s="11">
        <f t="shared" si="1"/>
        <v>2.0000000000000001E-4</v>
      </c>
      <c r="H67" s="12"/>
      <c r="I67" s="12" t="s">
        <v>24</v>
      </c>
      <c r="J67" s="15" t="s">
        <v>41</v>
      </c>
      <c r="K67" s="12" t="s">
        <v>42</v>
      </c>
      <c r="L67" s="12"/>
      <c r="M67" s="12"/>
      <c r="N67" s="12"/>
      <c r="O67" s="12"/>
      <c r="P67" s="12"/>
      <c r="R67" s="12" t="s">
        <v>43</v>
      </c>
      <c r="S67" s="16">
        <v>0.38300000000000001</v>
      </c>
    </row>
    <row r="68" spans="1:19" x14ac:dyDescent="0.3">
      <c r="A68" s="10">
        <v>6</v>
      </c>
      <c r="B68" t="s">
        <v>38</v>
      </c>
      <c r="C68">
        <v>4</v>
      </c>
      <c r="D68">
        <v>15</v>
      </c>
      <c r="E68">
        <f t="shared" ref="E68:E131" si="2">D68-C68</f>
        <v>11</v>
      </c>
      <c r="F68" s="11">
        <f t="shared" ref="F68:F131" si="3">E68/10000</f>
        <v>1.1000000000000001E-3</v>
      </c>
      <c r="H68" s="12"/>
      <c r="I68" s="12"/>
      <c r="J68" s="15">
        <v>-0.13600000000000001</v>
      </c>
      <c r="K68" s="12">
        <v>0.19700000000000001</v>
      </c>
      <c r="L68" s="12"/>
      <c r="M68" s="12"/>
      <c r="N68" s="12"/>
      <c r="O68" s="12"/>
      <c r="P68" s="12"/>
      <c r="R68" s="12" t="s">
        <v>44</v>
      </c>
      <c r="S68" s="16">
        <v>0.34399999999999997</v>
      </c>
    </row>
    <row r="69" spans="1:19" x14ac:dyDescent="0.3">
      <c r="A69" s="10">
        <v>7</v>
      </c>
      <c r="B69" t="s">
        <v>38</v>
      </c>
      <c r="C69">
        <v>4</v>
      </c>
      <c r="D69">
        <v>11</v>
      </c>
      <c r="E69">
        <f t="shared" si="2"/>
        <v>7</v>
      </c>
      <c r="F69" s="11">
        <f t="shared" si="3"/>
        <v>6.9999999999999999E-4</v>
      </c>
      <c r="H69" s="12"/>
      <c r="I69" s="12" t="s">
        <v>14</v>
      </c>
      <c r="J69" s="15"/>
      <c r="K69" s="12"/>
      <c r="L69" s="12"/>
      <c r="M69" s="12"/>
      <c r="N69" s="12"/>
      <c r="O69" s="12"/>
      <c r="P69" s="12"/>
      <c r="R69" s="12" t="s">
        <v>45</v>
      </c>
      <c r="S69" s="16">
        <v>0.224</v>
      </c>
    </row>
    <row r="70" spans="1:19" x14ac:dyDescent="0.3">
      <c r="A70" s="10">
        <v>8</v>
      </c>
      <c r="B70" t="s">
        <v>38</v>
      </c>
      <c r="C70">
        <v>4</v>
      </c>
      <c r="D70">
        <v>11</v>
      </c>
      <c r="E70">
        <f t="shared" si="2"/>
        <v>7</v>
      </c>
      <c r="F70" s="11">
        <f t="shared" si="3"/>
        <v>6.9999999999999999E-4</v>
      </c>
      <c r="H70" s="12"/>
      <c r="I70" s="12" t="s">
        <v>24</v>
      </c>
      <c r="J70" s="15" t="s">
        <v>46</v>
      </c>
      <c r="K70" s="12" t="s">
        <v>47</v>
      </c>
      <c r="L70" s="12"/>
      <c r="M70" s="12"/>
      <c r="N70" s="12"/>
      <c r="O70" s="12"/>
      <c r="P70" s="12"/>
      <c r="R70" s="12" t="s">
        <v>42</v>
      </c>
      <c r="S70" s="16">
        <v>0.19700000000000001</v>
      </c>
    </row>
    <row r="71" spans="1:19" x14ac:dyDescent="0.3">
      <c r="A71" s="10">
        <v>9</v>
      </c>
      <c r="B71" t="s">
        <v>38</v>
      </c>
      <c r="C71">
        <v>4</v>
      </c>
      <c r="D71">
        <v>5</v>
      </c>
      <c r="E71">
        <f t="shared" si="2"/>
        <v>1</v>
      </c>
      <c r="F71" s="11">
        <f t="shared" si="3"/>
        <v>1E-4</v>
      </c>
      <c r="H71" s="12"/>
      <c r="I71" s="12"/>
      <c r="J71" s="15">
        <v>0.13200000000000001</v>
      </c>
      <c r="K71" s="12">
        <v>0.04</v>
      </c>
      <c r="L71" s="12"/>
      <c r="M71" s="12"/>
      <c r="N71" s="12"/>
      <c r="O71" s="12"/>
      <c r="P71" s="12"/>
      <c r="R71" s="12" t="s">
        <v>48</v>
      </c>
      <c r="S71" s="16">
        <v>0.156</v>
      </c>
    </row>
    <row r="72" spans="1:19" x14ac:dyDescent="0.3">
      <c r="A72" s="10">
        <v>10</v>
      </c>
      <c r="B72" t="s">
        <v>38</v>
      </c>
      <c r="C72">
        <v>4</v>
      </c>
      <c r="D72">
        <v>60</v>
      </c>
      <c r="E72">
        <f t="shared" si="2"/>
        <v>56</v>
      </c>
      <c r="F72" s="11">
        <f t="shared" si="3"/>
        <v>5.5999999999999999E-3</v>
      </c>
      <c r="H72" s="12"/>
      <c r="I72" s="12" t="s">
        <v>14</v>
      </c>
      <c r="J72" s="15"/>
      <c r="K72" s="12"/>
      <c r="L72" s="12"/>
      <c r="M72" s="12"/>
      <c r="N72" s="12"/>
      <c r="O72" s="12"/>
      <c r="P72" s="12"/>
      <c r="R72" s="12" t="s">
        <v>49</v>
      </c>
      <c r="S72" s="16">
        <v>0.154</v>
      </c>
    </row>
    <row r="73" spans="1:19" x14ac:dyDescent="0.3">
      <c r="A73" s="10">
        <v>1</v>
      </c>
      <c r="B73" t="s">
        <v>50</v>
      </c>
      <c r="C73">
        <v>540</v>
      </c>
      <c r="D73">
        <v>2225</v>
      </c>
      <c r="E73">
        <f t="shared" si="2"/>
        <v>1685</v>
      </c>
      <c r="F73" s="11">
        <f t="shared" si="3"/>
        <v>0.16850000000000001</v>
      </c>
      <c r="H73" s="12"/>
      <c r="I73" s="12" t="s">
        <v>24</v>
      </c>
      <c r="J73" s="15" t="s">
        <v>51</v>
      </c>
      <c r="K73" s="12" t="s">
        <v>52</v>
      </c>
      <c r="L73" s="12"/>
      <c r="M73" s="12"/>
      <c r="N73" s="12"/>
      <c r="O73" s="12"/>
      <c r="P73" s="12"/>
      <c r="R73" s="12" t="s">
        <v>52</v>
      </c>
      <c r="S73" s="16">
        <v>0.13700000000000001</v>
      </c>
    </row>
    <row r="74" spans="1:19" x14ac:dyDescent="0.3">
      <c r="A74" s="10">
        <v>2</v>
      </c>
      <c r="B74" t="s">
        <v>50</v>
      </c>
      <c r="C74">
        <v>854</v>
      </c>
      <c r="D74">
        <v>6400</v>
      </c>
      <c r="E74">
        <f t="shared" si="2"/>
        <v>5546</v>
      </c>
      <c r="F74" s="11">
        <f t="shared" si="3"/>
        <v>0.55459999999999998</v>
      </c>
      <c r="H74" s="12"/>
      <c r="I74" s="12"/>
      <c r="J74" s="15">
        <v>0.11799999999999999</v>
      </c>
      <c r="K74" s="12">
        <v>0.13700000000000001</v>
      </c>
      <c r="L74" s="12"/>
      <c r="M74" s="12"/>
      <c r="N74" s="12"/>
      <c r="O74" s="12"/>
      <c r="P74" s="12"/>
      <c r="R74" s="12" t="s">
        <v>46</v>
      </c>
      <c r="S74" s="16">
        <v>0.13200000000000001</v>
      </c>
    </row>
    <row r="75" spans="1:19" x14ac:dyDescent="0.3">
      <c r="A75" s="10">
        <v>3</v>
      </c>
      <c r="B75" t="s">
        <v>50</v>
      </c>
      <c r="C75">
        <v>830</v>
      </c>
      <c r="D75">
        <v>3690</v>
      </c>
      <c r="E75">
        <f t="shared" si="2"/>
        <v>2860</v>
      </c>
      <c r="F75" s="11">
        <f t="shared" si="3"/>
        <v>0.28599999999999998</v>
      </c>
      <c r="H75" s="12"/>
      <c r="I75" s="12" t="s">
        <v>14</v>
      </c>
      <c r="J75" s="15"/>
      <c r="K75" s="12"/>
      <c r="L75" s="12"/>
      <c r="M75" s="12"/>
      <c r="N75" s="12"/>
      <c r="O75" s="12"/>
      <c r="P75" s="12"/>
      <c r="R75" s="12" t="s">
        <v>53</v>
      </c>
      <c r="S75" s="16">
        <v>0.13100000000000001</v>
      </c>
    </row>
    <row r="76" spans="1:19" x14ac:dyDescent="0.3">
      <c r="A76" s="10">
        <v>4</v>
      </c>
      <c r="B76" t="s">
        <v>50</v>
      </c>
      <c r="C76">
        <v>1160</v>
      </c>
      <c r="D76">
        <v>8550</v>
      </c>
      <c r="E76">
        <f t="shared" si="2"/>
        <v>7390</v>
      </c>
      <c r="F76" s="11">
        <f t="shared" si="3"/>
        <v>0.73899999999999999</v>
      </c>
      <c r="H76" s="12"/>
      <c r="I76" s="12" t="s">
        <v>24</v>
      </c>
      <c r="J76" s="15" t="s">
        <v>54</v>
      </c>
      <c r="K76" s="12" t="s">
        <v>44</v>
      </c>
      <c r="L76" s="12"/>
      <c r="M76" s="12"/>
      <c r="N76" s="12"/>
      <c r="O76" s="12"/>
      <c r="P76" s="12"/>
      <c r="R76" s="12" t="s">
        <v>51</v>
      </c>
      <c r="S76" s="16">
        <v>0.11799999999999999</v>
      </c>
    </row>
    <row r="77" spans="1:19" x14ac:dyDescent="0.3">
      <c r="A77" s="10">
        <v>5</v>
      </c>
      <c r="B77" t="s">
        <v>50</v>
      </c>
      <c r="C77">
        <v>1171</v>
      </c>
      <c r="D77">
        <v>7830</v>
      </c>
      <c r="E77">
        <f t="shared" si="2"/>
        <v>6659</v>
      </c>
      <c r="F77" s="11">
        <f t="shared" si="3"/>
        <v>0.66590000000000005</v>
      </c>
      <c r="H77" s="12"/>
      <c r="I77" s="12"/>
      <c r="J77" s="15">
        <v>3.0000000000000001E-3</v>
      </c>
      <c r="K77" s="12">
        <v>0.34399999999999997</v>
      </c>
      <c r="L77" s="12"/>
      <c r="M77" s="12"/>
      <c r="N77" s="12"/>
      <c r="O77" s="12"/>
      <c r="P77" s="12"/>
      <c r="R77" s="12" t="s">
        <v>47</v>
      </c>
      <c r="S77" s="16">
        <v>0.04</v>
      </c>
    </row>
    <row r="78" spans="1:19" x14ac:dyDescent="0.3">
      <c r="A78" s="10">
        <v>6</v>
      </c>
      <c r="B78" t="s">
        <v>50</v>
      </c>
      <c r="C78">
        <v>1345</v>
      </c>
      <c r="D78">
        <v>5075</v>
      </c>
      <c r="E78">
        <f t="shared" si="2"/>
        <v>3730</v>
      </c>
      <c r="F78" s="11">
        <f t="shared" si="3"/>
        <v>0.373</v>
      </c>
      <c r="H78" s="12"/>
      <c r="I78" s="12" t="s">
        <v>14</v>
      </c>
      <c r="J78" s="15"/>
      <c r="K78" s="12"/>
      <c r="L78" s="12"/>
      <c r="M78" s="12"/>
      <c r="N78" s="12"/>
      <c r="O78" s="12"/>
      <c r="P78" s="12"/>
      <c r="R78" s="12" t="s">
        <v>54</v>
      </c>
      <c r="S78" s="16">
        <v>3.0000000000000001E-3</v>
      </c>
    </row>
    <row r="79" spans="1:19" x14ac:dyDescent="0.3">
      <c r="A79" s="10">
        <v>7</v>
      </c>
      <c r="B79" t="s">
        <v>50</v>
      </c>
      <c r="C79">
        <v>1048</v>
      </c>
      <c r="D79">
        <v>4510</v>
      </c>
      <c r="E79">
        <f t="shared" si="2"/>
        <v>3462</v>
      </c>
      <c r="F79" s="11">
        <f t="shared" si="3"/>
        <v>0.34620000000000001</v>
      </c>
      <c r="H79" s="12"/>
      <c r="I79" s="12" t="s">
        <v>24</v>
      </c>
      <c r="J79" s="15" t="s">
        <v>53</v>
      </c>
      <c r="K79" s="12" t="s">
        <v>43</v>
      </c>
      <c r="L79" s="12"/>
      <c r="M79" s="12"/>
      <c r="N79" s="12"/>
      <c r="O79" s="12"/>
      <c r="P79" s="12"/>
      <c r="R79" s="12" t="s">
        <v>55</v>
      </c>
      <c r="S79" s="16">
        <v>-2.5000000000000001E-2</v>
      </c>
    </row>
    <row r="80" spans="1:19" x14ac:dyDescent="0.3">
      <c r="A80" s="10">
        <v>8</v>
      </c>
      <c r="B80" t="s">
        <v>50</v>
      </c>
      <c r="C80">
        <v>1099</v>
      </c>
      <c r="D80">
        <v>2046</v>
      </c>
      <c r="E80">
        <f t="shared" si="2"/>
        <v>947</v>
      </c>
      <c r="F80" s="11">
        <f t="shared" si="3"/>
        <v>9.4700000000000006E-2</v>
      </c>
      <c r="H80" s="12"/>
      <c r="I80" s="12"/>
      <c r="J80" s="15">
        <v>0.13100000000000001</v>
      </c>
      <c r="K80" s="12">
        <v>0.38300000000000001</v>
      </c>
      <c r="L80" s="12"/>
      <c r="M80" s="12"/>
      <c r="N80" s="12"/>
      <c r="O80" s="12"/>
      <c r="P80" s="12"/>
      <c r="R80" s="12" t="s">
        <v>41</v>
      </c>
      <c r="S80" s="16">
        <v>-0.13600000000000001</v>
      </c>
    </row>
    <row r="81" spans="1:19" x14ac:dyDescent="0.3">
      <c r="A81" s="10">
        <v>9</v>
      </c>
      <c r="B81" t="s">
        <v>50</v>
      </c>
      <c r="C81">
        <v>1244</v>
      </c>
      <c r="D81">
        <v>960</v>
      </c>
      <c r="E81">
        <f t="shared" si="2"/>
        <v>-284</v>
      </c>
      <c r="F81" s="11">
        <f t="shared" si="3"/>
        <v>-2.8400000000000002E-2</v>
      </c>
      <c r="H81" s="12"/>
      <c r="I81" s="12" t="s">
        <v>14</v>
      </c>
      <c r="J81" s="15"/>
      <c r="K81" s="12"/>
      <c r="L81" s="12"/>
      <c r="M81" s="12"/>
      <c r="N81" s="12"/>
      <c r="O81" s="12"/>
      <c r="P81" s="12"/>
    </row>
    <row r="82" spans="1:19" x14ac:dyDescent="0.3">
      <c r="A82" s="10">
        <v>10</v>
      </c>
      <c r="B82" t="s">
        <v>50</v>
      </c>
      <c r="C82">
        <v>720</v>
      </c>
      <c r="D82">
        <v>3165</v>
      </c>
      <c r="E82">
        <f t="shared" si="2"/>
        <v>2445</v>
      </c>
      <c r="F82" s="11">
        <f t="shared" si="3"/>
        <v>0.2445</v>
      </c>
      <c r="H82" s="12"/>
      <c r="I82" s="12" t="s">
        <v>24</v>
      </c>
      <c r="J82" s="15" t="s">
        <v>45</v>
      </c>
      <c r="K82" s="12" t="s">
        <v>55</v>
      </c>
      <c r="L82" s="12"/>
      <c r="M82" s="12"/>
      <c r="N82" s="12"/>
      <c r="O82" s="12"/>
      <c r="P82" s="12"/>
      <c r="R82" s="17" t="s">
        <v>56</v>
      </c>
      <c r="S82" s="18">
        <v>0.115</v>
      </c>
    </row>
    <row r="83" spans="1:19" x14ac:dyDescent="0.3">
      <c r="A83" s="10">
        <v>1</v>
      </c>
      <c r="B83" t="s">
        <v>57</v>
      </c>
      <c r="C83">
        <v>379</v>
      </c>
      <c r="D83">
        <v>150</v>
      </c>
      <c r="E83">
        <f t="shared" si="2"/>
        <v>-229</v>
      </c>
      <c r="F83" s="11">
        <f t="shared" si="3"/>
        <v>-2.29E-2</v>
      </c>
      <c r="H83" s="12"/>
      <c r="I83" s="12"/>
      <c r="J83" s="15">
        <v>0.224</v>
      </c>
      <c r="K83" s="12">
        <v>-2.5000000000000001E-2</v>
      </c>
      <c r="L83" s="12"/>
      <c r="M83" s="12"/>
      <c r="N83" s="12"/>
      <c r="O83" s="12"/>
      <c r="P83" s="12"/>
    </row>
    <row r="84" spans="1:19" x14ac:dyDescent="0.3">
      <c r="A84" s="10">
        <v>2</v>
      </c>
      <c r="B84" t="s">
        <v>57</v>
      </c>
      <c r="C84">
        <v>393</v>
      </c>
      <c r="D84">
        <v>1980</v>
      </c>
      <c r="E84">
        <f t="shared" si="2"/>
        <v>1587</v>
      </c>
      <c r="F84" s="11">
        <f t="shared" si="3"/>
        <v>0.15870000000000001</v>
      </c>
      <c r="H84" s="12"/>
      <c r="I84" s="12" t="s">
        <v>14</v>
      </c>
      <c r="J84" s="15"/>
      <c r="K84" s="12"/>
      <c r="L84" s="12"/>
      <c r="M84" s="12"/>
      <c r="N84" s="12"/>
      <c r="O84" s="12"/>
      <c r="P84" s="12"/>
    </row>
    <row r="85" spans="1:19" x14ac:dyDescent="0.3">
      <c r="A85" s="10">
        <v>3</v>
      </c>
      <c r="B85" t="s">
        <v>57</v>
      </c>
      <c r="C85">
        <v>507</v>
      </c>
      <c r="D85">
        <v>1496</v>
      </c>
      <c r="E85">
        <f t="shared" si="2"/>
        <v>989</v>
      </c>
      <c r="F85" s="11">
        <f t="shared" si="3"/>
        <v>9.8900000000000002E-2</v>
      </c>
      <c r="H85" s="12"/>
      <c r="I85" s="12" t="s">
        <v>24</v>
      </c>
      <c r="J85" s="15" t="s">
        <v>48</v>
      </c>
      <c r="K85" s="12" t="s">
        <v>49</v>
      </c>
      <c r="L85" s="12"/>
      <c r="M85" s="12"/>
      <c r="N85" s="12"/>
      <c r="O85" s="12"/>
      <c r="P85" s="12"/>
    </row>
    <row r="86" spans="1:19" x14ac:dyDescent="0.3">
      <c r="A86" s="10">
        <v>4</v>
      </c>
      <c r="B86" t="s">
        <v>57</v>
      </c>
      <c r="C86">
        <v>676</v>
      </c>
      <c r="D86">
        <v>3391</v>
      </c>
      <c r="E86">
        <f t="shared" si="2"/>
        <v>2715</v>
      </c>
      <c r="F86" s="11">
        <f t="shared" si="3"/>
        <v>0.27150000000000002</v>
      </c>
      <c r="H86" s="12"/>
      <c r="I86" s="12"/>
      <c r="J86" s="15">
        <v>0.156</v>
      </c>
      <c r="K86" s="12">
        <v>0.154</v>
      </c>
      <c r="L86" s="12"/>
      <c r="M86" s="12"/>
      <c r="N86" s="12"/>
      <c r="O86" s="12"/>
      <c r="P86" s="12"/>
    </row>
    <row r="87" spans="1:19" x14ac:dyDescent="0.3">
      <c r="A87" s="10">
        <v>5</v>
      </c>
      <c r="B87" t="s">
        <v>57</v>
      </c>
      <c r="C87">
        <v>472</v>
      </c>
      <c r="D87">
        <v>1231</v>
      </c>
      <c r="E87">
        <f t="shared" si="2"/>
        <v>759</v>
      </c>
      <c r="F87" s="11">
        <f t="shared" si="3"/>
        <v>7.5899999999999995E-2</v>
      </c>
      <c r="H87" s="12" t="s">
        <v>14</v>
      </c>
      <c r="I87" s="12"/>
      <c r="J87" s="12"/>
      <c r="K87" s="12"/>
      <c r="L87" s="12"/>
      <c r="M87" s="12"/>
      <c r="N87" s="12"/>
      <c r="O87" s="12"/>
      <c r="P87" s="12"/>
    </row>
    <row r="88" spans="1:19" x14ac:dyDescent="0.3">
      <c r="A88" s="10">
        <v>6</v>
      </c>
      <c r="B88" t="s">
        <v>57</v>
      </c>
      <c r="C88">
        <v>717</v>
      </c>
      <c r="D88">
        <v>2380</v>
      </c>
      <c r="E88">
        <f t="shared" si="2"/>
        <v>1663</v>
      </c>
      <c r="F88" s="11">
        <f t="shared" si="3"/>
        <v>0.1663</v>
      </c>
      <c r="H88" s="12" t="s">
        <v>14</v>
      </c>
      <c r="I88" s="12"/>
      <c r="J88" s="12"/>
      <c r="K88" s="12"/>
      <c r="L88" s="12"/>
      <c r="M88" s="12"/>
      <c r="N88" s="12"/>
      <c r="O88" s="12"/>
      <c r="P88" s="12"/>
    </row>
    <row r="89" spans="1:19" x14ac:dyDescent="0.3">
      <c r="A89" s="10">
        <v>7</v>
      </c>
      <c r="B89" t="s">
        <v>57</v>
      </c>
      <c r="C89">
        <v>511</v>
      </c>
      <c r="D89">
        <v>2774</v>
      </c>
      <c r="E89">
        <f t="shared" si="2"/>
        <v>2263</v>
      </c>
      <c r="F89" s="11">
        <f t="shared" si="3"/>
        <v>0.2263</v>
      </c>
      <c r="H89" s="12" t="s">
        <v>58</v>
      </c>
      <c r="I89" s="12"/>
      <c r="J89" s="12"/>
      <c r="K89" s="12"/>
      <c r="L89" s="12"/>
      <c r="M89" s="12"/>
      <c r="N89" s="12"/>
      <c r="O89" s="12"/>
      <c r="P89" s="12"/>
    </row>
    <row r="90" spans="1:19" x14ac:dyDescent="0.3">
      <c r="A90" s="10">
        <v>8</v>
      </c>
      <c r="B90" t="s">
        <v>57</v>
      </c>
      <c r="C90">
        <v>592</v>
      </c>
      <c r="D90">
        <v>2669</v>
      </c>
      <c r="E90">
        <f t="shared" si="2"/>
        <v>2077</v>
      </c>
      <c r="F90" s="11">
        <f t="shared" si="3"/>
        <v>0.2077</v>
      </c>
      <c r="H90" s="12" t="s">
        <v>14</v>
      </c>
      <c r="I90" s="12"/>
      <c r="J90" s="12"/>
      <c r="K90" s="12"/>
      <c r="L90" s="12"/>
      <c r="M90" s="12"/>
      <c r="N90" s="12"/>
      <c r="O90" s="12"/>
      <c r="P90" s="12"/>
    </row>
    <row r="91" spans="1:19" x14ac:dyDescent="0.3">
      <c r="A91" s="10">
        <v>9</v>
      </c>
      <c r="B91" t="s">
        <v>57</v>
      </c>
      <c r="C91">
        <v>501</v>
      </c>
      <c r="D91">
        <v>935</v>
      </c>
      <c r="E91">
        <f t="shared" si="2"/>
        <v>434</v>
      </c>
      <c r="F91" s="11">
        <f t="shared" si="3"/>
        <v>4.3400000000000001E-2</v>
      </c>
      <c r="H91" s="12" t="s">
        <v>59</v>
      </c>
      <c r="I91" s="12" t="s">
        <v>22</v>
      </c>
      <c r="J91" s="12" t="s">
        <v>24</v>
      </c>
      <c r="K91" s="12" t="s">
        <v>14</v>
      </c>
      <c r="L91" s="12"/>
      <c r="M91" s="12"/>
      <c r="N91" s="12"/>
      <c r="O91" s="12"/>
      <c r="P91" s="12"/>
    </row>
    <row r="92" spans="1:19" x14ac:dyDescent="0.3">
      <c r="A92" s="10">
        <v>10</v>
      </c>
      <c r="B92" t="s">
        <v>57</v>
      </c>
      <c r="C92">
        <v>616</v>
      </c>
      <c r="D92">
        <v>1410</v>
      </c>
      <c r="E92">
        <f t="shared" si="2"/>
        <v>794</v>
      </c>
      <c r="F92" s="11">
        <f t="shared" si="3"/>
        <v>7.9399999999999998E-2</v>
      </c>
      <c r="H92" s="12" t="s">
        <v>60</v>
      </c>
      <c r="I92" s="12">
        <v>14</v>
      </c>
      <c r="J92" s="12">
        <v>10</v>
      </c>
      <c r="K92" s="12" t="s">
        <v>14</v>
      </c>
      <c r="L92" s="12"/>
      <c r="M92" s="12"/>
      <c r="N92" s="12"/>
      <c r="O92" s="12"/>
      <c r="P92" s="12"/>
    </row>
    <row r="93" spans="1:19" x14ac:dyDescent="0.3">
      <c r="A93" s="10">
        <v>1</v>
      </c>
      <c r="B93" t="s">
        <v>61</v>
      </c>
      <c r="C93">
        <v>590</v>
      </c>
      <c r="D93">
        <v>2460</v>
      </c>
      <c r="E93">
        <f t="shared" si="2"/>
        <v>1870</v>
      </c>
      <c r="F93" s="11">
        <f t="shared" si="3"/>
        <v>0.187</v>
      </c>
      <c r="H93" s="12" t="s">
        <v>17</v>
      </c>
      <c r="I93" s="12">
        <v>117</v>
      </c>
      <c r="J93" s="12">
        <v>117</v>
      </c>
      <c r="K93" s="12" t="s">
        <v>14</v>
      </c>
      <c r="L93" s="12"/>
      <c r="M93" s="12"/>
      <c r="N93" s="12"/>
      <c r="O93" s="12"/>
      <c r="P93" s="12"/>
    </row>
    <row r="94" spans="1:19" x14ac:dyDescent="0.3">
      <c r="A94" s="10">
        <v>2</v>
      </c>
      <c r="B94" t="s">
        <v>61</v>
      </c>
      <c r="C94">
        <v>1035</v>
      </c>
      <c r="D94">
        <v>6840</v>
      </c>
      <c r="E94">
        <f t="shared" si="2"/>
        <v>5805</v>
      </c>
      <c r="F94" s="11">
        <f t="shared" si="3"/>
        <v>0.58050000000000002</v>
      </c>
      <c r="H94" s="12" t="s">
        <v>62</v>
      </c>
      <c r="I94" s="12">
        <v>9.7199999999999995E-2</v>
      </c>
      <c r="J94" s="12">
        <v>0.115</v>
      </c>
      <c r="K94" s="12" t="s">
        <v>14</v>
      </c>
      <c r="L94" s="12"/>
      <c r="M94" s="12"/>
      <c r="N94" s="12"/>
      <c r="O94" s="12"/>
      <c r="P94" s="12"/>
    </row>
    <row r="95" spans="1:19" x14ac:dyDescent="0.3">
      <c r="A95" s="10">
        <v>3</v>
      </c>
      <c r="B95" t="s">
        <v>61</v>
      </c>
      <c r="C95">
        <v>840</v>
      </c>
      <c r="D95">
        <v>3190</v>
      </c>
      <c r="E95">
        <f t="shared" si="2"/>
        <v>2350</v>
      </c>
      <c r="F95" s="11">
        <f t="shared" si="3"/>
        <v>0.23499999999999999</v>
      </c>
      <c r="H95" s="12" t="s">
        <v>14</v>
      </c>
      <c r="I95" s="12"/>
      <c r="J95" s="12"/>
      <c r="K95" s="12"/>
      <c r="L95" s="12"/>
      <c r="M95" s="12"/>
      <c r="N95" s="12"/>
      <c r="O95" s="12"/>
      <c r="P95" s="12"/>
    </row>
    <row r="96" spans="1:19" x14ac:dyDescent="0.3">
      <c r="A96" s="10">
        <v>4</v>
      </c>
      <c r="B96" t="s">
        <v>61</v>
      </c>
      <c r="C96">
        <v>1167</v>
      </c>
      <c r="D96">
        <v>10442</v>
      </c>
      <c r="E96">
        <f t="shared" si="2"/>
        <v>9275</v>
      </c>
      <c r="F96" s="11">
        <f t="shared" si="3"/>
        <v>0.92749999999999999</v>
      </c>
    </row>
    <row r="97" spans="1:6" x14ac:dyDescent="0.3">
      <c r="A97" s="10">
        <v>5</v>
      </c>
      <c r="B97" t="s">
        <v>61</v>
      </c>
      <c r="C97">
        <v>1213</v>
      </c>
      <c r="D97">
        <v>8100</v>
      </c>
      <c r="E97">
        <f t="shared" si="2"/>
        <v>6887</v>
      </c>
      <c r="F97" s="11">
        <f t="shared" si="3"/>
        <v>0.68869999999999998</v>
      </c>
    </row>
    <row r="98" spans="1:6" x14ac:dyDescent="0.3">
      <c r="A98" s="10">
        <v>6</v>
      </c>
      <c r="B98" t="s">
        <v>61</v>
      </c>
      <c r="C98">
        <v>1231</v>
      </c>
      <c r="D98">
        <v>3015</v>
      </c>
      <c r="E98">
        <f t="shared" si="2"/>
        <v>1784</v>
      </c>
      <c r="F98" s="11">
        <f t="shared" si="3"/>
        <v>0.1784</v>
      </c>
    </row>
    <row r="99" spans="1:6" x14ac:dyDescent="0.3">
      <c r="A99" s="10">
        <v>7</v>
      </c>
      <c r="B99" t="s">
        <v>61</v>
      </c>
      <c r="C99">
        <v>820</v>
      </c>
      <c r="D99">
        <v>4374</v>
      </c>
      <c r="E99">
        <f t="shared" si="2"/>
        <v>3554</v>
      </c>
      <c r="F99" s="11">
        <f t="shared" si="3"/>
        <v>0.35539999999999999</v>
      </c>
    </row>
    <row r="100" spans="1:6" x14ac:dyDescent="0.3">
      <c r="A100" s="10">
        <v>8</v>
      </c>
      <c r="B100" t="s">
        <v>61</v>
      </c>
      <c r="C100">
        <v>1392</v>
      </c>
      <c r="D100">
        <v>3360</v>
      </c>
      <c r="E100">
        <f t="shared" si="2"/>
        <v>1968</v>
      </c>
      <c r="F100" s="11">
        <f t="shared" si="3"/>
        <v>0.1968</v>
      </c>
    </row>
    <row r="101" spans="1:6" x14ac:dyDescent="0.3">
      <c r="A101" s="10">
        <v>9</v>
      </c>
      <c r="B101" t="s">
        <v>61</v>
      </c>
      <c r="C101">
        <v>1464</v>
      </c>
      <c r="D101">
        <v>2592</v>
      </c>
      <c r="E101">
        <f t="shared" si="2"/>
        <v>1128</v>
      </c>
      <c r="F101" s="11">
        <f t="shared" si="3"/>
        <v>0.1128</v>
      </c>
    </row>
    <row r="102" spans="1:6" x14ac:dyDescent="0.3">
      <c r="A102" s="10">
        <v>10</v>
      </c>
      <c r="B102" t="s">
        <v>61</v>
      </c>
      <c r="C102">
        <v>962</v>
      </c>
      <c r="D102">
        <v>4670</v>
      </c>
      <c r="E102">
        <f t="shared" si="2"/>
        <v>3708</v>
      </c>
      <c r="F102" s="11">
        <f t="shared" si="3"/>
        <v>0.37080000000000002</v>
      </c>
    </row>
    <row r="103" spans="1:6" x14ac:dyDescent="0.3">
      <c r="A103" s="10">
        <v>1</v>
      </c>
      <c r="B103" t="s">
        <v>63</v>
      </c>
      <c r="C103">
        <v>965</v>
      </c>
      <c r="D103">
        <v>2080</v>
      </c>
      <c r="E103">
        <f t="shared" si="2"/>
        <v>1115</v>
      </c>
      <c r="F103" s="11">
        <f t="shared" si="3"/>
        <v>0.1115</v>
      </c>
    </row>
    <row r="104" spans="1:6" x14ac:dyDescent="0.3">
      <c r="A104" s="10">
        <v>2</v>
      </c>
      <c r="B104" t="s">
        <v>63</v>
      </c>
      <c r="C104">
        <v>591</v>
      </c>
      <c r="D104">
        <v>2620</v>
      </c>
      <c r="E104">
        <f t="shared" si="2"/>
        <v>2029</v>
      </c>
      <c r="F104" s="11">
        <f t="shared" si="3"/>
        <v>0.2029</v>
      </c>
    </row>
    <row r="105" spans="1:6" x14ac:dyDescent="0.3">
      <c r="A105" s="10">
        <v>3</v>
      </c>
      <c r="B105" t="s">
        <v>63</v>
      </c>
      <c r="C105">
        <v>2116</v>
      </c>
      <c r="D105">
        <v>2450</v>
      </c>
      <c r="E105">
        <f t="shared" si="2"/>
        <v>334</v>
      </c>
      <c r="F105" s="11">
        <f t="shared" si="3"/>
        <v>3.3399999999999999E-2</v>
      </c>
    </row>
    <row r="106" spans="1:6" x14ac:dyDescent="0.3">
      <c r="A106" s="10">
        <v>4</v>
      </c>
      <c r="B106" t="s">
        <v>63</v>
      </c>
      <c r="C106">
        <v>1127</v>
      </c>
      <c r="D106">
        <v>5450</v>
      </c>
      <c r="E106">
        <f t="shared" si="2"/>
        <v>4323</v>
      </c>
      <c r="F106" s="11">
        <f t="shared" si="3"/>
        <v>0.43230000000000002</v>
      </c>
    </row>
    <row r="107" spans="1:6" x14ac:dyDescent="0.3">
      <c r="A107" s="10">
        <v>5</v>
      </c>
      <c r="B107" t="s">
        <v>63</v>
      </c>
      <c r="C107">
        <v>1001</v>
      </c>
      <c r="D107">
        <v>3305</v>
      </c>
      <c r="E107">
        <f t="shared" si="2"/>
        <v>2304</v>
      </c>
      <c r="F107" s="11">
        <f t="shared" si="3"/>
        <v>0.23039999999999999</v>
      </c>
    </row>
    <row r="108" spans="1:6" x14ac:dyDescent="0.3">
      <c r="A108" s="10">
        <v>6</v>
      </c>
      <c r="B108" t="s">
        <v>63</v>
      </c>
      <c r="C108">
        <v>1445</v>
      </c>
      <c r="D108">
        <v>6050</v>
      </c>
      <c r="E108">
        <f t="shared" si="2"/>
        <v>4605</v>
      </c>
      <c r="F108" s="11">
        <f t="shared" si="3"/>
        <v>0.46050000000000002</v>
      </c>
    </row>
    <row r="109" spans="1:6" x14ac:dyDescent="0.3">
      <c r="A109" s="10">
        <v>7</v>
      </c>
      <c r="B109" t="s">
        <v>63</v>
      </c>
      <c r="C109">
        <v>857</v>
      </c>
      <c r="D109">
        <v>2880</v>
      </c>
      <c r="E109">
        <f t="shared" si="2"/>
        <v>2023</v>
      </c>
      <c r="F109" s="11">
        <f t="shared" si="3"/>
        <v>0.20230000000000001</v>
      </c>
    </row>
    <row r="110" spans="1:6" x14ac:dyDescent="0.3">
      <c r="A110" s="10">
        <v>8</v>
      </c>
      <c r="B110" t="s">
        <v>63</v>
      </c>
      <c r="C110">
        <v>1171</v>
      </c>
      <c r="D110">
        <v>2700</v>
      </c>
      <c r="E110">
        <f t="shared" si="2"/>
        <v>1529</v>
      </c>
      <c r="F110" s="11">
        <f t="shared" si="3"/>
        <v>0.15290000000000001</v>
      </c>
    </row>
    <row r="111" spans="1:6" x14ac:dyDescent="0.3">
      <c r="A111" s="10">
        <v>9</v>
      </c>
      <c r="B111" t="s">
        <v>63</v>
      </c>
      <c r="C111">
        <v>994</v>
      </c>
      <c r="D111">
        <v>3650</v>
      </c>
      <c r="E111">
        <f t="shared" si="2"/>
        <v>2656</v>
      </c>
      <c r="F111" s="11">
        <f t="shared" si="3"/>
        <v>0.2656</v>
      </c>
    </row>
    <row r="112" spans="1:6" x14ac:dyDescent="0.3">
      <c r="A112" s="10">
        <v>10</v>
      </c>
      <c r="B112" t="s">
        <v>63</v>
      </c>
      <c r="C112">
        <v>1224</v>
      </c>
      <c r="D112">
        <v>2700</v>
      </c>
      <c r="E112">
        <f t="shared" si="2"/>
        <v>1476</v>
      </c>
      <c r="F112" s="11">
        <f t="shared" si="3"/>
        <v>0.14760000000000001</v>
      </c>
    </row>
    <row r="113" spans="1:6" x14ac:dyDescent="0.3">
      <c r="A113" s="10">
        <v>1</v>
      </c>
      <c r="B113" t="s">
        <v>64</v>
      </c>
      <c r="C113">
        <v>321</v>
      </c>
      <c r="D113">
        <v>240</v>
      </c>
      <c r="E113">
        <f t="shared" si="2"/>
        <v>-81</v>
      </c>
      <c r="F113" s="11">
        <f t="shared" si="3"/>
        <v>-8.0999999999999996E-3</v>
      </c>
    </row>
    <row r="114" spans="1:6" x14ac:dyDescent="0.3">
      <c r="A114" s="10">
        <v>2</v>
      </c>
      <c r="B114" t="s">
        <v>64</v>
      </c>
      <c r="C114">
        <v>336</v>
      </c>
      <c r="D114">
        <v>26</v>
      </c>
      <c r="E114">
        <f t="shared" si="2"/>
        <v>-310</v>
      </c>
      <c r="F114" s="11">
        <f t="shared" si="3"/>
        <v>-3.1E-2</v>
      </c>
    </row>
    <row r="115" spans="1:6" x14ac:dyDescent="0.3">
      <c r="A115" s="10">
        <v>3</v>
      </c>
      <c r="B115" t="s">
        <v>64</v>
      </c>
      <c r="C115">
        <v>280</v>
      </c>
      <c r="D115">
        <v>0</v>
      </c>
      <c r="E115">
        <f t="shared" si="2"/>
        <v>-280</v>
      </c>
      <c r="F115" s="11">
        <f t="shared" si="3"/>
        <v>-2.8000000000000001E-2</v>
      </c>
    </row>
    <row r="116" spans="1:6" x14ac:dyDescent="0.3">
      <c r="A116" s="10">
        <v>4</v>
      </c>
      <c r="B116" t="s">
        <v>64</v>
      </c>
      <c r="C116">
        <v>444</v>
      </c>
      <c r="D116">
        <v>510</v>
      </c>
      <c r="E116">
        <f t="shared" si="2"/>
        <v>66</v>
      </c>
      <c r="F116" s="11">
        <f t="shared" si="3"/>
        <v>6.6E-3</v>
      </c>
    </row>
    <row r="117" spans="1:6" x14ac:dyDescent="0.3">
      <c r="A117" s="10">
        <v>5</v>
      </c>
      <c r="B117" t="s">
        <v>64</v>
      </c>
      <c r="C117">
        <v>396</v>
      </c>
      <c r="D117">
        <v>82</v>
      </c>
      <c r="E117">
        <f t="shared" si="2"/>
        <v>-314</v>
      </c>
      <c r="F117" s="11">
        <f t="shared" si="3"/>
        <v>-3.1399999999999997E-2</v>
      </c>
    </row>
    <row r="118" spans="1:6" x14ac:dyDescent="0.3">
      <c r="A118" s="10">
        <v>6</v>
      </c>
      <c r="B118" t="s">
        <v>64</v>
      </c>
      <c r="C118">
        <v>485</v>
      </c>
      <c r="D118">
        <v>0</v>
      </c>
      <c r="E118">
        <f t="shared" si="2"/>
        <v>-485</v>
      </c>
      <c r="F118" s="11">
        <f t="shared" si="3"/>
        <v>-4.8500000000000001E-2</v>
      </c>
    </row>
    <row r="119" spans="1:6" x14ac:dyDescent="0.3">
      <c r="A119" s="10">
        <v>7</v>
      </c>
      <c r="B119" t="s">
        <v>64</v>
      </c>
      <c r="C119">
        <v>450</v>
      </c>
      <c r="D119">
        <v>60</v>
      </c>
      <c r="E119">
        <f t="shared" si="2"/>
        <v>-390</v>
      </c>
      <c r="F119" s="11">
        <f t="shared" si="3"/>
        <v>-3.9E-2</v>
      </c>
    </row>
    <row r="120" spans="1:6" x14ac:dyDescent="0.3">
      <c r="A120" s="10">
        <v>8</v>
      </c>
      <c r="B120" t="s">
        <v>64</v>
      </c>
      <c r="C120">
        <v>355</v>
      </c>
      <c r="D120">
        <v>100</v>
      </c>
      <c r="E120">
        <f t="shared" si="2"/>
        <v>-255</v>
      </c>
      <c r="F120" s="11">
        <f t="shared" si="3"/>
        <v>-2.5499999999999998E-2</v>
      </c>
    </row>
    <row r="121" spans="1:6" x14ac:dyDescent="0.3">
      <c r="A121" s="10">
        <v>9</v>
      </c>
      <c r="B121" t="s">
        <v>64</v>
      </c>
      <c r="C121">
        <v>488</v>
      </c>
      <c r="D121">
        <v>0</v>
      </c>
      <c r="E121">
        <f t="shared" si="2"/>
        <v>-488</v>
      </c>
      <c r="F121" s="11">
        <f t="shared" si="3"/>
        <v>-4.8800000000000003E-2</v>
      </c>
    </row>
    <row r="122" spans="1:6" x14ac:dyDescent="0.3">
      <c r="A122" s="10">
        <v>10</v>
      </c>
      <c r="B122" t="s">
        <v>64</v>
      </c>
      <c r="C122">
        <v>410</v>
      </c>
      <c r="D122">
        <v>425</v>
      </c>
      <c r="E122">
        <f t="shared" si="2"/>
        <v>15</v>
      </c>
      <c r="F122" s="11">
        <f t="shared" si="3"/>
        <v>1.5E-3</v>
      </c>
    </row>
    <row r="123" spans="1:6" x14ac:dyDescent="0.3">
      <c r="A123" s="10">
        <v>1</v>
      </c>
      <c r="B123" t="s">
        <v>65</v>
      </c>
      <c r="C123">
        <v>1108</v>
      </c>
      <c r="D123">
        <v>1700</v>
      </c>
      <c r="E123">
        <f t="shared" si="2"/>
        <v>592</v>
      </c>
      <c r="F123" s="11">
        <f t="shared" si="3"/>
        <v>5.9200000000000003E-2</v>
      </c>
    </row>
    <row r="124" spans="1:6" x14ac:dyDescent="0.3">
      <c r="A124" s="10">
        <v>2</v>
      </c>
      <c r="B124" t="s">
        <v>65</v>
      </c>
      <c r="C124">
        <v>664</v>
      </c>
      <c r="D124">
        <v>1260</v>
      </c>
      <c r="E124">
        <f t="shared" si="2"/>
        <v>596</v>
      </c>
      <c r="F124" s="11">
        <f t="shared" si="3"/>
        <v>5.96E-2</v>
      </c>
    </row>
    <row r="125" spans="1:6" x14ac:dyDescent="0.3">
      <c r="A125" s="10">
        <v>3</v>
      </c>
      <c r="B125" t="s">
        <v>65</v>
      </c>
      <c r="C125">
        <v>426</v>
      </c>
      <c r="D125">
        <v>5425</v>
      </c>
      <c r="E125">
        <f t="shared" si="2"/>
        <v>4999</v>
      </c>
      <c r="F125" s="11">
        <f t="shared" si="3"/>
        <v>0.49990000000000001</v>
      </c>
    </row>
    <row r="126" spans="1:6" x14ac:dyDescent="0.3">
      <c r="A126" s="10">
        <v>4</v>
      </c>
      <c r="B126" t="s">
        <v>65</v>
      </c>
      <c r="C126">
        <v>560</v>
      </c>
      <c r="D126">
        <v>2400</v>
      </c>
      <c r="E126">
        <f t="shared" si="2"/>
        <v>1840</v>
      </c>
      <c r="F126" s="11">
        <f t="shared" si="3"/>
        <v>0.184</v>
      </c>
    </row>
    <row r="127" spans="1:6" x14ac:dyDescent="0.3">
      <c r="A127" s="10">
        <v>5</v>
      </c>
      <c r="B127" t="s">
        <v>65</v>
      </c>
      <c r="C127">
        <v>920</v>
      </c>
      <c r="D127">
        <v>3300</v>
      </c>
      <c r="E127">
        <f t="shared" si="2"/>
        <v>2380</v>
      </c>
      <c r="F127" s="11">
        <f t="shared" si="3"/>
        <v>0.23799999999999999</v>
      </c>
    </row>
    <row r="128" spans="1:6" x14ac:dyDescent="0.3">
      <c r="A128" s="10">
        <v>6</v>
      </c>
      <c r="B128" t="s">
        <v>65</v>
      </c>
      <c r="C128">
        <v>561</v>
      </c>
      <c r="D128">
        <v>2764</v>
      </c>
      <c r="E128">
        <f t="shared" si="2"/>
        <v>2203</v>
      </c>
      <c r="F128" s="11">
        <f t="shared" si="3"/>
        <v>0.2203</v>
      </c>
    </row>
    <row r="129" spans="1:6" x14ac:dyDescent="0.3">
      <c r="A129" s="10">
        <v>7</v>
      </c>
      <c r="B129" t="s">
        <v>65</v>
      </c>
      <c r="C129">
        <v>669</v>
      </c>
      <c r="D129">
        <v>2020</v>
      </c>
      <c r="E129">
        <f t="shared" si="2"/>
        <v>1351</v>
      </c>
      <c r="F129" s="11">
        <f t="shared" si="3"/>
        <v>0.1351</v>
      </c>
    </row>
    <row r="130" spans="1:6" x14ac:dyDescent="0.3">
      <c r="A130" s="10">
        <v>8</v>
      </c>
      <c r="B130" t="s">
        <v>65</v>
      </c>
      <c r="C130">
        <v>632</v>
      </c>
      <c r="D130">
        <v>795</v>
      </c>
      <c r="E130">
        <f t="shared" si="2"/>
        <v>163</v>
      </c>
      <c r="F130" s="11">
        <f t="shared" si="3"/>
        <v>1.6299999999999999E-2</v>
      </c>
    </row>
    <row r="131" spans="1:6" x14ac:dyDescent="0.3">
      <c r="A131" s="10">
        <v>9</v>
      </c>
      <c r="B131" t="s">
        <v>65</v>
      </c>
      <c r="C131">
        <v>565</v>
      </c>
      <c r="D131">
        <v>1396</v>
      </c>
      <c r="E131">
        <f t="shared" si="2"/>
        <v>831</v>
      </c>
      <c r="F131" s="11">
        <f t="shared" si="3"/>
        <v>8.3099999999999993E-2</v>
      </c>
    </row>
    <row r="132" spans="1:6" x14ac:dyDescent="0.3">
      <c r="A132" s="10">
        <v>10</v>
      </c>
      <c r="B132" t="s">
        <v>65</v>
      </c>
      <c r="C132">
        <v>565</v>
      </c>
      <c r="D132">
        <v>1186</v>
      </c>
      <c r="E132">
        <f t="shared" ref="E132:E142" si="4">D132-C132</f>
        <v>621</v>
      </c>
      <c r="F132" s="11">
        <f t="shared" ref="F132:F142" si="5">E132/10000</f>
        <v>6.2100000000000002E-2</v>
      </c>
    </row>
    <row r="133" spans="1:6" x14ac:dyDescent="0.3">
      <c r="A133" s="10">
        <v>1</v>
      </c>
      <c r="B133" t="s">
        <v>66</v>
      </c>
      <c r="C133">
        <v>881</v>
      </c>
      <c r="D133">
        <v>3655</v>
      </c>
      <c r="E133">
        <f t="shared" si="4"/>
        <v>2774</v>
      </c>
      <c r="F133" s="11">
        <f t="shared" si="5"/>
        <v>0.27739999999999998</v>
      </c>
    </row>
    <row r="134" spans="1:6" x14ac:dyDescent="0.3">
      <c r="A134" s="10">
        <v>2</v>
      </c>
      <c r="B134" t="s">
        <v>66</v>
      </c>
      <c r="C134">
        <v>811</v>
      </c>
      <c r="D134">
        <v>3600</v>
      </c>
      <c r="E134">
        <f t="shared" si="4"/>
        <v>2789</v>
      </c>
      <c r="F134" s="11">
        <f t="shared" si="5"/>
        <v>0.27889999999999998</v>
      </c>
    </row>
    <row r="135" spans="1:6" x14ac:dyDescent="0.3">
      <c r="A135" s="10">
        <v>3</v>
      </c>
      <c r="B135" t="s">
        <v>66</v>
      </c>
      <c r="C135">
        <v>1091</v>
      </c>
      <c r="D135">
        <v>3400</v>
      </c>
      <c r="E135">
        <f t="shared" si="4"/>
        <v>2309</v>
      </c>
      <c r="F135" s="11">
        <f t="shared" si="5"/>
        <v>0.23089999999999999</v>
      </c>
    </row>
    <row r="136" spans="1:6" x14ac:dyDescent="0.3">
      <c r="A136" s="10">
        <v>4</v>
      </c>
      <c r="B136" t="s">
        <v>66</v>
      </c>
      <c r="C136">
        <v>814</v>
      </c>
      <c r="D136">
        <v>4530</v>
      </c>
      <c r="E136">
        <f t="shared" si="4"/>
        <v>3716</v>
      </c>
      <c r="F136" s="11">
        <f t="shared" si="5"/>
        <v>0.37159999999999999</v>
      </c>
    </row>
    <row r="137" spans="1:6" x14ac:dyDescent="0.3">
      <c r="A137" s="10">
        <v>5</v>
      </c>
      <c r="B137" t="s">
        <v>66</v>
      </c>
      <c r="C137">
        <v>996</v>
      </c>
      <c r="D137">
        <v>1905</v>
      </c>
      <c r="E137">
        <f t="shared" si="4"/>
        <v>909</v>
      </c>
      <c r="F137" s="11">
        <f t="shared" si="5"/>
        <v>9.0899999999999995E-2</v>
      </c>
    </row>
    <row r="138" spans="1:6" x14ac:dyDescent="0.3">
      <c r="A138" s="10">
        <v>6</v>
      </c>
      <c r="B138" t="s">
        <v>66</v>
      </c>
      <c r="C138">
        <v>1461</v>
      </c>
      <c r="D138">
        <v>3725</v>
      </c>
      <c r="E138">
        <f t="shared" si="4"/>
        <v>2264</v>
      </c>
      <c r="F138" s="11">
        <f t="shared" si="5"/>
        <v>0.22639999999999999</v>
      </c>
    </row>
    <row r="139" spans="1:6" x14ac:dyDescent="0.3">
      <c r="A139" s="10">
        <v>7</v>
      </c>
      <c r="B139" t="s">
        <v>66</v>
      </c>
      <c r="C139">
        <v>1696</v>
      </c>
      <c r="D139">
        <v>891</v>
      </c>
      <c r="E139">
        <f t="shared" si="4"/>
        <v>-805</v>
      </c>
      <c r="F139" s="11">
        <f t="shared" si="5"/>
        <v>-8.0500000000000002E-2</v>
      </c>
    </row>
    <row r="140" spans="1:6" x14ac:dyDescent="0.3">
      <c r="A140" s="10">
        <v>8</v>
      </c>
      <c r="B140" t="s">
        <v>66</v>
      </c>
      <c r="C140">
        <v>1631</v>
      </c>
      <c r="D140">
        <v>370</v>
      </c>
      <c r="E140">
        <f t="shared" si="4"/>
        <v>-1261</v>
      </c>
      <c r="F140" s="11">
        <f t="shared" si="5"/>
        <v>-0.12609999999999999</v>
      </c>
    </row>
    <row r="141" spans="1:6" x14ac:dyDescent="0.3">
      <c r="A141" s="10">
        <v>9</v>
      </c>
      <c r="B141" t="s">
        <v>66</v>
      </c>
      <c r="C141">
        <v>886</v>
      </c>
      <c r="D141">
        <v>2285</v>
      </c>
      <c r="E141">
        <f t="shared" si="4"/>
        <v>1399</v>
      </c>
      <c r="F141" s="11">
        <f t="shared" si="5"/>
        <v>0.1399</v>
      </c>
    </row>
    <row r="142" spans="1:6" x14ac:dyDescent="0.3">
      <c r="A142" s="10">
        <v>10</v>
      </c>
      <c r="B142" t="s">
        <v>66</v>
      </c>
      <c r="C142">
        <v>803</v>
      </c>
      <c r="D142">
        <v>2150</v>
      </c>
      <c r="E142">
        <f t="shared" si="4"/>
        <v>1347</v>
      </c>
      <c r="F142" s="11">
        <f t="shared" si="5"/>
        <v>0.13469999999999999</v>
      </c>
    </row>
    <row r="144" spans="1:6" x14ac:dyDescent="0.3">
      <c r="A144" s="19" t="s">
        <v>67</v>
      </c>
      <c r="B144" s="19"/>
    </row>
    <row r="147" spans="1:14" x14ac:dyDescent="0.3">
      <c r="A147" t="s">
        <v>3</v>
      </c>
      <c r="B147" t="s">
        <v>68</v>
      </c>
      <c r="C147" s="20" t="s">
        <v>69</v>
      </c>
      <c r="D147" s="20" t="s">
        <v>70</v>
      </c>
      <c r="F147" s="21" t="s">
        <v>13</v>
      </c>
      <c r="G147" s="22" t="s">
        <v>71</v>
      </c>
      <c r="H147" s="21"/>
      <c r="I147" s="21"/>
      <c r="J147" s="23"/>
      <c r="K147" s="23"/>
      <c r="L147" s="23"/>
      <c r="M147" s="23"/>
      <c r="N147" s="23"/>
    </row>
    <row r="148" spans="1:14" x14ac:dyDescent="0.3">
      <c r="A148">
        <v>1</v>
      </c>
      <c r="B148" t="s">
        <v>9</v>
      </c>
      <c r="C148">
        <v>2770</v>
      </c>
      <c r="D148" s="11">
        <f>C148/10000</f>
        <v>0.27700000000000002</v>
      </c>
      <c r="F148" s="23" t="s">
        <v>14</v>
      </c>
      <c r="G148" s="23"/>
      <c r="H148" s="23"/>
      <c r="I148" s="23"/>
      <c r="J148" s="23"/>
      <c r="K148" s="23"/>
      <c r="L148" s="23"/>
      <c r="M148" s="23"/>
      <c r="N148" s="23"/>
    </row>
    <row r="149" spans="1:14" x14ac:dyDescent="0.3">
      <c r="A149">
        <v>2</v>
      </c>
      <c r="B149" t="s">
        <v>9</v>
      </c>
      <c r="C149">
        <v>6323</v>
      </c>
      <c r="D149" s="11">
        <f t="shared" ref="D149:D212" si="6">C149/10000</f>
        <v>0.63229999999999997</v>
      </c>
      <c r="F149" s="23" t="s">
        <v>72</v>
      </c>
      <c r="G149" s="23"/>
      <c r="H149" s="23"/>
      <c r="I149" s="23"/>
      <c r="J149" s="23"/>
      <c r="K149" s="23"/>
      <c r="L149" s="23"/>
      <c r="M149" s="23"/>
      <c r="N149" s="23"/>
    </row>
    <row r="150" spans="1:14" x14ac:dyDescent="0.3">
      <c r="A150">
        <v>3</v>
      </c>
      <c r="B150" t="s">
        <v>9</v>
      </c>
      <c r="C150">
        <v>5486</v>
      </c>
      <c r="D150" s="11">
        <f t="shared" si="6"/>
        <v>0.54859999999999998</v>
      </c>
      <c r="F150" s="23" t="s">
        <v>14</v>
      </c>
      <c r="G150" s="23"/>
      <c r="H150" s="23"/>
      <c r="I150" s="23"/>
      <c r="J150" s="23"/>
      <c r="K150" s="23"/>
      <c r="L150" s="23"/>
      <c r="M150" s="23"/>
      <c r="N150" s="23"/>
    </row>
    <row r="151" spans="1:14" x14ac:dyDescent="0.3">
      <c r="A151">
        <v>4</v>
      </c>
      <c r="B151" t="s">
        <v>9</v>
      </c>
      <c r="C151">
        <v>3357</v>
      </c>
      <c r="D151" s="11">
        <f t="shared" si="6"/>
        <v>0.3357</v>
      </c>
      <c r="F151" s="23" t="s">
        <v>16</v>
      </c>
      <c r="G151" s="24" t="s">
        <v>17</v>
      </c>
      <c r="H151" s="24" t="s">
        <v>18</v>
      </c>
      <c r="I151" s="24" t="s">
        <v>19</v>
      </c>
      <c r="J151" s="24" t="s">
        <v>20</v>
      </c>
      <c r="K151" s="24" t="s">
        <v>21</v>
      </c>
      <c r="L151" s="23"/>
      <c r="M151" s="23"/>
      <c r="N151" s="23"/>
    </row>
    <row r="152" spans="1:14" x14ac:dyDescent="0.3">
      <c r="A152">
        <v>5</v>
      </c>
      <c r="B152" t="s">
        <v>9</v>
      </c>
      <c r="C152">
        <v>6037</v>
      </c>
      <c r="D152" s="11">
        <f t="shared" si="6"/>
        <v>0.60370000000000001</v>
      </c>
      <c r="F152" s="23" t="s">
        <v>22</v>
      </c>
      <c r="G152" s="24">
        <v>9</v>
      </c>
      <c r="H152" s="24">
        <v>0.19289999999999999</v>
      </c>
      <c r="I152" s="24">
        <v>2.1430000000000001E-2</v>
      </c>
      <c r="J152" s="24">
        <v>1.64</v>
      </c>
      <c r="K152" s="24">
        <v>0.111</v>
      </c>
      <c r="L152" s="23"/>
      <c r="M152" s="23"/>
      <c r="N152" s="23"/>
    </row>
    <row r="153" spans="1:14" x14ac:dyDescent="0.3">
      <c r="A153">
        <v>6</v>
      </c>
      <c r="B153" t="s">
        <v>9</v>
      </c>
      <c r="C153">
        <v>9452</v>
      </c>
      <c r="D153" s="11">
        <f t="shared" si="6"/>
        <v>0.94520000000000004</v>
      </c>
      <c r="F153" s="23" t="s">
        <v>73</v>
      </c>
      <c r="G153" s="24">
        <v>13</v>
      </c>
      <c r="H153" s="24">
        <v>2.12452</v>
      </c>
      <c r="I153" s="24">
        <v>0.16342000000000001</v>
      </c>
      <c r="J153" s="24">
        <v>12.52</v>
      </c>
      <c r="K153" s="24" t="s">
        <v>23</v>
      </c>
      <c r="L153" s="23"/>
      <c r="M153" s="23"/>
      <c r="N153" s="23"/>
    </row>
    <row r="154" spans="1:14" x14ac:dyDescent="0.3">
      <c r="A154">
        <v>7</v>
      </c>
      <c r="B154" t="s">
        <v>9</v>
      </c>
      <c r="C154">
        <v>4314</v>
      </c>
      <c r="D154" s="11">
        <f t="shared" si="6"/>
        <v>0.43140000000000001</v>
      </c>
      <c r="F154" s="23" t="s">
        <v>26</v>
      </c>
      <c r="G154" s="24">
        <v>117</v>
      </c>
      <c r="H154" s="24">
        <v>1.52698</v>
      </c>
      <c r="I154" s="24">
        <v>1.3050000000000001E-2</v>
      </c>
      <c r="J154" s="24" t="s">
        <v>14</v>
      </c>
      <c r="K154" s="24" t="s">
        <v>14</v>
      </c>
      <c r="L154" s="23"/>
      <c r="M154" s="23"/>
      <c r="N154" s="23"/>
    </row>
    <row r="155" spans="1:14" x14ac:dyDescent="0.3">
      <c r="A155">
        <v>8</v>
      </c>
      <c r="B155" t="s">
        <v>9</v>
      </c>
      <c r="C155">
        <v>2343</v>
      </c>
      <c r="D155" s="11">
        <f t="shared" si="6"/>
        <v>0.23430000000000001</v>
      </c>
      <c r="F155" s="23" t="s">
        <v>27</v>
      </c>
      <c r="G155" s="24">
        <v>139</v>
      </c>
      <c r="H155" s="24">
        <v>3.8443999999999998</v>
      </c>
      <c r="I155" s="24" t="s">
        <v>14</v>
      </c>
      <c r="J155" s="24" t="s">
        <v>14</v>
      </c>
      <c r="K155" s="24" t="s">
        <v>14</v>
      </c>
      <c r="L155" s="23"/>
      <c r="M155" s="23"/>
      <c r="N155" s="23"/>
    </row>
    <row r="156" spans="1:14" x14ac:dyDescent="0.3">
      <c r="A156">
        <v>9</v>
      </c>
      <c r="B156" t="s">
        <v>9</v>
      </c>
      <c r="C156">
        <v>581</v>
      </c>
      <c r="D156" s="11">
        <f t="shared" si="6"/>
        <v>5.8099999999999999E-2</v>
      </c>
      <c r="F156" s="23" t="s">
        <v>14</v>
      </c>
      <c r="G156" s="23"/>
      <c r="H156" s="23"/>
      <c r="I156" s="23"/>
      <c r="J156" s="23"/>
      <c r="K156" s="23"/>
      <c r="L156" s="23"/>
      <c r="M156" s="23"/>
      <c r="N156" s="23"/>
    </row>
    <row r="157" spans="1:14" x14ac:dyDescent="0.3">
      <c r="A157">
        <v>10</v>
      </c>
      <c r="B157" t="s">
        <v>9</v>
      </c>
      <c r="C157">
        <v>3792</v>
      </c>
      <c r="D157" s="11">
        <f t="shared" si="6"/>
        <v>0.37919999999999998</v>
      </c>
      <c r="F157" s="23" t="s">
        <v>14</v>
      </c>
      <c r="G157" s="23"/>
      <c r="H157" s="23"/>
      <c r="I157" s="23"/>
      <c r="J157" s="23"/>
      <c r="K157" s="23"/>
      <c r="L157" s="23"/>
      <c r="M157" s="23"/>
      <c r="N157" s="23"/>
    </row>
    <row r="158" spans="1:14" x14ac:dyDescent="0.3">
      <c r="A158">
        <v>1</v>
      </c>
      <c r="B158" t="s">
        <v>10</v>
      </c>
      <c r="C158">
        <v>524</v>
      </c>
      <c r="D158" s="11">
        <f t="shared" si="6"/>
        <v>5.2400000000000002E-2</v>
      </c>
      <c r="F158" s="23" t="s">
        <v>28</v>
      </c>
      <c r="G158" s="23"/>
      <c r="H158" s="23"/>
      <c r="I158" s="23"/>
      <c r="J158" s="23"/>
      <c r="K158" s="23"/>
      <c r="L158" s="23"/>
      <c r="M158" s="23"/>
      <c r="N158" s="23"/>
    </row>
    <row r="159" spans="1:14" x14ac:dyDescent="0.3">
      <c r="A159">
        <v>2</v>
      </c>
      <c r="B159" t="s">
        <v>10</v>
      </c>
      <c r="C159">
        <v>308</v>
      </c>
      <c r="D159" s="11">
        <f t="shared" si="6"/>
        <v>3.0800000000000001E-2</v>
      </c>
      <c r="F159" s="23" t="s">
        <v>14</v>
      </c>
      <c r="G159" s="23"/>
      <c r="H159" s="23"/>
      <c r="I159" s="23"/>
      <c r="J159" s="23"/>
      <c r="K159" s="23"/>
      <c r="L159" s="23"/>
      <c r="M159" s="23"/>
      <c r="N159" s="23"/>
    </row>
    <row r="160" spans="1:14" x14ac:dyDescent="0.3">
      <c r="A160">
        <v>3</v>
      </c>
      <c r="B160" t="s">
        <v>10</v>
      </c>
      <c r="C160">
        <v>1375</v>
      </c>
      <c r="D160" s="11">
        <f t="shared" si="6"/>
        <v>0.13750000000000001</v>
      </c>
      <c r="F160" s="23" t="s">
        <v>74</v>
      </c>
      <c r="G160" s="23">
        <v>0.505</v>
      </c>
      <c r="H160" s="23" t="s">
        <v>75</v>
      </c>
      <c r="I160" s="23"/>
      <c r="J160" s="23"/>
      <c r="K160" s="23"/>
      <c r="L160" s="23"/>
      <c r="M160" s="23"/>
      <c r="N160" s="23"/>
    </row>
    <row r="161" spans="1:14" x14ac:dyDescent="0.3">
      <c r="A161">
        <v>4</v>
      </c>
      <c r="B161" t="s">
        <v>10</v>
      </c>
      <c r="C161">
        <v>3290</v>
      </c>
      <c r="D161" s="11">
        <f t="shared" si="6"/>
        <v>0.32900000000000001</v>
      </c>
      <c r="F161" s="23" t="s">
        <v>76</v>
      </c>
      <c r="G161" s="23">
        <v>-0.32500000000000001</v>
      </c>
      <c r="H161" s="23" t="s">
        <v>75</v>
      </c>
      <c r="I161" s="23"/>
      <c r="J161" s="23"/>
      <c r="K161" s="23"/>
      <c r="L161" s="23"/>
      <c r="M161" s="23"/>
      <c r="N161" s="23"/>
    </row>
    <row r="162" spans="1:14" x14ac:dyDescent="0.3">
      <c r="A162">
        <v>5</v>
      </c>
      <c r="B162" t="s">
        <v>10</v>
      </c>
      <c r="C162">
        <v>-839</v>
      </c>
      <c r="D162" s="11">
        <f t="shared" si="6"/>
        <v>-8.3900000000000002E-2</v>
      </c>
      <c r="F162" s="23" t="s">
        <v>14</v>
      </c>
      <c r="G162" s="23"/>
      <c r="H162" s="23"/>
      <c r="I162" s="23"/>
      <c r="J162" s="23"/>
      <c r="K162" s="23"/>
      <c r="L162" s="23"/>
      <c r="M162" s="23"/>
      <c r="N162" s="23"/>
    </row>
    <row r="163" spans="1:14" x14ac:dyDescent="0.3">
      <c r="A163">
        <v>6</v>
      </c>
      <c r="B163" t="s">
        <v>10</v>
      </c>
      <c r="C163">
        <v>926</v>
      </c>
      <c r="D163" s="11">
        <f t="shared" si="6"/>
        <v>9.2600000000000002E-2</v>
      </c>
      <c r="F163" s="23" t="s">
        <v>14</v>
      </c>
      <c r="G163" s="23"/>
      <c r="H163" s="23"/>
      <c r="I163" s="23"/>
      <c r="J163" s="23"/>
      <c r="K163" s="23"/>
      <c r="L163" s="23"/>
      <c r="M163" s="23"/>
      <c r="N163" s="23"/>
    </row>
    <row r="164" spans="1:14" x14ac:dyDescent="0.3">
      <c r="A164">
        <v>7</v>
      </c>
      <c r="B164" t="s">
        <v>10</v>
      </c>
      <c r="C164">
        <v>1359</v>
      </c>
      <c r="D164" s="11">
        <f t="shared" si="6"/>
        <v>0.13589999999999999</v>
      </c>
      <c r="F164" s="23" t="s">
        <v>35</v>
      </c>
      <c r="G164" s="23"/>
      <c r="H164" s="23"/>
      <c r="I164" s="23"/>
      <c r="J164" s="23"/>
      <c r="K164" s="23"/>
      <c r="L164" s="23"/>
      <c r="M164" s="23"/>
      <c r="N164" s="23"/>
    </row>
    <row r="165" spans="1:14" x14ac:dyDescent="0.3">
      <c r="A165">
        <v>8</v>
      </c>
      <c r="B165" t="s">
        <v>10</v>
      </c>
      <c r="C165">
        <v>113</v>
      </c>
      <c r="D165" s="11">
        <f t="shared" si="6"/>
        <v>1.1299999999999999E-2</v>
      </c>
      <c r="F165" s="23" t="s">
        <v>14</v>
      </c>
      <c r="G165" s="23"/>
      <c r="H165" s="23"/>
      <c r="I165" s="23"/>
      <c r="J165" s="23"/>
      <c r="K165" s="23"/>
      <c r="L165" s="23"/>
      <c r="M165" s="23"/>
      <c r="N165" s="23"/>
    </row>
    <row r="166" spans="1:14" x14ac:dyDescent="0.3">
      <c r="A166">
        <v>9</v>
      </c>
      <c r="B166" t="s">
        <v>10</v>
      </c>
      <c r="C166">
        <v>955</v>
      </c>
      <c r="D166" s="11">
        <f t="shared" si="6"/>
        <v>9.5500000000000002E-2</v>
      </c>
      <c r="F166" s="23" t="s">
        <v>72</v>
      </c>
      <c r="G166" s="23"/>
      <c r="H166" s="23"/>
      <c r="I166" s="23"/>
      <c r="J166" s="23"/>
      <c r="K166" s="23"/>
      <c r="L166" s="23"/>
      <c r="M166" s="23"/>
      <c r="N166" s="23"/>
    </row>
    <row r="167" spans="1:14" x14ac:dyDescent="0.3">
      <c r="A167">
        <v>10</v>
      </c>
      <c r="B167" t="s">
        <v>10</v>
      </c>
      <c r="C167">
        <v>1616</v>
      </c>
      <c r="D167" s="11">
        <f t="shared" si="6"/>
        <v>0.16159999999999999</v>
      </c>
      <c r="F167" s="23" t="s">
        <v>14</v>
      </c>
      <c r="G167" s="23"/>
      <c r="H167" s="23"/>
      <c r="I167" s="23"/>
      <c r="J167" s="23"/>
      <c r="K167" s="23"/>
      <c r="L167" s="23"/>
      <c r="M167" s="23"/>
      <c r="N167" s="23"/>
    </row>
    <row r="168" spans="1:14" x14ac:dyDescent="0.3">
      <c r="A168">
        <v>1</v>
      </c>
      <c r="B168" t="s">
        <v>11</v>
      </c>
      <c r="C168">
        <v>1811</v>
      </c>
      <c r="D168" s="11">
        <f t="shared" si="6"/>
        <v>0.18110000000000001</v>
      </c>
      <c r="F168" s="23" t="s">
        <v>77</v>
      </c>
      <c r="G168" s="23"/>
      <c r="H168" s="23"/>
      <c r="I168" s="23"/>
      <c r="J168" s="23"/>
      <c r="K168" s="23"/>
      <c r="L168" s="23"/>
      <c r="M168" s="23"/>
      <c r="N168" s="23"/>
    </row>
    <row r="169" spans="1:14" x14ac:dyDescent="0.3">
      <c r="A169">
        <v>2</v>
      </c>
      <c r="B169" t="s">
        <v>11</v>
      </c>
      <c r="C169">
        <v>1839</v>
      </c>
      <c r="D169" s="11">
        <f t="shared" si="6"/>
        <v>0.18390000000000001</v>
      </c>
      <c r="F169" s="23" t="s">
        <v>14</v>
      </c>
      <c r="G169" s="23"/>
      <c r="H169" s="23"/>
      <c r="I169" s="23"/>
      <c r="J169" s="23"/>
      <c r="K169" s="23"/>
      <c r="L169" s="23"/>
      <c r="M169" s="23"/>
      <c r="N169" s="23"/>
    </row>
    <row r="170" spans="1:14" x14ac:dyDescent="0.3">
      <c r="A170">
        <v>3</v>
      </c>
      <c r="B170" t="s">
        <v>11</v>
      </c>
      <c r="C170">
        <v>2003</v>
      </c>
      <c r="D170" s="11">
        <f t="shared" si="6"/>
        <v>0.20030000000000001</v>
      </c>
      <c r="F170" s="23"/>
      <c r="G170" s="23" t="s">
        <v>22</v>
      </c>
      <c r="H170" s="23">
        <v>1</v>
      </c>
      <c r="I170" s="23">
        <v>2</v>
      </c>
      <c r="J170" s="23">
        <v>3</v>
      </c>
      <c r="K170" s="23">
        <v>4</v>
      </c>
      <c r="L170" s="23">
        <v>5</v>
      </c>
      <c r="M170" s="23">
        <v>6</v>
      </c>
      <c r="N170" s="23">
        <v>7</v>
      </c>
    </row>
    <row r="171" spans="1:14" x14ac:dyDescent="0.3">
      <c r="A171">
        <v>4</v>
      </c>
      <c r="B171" t="s">
        <v>11</v>
      </c>
      <c r="C171">
        <v>1008</v>
      </c>
      <c r="D171" s="11">
        <f t="shared" si="6"/>
        <v>0.1008</v>
      </c>
      <c r="F171" s="23"/>
      <c r="G171" s="23"/>
      <c r="H171" s="23">
        <v>0.16009999999999999</v>
      </c>
      <c r="I171" s="23">
        <v>0.21240000000000001</v>
      </c>
      <c r="J171" s="23">
        <v>0.17069999999999999</v>
      </c>
      <c r="K171" s="23">
        <v>0.2029</v>
      </c>
      <c r="L171" s="23">
        <v>0.18459999999999999</v>
      </c>
      <c r="M171" s="23">
        <v>0.15029999999999999</v>
      </c>
      <c r="N171" s="23">
        <v>0.1333</v>
      </c>
    </row>
    <row r="172" spans="1:14" x14ac:dyDescent="0.3">
      <c r="A172">
        <v>5</v>
      </c>
      <c r="B172" t="s">
        <v>11</v>
      </c>
      <c r="C172">
        <v>1590</v>
      </c>
      <c r="D172" s="11">
        <f t="shared" si="6"/>
        <v>0.159</v>
      </c>
      <c r="F172" s="23"/>
      <c r="G172" s="23" t="s">
        <v>14</v>
      </c>
      <c r="H172" s="23"/>
      <c r="I172" s="23"/>
      <c r="J172" s="23"/>
      <c r="K172" s="23"/>
      <c r="L172" s="23"/>
      <c r="M172" s="23"/>
      <c r="N172" s="23"/>
    </row>
    <row r="173" spans="1:14" x14ac:dyDescent="0.3">
      <c r="A173">
        <v>6</v>
      </c>
      <c r="B173" t="s">
        <v>11</v>
      </c>
      <c r="C173">
        <v>1138</v>
      </c>
      <c r="D173" s="11">
        <f t="shared" si="6"/>
        <v>0.1138</v>
      </c>
      <c r="F173" s="23"/>
      <c r="G173" s="23" t="s">
        <v>22</v>
      </c>
      <c r="H173" s="23">
        <v>8</v>
      </c>
      <c r="I173" s="23">
        <v>9</v>
      </c>
      <c r="J173" s="23">
        <v>10</v>
      </c>
      <c r="K173" s="23" t="s">
        <v>14</v>
      </c>
      <c r="L173" s="23" t="s">
        <v>14</v>
      </c>
      <c r="M173" s="23" t="s">
        <v>14</v>
      </c>
      <c r="N173" s="23" t="s">
        <v>14</v>
      </c>
    </row>
    <row r="174" spans="1:14" x14ac:dyDescent="0.3">
      <c r="A174">
        <v>7</v>
      </c>
      <c r="B174" t="s">
        <v>11</v>
      </c>
      <c r="C174">
        <v>1186</v>
      </c>
      <c r="D174" s="11">
        <f t="shared" si="6"/>
        <v>0.1186</v>
      </c>
      <c r="F174" s="23"/>
      <c r="G174" s="23"/>
      <c r="H174" s="23">
        <v>0.11070000000000001</v>
      </c>
      <c r="I174" s="23">
        <v>9.3200000000000005E-2</v>
      </c>
      <c r="J174" s="23">
        <v>0.12740000000000001</v>
      </c>
      <c r="K174" s="23" t="s">
        <v>14</v>
      </c>
      <c r="L174" s="23" t="s">
        <v>14</v>
      </c>
      <c r="M174" s="23" t="s">
        <v>14</v>
      </c>
      <c r="N174" s="23" t="s">
        <v>14</v>
      </c>
    </row>
    <row r="175" spans="1:14" x14ac:dyDescent="0.3">
      <c r="A175">
        <v>8</v>
      </c>
      <c r="B175" t="s">
        <v>11</v>
      </c>
      <c r="C175">
        <v>1277</v>
      </c>
      <c r="D175" s="11">
        <f t="shared" si="6"/>
        <v>0.12770000000000001</v>
      </c>
      <c r="F175" s="23" t="s">
        <v>14</v>
      </c>
      <c r="G175" s="23"/>
      <c r="H175" s="23"/>
      <c r="I175" s="23"/>
      <c r="J175" s="23"/>
      <c r="K175" s="23"/>
      <c r="L175" s="23"/>
      <c r="M175" s="23"/>
      <c r="N175" s="23"/>
    </row>
    <row r="176" spans="1:14" x14ac:dyDescent="0.3">
      <c r="A176">
        <v>9</v>
      </c>
      <c r="B176" t="s">
        <v>11</v>
      </c>
      <c r="C176">
        <v>605</v>
      </c>
      <c r="D176" s="11">
        <f t="shared" si="6"/>
        <v>6.0499999999999998E-2</v>
      </c>
      <c r="F176" s="23"/>
      <c r="G176" s="23" t="s">
        <v>73</v>
      </c>
      <c r="H176" s="23" t="s">
        <v>41</v>
      </c>
      <c r="I176" s="23" t="s">
        <v>42</v>
      </c>
      <c r="J176" s="23"/>
      <c r="K176" s="23"/>
      <c r="L176" s="23"/>
      <c r="M176" s="23"/>
      <c r="N176" s="23"/>
    </row>
    <row r="177" spans="1:14" x14ac:dyDescent="0.3">
      <c r="A177">
        <v>10</v>
      </c>
      <c r="B177" t="s">
        <v>11</v>
      </c>
      <c r="C177">
        <v>811</v>
      </c>
      <c r="D177" s="11">
        <f t="shared" si="6"/>
        <v>8.1100000000000005E-2</v>
      </c>
      <c r="F177" s="23"/>
      <c r="G177" s="23"/>
      <c r="H177" s="23">
        <v>0.4446</v>
      </c>
      <c r="I177" s="23">
        <v>9.6299999999999997E-2</v>
      </c>
      <c r="J177" s="23"/>
      <c r="K177" s="23"/>
      <c r="L177" s="23"/>
      <c r="M177" s="23"/>
      <c r="N177" s="23"/>
    </row>
    <row r="178" spans="1:14" x14ac:dyDescent="0.3">
      <c r="A178">
        <v>1</v>
      </c>
      <c r="B178" t="s">
        <v>12</v>
      </c>
      <c r="C178">
        <v>1795</v>
      </c>
      <c r="D178" s="11">
        <f t="shared" si="6"/>
        <v>0.17949999999999999</v>
      </c>
      <c r="F178" s="23"/>
      <c r="G178" s="23" t="s">
        <v>14</v>
      </c>
      <c r="H178" s="23"/>
      <c r="I178" s="23"/>
      <c r="J178" s="23"/>
      <c r="K178" s="23"/>
      <c r="L178" s="23"/>
      <c r="M178" s="23"/>
      <c r="N178" s="23"/>
    </row>
    <row r="179" spans="1:14" x14ac:dyDescent="0.3">
      <c r="A179">
        <v>2</v>
      </c>
      <c r="B179" t="s">
        <v>12</v>
      </c>
      <c r="C179">
        <v>133</v>
      </c>
      <c r="D179" s="11">
        <f t="shared" si="6"/>
        <v>1.3299999999999999E-2</v>
      </c>
      <c r="F179" s="23"/>
      <c r="G179" s="23" t="s">
        <v>73</v>
      </c>
      <c r="H179" s="23" t="s">
        <v>46</v>
      </c>
      <c r="I179" s="23" t="s">
        <v>47</v>
      </c>
      <c r="J179" s="23"/>
      <c r="K179" s="23"/>
      <c r="L179" s="23"/>
      <c r="M179" s="23"/>
      <c r="N179" s="23"/>
    </row>
    <row r="180" spans="1:14" x14ac:dyDescent="0.3">
      <c r="A180">
        <v>3</v>
      </c>
      <c r="B180" t="s">
        <v>12</v>
      </c>
      <c r="C180">
        <v>2402</v>
      </c>
      <c r="D180" s="11">
        <f t="shared" si="6"/>
        <v>0.2402</v>
      </c>
      <c r="F180" s="23"/>
      <c r="G180" s="23"/>
      <c r="H180" s="23">
        <v>0.13270000000000001</v>
      </c>
      <c r="I180" s="23">
        <v>5.8599999999999999E-2</v>
      </c>
      <c r="J180" s="23"/>
      <c r="K180" s="23"/>
      <c r="L180" s="23"/>
      <c r="M180" s="23"/>
      <c r="N180" s="23"/>
    </row>
    <row r="181" spans="1:14" x14ac:dyDescent="0.3">
      <c r="A181">
        <v>4</v>
      </c>
      <c r="B181" t="s">
        <v>12</v>
      </c>
      <c r="C181">
        <v>1753</v>
      </c>
      <c r="D181" s="11">
        <f t="shared" si="6"/>
        <v>0.17530000000000001</v>
      </c>
      <c r="F181" s="23"/>
      <c r="G181" s="23" t="s">
        <v>14</v>
      </c>
      <c r="H181" s="23"/>
      <c r="I181" s="23"/>
      <c r="J181" s="23"/>
      <c r="K181" s="23"/>
      <c r="L181" s="23"/>
      <c r="M181" s="23"/>
      <c r="N181" s="23"/>
    </row>
    <row r="182" spans="1:14" x14ac:dyDescent="0.3">
      <c r="A182">
        <v>5</v>
      </c>
      <c r="B182" t="s">
        <v>12</v>
      </c>
      <c r="C182">
        <v>-481</v>
      </c>
      <c r="D182" s="11">
        <f t="shared" si="6"/>
        <v>-4.8099999999999997E-2</v>
      </c>
      <c r="F182" s="23"/>
      <c r="G182" s="23" t="s">
        <v>73</v>
      </c>
      <c r="H182" s="23" t="s">
        <v>51</v>
      </c>
      <c r="I182" s="23" t="s">
        <v>52</v>
      </c>
      <c r="J182" s="23"/>
      <c r="K182" s="23"/>
      <c r="L182" s="23"/>
      <c r="M182" s="23"/>
      <c r="N182" s="23"/>
    </row>
    <row r="183" spans="1:14" x14ac:dyDescent="0.3">
      <c r="A183">
        <v>6</v>
      </c>
      <c r="B183" t="s">
        <v>12</v>
      </c>
      <c r="C183">
        <v>298</v>
      </c>
      <c r="D183" s="11">
        <f t="shared" si="6"/>
        <v>2.98E-2</v>
      </c>
      <c r="F183" s="23"/>
      <c r="G183" s="23"/>
      <c r="H183" s="23">
        <v>7.0300000000000001E-2</v>
      </c>
      <c r="I183" s="23">
        <v>0.18820000000000001</v>
      </c>
      <c r="J183" s="23"/>
      <c r="K183" s="23"/>
      <c r="L183" s="23"/>
      <c r="M183" s="23"/>
      <c r="N183" s="23"/>
    </row>
    <row r="184" spans="1:14" x14ac:dyDescent="0.3">
      <c r="A184">
        <v>7</v>
      </c>
      <c r="B184" t="s">
        <v>12</v>
      </c>
      <c r="C184">
        <v>-406</v>
      </c>
      <c r="D184" s="11">
        <f t="shared" si="6"/>
        <v>-4.0599999999999997E-2</v>
      </c>
      <c r="F184" s="23"/>
      <c r="G184" s="23" t="s">
        <v>14</v>
      </c>
      <c r="H184" s="23"/>
      <c r="I184" s="23"/>
      <c r="J184" s="23"/>
      <c r="K184" s="23"/>
      <c r="L184" s="23"/>
      <c r="M184" s="23"/>
      <c r="N184" s="23"/>
    </row>
    <row r="185" spans="1:14" x14ac:dyDescent="0.3">
      <c r="A185">
        <v>8</v>
      </c>
      <c r="B185" t="s">
        <v>12</v>
      </c>
      <c r="C185">
        <v>603</v>
      </c>
      <c r="D185" s="11">
        <f t="shared" si="6"/>
        <v>6.0299999999999999E-2</v>
      </c>
      <c r="F185" s="23"/>
      <c r="G185" s="23" t="s">
        <v>73</v>
      </c>
      <c r="H185" s="23" t="s">
        <v>54</v>
      </c>
      <c r="I185" s="23" t="s">
        <v>44</v>
      </c>
      <c r="J185" s="23"/>
      <c r="K185" s="23"/>
      <c r="L185" s="23"/>
      <c r="M185" s="23"/>
      <c r="N185" s="23"/>
    </row>
    <row r="186" spans="1:14" x14ac:dyDescent="0.3">
      <c r="A186">
        <v>9</v>
      </c>
      <c r="B186" t="s">
        <v>12</v>
      </c>
      <c r="C186">
        <v>-341</v>
      </c>
      <c r="D186" s="11">
        <f t="shared" si="6"/>
        <v>-3.4099999999999998E-2</v>
      </c>
      <c r="F186" s="23"/>
      <c r="G186" s="23"/>
      <c r="H186" s="23">
        <v>3.09E-2</v>
      </c>
      <c r="I186" s="23">
        <v>0.2782</v>
      </c>
      <c r="J186" s="23"/>
      <c r="K186" s="23"/>
      <c r="L186" s="23"/>
      <c r="M186" s="23"/>
      <c r="N186" s="23"/>
    </row>
    <row r="187" spans="1:14" x14ac:dyDescent="0.3">
      <c r="A187">
        <v>10</v>
      </c>
      <c r="B187" t="s">
        <v>12</v>
      </c>
      <c r="C187">
        <v>102</v>
      </c>
      <c r="D187" s="11">
        <f t="shared" si="6"/>
        <v>1.0200000000000001E-2</v>
      </c>
      <c r="F187" s="23"/>
      <c r="G187" s="23" t="s">
        <v>14</v>
      </c>
      <c r="H187" s="23"/>
      <c r="I187" s="23"/>
      <c r="J187" s="23"/>
      <c r="K187" s="23"/>
      <c r="L187" s="23"/>
      <c r="M187" s="23"/>
      <c r="N187" s="23"/>
    </row>
    <row r="188" spans="1:14" x14ac:dyDescent="0.3">
      <c r="A188">
        <v>1</v>
      </c>
      <c r="B188" t="s">
        <v>25</v>
      </c>
      <c r="C188">
        <v>3207</v>
      </c>
      <c r="D188" s="11">
        <f t="shared" si="6"/>
        <v>0.32069999999999999</v>
      </c>
      <c r="F188" s="23"/>
      <c r="G188" s="23" t="s">
        <v>73</v>
      </c>
      <c r="H188" s="23" t="s">
        <v>53</v>
      </c>
      <c r="I188" s="23" t="s">
        <v>43</v>
      </c>
      <c r="J188" s="23"/>
      <c r="K188" s="23"/>
      <c r="L188" s="23"/>
      <c r="M188" s="23"/>
      <c r="N188" s="23"/>
    </row>
    <row r="189" spans="1:14" x14ac:dyDescent="0.3">
      <c r="A189">
        <v>2</v>
      </c>
      <c r="B189" t="s">
        <v>25</v>
      </c>
      <c r="C189">
        <v>-326</v>
      </c>
      <c r="D189" s="11">
        <f t="shared" si="6"/>
        <v>-3.2599999999999997E-2</v>
      </c>
      <c r="F189" s="23"/>
      <c r="G189" s="23"/>
      <c r="H189" s="23">
        <v>5.6599999999999998E-2</v>
      </c>
      <c r="I189" s="23">
        <v>0.24249999999999999</v>
      </c>
      <c r="J189" s="23"/>
      <c r="K189" s="23"/>
      <c r="L189" s="23"/>
      <c r="M189" s="23"/>
      <c r="N189" s="23"/>
    </row>
    <row r="190" spans="1:14" x14ac:dyDescent="0.3">
      <c r="A190">
        <v>3</v>
      </c>
      <c r="B190" t="s">
        <v>25</v>
      </c>
      <c r="C190">
        <v>-6</v>
      </c>
      <c r="D190" s="11">
        <f t="shared" si="6"/>
        <v>-5.9999999999999995E-4</v>
      </c>
      <c r="F190" s="23"/>
      <c r="G190" s="23" t="s">
        <v>14</v>
      </c>
      <c r="H190" s="23"/>
      <c r="I190" s="23"/>
      <c r="J190" s="23"/>
      <c r="K190" s="23"/>
      <c r="L190" s="23"/>
      <c r="M190" s="23"/>
      <c r="N190" s="23"/>
    </row>
    <row r="191" spans="1:14" x14ac:dyDescent="0.3">
      <c r="A191">
        <v>4</v>
      </c>
      <c r="B191" t="s">
        <v>25</v>
      </c>
      <c r="C191">
        <v>1825</v>
      </c>
      <c r="D191" s="11">
        <f t="shared" si="6"/>
        <v>0.1825</v>
      </c>
      <c r="F191" s="23"/>
      <c r="G191" s="23" t="s">
        <v>73</v>
      </c>
      <c r="H191" s="23" t="s">
        <v>45</v>
      </c>
      <c r="I191" s="23" t="s">
        <v>55</v>
      </c>
      <c r="J191" s="23"/>
      <c r="K191" s="23"/>
      <c r="L191" s="23"/>
      <c r="M191" s="23"/>
      <c r="N191" s="23"/>
    </row>
    <row r="192" spans="1:14" x14ac:dyDescent="0.3">
      <c r="A192">
        <v>5</v>
      </c>
      <c r="B192" t="s">
        <v>25</v>
      </c>
      <c r="C192">
        <v>699</v>
      </c>
      <c r="D192" s="11">
        <f t="shared" si="6"/>
        <v>6.9900000000000004E-2</v>
      </c>
      <c r="F192" s="23"/>
      <c r="G192" s="23"/>
      <c r="H192" s="23">
        <v>0.29599999999999999</v>
      </c>
      <c r="I192" s="23">
        <v>-3.09E-2</v>
      </c>
      <c r="J192" s="23"/>
      <c r="K192" s="23"/>
      <c r="L192" s="23"/>
      <c r="M192" s="23"/>
      <c r="N192" s="23"/>
    </row>
    <row r="193" spans="1:14" x14ac:dyDescent="0.3">
      <c r="A193">
        <v>6</v>
      </c>
      <c r="B193" t="s">
        <v>25</v>
      </c>
      <c r="C193">
        <v>79</v>
      </c>
      <c r="D193" s="11">
        <f t="shared" si="6"/>
        <v>7.9000000000000008E-3</v>
      </c>
      <c r="F193" s="23"/>
      <c r="G193" s="23" t="s">
        <v>14</v>
      </c>
      <c r="H193" s="23"/>
      <c r="I193" s="23"/>
      <c r="J193" s="23"/>
      <c r="K193" s="23"/>
      <c r="L193" s="23"/>
      <c r="M193" s="23"/>
      <c r="N193" s="23"/>
    </row>
    <row r="194" spans="1:14" x14ac:dyDescent="0.3">
      <c r="A194">
        <v>7</v>
      </c>
      <c r="B194" t="s">
        <v>25</v>
      </c>
      <c r="C194">
        <v>268</v>
      </c>
      <c r="D194" s="11">
        <f t="shared" si="6"/>
        <v>2.6800000000000001E-2</v>
      </c>
      <c r="F194" s="23"/>
      <c r="G194" s="23" t="s">
        <v>73</v>
      </c>
      <c r="H194" s="23" t="s">
        <v>48</v>
      </c>
      <c r="I194" s="23" t="s">
        <v>49</v>
      </c>
      <c r="J194" s="23"/>
      <c r="K194" s="23"/>
      <c r="L194" s="23"/>
      <c r="M194" s="23"/>
      <c r="N194" s="23"/>
    </row>
    <row r="195" spans="1:14" x14ac:dyDescent="0.3">
      <c r="A195">
        <v>8</v>
      </c>
      <c r="B195" t="s">
        <v>25</v>
      </c>
      <c r="C195">
        <v>-350</v>
      </c>
      <c r="D195" s="11">
        <f t="shared" si="6"/>
        <v>-3.5000000000000003E-2</v>
      </c>
      <c r="F195" s="23"/>
      <c r="G195" s="23"/>
      <c r="H195" s="23">
        <v>0.10150000000000001</v>
      </c>
      <c r="I195" s="23">
        <v>0.19850000000000001</v>
      </c>
      <c r="J195" s="23"/>
      <c r="K195" s="23"/>
      <c r="L195" s="23"/>
      <c r="M195" s="23"/>
      <c r="N195" s="23"/>
    </row>
    <row r="196" spans="1:14" x14ac:dyDescent="0.3">
      <c r="A196">
        <v>9</v>
      </c>
      <c r="B196" t="s">
        <v>25</v>
      </c>
      <c r="C196">
        <v>1088</v>
      </c>
      <c r="D196" s="11">
        <f t="shared" si="6"/>
        <v>0.10879999999999999</v>
      </c>
      <c r="F196" s="23" t="s">
        <v>14</v>
      </c>
      <c r="G196" s="23"/>
      <c r="H196" s="23"/>
      <c r="I196" s="23"/>
      <c r="J196" s="23"/>
      <c r="K196" s="23"/>
      <c r="L196" s="23"/>
      <c r="M196" s="23"/>
      <c r="N196" s="23"/>
    </row>
    <row r="197" spans="1:14" x14ac:dyDescent="0.3">
      <c r="A197">
        <v>10</v>
      </c>
      <c r="B197" t="s">
        <v>25</v>
      </c>
      <c r="C197">
        <v>546</v>
      </c>
      <c r="D197" s="11">
        <f t="shared" si="6"/>
        <v>5.4600000000000003E-2</v>
      </c>
      <c r="F197" s="23" t="s">
        <v>14</v>
      </c>
      <c r="G197" s="23"/>
      <c r="H197" s="23"/>
      <c r="I197" s="23"/>
      <c r="J197" s="23"/>
      <c r="K197" s="23"/>
      <c r="L197" s="23"/>
      <c r="M197" s="23"/>
      <c r="N197" s="23"/>
    </row>
    <row r="198" spans="1:14" x14ac:dyDescent="0.3">
      <c r="A198">
        <v>1</v>
      </c>
      <c r="B198" t="s">
        <v>34</v>
      </c>
      <c r="C198">
        <v>1713</v>
      </c>
      <c r="D198" s="11">
        <f t="shared" si="6"/>
        <v>0.17130000000000001</v>
      </c>
      <c r="F198" s="23" t="s">
        <v>58</v>
      </c>
      <c r="G198" s="23"/>
      <c r="H198" s="23"/>
      <c r="I198" s="23"/>
      <c r="J198" s="23"/>
      <c r="K198" s="23"/>
      <c r="L198" s="23"/>
      <c r="M198" s="23"/>
      <c r="N198" s="23"/>
    </row>
    <row r="199" spans="1:14" x14ac:dyDescent="0.3">
      <c r="A199">
        <v>2</v>
      </c>
      <c r="B199" t="s">
        <v>34</v>
      </c>
      <c r="C199">
        <v>4167</v>
      </c>
      <c r="D199" s="11">
        <f t="shared" si="6"/>
        <v>0.41670000000000001</v>
      </c>
      <c r="F199" s="23" t="s">
        <v>14</v>
      </c>
      <c r="G199" s="23"/>
      <c r="H199" s="23"/>
      <c r="I199" s="23"/>
      <c r="J199" s="23"/>
      <c r="K199" s="23"/>
      <c r="L199" s="23"/>
      <c r="M199" s="23"/>
      <c r="N199" s="23"/>
    </row>
    <row r="200" spans="1:14" x14ac:dyDescent="0.3">
      <c r="A200">
        <v>3</v>
      </c>
      <c r="B200" t="s">
        <v>34</v>
      </c>
      <c r="C200">
        <v>1488</v>
      </c>
      <c r="D200" s="11">
        <f t="shared" si="6"/>
        <v>0.14879999999999999</v>
      </c>
      <c r="F200" s="23" t="s">
        <v>59</v>
      </c>
      <c r="G200" s="23" t="s">
        <v>22</v>
      </c>
      <c r="H200" s="23" t="s">
        <v>73</v>
      </c>
      <c r="I200" s="23" t="s">
        <v>14</v>
      </c>
      <c r="J200" s="23"/>
      <c r="K200" s="23"/>
      <c r="L200" s="23"/>
      <c r="M200" s="23"/>
      <c r="N200" s="23"/>
    </row>
    <row r="201" spans="1:14" x14ac:dyDescent="0.3">
      <c r="A201">
        <v>4</v>
      </c>
      <c r="B201" t="s">
        <v>34</v>
      </c>
      <c r="C201">
        <v>2664</v>
      </c>
      <c r="D201" s="11">
        <f t="shared" si="6"/>
        <v>0.26640000000000003</v>
      </c>
      <c r="F201" s="23" t="s">
        <v>60</v>
      </c>
      <c r="G201" s="23">
        <v>14</v>
      </c>
      <c r="H201" s="23">
        <v>10</v>
      </c>
      <c r="I201" s="23" t="s">
        <v>14</v>
      </c>
      <c r="J201" s="23"/>
      <c r="K201" s="23"/>
      <c r="L201" s="23"/>
      <c r="M201" s="23"/>
      <c r="N201" s="23"/>
    </row>
    <row r="202" spans="1:14" x14ac:dyDescent="0.3">
      <c r="A202">
        <v>5</v>
      </c>
      <c r="B202" t="s">
        <v>34</v>
      </c>
      <c r="C202">
        <v>3239</v>
      </c>
      <c r="D202" s="11">
        <f t="shared" si="6"/>
        <v>0.32390000000000002</v>
      </c>
      <c r="F202" s="23" t="s">
        <v>17</v>
      </c>
      <c r="G202" s="23">
        <v>117</v>
      </c>
      <c r="H202" s="23">
        <v>117</v>
      </c>
      <c r="I202" s="23" t="s">
        <v>14</v>
      </c>
      <c r="J202" s="23"/>
      <c r="K202" s="23"/>
      <c r="L202" s="23"/>
      <c r="M202" s="23"/>
      <c r="N202" s="23"/>
    </row>
    <row r="203" spans="1:14" x14ac:dyDescent="0.3">
      <c r="A203">
        <v>6</v>
      </c>
      <c r="B203" t="s">
        <v>34</v>
      </c>
      <c r="C203">
        <v>460</v>
      </c>
      <c r="D203" s="11">
        <f t="shared" si="6"/>
        <v>4.5999999999999999E-2</v>
      </c>
      <c r="F203" s="23" t="s">
        <v>62</v>
      </c>
      <c r="G203" s="23">
        <v>8.5510000000000003E-2</v>
      </c>
      <c r="H203" s="23">
        <v>0.10118000000000001</v>
      </c>
      <c r="I203" s="23" t="s">
        <v>14</v>
      </c>
      <c r="J203" s="23"/>
      <c r="K203" s="23"/>
      <c r="L203" s="23"/>
      <c r="M203" s="23"/>
      <c r="N203" s="23"/>
    </row>
    <row r="204" spans="1:14" x14ac:dyDescent="0.3">
      <c r="A204">
        <v>7</v>
      </c>
      <c r="B204" t="s">
        <v>34</v>
      </c>
      <c r="C204">
        <v>554</v>
      </c>
      <c r="D204" s="11">
        <f t="shared" si="6"/>
        <v>5.5399999999999998E-2</v>
      </c>
    </row>
    <row r="205" spans="1:14" x14ac:dyDescent="0.3">
      <c r="A205">
        <v>8</v>
      </c>
      <c r="B205" t="s">
        <v>34</v>
      </c>
      <c r="C205">
        <v>2188</v>
      </c>
      <c r="D205" s="11">
        <f t="shared" si="6"/>
        <v>0.21879999999999999</v>
      </c>
    </row>
    <row r="206" spans="1:14" x14ac:dyDescent="0.3">
      <c r="A206">
        <v>9</v>
      </c>
      <c r="B206" t="s">
        <v>34</v>
      </c>
      <c r="C206">
        <v>898</v>
      </c>
      <c r="D206" s="11">
        <f t="shared" si="6"/>
        <v>8.9800000000000005E-2</v>
      </c>
    </row>
    <row r="207" spans="1:14" x14ac:dyDescent="0.3">
      <c r="A207">
        <v>10</v>
      </c>
      <c r="B207" t="s">
        <v>34</v>
      </c>
      <c r="C207">
        <v>1450</v>
      </c>
      <c r="D207" s="11">
        <f t="shared" si="6"/>
        <v>0.14499999999999999</v>
      </c>
    </row>
    <row r="208" spans="1:14" x14ac:dyDescent="0.3">
      <c r="A208">
        <v>1</v>
      </c>
      <c r="B208" t="s">
        <v>38</v>
      </c>
      <c r="C208">
        <v>917</v>
      </c>
      <c r="D208" s="11">
        <f t="shared" si="6"/>
        <v>9.1700000000000004E-2</v>
      </c>
    </row>
    <row r="209" spans="1:4" x14ac:dyDescent="0.3">
      <c r="A209">
        <v>2</v>
      </c>
      <c r="B209" t="s">
        <v>38</v>
      </c>
      <c r="C209">
        <v>1900</v>
      </c>
      <c r="D209" s="11">
        <f t="shared" si="6"/>
        <v>0.19</v>
      </c>
    </row>
    <row r="210" spans="1:4" x14ac:dyDescent="0.3">
      <c r="A210">
        <v>3</v>
      </c>
      <c r="B210" t="s">
        <v>38</v>
      </c>
      <c r="C210">
        <v>0</v>
      </c>
      <c r="D210" s="11">
        <f t="shared" si="6"/>
        <v>0</v>
      </c>
    </row>
    <row r="211" spans="1:4" x14ac:dyDescent="0.3">
      <c r="A211">
        <v>4</v>
      </c>
      <c r="B211" t="s">
        <v>38</v>
      </c>
      <c r="C211">
        <v>-3</v>
      </c>
      <c r="D211" s="11">
        <f t="shared" si="6"/>
        <v>-2.9999999999999997E-4</v>
      </c>
    </row>
    <row r="212" spans="1:4" x14ac:dyDescent="0.3">
      <c r="A212">
        <v>5</v>
      </c>
      <c r="B212" t="s">
        <v>38</v>
      </c>
      <c r="C212">
        <v>1</v>
      </c>
      <c r="D212" s="11">
        <f t="shared" si="6"/>
        <v>1E-4</v>
      </c>
    </row>
    <row r="213" spans="1:4" x14ac:dyDescent="0.3">
      <c r="A213">
        <v>6</v>
      </c>
      <c r="B213" t="s">
        <v>38</v>
      </c>
      <c r="C213">
        <v>-2</v>
      </c>
      <c r="D213" s="11">
        <f t="shared" ref="D213:D276" si="7">C213/10000</f>
        <v>-2.0000000000000001E-4</v>
      </c>
    </row>
    <row r="214" spans="1:4" x14ac:dyDescent="0.3">
      <c r="A214">
        <v>7</v>
      </c>
      <c r="B214" t="s">
        <v>38</v>
      </c>
      <c r="C214">
        <v>-3</v>
      </c>
      <c r="D214" s="11">
        <f t="shared" si="7"/>
        <v>-2.9999999999999997E-4</v>
      </c>
    </row>
    <row r="215" spans="1:4" x14ac:dyDescent="0.3">
      <c r="A215">
        <v>8</v>
      </c>
      <c r="B215" t="s">
        <v>38</v>
      </c>
      <c r="C215">
        <v>-1</v>
      </c>
      <c r="D215" s="11">
        <f t="shared" si="7"/>
        <v>-1E-4</v>
      </c>
    </row>
    <row r="216" spans="1:4" x14ac:dyDescent="0.3">
      <c r="A216">
        <v>9</v>
      </c>
      <c r="B216" t="s">
        <v>38</v>
      </c>
      <c r="C216">
        <v>286</v>
      </c>
      <c r="D216" s="11">
        <f t="shared" si="7"/>
        <v>2.86E-2</v>
      </c>
    </row>
    <row r="217" spans="1:4" x14ac:dyDescent="0.3">
      <c r="A217">
        <v>10</v>
      </c>
      <c r="B217" t="s">
        <v>38</v>
      </c>
      <c r="C217">
        <v>-4</v>
      </c>
      <c r="D217" s="11">
        <f t="shared" si="7"/>
        <v>-4.0000000000000002E-4</v>
      </c>
    </row>
    <row r="218" spans="1:4" x14ac:dyDescent="0.3">
      <c r="A218">
        <v>1</v>
      </c>
      <c r="B218" t="s">
        <v>50</v>
      </c>
      <c r="C218">
        <v>1260</v>
      </c>
      <c r="D218" s="11">
        <f t="shared" si="7"/>
        <v>0.126</v>
      </c>
    </row>
    <row r="219" spans="1:4" x14ac:dyDescent="0.3">
      <c r="A219">
        <v>2</v>
      </c>
      <c r="B219" t="s">
        <v>50</v>
      </c>
      <c r="C219">
        <v>5166</v>
      </c>
      <c r="D219" s="11">
        <f t="shared" si="7"/>
        <v>0.51659999999999995</v>
      </c>
    </row>
    <row r="220" spans="1:4" x14ac:dyDescent="0.3">
      <c r="A220">
        <v>3</v>
      </c>
      <c r="B220" t="s">
        <v>50</v>
      </c>
      <c r="C220">
        <v>2594</v>
      </c>
      <c r="D220" s="11">
        <f t="shared" si="7"/>
        <v>0.25940000000000002</v>
      </c>
    </row>
    <row r="221" spans="1:4" x14ac:dyDescent="0.3">
      <c r="A221">
        <v>4</v>
      </c>
      <c r="B221" t="s">
        <v>50</v>
      </c>
      <c r="C221">
        <v>4025</v>
      </c>
      <c r="D221" s="11">
        <f t="shared" si="7"/>
        <v>0.40250000000000002</v>
      </c>
    </row>
    <row r="222" spans="1:4" x14ac:dyDescent="0.3">
      <c r="A222">
        <v>5</v>
      </c>
      <c r="B222" t="s">
        <v>50</v>
      </c>
      <c r="C222">
        <v>3029</v>
      </c>
      <c r="D222" s="11">
        <f t="shared" si="7"/>
        <v>0.3029</v>
      </c>
    </row>
    <row r="223" spans="1:4" x14ac:dyDescent="0.3">
      <c r="A223">
        <v>6</v>
      </c>
      <c r="B223" t="s">
        <v>50</v>
      </c>
      <c r="C223">
        <v>1442</v>
      </c>
      <c r="D223" s="11">
        <f t="shared" si="7"/>
        <v>0.14419999999999999</v>
      </c>
    </row>
    <row r="224" spans="1:4" x14ac:dyDescent="0.3">
      <c r="A224">
        <v>7</v>
      </c>
      <c r="B224" t="s">
        <v>50</v>
      </c>
      <c r="C224">
        <v>4832</v>
      </c>
      <c r="D224" s="11">
        <f t="shared" si="7"/>
        <v>0.48320000000000002</v>
      </c>
    </row>
    <row r="225" spans="1:4" x14ac:dyDescent="0.3">
      <c r="A225">
        <v>8</v>
      </c>
      <c r="B225" t="s">
        <v>50</v>
      </c>
      <c r="C225">
        <v>911</v>
      </c>
      <c r="D225" s="11">
        <f t="shared" si="7"/>
        <v>9.11E-2</v>
      </c>
    </row>
    <row r="226" spans="1:4" x14ac:dyDescent="0.3">
      <c r="A226">
        <v>9</v>
      </c>
      <c r="B226" t="s">
        <v>50</v>
      </c>
      <c r="C226">
        <v>2661</v>
      </c>
      <c r="D226" s="11">
        <f t="shared" si="7"/>
        <v>0.2661</v>
      </c>
    </row>
    <row r="227" spans="1:4" x14ac:dyDescent="0.3">
      <c r="A227">
        <v>10</v>
      </c>
      <c r="B227" t="s">
        <v>50</v>
      </c>
      <c r="C227">
        <v>1900</v>
      </c>
      <c r="D227" s="11">
        <f t="shared" si="7"/>
        <v>0.19</v>
      </c>
    </row>
    <row r="228" spans="1:4" x14ac:dyDescent="0.3">
      <c r="A228">
        <v>1</v>
      </c>
      <c r="B228" t="s">
        <v>57</v>
      </c>
      <c r="C228">
        <v>-283</v>
      </c>
      <c r="D228" s="11">
        <f t="shared" si="7"/>
        <v>-2.8299999999999999E-2</v>
      </c>
    </row>
    <row r="229" spans="1:4" x14ac:dyDescent="0.3">
      <c r="A229">
        <v>2</v>
      </c>
      <c r="B229" t="s">
        <v>57</v>
      </c>
      <c r="C229">
        <v>527</v>
      </c>
      <c r="D229" s="11">
        <f t="shared" si="7"/>
        <v>5.2699999999999997E-2</v>
      </c>
    </row>
    <row r="230" spans="1:4" x14ac:dyDescent="0.3">
      <c r="A230">
        <v>3</v>
      </c>
      <c r="B230" t="s">
        <v>57</v>
      </c>
      <c r="C230">
        <v>201</v>
      </c>
      <c r="D230" s="11">
        <f t="shared" si="7"/>
        <v>2.01E-2</v>
      </c>
    </row>
    <row r="231" spans="1:4" x14ac:dyDescent="0.3">
      <c r="A231">
        <v>4</v>
      </c>
      <c r="B231" t="s">
        <v>57</v>
      </c>
      <c r="C231">
        <v>1024</v>
      </c>
      <c r="D231" s="11">
        <f t="shared" si="7"/>
        <v>0.1024</v>
      </c>
    </row>
    <row r="232" spans="1:4" x14ac:dyDescent="0.3">
      <c r="A232">
        <v>5</v>
      </c>
      <c r="B232" t="s">
        <v>57</v>
      </c>
      <c r="C232">
        <v>562</v>
      </c>
      <c r="D232" s="11">
        <f t="shared" si="7"/>
        <v>5.62E-2</v>
      </c>
    </row>
    <row r="233" spans="1:4" x14ac:dyDescent="0.3">
      <c r="A233">
        <v>6</v>
      </c>
      <c r="B233" t="s">
        <v>57</v>
      </c>
      <c r="C233">
        <v>883</v>
      </c>
      <c r="D233" s="11">
        <f t="shared" si="7"/>
        <v>8.8300000000000003E-2</v>
      </c>
    </row>
    <row r="234" spans="1:4" x14ac:dyDescent="0.3">
      <c r="A234">
        <v>7</v>
      </c>
      <c r="B234" t="s">
        <v>57</v>
      </c>
      <c r="C234">
        <v>796</v>
      </c>
      <c r="D234" s="11">
        <f t="shared" si="7"/>
        <v>7.9600000000000004E-2</v>
      </c>
    </row>
    <row r="235" spans="1:4" x14ac:dyDescent="0.3">
      <c r="A235">
        <v>8</v>
      </c>
      <c r="B235" t="s">
        <v>57</v>
      </c>
      <c r="C235">
        <v>370</v>
      </c>
      <c r="D235" s="11">
        <f t="shared" si="7"/>
        <v>3.6999999999999998E-2</v>
      </c>
    </row>
    <row r="236" spans="1:4" x14ac:dyDescent="0.3">
      <c r="A236">
        <v>9</v>
      </c>
      <c r="B236" t="s">
        <v>57</v>
      </c>
      <c r="C236">
        <v>638</v>
      </c>
      <c r="D236" s="11">
        <f t="shared" si="7"/>
        <v>6.3799999999999996E-2</v>
      </c>
    </row>
    <row r="237" spans="1:4" x14ac:dyDescent="0.3">
      <c r="A237">
        <v>10</v>
      </c>
      <c r="B237" t="s">
        <v>57</v>
      </c>
      <c r="C237">
        <v>941</v>
      </c>
      <c r="D237" s="11">
        <f t="shared" si="7"/>
        <v>9.4100000000000003E-2</v>
      </c>
    </row>
    <row r="238" spans="1:4" x14ac:dyDescent="0.3">
      <c r="A238">
        <v>1</v>
      </c>
      <c r="B238" t="s">
        <v>61</v>
      </c>
      <c r="C238">
        <v>3235</v>
      </c>
      <c r="D238" s="11">
        <f t="shared" si="7"/>
        <v>0.32350000000000001</v>
      </c>
    </row>
    <row r="239" spans="1:4" x14ac:dyDescent="0.3">
      <c r="A239">
        <v>2</v>
      </c>
      <c r="B239" t="s">
        <v>61</v>
      </c>
      <c r="C239">
        <v>3365</v>
      </c>
      <c r="D239" s="11">
        <f t="shared" si="7"/>
        <v>0.33650000000000002</v>
      </c>
    </row>
    <row r="240" spans="1:4" x14ac:dyDescent="0.3">
      <c r="A240">
        <v>3</v>
      </c>
      <c r="B240" t="s">
        <v>61</v>
      </c>
      <c r="C240">
        <v>1816</v>
      </c>
      <c r="D240" s="11">
        <f t="shared" si="7"/>
        <v>0.18160000000000001</v>
      </c>
    </row>
    <row r="241" spans="1:4" x14ac:dyDescent="0.3">
      <c r="A241">
        <v>4</v>
      </c>
      <c r="B241" t="s">
        <v>61</v>
      </c>
      <c r="C241">
        <v>2913</v>
      </c>
      <c r="D241" s="11">
        <f t="shared" si="7"/>
        <v>0.2913</v>
      </c>
    </row>
    <row r="242" spans="1:4" x14ac:dyDescent="0.3">
      <c r="A242">
        <v>5</v>
      </c>
      <c r="B242" t="s">
        <v>61</v>
      </c>
      <c r="C242">
        <v>4121</v>
      </c>
      <c r="D242" s="11">
        <f t="shared" si="7"/>
        <v>0.41210000000000002</v>
      </c>
    </row>
    <row r="243" spans="1:4" x14ac:dyDescent="0.3">
      <c r="A243">
        <v>6</v>
      </c>
      <c r="B243" t="s">
        <v>61</v>
      </c>
      <c r="C243">
        <v>710</v>
      </c>
      <c r="D243" s="11">
        <f t="shared" si="7"/>
        <v>7.0999999999999994E-2</v>
      </c>
    </row>
    <row r="244" spans="1:4" x14ac:dyDescent="0.3">
      <c r="A244">
        <v>7</v>
      </c>
      <c r="B244" t="s">
        <v>61</v>
      </c>
      <c r="C244">
        <v>3537</v>
      </c>
      <c r="D244" s="11">
        <f t="shared" si="7"/>
        <v>0.35370000000000001</v>
      </c>
    </row>
    <row r="245" spans="1:4" x14ac:dyDescent="0.3">
      <c r="A245">
        <v>8</v>
      </c>
      <c r="B245" t="s">
        <v>61</v>
      </c>
      <c r="C245">
        <v>2558</v>
      </c>
      <c r="D245" s="11">
        <f t="shared" si="7"/>
        <v>0.25580000000000003</v>
      </c>
    </row>
    <row r="246" spans="1:4" x14ac:dyDescent="0.3">
      <c r="A246">
        <v>9</v>
      </c>
      <c r="B246" t="s">
        <v>61</v>
      </c>
      <c r="C246">
        <v>-142</v>
      </c>
      <c r="D246" s="11">
        <f t="shared" si="7"/>
        <v>-1.4200000000000001E-2</v>
      </c>
    </row>
    <row r="247" spans="1:4" x14ac:dyDescent="0.3">
      <c r="A247">
        <v>10</v>
      </c>
      <c r="B247" t="s">
        <v>61</v>
      </c>
      <c r="C247">
        <v>2138</v>
      </c>
      <c r="D247" s="11">
        <f t="shared" si="7"/>
        <v>0.21379999999999999</v>
      </c>
    </row>
    <row r="248" spans="1:4" x14ac:dyDescent="0.3">
      <c r="A248">
        <v>1</v>
      </c>
      <c r="B248" t="s">
        <v>63</v>
      </c>
      <c r="C248">
        <v>1275</v>
      </c>
      <c r="D248" s="11">
        <f t="shared" si="7"/>
        <v>0.1275</v>
      </c>
    </row>
    <row r="249" spans="1:4" x14ac:dyDescent="0.3">
      <c r="A249">
        <v>2</v>
      </c>
      <c r="B249" t="s">
        <v>63</v>
      </c>
      <c r="C249">
        <v>2474</v>
      </c>
      <c r="D249" s="11">
        <f t="shared" si="7"/>
        <v>0.24740000000000001</v>
      </c>
    </row>
    <row r="250" spans="1:4" x14ac:dyDescent="0.3">
      <c r="A250">
        <v>3</v>
      </c>
      <c r="B250" t="s">
        <v>63</v>
      </c>
      <c r="C250">
        <v>1990</v>
      </c>
      <c r="D250" s="11">
        <f t="shared" si="7"/>
        <v>0.19900000000000001</v>
      </c>
    </row>
    <row r="251" spans="1:4" x14ac:dyDescent="0.3">
      <c r="A251">
        <v>4</v>
      </c>
      <c r="B251" t="s">
        <v>63</v>
      </c>
      <c r="C251">
        <v>3773</v>
      </c>
      <c r="D251" s="11">
        <f t="shared" si="7"/>
        <v>0.37730000000000002</v>
      </c>
    </row>
    <row r="252" spans="1:4" x14ac:dyDescent="0.3">
      <c r="A252">
        <v>5</v>
      </c>
      <c r="B252" t="s">
        <v>63</v>
      </c>
      <c r="C252">
        <v>4804</v>
      </c>
      <c r="D252" s="11">
        <f t="shared" si="7"/>
        <v>0.48039999999999999</v>
      </c>
    </row>
    <row r="253" spans="1:4" x14ac:dyDescent="0.3">
      <c r="A253">
        <v>6</v>
      </c>
      <c r="B253" t="s">
        <v>63</v>
      </c>
      <c r="C253">
        <v>2932</v>
      </c>
      <c r="D253" s="11">
        <f t="shared" si="7"/>
        <v>0.29320000000000002</v>
      </c>
    </row>
    <row r="254" spans="1:4" x14ac:dyDescent="0.3">
      <c r="A254">
        <v>7</v>
      </c>
      <c r="B254" t="s">
        <v>63</v>
      </c>
      <c r="C254">
        <v>2743</v>
      </c>
      <c r="D254" s="11">
        <f t="shared" si="7"/>
        <v>0.27429999999999999</v>
      </c>
    </row>
    <row r="255" spans="1:4" x14ac:dyDescent="0.3">
      <c r="A255">
        <v>8</v>
      </c>
      <c r="B255" t="s">
        <v>63</v>
      </c>
      <c r="C255">
        <v>4413</v>
      </c>
      <c r="D255" s="11">
        <f t="shared" si="7"/>
        <v>0.44130000000000003</v>
      </c>
    </row>
    <row r="256" spans="1:4" x14ac:dyDescent="0.3">
      <c r="A256">
        <v>9</v>
      </c>
      <c r="B256" t="s">
        <v>63</v>
      </c>
      <c r="C256">
        <v>3314</v>
      </c>
      <c r="D256" s="11">
        <f t="shared" si="7"/>
        <v>0.33139999999999997</v>
      </c>
    </row>
    <row r="257" spans="1:4" x14ac:dyDescent="0.3">
      <c r="A257">
        <v>10</v>
      </c>
      <c r="B257" t="s">
        <v>63</v>
      </c>
      <c r="C257">
        <v>1881</v>
      </c>
      <c r="D257" s="11">
        <f t="shared" si="7"/>
        <v>0.18809999999999999</v>
      </c>
    </row>
    <row r="258" spans="1:4" x14ac:dyDescent="0.3">
      <c r="A258">
        <v>1</v>
      </c>
      <c r="B258" t="s">
        <v>64</v>
      </c>
      <c r="C258">
        <v>-141</v>
      </c>
      <c r="D258" s="11">
        <f t="shared" si="7"/>
        <v>-1.41E-2</v>
      </c>
    </row>
    <row r="259" spans="1:4" x14ac:dyDescent="0.3">
      <c r="A259">
        <v>2</v>
      </c>
      <c r="B259" t="s">
        <v>64</v>
      </c>
      <c r="C259">
        <v>-284</v>
      </c>
      <c r="D259" s="11">
        <f t="shared" si="7"/>
        <v>-2.8400000000000002E-2</v>
      </c>
    </row>
    <row r="260" spans="1:4" x14ac:dyDescent="0.3">
      <c r="A260">
        <v>3</v>
      </c>
      <c r="B260" t="s">
        <v>64</v>
      </c>
      <c r="C260">
        <v>-280</v>
      </c>
      <c r="D260" s="11">
        <f t="shared" si="7"/>
        <v>-2.8000000000000001E-2</v>
      </c>
    </row>
    <row r="261" spans="1:4" x14ac:dyDescent="0.3">
      <c r="A261">
        <v>4</v>
      </c>
      <c r="B261" t="s">
        <v>64</v>
      </c>
      <c r="C261">
        <v>-329</v>
      </c>
      <c r="D261" s="11">
        <f t="shared" si="7"/>
        <v>-3.2899999999999999E-2</v>
      </c>
    </row>
    <row r="262" spans="1:4" x14ac:dyDescent="0.3">
      <c r="A262">
        <v>5</v>
      </c>
      <c r="B262" t="s">
        <v>64</v>
      </c>
      <c r="C262">
        <v>-396</v>
      </c>
      <c r="D262" s="11">
        <f t="shared" si="7"/>
        <v>-3.9600000000000003E-2</v>
      </c>
    </row>
    <row r="263" spans="1:4" x14ac:dyDescent="0.3">
      <c r="A263">
        <v>6</v>
      </c>
      <c r="B263" t="s">
        <v>64</v>
      </c>
      <c r="C263">
        <v>-484</v>
      </c>
      <c r="D263" s="11">
        <f t="shared" si="7"/>
        <v>-4.8399999999999999E-2</v>
      </c>
    </row>
    <row r="264" spans="1:4" x14ac:dyDescent="0.3">
      <c r="A264">
        <v>7</v>
      </c>
      <c r="B264" t="s">
        <v>64</v>
      </c>
      <c r="C264">
        <v>-274</v>
      </c>
      <c r="D264" s="11">
        <f t="shared" si="7"/>
        <v>-2.7400000000000001E-2</v>
      </c>
    </row>
    <row r="265" spans="1:4" x14ac:dyDescent="0.3">
      <c r="A265">
        <v>8</v>
      </c>
      <c r="B265" t="s">
        <v>64</v>
      </c>
      <c r="C265">
        <v>-255</v>
      </c>
      <c r="D265" s="11">
        <f t="shared" si="7"/>
        <v>-2.5499999999999998E-2</v>
      </c>
    </row>
    <row r="266" spans="1:4" x14ac:dyDescent="0.3">
      <c r="A266">
        <v>9</v>
      </c>
      <c r="B266" t="s">
        <v>64</v>
      </c>
      <c r="C266">
        <v>-488</v>
      </c>
      <c r="D266" s="11">
        <f t="shared" si="7"/>
        <v>-4.8800000000000003E-2</v>
      </c>
    </row>
    <row r="267" spans="1:4" x14ac:dyDescent="0.3">
      <c r="A267">
        <v>10</v>
      </c>
      <c r="B267" t="s">
        <v>64</v>
      </c>
      <c r="C267">
        <v>-155</v>
      </c>
      <c r="D267" s="11">
        <f t="shared" si="7"/>
        <v>-1.55E-2</v>
      </c>
    </row>
    <row r="268" spans="1:4" x14ac:dyDescent="0.3">
      <c r="A268">
        <v>1</v>
      </c>
      <c r="B268" t="s">
        <v>65</v>
      </c>
      <c r="C268">
        <v>1014</v>
      </c>
      <c r="D268" s="11">
        <f t="shared" si="7"/>
        <v>0.1014</v>
      </c>
    </row>
    <row r="269" spans="1:4" x14ac:dyDescent="0.3">
      <c r="A269">
        <v>2</v>
      </c>
      <c r="B269" t="s">
        <v>65</v>
      </c>
      <c r="C269">
        <v>756</v>
      </c>
      <c r="D269" s="11">
        <f t="shared" si="7"/>
        <v>7.5600000000000001E-2</v>
      </c>
    </row>
    <row r="270" spans="1:4" x14ac:dyDescent="0.3">
      <c r="A270">
        <v>3</v>
      </c>
      <c r="B270" t="s">
        <v>65</v>
      </c>
      <c r="C270">
        <v>2213</v>
      </c>
      <c r="D270" s="11">
        <f t="shared" si="7"/>
        <v>0.2213</v>
      </c>
    </row>
    <row r="271" spans="1:4" x14ac:dyDescent="0.3">
      <c r="A271">
        <v>4</v>
      </c>
      <c r="B271" t="s">
        <v>65</v>
      </c>
      <c r="C271">
        <v>805</v>
      </c>
      <c r="D271" s="11">
        <f t="shared" si="7"/>
        <v>8.0500000000000002E-2</v>
      </c>
    </row>
    <row r="272" spans="1:4" x14ac:dyDescent="0.3">
      <c r="A272">
        <v>5</v>
      </c>
      <c r="B272" t="s">
        <v>65</v>
      </c>
      <c r="C272">
        <v>2350</v>
      </c>
      <c r="D272" s="11">
        <f t="shared" si="7"/>
        <v>0.23499999999999999</v>
      </c>
    </row>
    <row r="273" spans="1:4" x14ac:dyDescent="0.3">
      <c r="A273">
        <v>6</v>
      </c>
      <c r="B273" t="s">
        <v>65</v>
      </c>
      <c r="C273">
        <v>1263</v>
      </c>
      <c r="D273" s="11">
        <f t="shared" si="7"/>
        <v>0.1263</v>
      </c>
    </row>
    <row r="274" spans="1:4" x14ac:dyDescent="0.3">
      <c r="A274">
        <v>7</v>
      </c>
      <c r="B274" t="s">
        <v>65</v>
      </c>
      <c r="C274">
        <v>195</v>
      </c>
      <c r="D274" s="11">
        <f t="shared" si="7"/>
        <v>1.95E-2</v>
      </c>
    </row>
    <row r="275" spans="1:4" x14ac:dyDescent="0.3">
      <c r="A275">
        <v>8</v>
      </c>
      <c r="B275" t="s">
        <v>65</v>
      </c>
      <c r="C275">
        <v>412</v>
      </c>
      <c r="D275" s="11">
        <f t="shared" si="7"/>
        <v>4.1200000000000001E-2</v>
      </c>
    </row>
    <row r="276" spans="1:4" x14ac:dyDescent="0.3">
      <c r="A276">
        <v>9</v>
      </c>
      <c r="B276" t="s">
        <v>65</v>
      </c>
      <c r="C276">
        <v>345</v>
      </c>
      <c r="D276" s="11">
        <f t="shared" si="7"/>
        <v>3.4500000000000003E-2</v>
      </c>
    </row>
    <row r="277" spans="1:4" x14ac:dyDescent="0.3">
      <c r="A277">
        <v>10</v>
      </c>
      <c r="B277" t="s">
        <v>65</v>
      </c>
      <c r="C277">
        <v>796</v>
      </c>
      <c r="D277" s="11">
        <f t="shared" ref="D277:D287" si="8">C277/10000</f>
        <v>7.9600000000000004E-2</v>
      </c>
    </row>
    <row r="278" spans="1:4" x14ac:dyDescent="0.3">
      <c r="A278">
        <v>1</v>
      </c>
      <c r="B278" t="s">
        <v>66</v>
      </c>
      <c r="C278">
        <v>3319</v>
      </c>
      <c r="D278" s="11">
        <f t="shared" si="8"/>
        <v>0.33189999999999997</v>
      </c>
    </row>
    <row r="279" spans="1:4" x14ac:dyDescent="0.3">
      <c r="A279">
        <v>2</v>
      </c>
      <c r="B279" t="s">
        <v>66</v>
      </c>
      <c r="C279">
        <v>3389</v>
      </c>
      <c r="D279" s="11">
        <f t="shared" si="8"/>
        <v>0.33889999999999998</v>
      </c>
    </row>
    <row r="280" spans="1:4" x14ac:dyDescent="0.3">
      <c r="A280">
        <v>3</v>
      </c>
      <c r="B280" t="s">
        <v>66</v>
      </c>
      <c r="C280">
        <v>2619</v>
      </c>
      <c r="D280" s="11">
        <f t="shared" si="8"/>
        <v>0.26190000000000002</v>
      </c>
    </row>
    <row r="281" spans="1:4" x14ac:dyDescent="0.3">
      <c r="A281">
        <v>4</v>
      </c>
      <c r="B281" t="s">
        <v>66</v>
      </c>
      <c r="C281">
        <v>2300</v>
      </c>
      <c r="D281" s="11">
        <f t="shared" si="8"/>
        <v>0.23</v>
      </c>
    </row>
    <row r="282" spans="1:4" x14ac:dyDescent="0.3">
      <c r="A282">
        <v>5</v>
      </c>
      <c r="B282" t="s">
        <v>66</v>
      </c>
      <c r="C282">
        <v>1134</v>
      </c>
      <c r="D282" s="11">
        <f t="shared" si="8"/>
        <v>0.1134</v>
      </c>
    </row>
    <row r="283" spans="1:4" x14ac:dyDescent="0.3">
      <c r="A283">
        <v>6</v>
      </c>
      <c r="B283" t="s">
        <v>66</v>
      </c>
      <c r="C283">
        <v>1939</v>
      </c>
      <c r="D283" s="11">
        <f t="shared" si="8"/>
        <v>0.19389999999999999</v>
      </c>
    </row>
    <row r="284" spans="1:4" x14ac:dyDescent="0.3">
      <c r="A284">
        <v>7</v>
      </c>
      <c r="B284" t="s">
        <v>66</v>
      </c>
      <c r="C284">
        <v>-436</v>
      </c>
      <c r="D284" s="11">
        <f t="shared" si="8"/>
        <v>-4.36E-2</v>
      </c>
    </row>
    <row r="285" spans="1:4" x14ac:dyDescent="0.3">
      <c r="A285">
        <v>8</v>
      </c>
      <c r="B285" t="s">
        <v>66</v>
      </c>
      <c r="C285">
        <v>919</v>
      </c>
      <c r="D285" s="11">
        <f t="shared" si="8"/>
        <v>9.1899999999999996E-2</v>
      </c>
    </row>
    <row r="286" spans="1:4" x14ac:dyDescent="0.3">
      <c r="A286">
        <v>9</v>
      </c>
      <c r="B286" t="s">
        <v>66</v>
      </c>
      <c r="C286">
        <v>2642</v>
      </c>
      <c r="D286" s="11">
        <f t="shared" si="8"/>
        <v>0.26419999999999999</v>
      </c>
    </row>
    <row r="287" spans="1:4" x14ac:dyDescent="0.3">
      <c r="A287">
        <v>10</v>
      </c>
      <c r="B287" t="s">
        <v>66</v>
      </c>
      <c r="C287">
        <v>2022</v>
      </c>
      <c r="D287" s="11">
        <f t="shared" si="8"/>
        <v>0.20219999999999999</v>
      </c>
    </row>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88"/>
  <sheetViews>
    <sheetView topLeftCell="V1" workbookViewId="0">
      <selection activeCell="AF1" sqref="AF1"/>
    </sheetView>
  </sheetViews>
  <sheetFormatPr defaultRowHeight="14.4" x14ac:dyDescent="0.3"/>
  <cols>
    <col min="3" max="3" width="11.5546875" customWidth="1"/>
    <col min="4" max="4" width="12.33203125" customWidth="1"/>
    <col min="5" max="5" width="26" customWidth="1"/>
    <col min="9" max="9" width="19.5546875" customWidth="1"/>
    <col min="13" max="13" width="14.109375" customWidth="1"/>
    <col min="15" max="15" width="22.109375" customWidth="1"/>
    <col min="16" max="16" width="10.44140625" customWidth="1"/>
    <col min="18" max="18" width="9.109375" customWidth="1"/>
    <col min="19" max="20" width="3.21875" customWidth="1"/>
    <col min="21" max="21" width="15.44140625" customWidth="1"/>
    <col min="22" max="22" width="24.88671875" bestFit="1" customWidth="1"/>
    <col min="28" max="28" width="24.88671875" bestFit="1" customWidth="1"/>
  </cols>
  <sheetData>
    <row r="1" spans="1:30" ht="19.2" customHeight="1" x14ac:dyDescent="0.3">
      <c r="E1" s="25" t="s">
        <v>78</v>
      </c>
      <c r="N1" s="21" t="s">
        <v>79</v>
      </c>
      <c r="O1" s="21"/>
      <c r="R1" s="10"/>
      <c r="U1" t="s">
        <v>80</v>
      </c>
      <c r="V1" s="22" t="s">
        <v>79</v>
      </c>
      <c r="AA1" s="6"/>
    </row>
    <row r="2" spans="1:30" ht="43.2" customHeight="1" x14ac:dyDescent="0.3">
      <c r="E2" s="26" t="s">
        <v>81</v>
      </c>
      <c r="N2" t="s">
        <v>82</v>
      </c>
      <c r="R2" s="10"/>
      <c r="U2" t="s">
        <v>3</v>
      </c>
      <c r="V2" t="s">
        <v>68</v>
      </c>
      <c r="W2" t="s">
        <v>83</v>
      </c>
      <c r="Y2" t="s">
        <v>84</v>
      </c>
    </row>
    <row r="3" spans="1:30" x14ac:dyDescent="0.3">
      <c r="C3" t="s">
        <v>85</v>
      </c>
      <c r="D3" t="s">
        <v>86</v>
      </c>
      <c r="E3" s="27"/>
      <c r="I3" t="s">
        <v>87</v>
      </c>
      <c r="R3" s="10"/>
      <c r="U3">
        <v>1</v>
      </c>
      <c r="V3" t="s">
        <v>10</v>
      </c>
      <c r="W3">
        <v>1</v>
      </c>
      <c r="Y3" t="s">
        <v>88</v>
      </c>
    </row>
    <row r="4" spans="1:30" x14ac:dyDescent="0.3">
      <c r="A4" t="s">
        <v>22</v>
      </c>
      <c r="B4" t="s">
        <v>89</v>
      </c>
      <c r="C4">
        <v>0</v>
      </c>
      <c r="D4">
        <v>0</v>
      </c>
      <c r="E4" s="27">
        <v>0</v>
      </c>
      <c r="I4" t="s">
        <v>90</v>
      </c>
      <c r="J4" t="s">
        <v>91</v>
      </c>
      <c r="N4" t="s">
        <v>22</v>
      </c>
      <c r="O4" t="s">
        <v>89</v>
      </c>
      <c r="P4" t="s">
        <v>92</v>
      </c>
      <c r="Q4" t="s">
        <v>93</v>
      </c>
      <c r="R4" s="10" t="s">
        <v>94</v>
      </c>
      <c r="U4">
        <v>2</v>
      </c>
      <c r="V4" t="s">
        <v>10</v>
      </c>
      <c r="W4">
        <v>0</v>
      </c>
      <c r="Y4" t="s">
        <v>95</v>
      </c>
    </row>
    <row r="5" spans="1:30" x14ac:dyDescent="0.3">
      <c r="A5">
        <v>1</v>
      </c>
      <c r="B5" t="s">
        <v>9</v>
      </c>
      <c r="C5">
        <v>0</v>
      </c>
      <c r="D5">
        <v>0</v>
      </c>
      <c r="E5" s="27">
        <v>0</v>
      </c>
      <c r="H5" t="s">
        <v>96</v>
      </c>
      <c r="I5">
        <v>100</v>
      </c>
      <c r="J5">
        <v>100</v>
      </c>
      <c r="N5">
        <v>1</v>
      </c>
      <c r="O5" t="s">
        <v>9</v>
      </c>
      <c r="P5">
        <v>0</v>
      </c>
      <c r="R5" s="10"/>
      <c r="U5">
        <v>3</v>
      </c>
      <c r="V5" t="s">
        <v>10</v>
      </c>
      <c r="W5">
        <v>1</v>
      </c>
      <c r="Y5" t="s">
        <v>97</v>
      </c>
    </row>
    <row r="6" spans="1:30" x14ac:dyDescent="0.3">
      <c r="A6">
        <v>2</v>
      </c>
      <c r="B6" t="s">
        <v>9</v>
      </c>
      <c r="C6">
        <v>0</v>
      </c>
      <c r="D6">
        <v>0</v>
      </c>
      <c r="E6" s="27">
        <v>0</v>
      </c>
      <c r="H6" t="s">
        <v>98</v>
      </c>
      <c r="I6">
        <v>100</v>
      </c>
      <c r="J6">
        <v>100</v>
      </c>
      <c r="M6" s="10"/>
      <c r="N6">
        <v>2</v>
      </c>
      <c r="O6" t="s">
        <v>9</v>
      </c>
      <c r="P6">
        <v>0</v>
      </c>
      <c r="R6" s="10"/>
      <c r="U6">
        <v>4</v>
      </c>
      <c r="V6" t="s">
        <v>10</v>
      </c>
      <c r="W6">
        <v>0</v>
      </c>
      <c r="Y6" t="s">
        <v>99</v>
      </c>
    </row>
    <row r="7" spans="1:30" x14ac:dyDescent="0.3">
      <c r="A7">
        <v>3</v>
      </c>
      <c r="B7" t="s">
        <v>9</v>
      </c>
      <c r="C7">
        <v>0</v>
      </c>
      <c r="D7">
        <v>0</v>
      </c>
      <c r="E7" s="27">
        <v>0</v>
      </c>
      <c r="H7" t="s">
        <v>100</v>
      </c>
      <c r="I7">
        <v>100</v>
      </c>
      <c r="J7">
        <v>100</v>
      </c>
      <c r="M7" s="10"/>
      <c r="N7">
        <v>3</v>
      </c>
      <c r="O7" t="s">
        <v>9</v>
      </c>
      <c r="P7">
        <v>0</v>
      </c>
      <c r="R7" s="10"/>
      <c r="U7">
        <v>5</v>
      </c>
      <c r="V7" t="s">
        <v>10</v>
      </c>
      <c r="W7">
        <v>0</v>
      </c>
      <c r="Y7" t="s">
        <v>14</v>
      </c>
    </row>
    <row r="8" spans="1:30" x14ac:dyDescent="0.3">
      <c r="A8">
        <v>4</v>
      </c>
      <c r="B8" t="s">
        <v>9</v>
      </c>
      <c r="C8">
        <v>0</v>
      </c>
      <c r="D8">
        <v>0</v>
      </c>
      <c r="E8" s="27">
        <v>0</v>
      </c>
      <c r="H8" t="s">
        <v>101</v>
      </c>
      <c r="I8">
        <v>100</v>
      </c>
      <c r="J8">
        <v>90</v>
      </c>
      <c r="M8" s="10"/>
      <c r="N8">
        <v>4</v>
      </c>
      <c r="O8" t="s">
        <v>9</v>
      </c>
      <c r="P8">
        <v>0</v>
      </c>
      <c r="R8" s="10"/>
      <c r="U8">
        <v>6</v>
      </c>
      <c r="V8" t="s">
        <v>10</v>
      </c>
      <c r="W8">
        <v>0</v>
      </c>
      <c r="Z8" t="s">
        <v>102</v>
      </c>
      <c r="AA8" t="s">
        <v>103</v>
      </c>
    </row>
    <row r="9" spans="1:30" x14ac:dyDescent="0.3">
      <c r="A9">
        <v>5</v>
      </c>
      <c r="B9" t="s">
        <v>9</v>
      </c>
      <c r="C9">
        <v>0</v>
      </c>
      <c r="D9">
        <v>0</v>
      </c>
      <c r="E9" s="27">
        <v>0</v>
      </c>
      <c r="H9" t="s">
        <v>104</v>
      </c>
      <c r="I9">
        <v>100</v>
      </c>
      <c r="J9">
        <v>90</v>
      </c>
      <c r="M9" s="10"/>
      <c r="N9">
        <v>5</v>
      </c>
      <c r="O9" t="s">
        <v>9</v>
      </c>
      <c r="P9">
        <v>0</v>
      </c>
      <c r="R9" s="10"/>
      <c r="U9">
        <v>7</v>
      </c>
      <c r="V9" t="s">
        <v>10</v>
      </c>
      <c r="W9">
        <v>1</v>
      </c>
      <c r="Z9" t="s">
        <v>105</v>
      </c>
      <c r="AA9" t="s">
        <v>106</v>
      </c>
    </row>
    <row r="10" spans="1:30" x14ac:dyDescent="0.3">
      <c r="A10">
        <v>6</v>
      </c>
      <c r="B10" t="s">
        <v>9</v>
      </c>
      <c r="C10">
        <v>0</v>
      </c>
      <c r="D10">
        <v>0</v>
      </c>
      <c r="E10" s="27">
        <v>0</v>
      </c>
      <c r="H10" t="s">
        <v>107</v>
      </c>
      <c r="I10">
        <v>100</v>
      </c>
      <c r="J10">
        <v>80</v>
      </c>
      <c r="M10" s="10"/>
      <c r="N10">
        <v>6</v>
      </c>
      <c r="O10" t="s">
        <v>9</v>
      </c>
      <c r="P10">
        <v>0</v>
      </c>
      <c r="R10" s="10"/>
      <c r="U10">
        <v>8</v>
      </c>
      <c r="V10" t="s">
        <v>10</v>
      </c>
      <c r="W10">
        <v>0</v>
      </c>
      <c r="Z10" t="s">
        <v>108</v>
      </c>
      <c r="AA10" t="s">
        <v>109</v>
      </c>
    </row>
    <row r="11" spans="1:30" x14ac:dyDescent="0.3">
      <c r="A11">
        <v>7</v>
      </c>
      <c r="B11" t="s">
        <v>9</v>
      </c>
      <c r="C11">
        <v>0</v>
      </c>
      <c r="D11">
        <v>0</v>
      </c>
      <c r="E11" s="27">
        <v>0</v>
      </c>
      <c r="H11" t="s">
        <v>110</v>
      </c>
      <c r="I11">
        <v>100</v>
      </c>
      <c r="J11">
        <v>80</v>
      </c>
      <c r="M11" s="10"/>
      <c r="N11">
        <v>7</v>
      </c>
      <c r="O11" t="s">
        <v>9</v>
      </c>
      <c r="P11">
        <v>0</v>
      </c>
      <c r="R11" s="10"/>
      <c r="U11">
        <v>9</v>
      </c>
      <c r="V11" t="s">
        <v>10</v>
      </c>
      <c r="W11">
        <v>1</v>
      </c>
      <c r="Z11" t="s">
        <v>111</v>
      </c>
      <c r="AA11" t="s">
        <v>112</v>
      </c>
    </row>
    <row r="12" spans="1:30" x14ac:dyDescent="0.3">
      <c r="A12">
        <v>8</v>
      </c>
      <c r="B12" t="s">
        <v>9</v>
      </c>
      <c r="C12">
        <v>0</v>
      </c>
      <c r="D12">
        <v>0</v>
      </c>
      <c r="E12" s="27">
        <v>0</v>
      </c>
      <c r="H12" t="s">
        <v>113</v>
      </c>
      <c r="I12">
        <v>100</v>
      </c>
      <c r="J12">
        <v>70</v>
      </c>
      <c r="M12" s="10"/>
      <c r="N12">
        <v>8</v>
      </c>
      <c r="O12" t="s">
        <v>9</v>
      </c>
      <c r="P12">
        <v>0</v>
      </c>
      <c r="R12" s="10"/>
      <c r="U12">
        <v>10</v>
      </c>
      <c r="V12" t="s">
        <v>10</v>
      </c>
      <c r="W12">
        <v>1</v>
      </c>
      <c r="Y12" t="s">
        <v>14</v>
      </c>
    </row>
    <row r="13" spans="1:30" x14ac:dyDescent="0.3">
      <c r="A13">
        <v>9</v>
      </c>
      <c r="B13" t="s">
        <v>9</v>
      </c>
      <c r="C13">
        <v>0</v>
      </c>
      <c r="D13">
        <v>0</v>
      </c>
      <c r="E13" s="27">
        <v>0</v>
      </c>
      <c r="H13" t="s">
        <v>114</v>
      </c>
      <c r="I13">
        <v>95</v>
      </c>
      <c r="J13">
        <v>50</v>
      </c>
      <c r="M13" s="10"/>
      <c r="N13">
        <v>9</v>
      </c>
      <c r="O13" t="s">
        <v>9</v>
      </c>
      <c r="P13">
        <v>0</v>
      </c>
      <c r="R13" s="10"/>
      <c r="U13">
        <v>1</v>
      </c>
      <c r="V13" t="s">
        <v>11</v>
      </c>
      <c r="W13">
        <v>1</v>
      </c>
      <c r="Y13" t="s">
        <v>14</v>
      </c>
    </row>
    <row r="14" spans="1:30" x14ac:dyDescent="0.3">
      <c r="A14">
        <v>10</v>
      </c>
      <c r="B14" t="s">
        <v>9</v>
      </c>
      <c r="C14">
        <v>0</v>
      </c>
      <c r="D14">
        <v>0</v>
      </c>
      <c r="E14" s="27">
        <v>0</v>
      </c>
      <c r="F14">
        <v>0</v>
      </c>
      <c r="H14" t="s">
        <v>115</v>
      </c>
      <c r="I14">
        <v>90</v>
      </c>
      <c r="J14">
        <v>40</v>
      </c>
      <c r="M14" s="10"/>
      <c r="N14">
        <v>10</v>
      </c>
      <c r="O14" t="s">
        <v>9</v>
      </c>
      <c r="P14">
        <v>0</v>
      </c>
      <c r="Q14">
        <v>0</v>
      </c>
      <c r="R14" s="10"/>
      <c r="U14">
        <v>2</v>
      </c>
      <c r="V14" t="s">
        <v>11</v>
      </c>
      <c r="W14">
        <v>1</v>
      </c>
      <c r="Y14" t="s">
        <v>116</v>
      </c>
    </row>
    <row r="15" spans="1:30" x14ac:dyDescent="0.3">
      <c r="A15">
        <v>1</v>
      </c>
      <c r="B15" t="s">
        <v>10</v>
      </c>
      <c r="C15">
        <v>1742</v>
      </c>
      <c r="D15">
        <v>115</v>
      </c>
      <c r="E15" s="27">
        <v>2</v>
      </c>
      <c r="H15" t="s">
        <v>117</v>
      </c>
      <c r="I15">
        <v>80</v>
      </c>
      <c r="J15">
        <v>0</v>
      </c>
      <c r="M15" s="10"/>
      <c r="N15">
        <v>1</v>
      </c>
      <c r="O15" t="s">
        <v>10</v>
      </c>
      <c r="P15">
        <v>1</v>
      </c>
      <c r="R15" s="10" t="s">
        <v>118</v>
      </c>
      <c r="U15">
        <v>3</v>
      </c>
      <c r="V15" t="s">
        <v>11</v>
      </c>
      <c r="W15">
        <v>1</v>
      </c>
      <c r="Y15" t="s">
        <v>14</v>
      </c>
    </row>
    <row r="16" spans="1:30" x14ac:dyDescent="0.3">
      <c r="A16">
        <v>2</v>
      </c>
      <c r="B16" t="s">
        <v>10</v>
      </c>
      <c r="C16">
        <v>1280</v>
      </c>
      <c r="D16">
        <v>300</v>
      </c>
      <c r="E16" s="27">
        <v>2</v>
      </c>
      <c r="H16" t="s">
        <v>119</v>
      </c>
      <c r="I16">
        <v>60</v>
      </c>
      <c r="J16">
        <v>60</v>
      </c>
      <c r="M16" s="10"/>
      <c r="N16">
        <v>2</v>
      </c>
      <c r="O16" t="s">
        <v>10</v>
      </c>
      <c r="P16">
        <v>0</v>
      </c>
      <c r="R16" s="10"/>
      <c r="U16">
        <v>4</v>
      </c>
      <c r="V16" t="s">
        <v>11</v>
      </c>
      <c r="W16">
        <v>1</v>
      </c>
      <c r="AB16" t="s">
        <v>120</v>
      </c>
      <c r="AC16" t="s">
        <v>121</v>
      </c>
      <c r="AD16" t="s">
        <v>122</v>
      </c>
    </row>
    <row r="17" spans="1:30" x14ac:dyDescent="0.3">
      <c r="A17">
        <v>3</v>
      </c>
      <c r="B17" t="s">
        <v>10</v>
      </c>
      <c r="C17">
        <v>1000</v>
      </c>
      <c r="D17">
        <v>2025</v>
      </c>
      <c r="E17" s="27">
        <v>2</v>
      </c>
      <c r="H17" t="s">
        <v>123</v>
      </c>
      <c r="I17">
        <v>60</v>
      </c>
      <c r="J17">
        <v>10</v>
      </c>
      <c r="M17" s="10"/>
      <c r="N17">
        <v>3</v>
      </c>
      <c r="O17" t="s">
        <v>10</v>
      </c>
      <c r="P17">
        <v>1</v>
      </c>
      <c r="R17" s="10" t="s">
        <v>124</v>
      </c>
      <c r="U17">
        <v>5</v>
      </c>
      <c r="V17" t="s">
        <v>11</v>
      </c>
      <c r="W17">
        <v>1</v>
      </c>
      <c r="Y17" t="s">
        <v>125</v>
      </c>
      <c r="Z17" t="s">
        <v>17</v>
      </c>
      <c r="AA17" t="s">
        <v>121</v>
      </c>
      <c r="AB17" t="s">
        <v>121</v>
      </c>
      <c r="AC17" t="s">
        <v>126</v>
      </c>
      <c r="AD17" t="s">
        <v>127</v>
      </c>
    </row>
    <row r="18" spans="1:30" x14ac:dyDescent="0.3">
      <c r="A18">
        <v>4</v>
      </c>
      <c r="B18" t="s">
        <v>10</v>
      </c>
      <c r="C18">
        <v>2600</v>
      </c>
      <c r="D18">
        <v>2470</v>
      </c>
      <c r="E18" s="27">
        <v>2</v>
      </c>
      <c r="H18" t="s">
        <v>128</v>
      </c>
      <c r="I18">
        <v>0</v>
      </c>
      <c r="J18">
        <v>0</v>
      </c>
      <c r="M18" s="10"/>
      <c r="N18">
        <v>4</v>
      </c>
      <c r="O18" t="s">
        <v>10</v>
      </c>
      <c r="P18">
        <v>0</v>
      </c>
      <c r="R18" s="10"/>
      <c r="U18">
        <v>6</v>
      </c>
      <c r="V18" t="s">
        <v>11</v>
      </c>
      <c r="W18">
        <v>1</v>
      </c>
      <c r="X18" s="10"/>
      <c r="Y18" t="s">
        <v>129</v>
      </c>
      <c r="Z18">
        <v>12</v>
      </c>
      <c r="AA18">
        <v>72.5</v>
      </c>
      <c r="AB18">
        <v>6.0419999999999998</v>
      </c>
      <c r="AC18">
        <v>6.04</v>
      </c>
      <c r="AD18" t="s">
        <v>23</v>
      </c>
    </row>
    <row r="19" spans="1:30" x14ac:dyDescent="0.3">
      <c r="A19">
        <v>5</v>
      </c>
      <c r="B19" t="s">
        <v>10</v>
      </c>
      <c r="C19">
        <v>5750</v>
      </c>
      <c r="D19">
        <v>0</v>
      </c>
      <c r="E19" s="27">
        <v>1</v>
      </c>
      <c r="M19" s="10"/>
      <c r="N19">
        <v>5</v>
      </c>
      <c r="O19" t="s">
        <v>10</v>
      </c>
      <c r="P19">
        <v>0</v>
      </c>
      <c r="R19" s="10"/>
      <c r="U19">
        <v>7</v>
      </c>
      <c r="V19" t="s">
        <v>11</v>
      </c>
      <c r="W19">
        <v>1</v>
      </c>
      <c r="Y19" t="s">
        <v>26</v>
      </c>
      <c r="Z19">
        <v>117</v>
      </c>
      <c r="AA19">
        <v>92.52</v>
      </c>
      <c r="AB19">
        <v>0.79079999999999995</v>
      </c>
      <c r="AC19" t="s">
        <v>14</v>
      </c>
      <c r="AD19" t="s">
        <v>14</v>
      </c>
    </row>
    <row r="20" spans="1:30" x14ac:dyDescent="0.3">
      <c r="A20">
        <v>6</v>
      </c>
      <c r="B20" t="s">
        <v>10</v>
      </c>
      <c r="C20">
        <v>1595</v>
      </c>
      <c r="D20">
        <v>735</v>
      </c>
      <c r="E20" s="27">
        <v>2</v>
      </c>
      <c r="N20">
        <v>6</v>
      </c>
      <c r="O20" t="s">
        <v>10</v>
      </c>
      <c r="P20">
        <v>0</v>
      </c>
      <c r="R20" s="10"/>
      <c r="U20">
        <v>8</v>
      </c>
      <c r="V20" t="s">
        <v>11</v>
      </c>
      <c r="W20">
        <v>1</v>
      </c>
      <c r="Y20" t="s">
        <v>27</v>
      </c>
      <c r="Z20">
        <v>129</v>
      </c>
      <c r="AA20">
        <v>165.03</v>
      </c>
      <c r="AB20">
        <v>1.2793000000000001</v>
      </c>
      <c r="AC20" t="s">
        <v>14</v>
      </c>
      <c r="AD20" t="s">
        <v>14</v>
      </c>
    </row>
    <row r="21" spans="1:30" x14ac:dyDescent="0.3">
      <c r="A21">
        <v>7</v>
      </c>
      <c r="B21" t="s">
        <v>10</v>
      </c>
      <c r="C21">
        <v>1500</v>
      </c>
      <c r="D21">
        <v>1800</v>
      </c>
      <c r="E21" s="27">
        <v>2</v>
      </c>
      <c r="N21">
        <v>7</v>
      </c>
      <c r="O21" t="s">
        <v>10</v>
      </c>
      <c r="P21">
        <v>1</v>
      </c>
      <c r="R21" s="10" t="s">
        <v>124</v>
      </c>
      <c r="U21">
        <v>9</v>
      </c>
      <c r="V21" t="s">
        <v>11</v>
      </c>
      <c r="W21">
        <v>1</v>
      </c>
      <c r="Y21" t="s">
        <v>130</v>
      </c>
      <c r="Z21">
        <v>-12</v>
      </c>
      <c r="AA21">
        <v>-72.5</v>
      </c>
      <c r="AB21">
        <v>6.0419999999999998</v>
      </c>
      <c r="AC21">
        <v>6.04</v>
      </c>
      <c r="AD21" t="s">
        <v>23</v>
      </c>
    </row>
    <row r="22" spans="1:30" x14ac:dyDescent="0.3">
      <c r="A22">
        <v>8</v>
      </c>
      <c r="B22" t="s">
        <v>10</v>
      </c>
      <c r="C22">
        <v>150</v>
      </c>
      <c r="D22">
        <v>5</v>
      </c>
      <c r="E22" s="27">
        <v>2</v>
      </c>
      <c r="N22">
        <v>8</v>
      </c>
      <c r="O22" t="s">
        <v>10</v>
      </c>
      <c r="P22">
        <v>0</v>
      </c>
      <c r="R22" s="10"/>
      <c r="U22">
        <v>10</v>
      </c>
      <c r="V22" t="s">
        <v>11</v>
      </c>
      <c r="W22">
        <v>1</v>
      </c>
      <c r="Y22" t="s">
        <v>14</v>
      </c>
    </row>
    <row r="23" spans="1:30" x14ac:dyDescent="0.3">
      <c r="A23">
        <v>9</v>
      </c>
      <c r="B23" t="s">
        <v>10</v>
      </c>
      <c r="C23">
        <v>1680</v>
      </c>
      <c r="D23">
        <v>1050</v>
      </c>
      <c r="E23" s="27">
        <v>2</v>
      </c>
      <c r="N23">
        <v>9</v>
      </c>
      <c r="O23" t="s">
        <v>10</v>
      </c>
      <c r="P23">
        <v>1</v>
      </c>
      <c r="R23" s="10" t="s">
        <v>124</v>
      </c>
      <c r="U23">
        <v>1</v>
      </c>
      <c r="V23" t="s">
        <v>12</v>
      </c>
      <c r="W23">
        <v>1</v>
      </c>
      <c r="Y23" t="s">
        <v>131</v>
      </c>
    </row>
    <row r="24" spans="1:30" x14ac:dyDescent="0.3">
      <c r="A24">
        <v>10</v>
      </c>
      <c r="B24" t="s">
        <v>10</v>
      </c>
      <c r="C24">
        <v>1820</v>
      </c>
      <c r="D24">
        <v>45</v>
      </c>
      <c r="E24" s="27">
        <v>2</v>
      </c>
      <c r="F24">
        <f>SUM(E15:E24)/20*100</f>
        <v>95</v>
      </c>
      <c r="N24">
        <v>10</v>
      </c>
      <c r="O24" t="s">
        <v>10</v>
      </c>
      <c r="P24">
        <v>1</v>
      </c>
      <c r="Q24">
        <f>SUM(P15:P24)/10*100</f>
        <v>50</v>
      </c>
      <c r="R24" s="10" t="s">
        <v>124</v>
      </c>
      <c r="U24">
        <v>2</v>
      </c>
      <c r="V24" t="s">
        <v>12</v>
      </c>
      <c r="W24">
        <v>1</v>
      </c>
      <c r="Y24" t="s">
        <v>14</v>
      </c>
    </row>
    <row r="25" spans="1:30" x14ac:dyDescent="0.3">
      <c r="A25">
        <v>1</v>
      </c>
      <c r="B25" t="s">
        <v>11</v>
      </c>
      <c r="C25">
        <v>1250</v>
      </c>
      <c r="D25">
        <v>765</v>
      </c>
      <c r="E25" s="27">
        <v>2</v>
      </c>
      <c r="N25">
        <v>1</v>
      </c>
      <c r="O25" t="s">
        <v>11</v>
      </c>
      <c r="P25">
        <v>1</v>
      </c>
      <c r="R25" s="10" t="s">
        <v>124</v>
      </c>
      <c r="U25">
        <v>3</v>
      </c>
      <c r="V25" t="s">
        <v>12</v>
      </c>
      <c r="W25">
        <v>0</v>
      </c>
      <c r="Y25" t="s">
        <v>132</v>
      </c>
    </row>
    <row r="26" spans="1:30" x14ac:dyDescent="0.3">
      <c r="A26">
        <v>2</v>
      </c>
      <c r="B26" t="s">
        <v>11</v>
      </c>
      <c r="C26">
        <v>1260</v>
      </c>
      <c r="D26">
        <v>1075</v>
      </c>
      <c r="E26" s="27">
        <v>2</v>
      </c>
      <c r="N26">
        <v>2</v>
      </c>
      <c r="O26" t="s">
        <v>11</v>
      </c>
      <c r="P26">
        <v>1</v>
      </c>
      <c r="R26" s="10" t="s">
        <v>124</v>
      </c>
      <c r="U26">
        <v>4</v>
      </c>
      <c r="V26" t="s">
        <v>12</v>
      </c>
      <c r="W26">
        <v>0</v>
      </c>
      <c r="Y26" t="s">
        <v>14</v>
      </c>
    </row>
    <row r="27" spans="1:30" x14ac:dyDescent="0.3">
      <c r="A27">
        <v>3</v>
      </c>
      <c r="B27" t="s">
        <v>11</v>
      </c>
      <c r="C27">
        <v>1250</v>
      </c>
      <c r="D27">
        <v>400</v>
      </c>
      <c r="E27" s="27">
        <v>2</v>
      </c>
      <c r="N27">
        <v>3</v>
      </c>
      <c r="O27" t="s">
        <v>11</v>
      </c>
      <c r="P27">
        <v>1</v>
      </c>
      <c r="R27" s="10" t="s">
        <v>124</v>
      </c>
      <c r="U27">
        <v>5</v>
      </c>
      <c r="V27" t="s">
        <v>12</v>
      </c>
      <c r="W27">
        <v>0</v>
      </c>
      <c r="Y27" t="s">
        <v>133</v>
      </c>
    </row>
    <row r="28" spans="1:30" x14ac:dyDescent="0.3">
      <c r="A28">
        <v>4</v>
      </c>
      <c r="B28" t="s">
        <v>11</v>
      </c>
      <c r="C28">
        <v>1566</v>
      </c>
      <c r="D28">
        <v>805</v>
      </c>
      <c r="E28" s="27">
        <v>2</v>
      </c>
      <c r="N28">
        <v>4</v>
      </c>
      <c r="O28" t="s">
        <v>11</v>
      </c>
      <c r="P28">
        <v>1</v>
      </c>
      <c r="R28" s="10" t="s">
        <v>118</v>
      </c>
      <c r="U28">
        <v>6</v>
      </c>
      <c r="V28" t="s">
        <v>12</v>
      </c>
      <c r="W28">
        <v>1</v>
      </c>
      <c r="Y28" t="s">
        <v>14</v>
      </c>
    </row>
    <row r="29" spans="1:30" x14ac:dyDescent="0.3">
      <c r="A29">
        <v>5</v>
      </c>
      <c r="B29" t="s">
        <v>11</v>
      </c>
      <c r="C29">
        <v>1050</v>
      </c>
      <c r="D29">
        <v>1320</v>
      </c>
      <c r="E29" s="27">
        <v>2</v>
      </c>
      <c r="N29">
        <v>5</v>
      </c>
      <c r="O29" t="s">
        <v>11</v>
      </c>
      <c r="P29">
        <v>1</v>
      </c>
      <c r="R29" s="10" t="s">
        <v>134</v>
      </c>
      <c r="U29">
        <v>7</v>
      </c>
      <c r="V29" t="s">
        <v>12</v>
      </c>
      <c r="W29">
        <v>0</v>
      </c>
      <c r="Y29" t="s">
        <v>135</v>
      </c>
    </row>
    <row r="30" spans="1:30" x14ac:dyDescent="0.3">
      <c r="A30">
        <v>6</v>
      </c>
      <c r="B30" t="s">
        <v>11</v>
      </c>
      <c r="C30">
        <v>1140</v>
      </c>
      <c r="D30">
        <v>806</v>
      </c>
      <c r="E30" s="27">
        <v>2</v>
      </c>
      <c r="N30">
        <v>6</v>
      </c>
      <c r="O30" t="s">
        <v>11</v>
      </c>
      <c r="P30">
        <v>1</v>
      </c>
      <c r="R30" s="10" t="s">
        <v>118</v>
      </c>
      <c r="U30">
        <v>8</v>
      </c>
      <c r="V30" t="s">
        <v>12</v>
      </c>
      <c r="W30">
        <v>0</v>
      </c>
      <c r="Y30" t="s">
        <v>14</v>
      </c>
    </row>
    <row r="31" spans="1:30" x14ac:dyDescent="0.3">
      <c r="A31">
        <v>7</v>
      </c>
      <c r="B31" t="s">
        <v>11</v>
      </c>
      <c r="C31">
        <v>690</v>
      </c>
      <c r="D31">
        <v>1230</v>
      </c>
      <c r="E31" s="27">
        <v>2</v>
      </c>
      <c r="N31">
        <v>7</v>
      </c>
      <c r="O31" t="s">
        <v>11</v>
      </c>
      <c r="P31">
        <v>1</v>
      </c>
      <c r="R31" s="10" t="s">
        <v>124</v>
      </c>
      <c r="U31">
        <v>9</v>
      </c>
      <c r="V31" t="s">
        <v>12</v>
      </c>
      <c r="W31">
        <v>0</v>
      </c>
      <c r="Y31" t="s">
        <v>14</v>
      </c>
    </row>
    <row r="32" spans="1:30" x14ac:dyDescent="0.3">
      <c r="A32">
        <v>8</v>
      </c>
      <c r="B32" t="s">
        <v>11</v>
      </c>
      <c r="C32">
        <v>990</v>
      </c>
      <c r="D32">
        <v>495</v>
      </c>
      <c r="E32" s="27">
        <v>2</v>
      </c>
      <c r="N32">
        <v>8</v>
      </c>
      <c r="O32" t="s">
        <v>11</v>
      </c>
      <c r="P32">
        <v>1</v>
      </c>
      <c r="R32" s="10" t="s">
        <v>124</v>
      </c>
      <c r="U32">
        <v>10</v>
      </c>
      <c r="V32" t="s">
        <v>12</v>
      </c>
      <c r="W32">
        <v>1</v>
      </c>
      <c r="Y32" t="s">
        <v>136</v>
      </c>
    </row>
    <row r="33" spans="1:30" x14ac:dyDescent="0.3">
      <c r="A33">
        <v>9</v>
      </c>
      <c r="B33" t="s">
        <v>11</v>
      </c>
      <c r="C33">
        <v>360</v>
      </c>
      <c r="D33">
        <v>286</v>
      </c>
      <c r="E33" s="27">
        <v>2</v>
      </c>
      <c r="N33">
        <v>9</v>
      </c>
      <c r="O33" t="s">
        <v>11</v>
      </c>
      <c r="P33">
        <v>1</v>
      </c>
      <c r="R33" s="10" t="s">
        <v>118</v>
      </c>
      <c r="U33">
        <v>1</v>
      </c>
      <c r="V33" t="s">
        <v>25</v>
      </c>
      <c r="W33">
        <v>1</v>
      </c>
      <c r="Y33" t="s">
        <v>14</v>
      </c>
    </row>
    <row r="34" spans="1:30" x14ac:dyDescent="0.3">
      <c r="A34">
        <v>10</v>
      </c>
      <c r="B34" t="s">
        <v>11</v>
      </c>
      <c r="C34">
        <v>308</v>
      </c>
      <c r="D34">
        <v>720</v>
      </c>
      <c r="E34" s="27">
        <v>2</v>
      </c>
      <c r="F34">
        <f>SUM(E25:E34)/20*100</f>
        <v>100</v>
      </c>
      <c r="N34">
        <v>10</v>
      </c>
      <c r="O34" t="s">
        <v>11</v>
      </c>
      <c r="P34">
        <v>1</v>
      </c>
      <c r="Q34">
        <f>SUM(P25:P34)/10*100</f>
        <v>100</v>
      </c>
      <c r="R34" s="10" t="s">
        <v>124</v>
      </c>
      <c r="U34">
        <v>2</v>
      </c>
      <c r="V34" t="s">
        <v>25</v>
      </c>
      <c r="W34">
        <v>0</v>
      </c>
      <c r="Z34" t="s">
        <v>14</v>
      </c>
      <c r="AA34" t="s">
        <v>14</v>
      </c>
      <c r="AB34" t="s">
        <v>14</v>
      </c>
      <c r="AC34" t="s">
        <v>14</v>
      </c>
      <c r="AD34" t="s">
        <v>137</v>
      </c>
    </row>
    <row r="35" spans="1:30" x14ac:dyDescent="0.3">
      <c r="A35">
        <v>1</v>
      </c>
      <c r="B35" t="s">
        <v>12</v>
      </c>
      <c r="C35">
        <v>1040</v>
      </c>
      <c r="D35">
        <v>756</v>
      </c>
      <c r="E35" s="27">
        <v>2</v>
      </c>
      <c r="N35">
        <v>1</v>
      </c>
      <c r="O35" t="s">
        <v>12</v>
      </c>
      <c r="P35">
        <v>1</v>
      </c>
      <c r="R35" s="10" t="s">
        <v>118</v>
      </c>
      <c r="U35">
        <v>3</v>
      </c>
      <c r="V35" t="s">
        <v>25</v>
      </c>
      <c r="W35">
        <v>1</v>
      </c>
      <c r="Y35" t="s">
        <v>138</v>
      </c>
      <c r="Z35" t="s">
        <v>139</v>
      </c>
      <c r="AA35" t="s">
        <v>140</v>
      </c>
      <c r="AB35" t="s">
        <v>141</v>
      </c>
      <c r="AC35" t="s">
        <v>142</v>
      </c>
      <c r="AD35" t="s">
        <v>139</v>
      </c>
    </row>
    <row r="36" spans="1:30" x14ac:dyDescent="0.3">
      <c r="A36">
        <v>2</v>
      </c>
      <c r="B36" t="s">
        <v>12</v>
      </c>
      <c r="C36">
        <v>680</v>
      </c>
      <c r="D36">
        <v>1</v>
      </c>
      <c r="E36" s="27">
        <v>2</v>
      </c>
      <c r="N36">
        <v>2</v>
      </c>
      <c r="O36" t="s">
        <v>12</v>
      </c>
      <c r="P36">
        <v>1</v>
      </c>
      <c r="R36" s="10" t="s">
        <v>124</v>
      </c>
      <c r="U36">
        <v>4</v>
      </c>
      <c r="V36" t="s">
        <v>25</v>
      </c>
      <c r="W36">
        <v>1</v>
      </c>
      <c r="Y36" t="s">
        <v>143</v>
      </c>
      <c r="Z36">
        <v>0.40500000000000003</v>
      </c>
      <c r="AA36">
        <v>0.64500000000000002</v>
      </c>
      <c r="AB36">
        <v>0.63</v>
      </c>
      <c r="AC36">
        <v>0.53</v>
      </c>
      <c r="AD36">
        <v>1.5</v>
      </c>
    </row>
    <row r="37" spans="1:30" x14ac:dyDescent="0.3">
      <c r="A37">
        <v>3</v>
      </c>
      <c r="B37" t="s">
        <v>12</v>
      </c>
      <c r="C37">
        <v>1696</v>
      </c>
      <c r="D37">
        <v>1125</v>
      </c>
      <c r="E37" s="27">
        <v>2</v>
      </c>
      <c r="N37">
        <v>3</v>
      </c>
      <c r="O37" t="s">
        <v>12</v>
      </c>
      <c r="P37">
        <v>0</v>
      </c>
      <c r="R37" s="10"/>
      <c r="U37">
        <v>5</v>
      </c>
      <c r="V37" t="s">
        <v>25</v>
      </c>
      <c r="W37">
        <v>0</v>
      </c>
      <c r="Y37" t="s">
        <v>144</v>
      </c>
    </row>
    <row r="38" spans="1:30" x14ac:dyDescent="0.3">
      <c r="A38">
        <v>4</v>
      </c>
      <c r="B38" t="s">
        <v>12</v>
      </c>
      <c r="C38">
        <v>1050</v>
      </c>
      <c r="D38">
        <v>462</v>
      </c>
      <c r="E38" s="27">
        <v>2</v>
      </c>
      <c r="N38">
        <v>4</v>
      </c>
      <c r="O38" t="s">
        <v>12</v>
      </c>
      <c r="P38">
        <v>0</v>
      </c>
      <c r="R38" s="10"/>
      <c r="U38">
        <v>6</v>
      </c>
      <c r="V38" t="s">
        <v>25</v>
      </c>
      <c r="W38">
        <v>0</v>
      </c>
      <c r="Z38">
        <v>1.79</v>
      </c>
      <c r="AA38">
        <v>1.24</v>
      </c>
      <c r="AB38">
        <v>1.45</v>
      </c>
      <c r="AC38">
        <v>0.14699999999999999</v>
      </c>
      <c r="AD38">
        <v>6</v>
      </c>
    </row>
    <row r="39" spans="1:30" x14ac:dyDescent="0.3">
      <c r="A39">
        <v>5</v>
      </c>
      <c r="B39" t="s">
        <v>12</v>
      </c>
      <c r="C39">
        <v>1504</v>
      </c>
      <c r="D39">
        <v>980</v>
      </c>
      <c r="E39" s="27">
        <v>2</v>
      </c>
      <c r="N39">
        <v>5</v>
      </c>
      <c r="O39" t="s">
        <v>12</v>
      </c>
      <c r="P39">
        <v>0</v>
      </c>
      <c r="R39" s="10"/>
      <c r="U39">
        <v>7</v>
      </c>
      <c r="V39" t="s">
        <v>25</v>
      </c>
      <c r="W39">
        <v>1</v>
      </c>
      <c r="Y39" t="s">
        <v>145</v>
      </c>
    </row>
    <row r="40" spans="1:30" x14ac:dyDescent="0.3">
      <c r="A40">
        <v>6</v>
      </c>
      <c r="B40" t="s">
        <v>12</v>
      </c>
      <c r="C40">
        <v>600</v>
      </c>
      <c r="D40">
        <v>690</v>
      </c>
      <c r="E40" s="27">
        <v>2</v>
      </c>
      <c r="N40">
        <v>6</v>
      </c>
      <c r="O40" t="s">
        <v>12</v>
      </c>
      <c r="P40">
        <v>1</v>
      </c>
      <c r="R40" s="10" t="s">
        <v>118</v>
      </c>
      <c r="U40">
        <v>8</v>
      </c>
      <c r="V40" t="s">
        <v>25</v>
      </c>
      <c r="W40">
        <v>0</v>
      </c>
      <c r="Z40">
        <v>-0.81100000000000005</v>
      </c>
      <c r="AA40">
        <v>0.91300000000000003</v>
      </c>
      <c r="AB40">
        <v>-0.89</v>
      </c>
      <c r="AC40">
        <v>0.374</v>
      </c>
      <c r="AD40">
        <v>0.44440000000000002</v>
      </c>
    </row>
    <row r="41" spans="1:30" x14ac:dyDescent="0.3">
      <c r="A41">
        <v>7</v>
      </c>
      <c r="B41" t="s">
        <v>12</v>
      </c>
      <c r="C41">
        <v>425</v>
      </c>
      <c r="D41">
        <v>0</v>
      </c>
      <c r="E41" s="27">
        <v>1</v>
      </c>
      <c r="N41">
        <v>7</v>
      </c>
      <c r="O41" t="s">
        <v>12</v>
      </c>
      <c r="P41">
        <v>0</v>
      </c>
      <c r="R41" s="10"/>
      <c r="U41">
        <v>9</v>
      </c>
      <c r="V41" t="s">
        <v>25</v>
      </c>
      <c r="W41">
        <v>1</v>
      </c>
      <c r="Y41" t="s">
        <v>146</v>
      </c>
    </row>
    <row r="42" spans="1:30" x14ac:dyDescent="0.3">
      <c r="A42">
        <v>8</v>
      </c>
      <c r="B42" t="s">
        <v>12</v>
      </c>
      <c r="C42">
        <v>180</v>
      </c>
      <c r="D42">
        <v>225</v>
      </c>
      <c r="E42" s="27">
        <v>2</v>
      </c>
      <c r="N42">
        <v>8</v>
      </c>
      <c r="O42" t="s">
        <v>12</v>
      </c>
      <c r="P42">
        <v>0</v>
      </c>
      <c r="R42" s="10"/>
      <c r="U42">
        <v>10</v>
      </c>
      <c r="V42" t="s">
        <v>25</v>
      </c>
      <c r="W42">
        <v>1</v>
      </c>
      <c r="Z42">
        <v>1.79</v>
      </c>
      <c r="AA42">
        <v>1.24</v>
      </c>
      <c r="AB42">
        <v>1.45</v>
      </c>
      <c r="AC42">
        <v>0.14699999999999999</v>
      </c>
      <c r="AD42">
        <v>6</v>
      </c>
    </row>
    <row r="43" spans="1:30" x14ac:dyDescent="0.3">
      <c r="A43">
        <v>9</v>
      </c>
      <c r="B43" t="s">
        <v>12</v>
      </c>
      <c r="C43">
        <v>40</v>
      </c>
      <c r="D43">
        <v>0</v>
      </c>
      <c r="E43" s="27">
        <v>1</v>
      </c>
      <c r="N43">
        <v>9</v>
      </c>
      <c r="O43" t="s">
        <v>12</v>
      </c>
      <c r="P43">
        <v>0</v>
      </c>
      <c r="R43" s="10"/>
      <c r="U43">
        <v>1</v>
      </c>
      <c r="V43" t="s">
        <v>34</v>
      </c>
      <c r="W43">
        <v>1</v>
      </c>
      <c r="Y43" t="s">
        <v>147</v>
      </c>
      <c r="Z43">
        <v>0.98</v>
      </c>
      <c r="AA43">
        <v>1.02</v>
      </c>
      <c r="AB43">
        <v>0.96</v>
      </c>
      <c r="AC43">
        <v>0.33700000000000002</v>
      </c>
      <c r="AD43">
        <v>2.6669999999999998</v>
      </c>
    </row>
    <row r="44" spans="1:30" x14ac:dyDescent="0.3">
      <c r="A44">
        <v>10</v>
      </c>
      <c r="B44" t="s">
        <v>12</v>
      </c>
      <c r="C44">
        <v>500</v>
      </c>
      <c r="D44">
        <v>125</v>
      </c>
      <c r="E44" s="27">
        <v>2</v>
      </c>
      <c r="F44">
        <f>SUM(E35:E44)/20*100</f>
        <v>90</v>
      </c>
      <c r="N44">
        <v>10</v>
      </c>
      <c r="O44" t="s">
        <v>12</v>
      </c>
      <c r="P44">
        <v>1</v>
      </c>
      <c r="Q44">
        <f>SUM(P35:P44)/10*100</f>
        <v>40</v>
      </c>
      <c r="R44" s="10" t="s">
        <v>118</v>
      </c>
      <c r="U44">
        <v>2</v>
      </c>
      <c r="V44" t="s">
        <v>34</v>
      </c>
      <c r="W44">
        <v>1</v>
      </c>
      <c r="Y44" t="s">
        <v>148</v>
      </c>
    </row>
    <row r="45" spans="1:30" x14ac:dyDescent="0.3">
      <c r="A45">
        <v>1</v>
      </c>
      <c r="B45" t="s">
        <v>25</v>
      </c>
      <c r="C45">
        <v>1875</v>
      </c>
      <c r="D45">
        <v>2668</v>
      </c>
      <c r="E45" s="27">
        <v>2</v>
      </c>
      <c r="N45">
        <v>1</v>
      </c>
      <c r="O45" t="s">
        <v>25</v>
      </c>
      <c r="P45">
        <v>1</v>
      </c>
      <c r="R45" s="10" t="s">
        <v>124</v>
      </c>
      <c r="U45">
        <v>3</v>
      </c>
      <c r="V45" t="s">
        <v>34</v>
      </c>
      <c r="W45">
        <v>0</v>
      </c>
      <c r="Z45">
        <v>9.8000000000000007</v>
      </c>
      <c r="AA45">
        <v>31.9</v>
      </c>
      <c r="AB45">
        <v>0.31</v>
      </c>
      <c r="AC45">
        <v>0.75800000000000001</v>
      </c>
      <c r="AD45">
        <v>18426</v>
      </c>
    </row>
    <row r="46" spans="1:30" x14ac:dyDescent="0.3">
      <c r="A46">
        <v>2</v>
      </c>
      <c r="B46" t="s">
        <v>25</v>
      </c>
      <c r="C46">
        <v>0</v>
      </c>
      <c r="D46">
        <v>0</v>
      </c>
      <c r="E46" s="27">
        <v>0</v>
      </c>
      <c r="N46">
        <v>2</v>
      </c>
      <c r="O46" t="s">
        <v>25</v>
      </c>
      <c r="P46">
        <v>0</v>
      </c>
      <c r="R46" s="10"/>
      <c r="U46">
        <v>4</v>
      </c>
      <c r="V46" t="s">
        <v>34</v>
      </c>
      <c r="W46">
        <v>1</v>
      </c>
      <c r="Y46" t="s">
        <v>149</v>
      </c>
    </row>
    <row r="47" spans="1:30" x14ac:dyDescent="0.3">
      <c r="A47">
        <v>3</v>
      </c>
      <c r="B47" t="s">
        <v>25</v>
      </c>
      <c r="C47">
        <v>0</v>
      </c>
      <c r="D47">
        <v>50</v>
      </c>
      <c r="E47" s="27">
        <v>1</v>
      </c>
      <c r="N47">
        <v>3</v>
      </c>
      <c r="O47" t="s">
        <v>25</v>
      </c>
      <c r="P47">
        <v>1</v>
      </c>
      <c r="R47" s="10" t="s">
        <v>118</v>
      </c>
      <c r="U47">
        <v>5</v>
      </c>
      <c r="V47" t="s">
        <v>34</v>
      </c>
      <c r="W47">
        <v>1</v>
      </c>
      <c r="Z47">
        <v>-0.40500000000000003</v>
      </c>
      <c r="AA47">
        <v>0.90400000000000003</v>
      </c>
      <c r="AB47">
        <v>-0.45</v>
      </c>
      <c r="AC47">
        <v>0.65400000000000003</v>
      </c>
      <c r="AD47">
        <v>0.66669999999999996</v>
      </c>
    </row>
    <row r="48" spans="1:30" x14ac:dyDescent="0.3">
      <c r="A48">
        <v>4</v>
      </c>
      <c r="B48" t="s">
        <v>25</v>
      </c>
      <c r="C48">
        <v>1840</v>
      </c>
      <c r="D48">
        <v>3410</v>
      </c>
      <c r="E48" s="27">
        <v>2</v>
      </c>
      <c r="N48">
        <v>4</v>
      </c>
      <c r="O48" t="s">
        <v>25</v>
      </c>
      <c r="P48">
        <v>1</v>
      </c>
      <c r="R48" s="10" t="s">
        <v>118</v>
      </c>
      <c r="U48">
        <v>6</v>
      </c>
      <c r="V48" t="s">
        <v>34</v>
      </c>
      <c r="W48">
        <v>0</v>
      </c>
      <c r="Y48" t="s">
        <v>150</v>
      </c>
    </row>
    <row r="49" spans="1:30" x14ac:dyDescent="0.3">
      <c r="A49">
        <v>5</v>
      </c>
      <c r="B49" t="s">
        <v>25</v>
      </c>
      <c r="C49">
        <v>1890</v>
      </c>
      <c r="D49">
        <v>0</v>
      </c>
      <c r="E49" s="27">
        <v>1</v>
      </c>
      <c r="N49">
        <v>5</v>
      </c>
      <c r="O49" t="s">
        <v>25</v>
      </c>
      <c r="P49">
        <v>0</v>
      </c>
      <c r="R49" s="10"/>
      <c r="U49">
        <v>7</v>
      </c>
      <c r="V49" t="s">
        <v>34</v>
      </c>
      <c r="W49">
        <v>1</v>
      </c>
      <c r="Z49">
        <v>9.8000000000000007</v>
      </c>
      <c r="AA49">
        <v>31.9</v>
      </c>
      <c r="AB49">
        <v>0.31</v>
      </c>
      <c r="AC49">
        <v>0.75800000000000001</v>
      </c>
      <c r="AD49">
        <v>18426</v>
      </c>
    </row>
    <row r="50" spans="1:30" x14ac:dyDescent="0.3">
      <c r="A50">
        <v>6</v>
      </c>
      <c r="B50" t="s">
        <v>25</v>
      </c>
      <c r="C50">
        <v>1575</v>
      </c>
      <c r="D50">
        <v>0</v>
      </c>
      <c r="E50" s="27">
        <v>1</v>
      </c>
      <c r="N50">
        <v>6</v>
      </c>
      <c r="O50" t="s">
        <v>25</v>
      </c>
      <c r="P50">
        <v>0</v>
      </c>
      <c r="R50" s="10"/>
      <c r="U50">
        <v>8</v>
      </c>
      <c r="V50" t="s">
        <v>34</v>
      </c>
      <c r="W50">
        <v>1</v>
      </c>
      <c r="Y50" t="s">
        <v>151</v>
      </c>
    </row>
    <row r="51" spans="1:30" x14ac:dyDescent="0.3">
      <c r="A51">
        <v>7</v>
      </c>
      <c r="B51" t="s">
        <v>25</v>
      </c>
      <c r="C51">
        <v>0</v>
      </c>
      <c r="D51">
        <v>600</v>
      </c>
      <c r="E51" s="27">
        <v>1</v>
      </c>
      <c r="N51">
        <v>7</v>
      </c>
      <c r="O51" t="s">
        <v>25</v>
      </c>
      <c r="P51">
        <v>1</v>
      </c>
      <c r="R51" s="10" t="s">
        <v>118</v>
      </c>
      <c r="U51">
        <v>9</v>
      </c>
      <c r="V51" t="s">
        <v>34</v>
      </c>
      <c r="W51">
        <v>1</v>
      </c>
      <c r="Z51">
        <v>-12</v>
      </c>
      <c r="AA51">
        <v>62.3</v>
      </c>
      <c r="AB51">
        <v>-0.19</v>
      </c>
      <c r="AC51">
        <v>0.84799999999999998</v>
      </c>
      <c r="AD51" s="28">
        <v>6.3219999999999998E-6</v>
      </c>
    </row>
    <row r="52" spans="1:30" x14ac:dyDescent="0.3">
      <c r="A52">
        <v>8</v>
      </c>
      <c r="B52" t="s">
        <v>25</v>
      </c>
      <c r="C52">
        <v>1</v>
      </c>
      <c r="D52">
        <v>0</v>
      </c>
      <c r="E52" s="27">
        <v>1</v>
      </c>
      <c r="N52">
        <v>8</v>
      </c>
      <c r="O52" t="s">
        <v>25</v>
      </c>
      <c r="P52">
        <v>0</v>
      </c>
      <c r="R52" s="10"/>
      <c r="U52">
        <v>10</v>
      </c>
      <c r="V52" t="s">
        <v>34</v>
      </c>
      <c r="W52">
        <v>1</v>
      </c>
      <c r="Y52" t="s">
        <v>152</v>
      </c>
      <c r="Z52">
        <v>0.442</v>
      </c>
      <c r="AA52">
        <v>0.94499999999999995</v>
      </c>
      <c r="AB52">
        <v>0.47</v>
      </c>
      <c r="AC52">
        <v>0.64</v>
      </c>
      <c r="AD52">
        <v>1.556</v>
      </c>
    </row>
    <row r="53" spans="1:30" x14ac:dyDescent="0.3">
      <c r="A53">
        <v>9</v>
      </c>
      <c r="B53" t="s">
        <v>25</v>
      </c>
      <c r="C53">
        <v>2000</v>
      </c>
      <c r="D53">
        <v>0</v>
      </c>
      <c r="E53" s="27">
        <v>1</v>
      </c>
      <c r="N53">
        <v>9</v>
      </c>
      <c r="O53" t="s">
        <v>25</v>
      </c>
      <c r="P53">
        <v>1</v>
      </c>
      <c r="R53" s="10" t="s">
        <v>134</v>
      </c>
      <c r="U53">
        <v>1</v>
      </c>
      <c r="V53" t="s">
        <v>38</v>
      </c>
      <c r="W53">
        <v>0</v>
      </c>
      <c r="Y53" t="s">
        <v>153</v>
      </c>
      <c r="Z53">
        <v>9.8000000000000007</v>
      </c>
      <c r="AA53">
        <v>31.9</v>
      </c>
      <c r="AB53">
        <v>0.31</v>
      </c>
      <c r="AC53">
        <v>0.75800000000000001</v>
      </c>
      <c r="AD53">
        <v>18426</v>
      </c>
    </row>
    <row r="54" spans="1:30" x14ac:dyDescent="0.3">
      <c r="A54">
        <v>10</v>
      </c>
      <c r="B54" t="s">
        <v>25</v>
      </c>
      <c r="C54">
        <v>130</v>
      </c>
      <c r="D54">
        <v>150</v>
      </c>
      <c r="E54" s="27">
        <v>2</v>
      </c>
      <c r="F54">
        <f>SUM(E45:E54)/20*100</f>
        <v>60</v>
      </c>
      <c r="N54">
        <v>10</v>
      </c>
      <c r="O54" t="s">
        <v>25</v>
      </c>
      <c r="P54">
        <v>1</v>
      </c>
      <c r="Q54">
        <f>SUM(P45:P54)/10*100</f>
        <v>60</v>
      </c>
      <c r="R54" s="10" t="s">
        <v>124</v>
      </c>
      <c r="U54">
        <v>2</v>
      </c>
      <c r="V54" t="s">
        <v>38</v>
      </c>
      <c r="W54">
        <v>0</v>
      </c>
      <c r="Y54" t="s">
        <v>154</v>
      </c>
    </row>
    <row r="55" spans="1:30" x14ac:dyDescent="0.3">
      <c r="A55">
        <v>1</v>
      </c>
      <c r="B55" t="s">
        <v>34</v>
      </c>
      <c r="C55">
        <v>1260</v>
      </c>
      <c r="D55">
        <v>1050</v>
      </c>
      <c r="E55" s="27">
        <v>2</v>
      </c>
      <c r="N55">
        <v>1</v>
      </c>
      <c r="O55" t="s">
        <v>34</v>
      </c>
      <c r="P55">
        <v>1</v>
      </c>
      <c r="R55" s="10" t="s">
        <v>118</v>
      </c>
      <c r="U55">
        <v>3</v>
      </c>
      <c r="V55" t="s">
        <v>38</v>
      </c>
      <c r="W55">
        <v>0</v>
      </c>
      <c r="Z55">
        <v>-2.6</v>
      </c>
      <c r="AA55">
        <v>1.24</v>
      </c>
      <c r="AB55">
        <v>-2.11</v>
      </c>
      <c r="AC55">
        <v>3.5000000000000003E-2</v>
      </c>
      <c r="AD55">
        <v>7.4069999999999997E-2</v>
      </c>
    </row>
    <row r="56" spans="1:30" x14ac:dyDescent="0.3">
      <c r="A56">
        <v>2</v>
      </c>
      <c r="B56" t="s">
        <v>34</v>
      </c>
      <c r="C56">
        <v>3250</v>
      </c>
      <c r="D56">
        <v>1200</v>
      </c>
      <c r="E56" s="27">
        <v>2</v>
      </c>
      <c r="N56">
        <v>2</v>
      </c>
      <c r="O56" t="s">
        <v>34</v>
      </c>
      <c r="P56">
        <v>1</v>
      </c>
      <c r="R56" s="10" t="s">
        <v>124</v>
      </c>
      <c r="U56">
        <v>4</v>
      </c>
      <c r="V56" t="s">
        <v>38</v>
      </c>
      <c r="W56">
        <v>0</v>
      </c>
      <c r="Y56" t="s">
        <v>155</v>
      </c>
    </row>
    <row r="57" spans="1:30" x14ac:dyDescent="0.3">
      <c r="A57">
        <v>3</v>
      </c>
      <c r="B57" t="s">
        <v>34</v>
      </c>
      <c r="C57">
        <v>720</v>
      </c>
      <c r="D57">
        <v>1200</v>
      </c>
      <c r="E57" s="27">
        <v>2</v>
      </c>
      <c r="N57">
        <v>3</v>
      </c>
      <c r="O57" t="s">
        <v>34</v>
      </c>
      <c r="P57">
        <v>0</v>
      </c>
      <c r="R57" s="10"/>
      <c r="U57">
        <v>5</v>
      </c>
      <c r="V57" t="s">
        <v>38</v>
      </c>
      <c r="W57">
        <v>0</v>
      </c>
      <c r="Z57">
        <v>0.98</v>
      </c>
      <c r="AA57">
        <v>1.02</v>
      </c>
      <c r="AB57">
        <v>0.96</v>
      </c>
      <c r="AC57">
        <v>0.33700000000000002</v>
      </c>
      <c r="AD57">
        <v>2.6669999999999998</v>
      </c>
    </row>
    <row r="58" spans="1:30" x14ac:dyDescent="0.3">
      <c r="A58">
        <v>4</v>
      </c>
      <c r="B58" t="s">
        <v>34</v>
      </c>
      <c r="C58">
        <v>4400</v>
      </c>
      <c r="D58">
        <v>3220</v>
      </c>
      <c r="E58" s="27">
        <v>2</v>
      </c>
      <c r="N58">
        <v>4</v>
      </c>
      <c r="O58" t="s">
        <v>34</v>
      </c>
      <c r="P58">
        <v>1</v>
      </c>
      <c r="R58" s="10" t="s">
        <v>134</v>
      </c>
      <c r="U58">
        <v>6</v>
      </c>
      <c r="V58" t="s">
        <v>38</v>
      </c>
      <c r="W58">
        <v>0</v>
      </c>
      <c r="Y58" t="s">
        <v>14</v>
      </c>
    </row>
    <row r="59" spans="1:30" x14ac:dyDescent="0.3">
      <c r="A59">
        <v>5</v>
      </c>
      <c r="B59" t="s">
        <v>34</v>
      </c>
      <c r="C59">
        <v>2925</v>
      </c>
      <c r="D59">
        <v>3195</v>
      </c>
      <c r="E59" s="27">
        <v>2</v>
      </c>
      <c r="N59">
        <v>5</v>
      </c>
      <c r="O59" t="s">
        <v>34</v>
      </c>
      <c r="P59">
        <v>1</v>
      </c>
      <c r="R59" s="10" t="s">
        <v>134</v>
      </c>
      <c r="U59">
        <v>7</v>
      </c>
      <c r="V59" t="s">
        <v>38</v>
      </c>
      <c r="W59">
        <v>0</v>
      </c>
      <c r="Y59" t="s">
        <v>156</v>
      </c>
    </row>
    <row r="60" spans="1:30" x14ac:dyDescent="0.3">
      <c r="A60">
        <v>6</v>
      </c>
      <c r="B60" t="s">
        <v>34</v>
      </c>
      <c r="C60">
        <v>750</v>
      </c>
      <c r="D60">
        <v>2288</v>
      </c>
      <c r="E60" s="27">
        <v>2</v>
      </c>
      <c r="N60">
        <v>6</v>
      </c>
      <c r="O60" t="s">
        <v>34</v>
      </c>
      <c r="P60">
        <v>0</v>
      </c>
      <c r="R60" s="10"/>
      <c r="U60">
        <v>8</v>
      </c>
      <c r="V60" t="s">
        <v>38</v>
      </c>
      <c r="W60">
        <v>0</v>
      </c>
      <c r="Y60" t="s">
        <v>14</v>
      </c>
    </row>
    <row r="61" spans="1:30" x14ac:dyDescent="0.3">
      <c r="A61">
        <v>7</v>
      </c>
      <c r="B61" t="s">
        <v>34</v>
      </c>
      <c r="C61">
        <v>75</v>
      </c>
      <c r="D61">
        <v>150</v>
      </c>
      <c r="E61" s="27">
        <v>2</v>
      </c>
      <c r="N61">
        <v>7</v>
      </c>
      <c r="O61" t="s">
        <v>34</v>
      </c>
      <c r="P61">
        <v>1</v>
      </c>
      <c r="R61" s="10" t="s">
        <v>118</v>
      </c>
      <c r="U61">
        <v>9</v>
      </c>
      <c r="V61" t="s">
        <v>38</v>
      </c>
      <c r="W61">
        <v>0</v>
      </c>
      <c r="Y61" t="s">
        <v>157</v>
      </c>
    </row>
    <row r="62" spans="1:30" x14ac:dyDescent="0.3">
      <c r="A62">
        <v>8</v>
      </c>
      <c r="B62" t="s">
        <v>34</v>
      </c>
      <c r="C62">
        <v>1750</v>
      </c>
      <c r="D62">
        <v>1500</v>
      </c>
      <c r="E62" s="27">
        <v>2</v>
      </c>
      <c r="N62">
        <v>8</v>
      </c>
      <c r="O62" t="s">
        <v>34</v>
      </c>
      <c r="P62">
        <v>1</v>
      </c>
      <c r="R62" s="10" t="s">
        <v>124</v>
      </c>
      <c r="U62">
        <v>10</v>
      </c>
      <c r="V62" t="s">
        <v>38</v>
      </c>
      <c r="W62">
        <v>0</v>
      </c>
      <c r="Z62" t="s">
        <v>158</v>
      </c>
      <c r="AA62" t="s">
        <v>159</v>
      </c>
    </row>
    <row r="63" spans="1:30" x14ac:dyDescent="0.3">
      <c r="A63">
        <v>9</v>
      </c>
      <c r="B63" t="s">
        <v>34</v>
      </c>
      <c r="C63">
        <v>1800</v>
      </c>
      <c r="D63">
        <v>2160</v>
      </c>
      <c r="E63" s="27">
        <v>2</v>
      </c>
      <c r="N63">
        <v>9</v>
      </c>
      <c r="O63" t="s">
        <v>34</v>
      </c>
      <c r="P63">
        <v>1</v>
      </c>
      <c r="R63" s="10" t="s">
        <v>134</v>
      </c>
      <c r="U63">
        <v>1</v>
      </c>
      <c r="V63" t="s">
        <v>50</v>
      </c>
      <c r="W63">
        <v>1</v>
      </c>
      <c r="Z63" t="s">
        <v>73</v>
      </c>
      <c r="AA63" t="s">
        <v>160</v>
      </c>
    </row>
    <row r="64" spans="1:30" x14ac:dyDescent="0.3">
      <c r="A64">
        <v>10</v>
      </c>
      <c r="B64" t="s">
        <v>34</v>
      </c>
      <c r="C64">
        <v>1260</v>
      </c>
      <c r="D64">
        <v>1705</v>
      </c>
      <c r="E64" s="27">
        <v>2</v>
      </c>
      <c r="F64">
        <f>SUM(E55:E64)/20*100</f>
        <v>100</v>
      </c>
      <c r="N64">
        <v>10</v>
      </c>
      <c r="O64" t="s">
        <v>34</v>
      </c>
      <c r="P64">
        <v>1</v>
      </c>
      <c r="Q64">
        <f>SUM(P55:P64)/10*100</f>
        <v>80</v>
      </c>
      <c r="R64" s="10" t="s">
        <v>124</v>
      </c>
      <c r="U64">
        <v>2</v>
      </c>
      <c r="V64" t="s">
        <v>50</v>
      </c>
      <c r="W64">
        <v>1</v>
      </c>
      <c r="Y64" t="s">
        <v>14</v>
      </c>
    </row>
    <row r="65" spans="1:30" x14ac:dyDescent="0.3">
      <c r="A65">
        <v>1</v>
      </c>
      <c r="B65" t="s">
        <v>38</v>
      </c>
      <c r="C65">
        <v>45</v>
      </c>
      <c r="D65">
        <v>15</v>
      </c>
      <c r="E65" s="27">
        <v>2</v>
      </c>
      <c r="N65">
        <v>1</v>
      </c>
      <c r="O65" t="s">
        <v>38</v>
      </c>
      <c r="P65">
        <v>0</v>
      </c>
      <c r="R65" s="10"/>
      <c r="U65">
        <v>3</v>
      </c>
      <c r="V65" t="s">
        <v>50</v>
      </c>
      <c r="W65">
        <v>1</v>
      </c>
      <c r="Y65" t="s">
        <v>14</v>
      </c>
    </row>
    <row r="66" spans="1:30" x14ac:dyDescent="0.3">
      <c r="A66">
        <v>2</v>
      </c>
      <c r="B66" t="s">
        <v>38</v>
      </c>
      <c r="C66">
        <v>15</v>
      </c>
      <c r="D66">
        <v>35</v>
      </c>
      <c r="E66" s="27">
        <v>2</v>
      </c>
      <c r="N66">
        <v>2</v>
      </c>
      <c r="O66" t="s">
        <v>38</v>
      </c>
      <c r="P66">
        <v>0</v>
      </c>
      <c r="R66" s="10"/>
      <c r="U66">
        <v>4</v>
      </c>
      <c r="V66" t="s">
        <v>50</v>
      </c>
      <c r="W66">
        <v>1</v>
      </c>
      <c r="Y66" t="s">
        <v>161</v>
      </c>
      <c r="AC66" t="s">
        <v>162</v>
      </c>
    </row>
    <row r="67" spans="1:30" x14ac:dyDescent="0.3">
      <c r="A67">
        <v>3</v>
      </c>
      <c r="B67" t="s">
        <v>38</v>
      </c>
      <c r="C67">
        <v>0</v>
      </c>
      <c r="D67">
        <v>0</v>
      </c>
      <c r="E67" s="27">
        <v>1</v>
      </c>
      <c r="N67">
        <v>3</v>
      </c>
      <c r="O67" t="s">
        <v>38</v>
      </c>
      <c r="P67">
        <v>0</v>
      </c>
      <c r="R67" s="10"/>
      <c r="U67">
        <v>5</v>
      </c>
      <c r="V67" t="s">
        <v>50</v>
      </c>
      <c r="W67">
        <v>1</v>
      </c>
      <c r="Y67" t="s">
        <v>14</v>
      </c>
    </row>
    <row r="68" spans="1:30" x14ac:dyDescent="0.3">
      <c r="A68">
        <v>4</v>
      </c>
      <c r="B68" t="s">
        <v>38</v>
      </c>
      <c r="C68">
        <v>14</v>
      </c>
      <c r="D68">
        <v>135</v>
      </c>
      <c r="E68" s="27">
        <v>2</v>
      </c>
      <c r="N68">
        <v>4</v>
      </c>
      <c r="O68" t="s">
        <v>38</v>
      </c>
      <c r="P68">
        <v>0</v>
      </c>
      <c r="R68" s="10"/>
      <c r="U68">
        <v>6</v>
      </c>
      <c r="V68" t="s">
        <v>50</v>
      </c>
      <c r="W68">
        <v>0</v>
      </c>
      <c r="AB68" t="s">
        <v>120</v>
      </c>
      <c r="AC68" t="s">
        <v>121</v>
      </c>
      <c r="AD68" t="s">
        <v>122</v>
      </c>
    </row>
    <row r="69" spans="1:30" x14ac:dyDescent="0.3">
      <c r="A69">
        <v>5</v>
      </c>
      <c r="B69" t="s">
        <v>38</v>
      </c>
      <c r="C69">
        <v>2</v>
      </c>
      <c r="D69">
        <v>0</v>
      </c>
      <c r="E69" s="27">
        <v>1</v>
      </c>
      <c r="N69">
        <v>5</v>
      </c>
      <c r="O69" t="s">
        <v>38</v>
      </c>
      <c r="P69">
        <v>0</v>
      </c>
      <c r="R69" s="10"/>
      <c r="U69">
        <v>7</v>
      </c>
      <c r="V69" t="s">
        <v>50</v>
      </c>
      <c r="W69">
        <v>1</v>
      </c>
      <c r="Y69" t="s">
        <v>130</v>
      </c>
      <c r="Z69" t="s">
        <v>17</v>
      </c>
      <c r="AA69" t="s">
        <v>121</v>
      </c>
      <c r="AB69" t="s">
        <v>163</v>
      </c>
      <c r="AC69" t="s">
        <v>126</v>
      </c>
      <c r="AD69" t="s">
        <v>127</v>
      </c>
    </row>
    <row r="70" spans="1:30" x14ac:dyDescent="0.3">
      <c r="A70">
        <v>6</v>
      </c>
      <c r="B70" t="s">
        <v>38</v>
      </c>
      <c r="C70">
        <v>15</v>
      </c>
      <c r="D70">
        <v>0</v>
      </c>
      <c r="E70" s="27">
        <v>1</v>
      </c>
      <c r="N70">
        <v>6</v>
      </c>
      <c r="O70" t="s">
        <v>38</v>
      </c>
      <c r="P70">
        <v>0</v>
      </c>
      <c r="R70" s="10"/>
      <c r="U70">
        <v>8</v>
      </c>
      <c r="V70" t="s">
        <v>50</v>
      </c>
      <c r="W70">
        <v>1</v>
      </c>
      <c r="Y70" s="19" t="s">
        <v>73</v>
      </c>
      <c r="Z70" s="19">
        <v>12</v>
      </c>
      <c r="AA70">
        <v>72.503600000000006</v>
      </c>
      <c r="AB70" s="19">
        <v>6.0419999999999998</v>
      </c>
      <c r="AC70">
        <v>6.04</v>
      </c>
      <c r="AD70" s="19" t="s">
        <v>23</v>
      </c>
    </row>
    <row r="71" spans="1:30" x14ac:dyDescent="0.3">
      <c r="A71">
        <v>7</v>
      </c>
      <c r="B71" t="s">
        <v>38</v>
      </c>
      <c r="C71">
        <v>10</v>
      </c>
      <c r="D71">
        <v>1</v>
      </c>
      <c r="E71" s="27">
        <v>2</v>
      </c>
      <c r="N71">
        <v>7</v>
      </c>
      <c r="O71" t="s">
        <v>38</v>
      </c>
      <c r="P71">
        <v>0</v>
      </c>
      <c r="R71" s="10"/>
      <c r="U71">
        <v>9</v>
      </c>
      <c r="V71" t="s">
        <v>50</v>
      </c>
      <c r="W71">
        <v>1</v>
      </c>
      <c r="Y71" t="s">
        <v>26</v>
      </c>
      <c r="Z71" s="19">
        <v>117</v>
      </c>
      <c r="AA71">
        <v>92.524100000000004</v>
      </c>
      <c r="AB71">
        <v>0.79079999999999995</v>
      </c>
      <c r="AC71" t="s">
        <v>14</v>
      </c>
      <c r="AD71" t="s">
        <v>14</v>
      </c>
    </row>
    <row r="72" spans="1:30" x14ac:dyDescent="0.3">
      <c r="A72">
        <v>8</v>
      </c>
      <c r="B72" t="s">
        <v>38</v>
      </c>
      <c r="C72">
        <v>5</v>
      </c>
      <c r="D72">
        <v>6</v>
      </c>
      <c r="E72" s="27">
        <v>2</v>
      </c>
      <c r="N72">
        <v>8</v>
      </c>
      <c r="O72" t="s">
        <v>38</v>
      </c>
      <c r="P72">
        <v>0</v>
      </c>
      <c r="R72" s="10"/>
      <c r="U72">
        <v>10</v>
      </c>
      <c r="V72" t="s">
        <v>50</v>
      </c>
      <c r="W72">
        <v>1</v>
      </c>
      <c r="Y72" t="s">
        <v>27</v>
      </c>
      <c r="Z72">
        <v>129</v>
      </c>
      <c r="AA72">
        <v>165.02770000000001</v>
      </c>
      <c r="AB72">
        <v>1.2793000000000001</v>
      </c>
      <c r="AC72" t="s">
        <v>14</v>
      </c>
      <c r="AD72" t="s">
        <v>14</v>
      </c>
    </row>
    <row r="73" spans="1:30" x14ac:dyDescent="0.3">
      <c r="A73">
        <v>9</v>
      </c>
      <c r="B73" t="s">
        <v>38</v>
      </c>
      <c r="C73">
        <v>0</v>
      </c>
      <c r="D73">
        <v>5</v>
      </c>
      <c r="E73" s="27">
        <v>1</v>
      </c>
      <c r="N73">
        <v>9</v>
      </c>
      <c r="O73" t="s">
        <v>38</v>
      </c>
      <c r="P73">
        <v>0</v>
      </c>
      <c r="R73" s="10"/>
      <c r="U73">
        <v>1</v>
      </c>
      <c r="V73" t="s">
        <v>57</v>
      </c>
      <c r="W73">
        <v>0</v>
      </c>
      <c r="Y73" t="s">
        <v>14</v>
      </c>
    </row>
    <row r="74" spans="1:30" x14ac:dyDescent="0.3">
      <c r="A74">
        <v>10</v>
      </c>
      <c r="B74" t="s">
        <v>38</v>
      </c>
      <c r="C74">
        <v>10</v>
      </c>
      <c r="D74">
        <v>50</v>
      </c>
      <c r="E74" s="27">
        <v>2</v>
      </c>
      <c r="F74">
        <f>SUM(E65:E74)/20*100</f>
        <v>80</v>
      </c>
      <c r="N74">
        <v>10</v>
      </c>
      <c r="O74" t="s">
        <v>38</v>
      </c>
      <c r="P74">
        <v>0</v>
      </c>
      <c r="Q74">
        <f>SUM(P65:P74)/10*100</f>
        <v>0</v>
      </c>
      <c r="R74" s="10"/>
      <c r="U74">
        <v>2</v>
      </c>
      <c r="V74" t="s">
        <v>57</v>
      </c>
      <c r="W74">
        <v>1</v>
      </c>
      <c r="Y74" t="s">
        <v>164</v>
      </c>
    </row>
    <row r="75" spans="1:30" x14ac:dyDescent="0.3">
      <c r="A75">
        <v>1</v>
      </c>
      <c r="B75" t="s">
        <v>50</v>
      </c>
      <c r="C75">
        <v>1085</v>
      </c>
      <c r="D75">
        <v>1140</v>
      </c>
      <c r="E75" s="27">
        <v>2</v>
      </c>
      <c r="N75">
        <v>1</v>
      </c>
      <c r="O75" t="s">
        <v>50</v>
      </c>
      <c r="P75">
        <v>1</v>
      </c>
      <c r="R75" s="10" t="s">
        <v>134</v>
      </c>
      <c r="U75">
        <v>3</v>
      </c>
      <c r="V75" t="s">
        <v>57</v>
      </c>
      <c r="W75">
        <v>0</v>
      </c>
      <c r="Y75" t="s">
        <v>14</v>
      </c>
    </row>
    <row r="76" spans="1:30" x14ac:dyDescent="0.3">
      <c r="A76">
        <v>2</v>
      </c>
      <c r="B76" t="s">
        <v>50</v>
      </c>
      <c r="C76">
        <v>2800</v>
      </c>
      <c r="D76">
        <v>3600</v>
      </c>
      <c r="E76" s="27">
        <v>2</v>
      </c>
      <c r="N76">
        <v>2</v>
      </c>
      <c r="O76" t="s">
        <v>50</v>
      </c>
      <c r="P76">
        <v>1</v>
      </c>
      <c r="R76" s="10" t="s">
        <v>124</v>
      </c>
      <c r="U76">
        <v>4</v>
      </c>
      <c r="V76" t="s">
        <v>57</v>
      </c>
      <c r="W76">
        <v>1</v>
      </c>
      <c r="Y76" t="s">
        <v>165</v>
      </c>
    </row>
    <row r="77" spans="1:30" x14ac:dyDescent="0.3">
      <c r="A77">
        <v>3</v>
      </c>
      <c r="B77" t="s">
        <v>50</v>
      </c>
      <c r="C77">
        <v>1800</v>
      </c>
      <c r="D77">
        <v>1890</v>
      </c>
      <c r="E77" s="27">
        <v>2</v>
      </c>
      <c r="N77">
        <v>3</v>
      </c>
      <c r="O77" t="s">
        <v>50</v>
      </c>
      <c r="P77">
        <v>1</v>
      </c>
      <c r="R77" s="10" t="s">
        <v>124</v>
      </c>
      <c r="U77">
        <v>5</v>
      </c>
      <c r="V77" t="s">
        <v>57</v>
      </c>
      <c r="W77">
        <v>1</v>
      </c>
      <c r="Y77" t="s">
        <v>14</v>
      </c>
    </row>
    <row r="78" spans="1:30" x14ac:dyDescent="0.3">
      <c r="A78">
        <v>4</v>
      </c>
      <c r="B78" t="s">
        <v>50</v>
      </c>
      <c r="C78">
        <v>5225</v>
      </c>
      <c r="D78">
        <v>3325</v>
      </c>
      <c r="E78" s="27">
        <v>2</v>
      </c>
      <c r="N78">
        <v>4</v>
      </c>
      <c r="O78" t="s">
        <v>50</v>
      </c>
      <c r="P78">
        <v>1</v>
      </c>
      <c r="R78" s="10" t="s">
        <v>134</v>
      </c>
      <c r="U78">
        <v>6</v>
      </c>
      <c r="V78" t="s">
        <v>57</v>
      </c>
      <c r="W78">
        <v>1</v>
      </c>
      <c r="Y78" t="s">
        <v>166</v>
      </c>
    </row>
    <row r="79" spans="1:30" x14ac:dyDescent="0.3">
      <c r="A79">
        <v>5</v>
      </c>
      <c r="B79" t="s">
        <v>50</v>
      </c>
      <c r="C79">
        <v>7830</v>
      </c>
      <c r="D79">
        <v>0</v>
      </c>
      <c r="E79" s="27">
        <v>2</v>
      </c>
      <c r="N79">
        <v>5</v>
      </c>
      <c r="O79" t="s">
        <v>50</v>
      </c>
      <c r="P79">
        <v>1</v>
      </c>
      <c r="R79" s="10" t="s">
        <v>134</v>
      </c>
      <c r="U79">
        <v>7</v>
      </c>
      <c r="V79" t="s">
        <v>57</v>
      </c>
      <c r="W79">
        <v>1</v>
      </c>
      <c r="Y79" t="s">
        <v>14</v>
      </c>
    </row>
    <row r="80" spans="1:30" x14ac:dyDescent="0.3">
      <c r="A80">
        <v>6</v>
      </c>
      <c r="B80" t="s">
        <v>50</v>
      </c>
      <c r="C80">
        <v>2975</v>
      </c>
      <c r="D80">
        <v>2100</v>
      </c>
      <c r="E80" s="27">
        <v>2</v>
      </c>
      <c r="N80">
        <v>6</v>
      </c>
      <c r="O80" t="s">
        <v>50</v>
      </c>
      <c r="P80">
        <v>0</v>
      </c>
      <c r="R80" s="10"/>
      <c r="U80">
        <v>8</v>
      </c>
      <c r="V80" t="s">
        <v>57</v>
      </c>
      <c r="W80">
        <v>1</v>
      </c>
      <c r="Z80" t="s">
        <v>167</v>
      </c>
      <c r="AA80" t="s">
        <v>168</v>
      </c>
      <c r="AB80" t="s">
        <v>17</v>
      </c>
      <c r="AC80" t="s">
        <v>169</v>
      </c>
    </row>
    <row r="81" spans="1:29" x14ac:dyDescent="0.3">
      <c r="A81">
        <v>7</v>
      </c>
      <c r="B81" t="s">
        <v>50</v>
      </c>
      <c r="C81">
        <v>3010</v>
      </c>
      <c r="D81">
        <v>1500</v>
      </c>
      <c r="E81" s="27">
        <v>2</v>
      </c>
      <c r="N81">
        <v>7</v>
      </c>
      <c r="O81" t="s">
        <v>50</v>
      </c>
      <c r="P81">
        <v>1</v>
      </c>
      <c r="R81" s="10" t="s">
        <v>134</v>
      </c>
      <c r="U81">
        <v>9</v>
      </c>
      <c r="V81" t="s">
        <v>57</v>
      </c>
      <c r="W81">
        <v>1</v>
      </c>
      <c r="Z81" t="s">
        <v>73</v>
      </c>
      <c r="AA81">
        <v>17.41</v>
      </c>
      <c r="AB81">
        <v>12</v>
      </c>
      <c r="AC81">
        <v>0.13500000000000001</v>
      </c>
    </row>
    <row r="82" spans="1:29" x14ac:dyDescent="0.3">
      <c r="A82">
        <v>8</v>
      </c>
      <c r="B82" t="s">
        <v>50</v>
      </c>
      <c r="C82">
        <v>2046</v>
      </c>
      <c r="D82">
        <v>0</v>
      </c>
      <c r="E82" s="27">
        <v>2</v>
      </c>
      <c r="N82">
        <v>8</v>
      </c>
      <c r="O82" t="s">
        <v>50</v>
      </c>
      <c r="P82">
        <v>1</v>
      </c>
      <c r="R82" s="10" t="s">
        <v>134</v>
      </c>
      <c r="U82">
        <v>10</v>
      </c>
      <c r="V82" t="s">
        <v>57</v>
      </c>
      <c r="W82">
        <v>1</v>
      </c>
    </row>
    <row r="83" spans="1:29" x14ac:dyDescent="0.3">
      <c r="A83">
        <v>9</v>
      </c>
      <c r="B83" t="s">
        <v>50</v>
      </c>
      <c r="C83">
        <v>390</v>
      </c>
      <c r="D83">
        <v>570</v>
      </c>
      <c r="E83" s="27">
        <v>2</v>
      </c>
      <c r="N83">
        <v>9</v>
      </c>
      <c r="O83" t="s">
        <v>50</v>
      </c>
      <c r="P83">
        <v>1</v>
      </c>
      <c r="R83" s="10" t="s">
        <v>124</v>
      </c>
      <c r="U83">
        <v>1</v>
      </c>
      <c r="V83" t="s">
        <v>61</v>
      </c>
      <c r="W83">
        <v>1</v>
      </c>
    </row>
    <row r="84" spans="1:29" x14ac:dyDescent="0.3">
      <c r="A84">
        <v>10</v>
      </c>
      <c r="B84" t="s">
        <v>50</v>
      </c>
      <c r="C84">
        <v>2145</v>
      </c>
      <c r="D84">
        <v>1020</v>
      </c>
      <c r="E84" s="27">
        <v>2</v>
      </c>
      <c r="F84">
        <f>SUM(E75:E84)/20*100</f>
        <v>100</v>
      </c>
      <c r="N84">
        <v>10</v>
      </c>
      <c r="O84" t="s">
        <v>50</v>
      </c>
      <c r="P84">
        <v>1</v>
      </c>
      <c r="Q84">
        <f>SUM(P75:P84)/10*100</f>
        <v>90</v>
      </c>
      <c r="R84" s="10" t="s">
        <v>124</v>
      </c>
      <c r="U84">
        <v>2</v>
      </c>
      <c r="V84" t="s">
        <v>61</v>
      </c>
      <c r="W84">
        <v>1</v>
      </c>
    </row>
    <row r="85" spans="1:29" x14ac:dyDescent="0.3">
      <c r="A85">
        <v>1</v>
      </c>
      <c r="B85" t="s">
        <v>57</v>
      </c>
      <c r="C85">
        <v>0</v>
      </c>
      <c r="D85">
        <v>150</v>
      </c>
      <c r="E85" s="27">
        <v>2</v>
      </c>
      <c r="N85">
        <v>1</v>
      </c>
      <c r="O85" t="s">
        <v>57</v>
      </c>
      <c r="P85">
        <v>0</v>
      </c>
      <c r="R85" s="10"/>
      <c r="U85">
        <v>3</v>
      </c>
      <c r="V85" t="s">
        <v>61</v>
      </c>
      <c r="W85">
        <v>1</v>
      </c>
    </row>
    <row r="86" spans="1:29" x14ac:dyDescent="0.3">
      <c r="A86">
        <v>2</v>
      </c>
      <c r="B86" t="s">
        <v>57</v>
      </c>
      <c r="C86">
        <v>300</v>
      </c>
      <c r="D86">
        <v>1680</v>
      </c>
      <c r="E86" s="27">
        <v>2</v>
      </c>
      <c r="N86">
        <v>2</v>
      </c>
      <c r="O86" t="s">
        <v>57</v>
      </c>
      <c r="P86">
        <v>1</v>
      </c>
      <c r="R86" s="10" t="s">
        <v>124</v>
      </c>
      <c r="U86">
        <v>4</v>
      </c>
      <c r="V86" t="s">
        <v>61</v>
      </c>
      <c r="W86">
        <v>1</v>
      </c>
    </row>
    <row r="87" spans="1:29" x14ac:dyDescent="0.3">
      <c r="A87">
        <v>3</v>
      </c>
      <c r="B87" t="s">
        <v>57</v>
      </c>
      <c r="C87">
        <v>306</v>
      </c>
      <c r="D87">
        <v>1190</v>
      </c>
      <c r="E87" s="27">
        <v>2</v>
      </c>
      <c r="N87">
        <v>3</v>
      </c>
      <c r="O87" t="s">
        <v>57</v>
      </c>
      <c r="P87">
        <v>0</v>
      </c>
      <c r="R87" s="10"/>
      <c r="U87">
        <v>5</v>
      </c>
      <c r="V87" t="s">
        <v>61</v>
      </c>
      <c r="W87">
        <v>1</v>
      </c>
    </row>
    <row r="88" spans="1:29" x14ac:dyDescent="0.3">
      <c r="A88">
        <v>4</v>
      </c>
      <c r="B88" t="s">
        <v>57</v>
      </c>
      <c r="C88">
        <v>900</v>
      </c>
      <c r="D88">
        <v>2491</v>
      </c>
      <c r="E88" s="27">
        <v>2</v>
      </c>
      <c r="N88">
        <v>4</v>
      </c>
      <c r="O88" t="s">
        <v>57</v>
      </c>
      <c r="P88">
        <v>1</v>
      </c>
      <c r="R88" s="10" t="s">
        <v>118</v>
      </c>
      <c r="U88">
        <v>6</v>
      </c>
      <c r="V88" t="s">
        <v>61</v>
      </c>
      <c r="W88">
        <v>1</v>
      </c>
      <c r="Y88" t="s">
        <v>170</v>
      </c>
    </row>
    <row r="89" spans="1:29" x14ac:dyDescent="0.3">
      <c r="A89">
        <v>5</v>
      </c>
      <c r="B89" t="s">
        <v>57</v>
      </c>
      <c r="C89">
        <v>702</v>
      </c>
      <c r="D89">
        <v>529</v>
      </c>
      <c r="E89" s="27">
        <v>2</v>
      </c>
      <c r="N89">
        <v>5</v>
      </c>
      <c r="O89" t="s">
        <v>57</v>
      </c>
      <c r="P89">
        <v>1</v>
      </c>
      <c r="R89" s="10" t="s">
        <v>124</v>
      </c>
      <c r="U89">
        <v>7</v>
      </c>
      <c r="V89" t="s">
        <v>61</v>
      </c>
      <c r="W89">
        <v>1</v>
      </c>
    </row>
    <row r="90" spans="1:29" x14ac:dyDescent="0.3">
      <c r="A90">
        <v>6</v>
      </c>
      <c r="B90" t="s">
        <v>57</v>
      </c>
      <c r="C90">
        <v>700</v>
      </c>
      <c r="D90">
        <v>1680</v>
      </c>
      <c r="E90" s="27">
        <v>2</v>
      </c>
      <c r="N90">
        <v>6</v>
      </c>
      <c r="O90" t="s">
        <v>57</v>
      </c>
      <c r="P90">
        <v>1</v>
      </c>
      <c r="R90" s="10" t="s">
        <v>124</v>
      </c>
      <c r="U90">
        <v>8</v>
      </c>
      <c r="V90" t="s">
        <v>61</v>
      </c>
      <c r="W90">
        <v>1</v>
      </c>
    </row>
    <row r="91" spans="1:29" x14ac:dyDescent="0.3">
      <c r="A91">
        <v>7</v>
      </c>
      <c r="B91" t="s">
        <v>57</v>
      </c>
      <c r="C91">
        <v>2256</v>
      </c>
      <c r="D91">
        <v>518</v>
      </c>
      <c r="E91" s="27">
        <v>2</v>
      </c>
      <c r="N91">
        <v>7</v>
      </c>
      <c r="O91" t="s">
        <v>57</v>
      </c>
      <c r="P91">
        <v>1</v>
      </c>
      <c r="R91" s="10" t="s">
        <v>118</v>
      </c>
      <c r="U91">
        <v>9</v>
      </c>
      <c r="V91" t="s">
        <v>61</v>
      </c>
      <c r="W91">
        <v>1</v>
      </c>
    </row>
    <row r="92" spans="1:29" x14ac:dyDescent="0.3">
      <c r="A92">
        <v>8</v>
      </c>
      <c r="B92" t="s">
        <v>57</v>
      </c>
      <c r="C92">
        <v>1739</v>
      </c>
      <c r="D92">
        <v>930</v>
      </c>
      <c r="E92" s="27">
        <v>2</v>
      </c>
      <c r="N92">
        <v>8</v>
      </c>
      <c r="O92" t="s">
        <v>57</v>
      </c>
      <c r="P92">
        <v>1</v>
      </c>
      <c r="R92" s="10" t="s">
        <v>118</v>
      </c>
      <c r="U92">
        <v>10</v>
      </c>
      <c r="V92" t="s">
        <v>61</v>
      </c>
      <c r="W92">
        <v>1</v>
      </c>
    </row>
    <row r="93" spans="1:29" x14ac:dyDescent="0.3">
      <c r="A93">
        <v>9</v>
      </c>
      <c r="B93" t="s">
        <v>57</v>
      </c>
      <c r="C93">
        <v>480</v>
      </c>
      <c r="D93">
        <v>455</v>
      </c>
      <c r="E93" s="27">
        <v>2</v>
      </c>
      <c r="N93">
        <v>9</v>
      </c>
      <c r="O93" t="s">
        <v>57</v>
      </c>
      <c r="P93">
        <v>1</v>
      </c>
      <c r="R93" s="10" t="s">
        <v>124</v>
      </c>
      <c r="U93">
        <v>1</v>
      </c>
      <c r="V93" t="s">
        <v>63</v>
      </c>
      <c r="W93">
        <v>0</v>
      </c>
    </row>
    <row r="94" spans="1:29" x14ac:dyDescent="0.3">
      <c r="A94">
        <v>10</v>
      </c>
      <c r="B94" t="s">
        <v>57</v>
      </c>
      <c r="C94">
        <v>600</v>
      </c>
      <c r="D94">
        <v>810</v>
      </c>
      <c r="E94" s="27">
        <v>2</v>
      </c>
      <c r="F94">
        <f>SUM(E85:E94)/20*100</f>
        <v>100</v>
      </c>
      <c r="N94">
        <v>10</v>
      </c>
      <c r="O94" t="s">
        <v>57</v>
      </c>
      <c r="P94">
        <v>1</v>
      </c>
      <c r="Q94">
        <f>SUM(P85:P94)/10*100</f>
        <v>80</v>
      </c>
      <c r="R94" s="10" t="s">
        <v>118</v>
      </c>
      <c r="U94">
        <v>2</v>
      </c>
      <c r="V94" t="s">
        <v>63</v>
      </c>
      <c r="W94">
        <v>1</v>
      </c>
    </row>
    <row r="95" spans="1:29" x14ac:dyDescent="0.3">
      <c r="A95">
        <v>1</v>
      </c>
      <c r="B95" t="s">
        <v>61</v>
      </c>
      <c r="C95">
        <v>1500</v>
      </c>
      <c r="D95">
        <v>960</v>
      </c>
      <c r="E95" s="27">
        <v>2</v>
      </c>
      <c r="N95">
        <v>1</v>
      </c>
      <c r="O95" t="s">
        <v>61</v>
      </c>
      <c r="P95">
        <v>1</v>
      </c>
      <c r="R95" s="10" t="s">
        <v>134</v>
      </c>
      <c r="U95">
        <v>3</v>
      </c>
      <c r="V95" t="s">
        <v>63</v>
      </c>
      <c r="W95">
        <v>1</v>
      </c>
    </row>
    <row r="96" spans="1:29" x14ac:dyDescent="0.3">
      <c r="A96">
        <v>2</v>
      </c>
      <c r="B96" t="s">
        <v>61</v>
      </c>
      <c r="C96">
        <v>3600</v>
      </c>
      <c r="D96">
        <v>3240</v>
      </c>
      <c r="E96" s="27">
        <v>2</v>
      </c>
      <c r="N96">
        <v>2</v>
      </c>
      <c r="O96" t="s">
        <v>61</v>
      </c>
      <c r="P96">
        <v>1</v>
      </c>
      <c r="R96" s="10" t="s">
        <v>124</v>
      </c>
      <c r="U96">
        <v>4</v>
      </c>
      <c r="V96" t="s">
        <v>63</v>
      </c>
      <c r="W96">
        <v>1</v>
      </c>
    </row>
    <row r="97" spans="1:23" x14ac:dyDescent="0.3">
      <c r="A97">
        <v>3</v>
      </c>
      <c r="B97" t="s">
        <v>61</v>
      </c>
      <c r="C97">
        <v>1240</v>
      </c>
      <c r="D97">
        <v>1950</v>
      </c>
      <c r="E97" s="27">
        <v>2</v>
      </c>
      <c r="N97">
        <v>3</v>
      </c>
      <c r="O97" t="s">
        <v>61</v>
      </c>
      <c r="P97">
        <v>1</v>
      </c>
      <c r="R97" s="10" t="s">
        <v>124</v>
      </c>
      <c r="U97">
        <v>5</v>
      </c>
      <c r="V97" t="s">
        <v>63</v>
      </c>
      <c r="W97">
        <v>1</v>
      </c>
    </row>
    <row r="98" spans="1:23" x14ac:dyDescent="0.3">
      <c r="A98">
        <v>4</v>
      </c>
      <c r="B98" t="s">
        <v>61</v>
      </c>
      <c r="C98">
        <v>5850</v>
      </c>
      <c r="D98">
        <v>4592</v>
      </c>
      <c r="E98" s="27">
        <v>2</v>
      </c>
      <c r="N98">
        <v>4</v>
      </c>
      <c r="O98" t="s">
        <v>61</v>
      </c>
      <c r="P98">
        <v>1</v>
      </c>
      <c r="R98" s="10" t="s">
        <v>134</v>
      </c>
      <c r="U98">
        <v>6</v>
      </c>
      <c r="V98" t="s">
        <v>63</v>
      </c>
      <c r="W98">
        <v>0</v>
      </c>
    </row>
    <row r="99" spans="1:23" x14ac:dyDescent="0.3">
      <c r="A99">
        <v>5</v>
      </c>
      <c r="B99" t="s">
        <v>61</v>
      </c>
      <c r="C99">
        <v>8100</v>
      </c>
      <c r="D99">
        <v>0</v>
      </c>
      <c r="E99" s="27">
        <v>2</v>
      </c>
      <c r="N99">
        <v>5</v>
      </c>
      <c r="O99" t="s">
        <v>61</v>
      </c>
      <c r="P99">
        <v>1</v>
      </c>
      <c r="R99" s="10" t="s">
        <v>134</v>
      </c>
      <c r="U99">
        <v>7</v>
      </c>
      <c r="V99" t="s">
        <v>63</v>
      </c>
      <c r="W99">
        <v>1</v>
      </c>
    </row>
    <row r="100" spans="1:23" x14ac:dyDescent="0.3">
      <c r="A100">
        <v>6</v>
      </c>
      <c r="B100" t="s">
        <v>61</v>
      </c>
      <c r="C100">
        <v>525</v>
      </c>
      <c r="D100">
        <v>2490</v>
      </c>
      <c r="E100" s="27">
        <v>2</v>
      </c>
      <c r="N100">
        <v>6</v>
      </c>
      <c r="O100" t="s">
        <v>61</v>
      </c>
      <c r="P100">
        <v>1</v>
      </c>
      <c r="R100" s="10" t="s">
        <v>134</v>
      </c>
      <c r="U100">
        <v>8</v>
      </c>
      <c r="V100" t="s">
        <v>63</v>
      </c>
      <c r="W100">
        <v>0</v>
      </c>
    </row>
    <row r="101" spans="1:23" x14ac:dyDescent="0.3">
      <c r="A101">
        <v>7</v>
      </c>
      <c r="B101" t="s">
        <v>61</v>
      </c>
      <c r="C101">
        <v>2700</v>
      </c>
      <c r="D101">
        <v>1674</v>
      </c>
      <c r="E101" s="27">
        <v>2</v>
      </c>
      <c r="N101">
        <v>7</v>
      </c>
      <c r="O101" t="s">
        <v>61</v>
      </c>
      <c r="P101">
        <v>1</v>
      </c>
      <c r="R101" s="10" t="s">
        <v>124</v>
      </c>
      <c r="U101">
        <v>9</v>
      </c>
      <c r="V101" t="s">
        <v>63</v>
      </c>
      <c r="W101">
        <v>1</v>
      </c>
    </row>
    <row r="102" spans="1:23" x14ac:dyDescent="0.3">
      <c r="A102">
        <v>8</v>
      </c>
      <c r="B102" t="s">
        <v>61</v>
      </c>
      <c r="C102">
        <v>1750</v>
      </c>
      <c r="D102">
        <v>1610</v>
      </c>
      <c r="E102" s="27">
        <v>2</v>
      </c>
      <c r="N102">
        <v>8</v>
      </c>
      <c r="O102" t="s">
        <v>61</v>
      </c>
      <c r="P102">
        <v>1</v>
      </c>
      <c r="R102" s="10" t="s">
        <v>134</v>
      </c>
      <c r="U102">
        <v>10</v>
      </c>
      <c r="V102" t="s">
        <v>63</v>
      </c>
      <c r="W102">
        <v>1</v>
      </c>
    </row>
    <row r="103" spans="1:23" x14ac:dyDescent="0.3">
      <c r="A103">
        <v>9</v>
      </c>
      <c r="B103" t="s">
        <v>61</v>
      </c>
      <c r="C103">
        <v>672</v>
      </c>
      <c r="D103">
        <v>1920</v>
      </c>
      <c r="E103" s="27">
        <v>2</v>
      </c>
      <c r="N103">
        <v>9</v>
      </c>
      <c r="O103" t="s">
        <v>61</v>
      </c>
      <c r="P103">
        <v>1</v>
      </c>
      <c r="R103" s="10" t="s">
        <v>134</v>
      </c>
      <c r="U103">
        <v>1</v>
      </c>
      <c r="V103" t="s">
        <v>64</v>
      </c>
      <c r="W103">
        <v>0</v>
      </c>
    </row>
    <row r="104" spans="1:23" x14ac:dyDescent="0.3">
      <c r="A104">
        <v>10</v>
      </c>
      <c r="B104" t="s">
        <v>61</v>
      </c>
      <c r="C104">
        <v>2430</v>
      </c>
      <c r="D104">
        <v>2240</v>
      </c>
      <c r="E104" s="27">
        <v>2</v>
      </c>
      <c r="F104">
        <f>SUM(E95:E104)/20*100</f>
        <v>100</v>
      </c>
      <c r="N104">
        <v>10</v>
      </c>
      <c r="O104" t="s">
        <v>61</v>
      </c>
      <c r="P104">
        <v>1</v>
      </c>
      <c r="Q104">
        <f>SUM(P95:P104)/10*100</f>
        <v>100</v>
      </c>
      <c r="R104" s="10" t="s">
        <v>134</v>
      </c>
      <c r="U104">
        <v>2</v>
      </c>
      <c r="V104" t="s">
        <v>64</v>
      </c>
      <c r="W104">
        <v>0</v>
      </c>
    </row>
    <row r="105" spans="1:23" x14ac:dyDescent="0.3">
      <c r="A105">
        <v>1</v>
      </c>
      <c r="B105" t="s">
        <v>63</v>
      </c>
      <c r="C105">
        <v>850</v>
      </c>
      <c r="D105">
        <v>1230</v>
      </c>
      <c r="E105" s="27">
        <v>2</v>
      </c>
      <c r="N105">
        <v>1</v>
      </c>
      <c r="O105" t="s">
        <v>63</v>
      </c>
      <c r="P105">
        <v>0</v>
      </c>
      <c r="R105" s="10"/>
      <c r="U105">
        <v>3</v>
      </c>
      <c r="V105" t="s">
        <v>64</v>
      </c>
      <c r="W105">
        <v>0</v>
      </c>
    </row>
    <row r="106" spans="1:23" x14ac:dyDescent="0.3">
      <c r="A106">
        <v>2</v>
      </c>
      <c r="B106" t="s">
        <v>63</v>
      </c>
      <c r="C106">
        <v>1740</v>
      </c>
      <c r="D106">
        <v>880</v>
      </c>
      <c r="E106" s="27">
        <v>2</v>
      </c>
      <c r="N106">
        <v>2</v>
      </c>
      <c r="O106" t="s">
        <v>63</v>
      </c>
      <c r="P106">
        <v>1</v>
      </c>
      <c r="R106" s="10" t="s">
        <v>118</v>
      </c>
      <c r="U106">
        <v>4</v>
      </c>
      <c r="V106" t="s">
        <v>64</v>
      </c>
      <c r="W106">
        <v>1</v>
      </c>
    </row>
    <row r="107" spans="1:23" x14ac:dyDescent="0.3">
      <c r="A107">
        <v>3</v>
      </c>
      <c r="B107" t="s">
        <v>63</v>
      </c>
      <c r="C107">
        <v>1400</v>
      </c>
      <c r="D107">
        <v>1050</v>
      </c>
      <c r="E107" s="27">
        <v>2</v>
      </c>
      <c r="N107">
        <v>3</v>
      </c>
      <c r="O107" t="s">
        <v>63</v>
      </c>
      <c r="P107">
        <v>1</v>
      </c>
      <c r="R107" s="10" t="s">
        <v>118</v>
      </c>
      <c r="U107">
        <v>5</v>
      </c>
      <c r="V107" t="s">
        <v>64</v>
      </c>
      <c r="W107">
        <v>0</v>
      </c>
    </row>
    <row r="108" spans="1:23" x14ac:dyDescent="0.3">
      <c r="A108">
        <v>4</v>
      </c>
      <c r="B108" t="s">
        <v>63</v>
      </c>
      <c r="C108">
        <v>2450</v>
      </c>
      <c r="D108">
        <v>3000</v>
      </c>
      <c r="E108" s="27">
        <v>2</v>
      </c>
      <c r="N108">
        <v>4</v>
      </c>
      <c r="O108" t="s">
        <v>63</v>
      </c>
      <c r="P108">
        <v>1</v>
      </c>
      <c r="R108" s="10" t="s">
        <v>124</v>
      </c>
      <c r="U108">
        <v>6</v>
      </c>
      <c r="V108" t="s">
        <v>64</v>
      </c>
      <c r="W108">
        <v>0</v>
      </c>
    </row>
    <row r="109" spans="1:23" x14ac:dyDescent="0.3">
      <c r="A109">
        <v>5</v>
      </c>
      <c r="B109" t="s">
        <v>63</v>
      </c>
      <c r="C109">
        <v>1820</v>
      </c>
      <c r="D109">
        <v>1485</v>
      </c>
      <c r="E109" s="27">
        <v>2</v>
      </c>
      <c r="N109">
        <v>5</v>
      </c>
      <c r="O109" t="s">
        <v>63</v>
      </c>
      <c r="P109">
        <v>1</v>
      </c>
      <c r="R109" s="10" t="s">
        <v>124</v>
      </c>
      <c r="U109">
        <v>7</v>
      </c>
      <c r="V109" t="s">
        <v>64</v>
      </c>
      <c r="W109">
        <v>0</v>
      </c>
    </row>
    <row r="110" spans="1:23" x14ac:dyDescent="0.3">
      <c r="A110">
        <v>6</v>
      </c>
      <c r="B110" t="s">
        <v>63</v>
      </c>
      <c r="C110">
        <v>3800</v>
      </c>
      <c r="D110">
        <v>2250</v>
      </c>
      <c r="E110" s="27">
        <v>2</v>
      </c>
      <c r="N110">
        <v>6</v>
      </c>
      <c r="O110" t="s">
        <v>63</v>
      </c>
      <c r="P110">
        <v>0</v>
      </c>
      <c r="R110" s="10"/>
      <c r="U110">
        <v>8</v>
      </c>
      <c r="V110" t="s">
        <v>64</v>
      </c>
      <c r="W110">
        <v>0</v>
      </c>
    </row>
    <row r="111" spans="1:23" x14ac:dyDescent="0.3">
      <c r="A111">
        <v>7</v>
      </c>
      <c r="B111" t="s">
        <v>63</v>
      </c>
      <c r="C111">
        <v>1500</v>
      </c>
      <c r="D111">
        <v>1380</v>
      </c>
      <c r="E111" s="27">
        <v>2</v>
      </c>
      <c r="N111">
        <v>7</v>
      </c>
      <c r="O111" t="s">
        <v>63</v>
      </c>
      <c r="P111">
        <v>1</v>
      </c>
      <c r="R111" s="10" t="s">
        <v>124</v>
      </c>
      <c r="U111">
        <v>9</v>
      </c>
      <c r="V111" t="s">
        <v>64</v>
      </c>
      <c r="W111">
        <v>0</v>
      </c>
    </row>
    <row r="112" spans="1:23" x14ac:dyDescent="0.3">
      <c r="A112">
        <v>8</v>
      </c>
      <c r="B112" t="s">
        <v>63</v>
      </c>
      <c r="C112">
        <v>1820</v>
      </c>
      <c r="D112">
        <v>880</v>
      </c>
      <c r="E112" s="27">
        <v>2</v>
      </c>
      <c r="N112">
        <v>8</v>
      </c>
      <c r="O112" t="s">
        <v>63</v>
      </c>
      <c r="P112">
        <v>0</v>
      </c>
      <c r="R112" s="10"/>
      <c r="U112">
        <v>10</v>
      </c>
      <c r="V112" t="s">
        <v>64</v>
      </c>
      <c r="W112">
        <v>0</v>
      </c>
    </row>
    <row r="113" spans="1:23" x14ac:dyDescent="0.3">
      <c r="A113">
        <v>9</v>
      </c>
      <c r="B113" t="s">
        <v>63</v>
      </c>
      <c r="C113">
        <v>950</v>
      </c>
      <c r="D113">
        <v>2700</v>
      </c>
      <c r="E113" s="27">
        <v>2</v>
      </c>
      <c r="N113">
        <v>9</v>
      </c>
      <c r="O113" t="s">
        <v>63</v>
      </c>
      <c r="P113">
        <v>1</v>
      </c>
      <c r="R113" s="10" t="s">
        <v>124</v>
      </c>
      <c r="U113">
        <v>1</v>
      </c>
      <c r="V113" t="s">
        <v>65</v>
      </c>
      <c r="W113">
        <v>1</v>
      </c>
    </row>
    <row r="114" spans="1:23" x14ac:dyDescent="0.3">
      <c r="A114">
        <v>10</v>
      </c>
      <c r="B114" t="s">
        <v>63</v>
      </c>
      <c r="C114">
        <v>1200</v>
      </c>
      <c r="D114">
        <v>1500</v>
      </c>
      <c r="E114" s="27">
        <v>2</v>
      </c>
      <c r="F114">
        <f>SUM(E105:E114)/20*100</f>
        <v>100</v>
      </c>
      <c r="N114">
        <v>10</v>
      </c>
      <c r="O114" t="s">
        <v>63</v>
      </c>
      <c r="P114">
        <v>1</v>
      </c>
      <c r="Q114">
        <f>SUM(P105:P114)/10*100</f>
        <v>70</v>
      </c>
      <c r="R114" s="10" t="s">
        <v>118</v>
      </c>
      <c r="U114">
        <v>2</v>
      </c>
      <c r="V114" t="s">
        <v>65</v>
      </c>
      <c r="W114">
        <v>1</v>
      </c>
    </row>
    <row r="115" spans="1:23" x14ac:dyDescent="0.3">
      <c r="A115">
        <v>1</v>
      </c>
      <c r="B115" t="s">
        <v>64</v>
      </c>
      <c r="C115">
        <v>120</v>
      </c>
      <c r="D115">
        <v>120</v>
      </c>
      <c r="E115" s="27">
        <v>2</v>
      </c>
      <c r="N115">
        <v>1</v>
      </c>
      <c r="O115" t="s">
        <v>64</v>
      </c>
      <c r="P115">
        <v>0</v>
      </c>
      <c r="R115" s="10"/>
      <c r="U115">
        <v>3</v>
      </c>
      <c r="V115" t="s">
        <v>65</v>
      </c>
      <c r="W115">
        <v>1</v>
      </c>
    </row>
    <row r="116" spans="1:23" x14ac:dyDescent="0.3">
      <c r="A116">
        <v>2</v>
      </c>
      <c r="B116" t="s">
        <v>64</v>
      </c>
      <c r="C116">
        <v>20</v>
      </c>
      <c r="D116">
        <v>6</v>
      </c>
      <c r="E116" s="27">
        <v>2</v>
      </c>
      <c r="N116">
        <v>2</v>
      </c>
      <c r="O116" t="s">
        <v>64</v>
      </c>
      <c r="P116">
        <v>0</v>
      </c>
      <c r="R116" s="10"/>
      <c r="U116">
        <v>4</v>
      </c>
      <c r="V116" t="s">
        <v>65</v>
      </c>
      <c r="W116">
        <v>1</v>
      </c>
    </row>
    <row r="117" spans="1:23" x14ac:dyDescent="0.3">
      <c r="A117">
        <v>3</v>
      </c>
      <c r="B117" t="s">
        <v>64</v>
      </c>
      <c r="C117">
        <v>0</v>
      </c>
      <c r="D117">
        <v>0</v>
      </c>
      <c r="E117" s="27">
        <v>0</v>
      </c>
      <c r="N117">
        <v>3</v>
      </c>
      <c r="O117" t="s">
        <v>64</v>
      </c>
      <c r="P117">
        <v>0</v>
      </c>
      <c r="R117" s="10"/>
      <c r="U117">
        <v>5</v>
      </c>
      <c r="V117" t="s">
        <v>65</v>
      </c>
      <c r="W117">
        <v>1</v>
      </c>
    </row>
    <row r="118" spans="1:23" x14ac:dyDescent="0.3">
      <c r="A118">
        <v>4</v>
      </c>
      <c r="B118" t="s">
        <v>64</v>
      </c>
      <c r="C118">
        <v>300</v>
      </c>
      <c r="D118">
        <v>210</v>
      </c>
      <c r="E118" s="27">
        <v>2</v>
      </c>
      <c r="N118">
        <v>4</v>
      </c>
      <c r="O118" t="s">
        <v>64</v>
      </c>
      <c r="P118">
        <v>1</v>
      </c>
      <c r="R118" s="10" t="s">
        <v>118</v>
      </c>
      <c r="U118">
        <v>6</v>
      </c>
      <c r="V118" t="s">
        <v>65</v>
      </c>
      <c r="W118">
        <v>1</v>
      </c>
    </row>
    <row r="119" spans="1:23" x14ac:dyDescent="0.3">
      <c r="A119">
        <v>5</v>
      </c>
      <c r="B119" t="s">
        <v>64</v>
      </c>
      <c r="C119">
        <v>10</v>
      </c>
      <c r="D119">
        <v>72</v>
      </c>
      <c r="E119" s="27">
        <v>2</v>
      </c>
      <c r="N119">
        <v>5</v>
      </c>
      <c r="O119" t="s">
        <v>64</v>
      </c>
      <c r="P119">
        <v>0</v>
      </c>
      <c r="R119" s="10"/>
      <c r="U119">
        <v>7</v>
      </c>
      <c r="V119" t="s">
        <v>65</v>
      </c>
      <c r="W119">
        <v>1</v>
      </c>
    </row>
    <row r="120" spans="1:23" x14ac:dyDescent="0.3">
      <c r="A120">
        <v>6</v>
      </c>
      <c r="B120" t="s">
        <v>64</v>
      </c>
      <c r="C120">
        <v>0</v>
      </c>
      <c r="D120">
        <v>0</v>
      </c>
      <c r="E120" s="27">
        <v>0</v>
      </c>
      <c r="N120">
        <v>6</v>
      </c>
      <c r="O120" t="s">
        <v>64</v>
      </c>
      <c r="P120">
        <v>0</v>
      </c>
      <c r="R120" s="10"/>
      <c r="U120">
        <v>8</v>
      </c>
      <c r="V120" t="s">
        <v>65</v>
      </c>
      <c r="W120">
        <v>1</v>
      </c>
    </row>
    <row r="121" spans="1:23" x14ac:dyDescent="0.3">
      <c r="A121">
        <v>7</v>
      </c>
      <c r="B121" t="s">
        <v>64</v>
      </c>
      <c r="C121">
        <v>60</v>
      </c>
      <c r="D121">
        <v>0</v>
      </c>
      <c r="E121" s="27">
        <v>1</v>
      </c>
      <c r="N121">
        <v>7</v>
      </c>
      <c r="O121" t="s">
        <v>64</v>
      </c>
      <c r="P121">
        <v>0</v>
      </c>
      <c r="R121" s="10"/>
      <c r="U121">
        <v>9</v>
      </c>
      <c r="V121" t="s">
        <v>65</v>
      </c>
      <c r="W121">
        <v>1</v>
      </c>
    </row>
    <row r="122" spans="1:23" x14ac:dyDescent="0.3">
      <c r="A122">
        <v>8</v>
      </c>
      <c r="B122" t="s">
        <v>64</v>
      </c>
      <c r="C122">
        <v>0</v>
      </c>
      <c r="D122">
        <v>100</v>
      </c>
      <c r="E122" s="27">
        <v>1</v>
      </c>
      <c r="N122">
        <v>8</v>
      </c>
      <c r="O122" t="s">
        <v>64</v>
      </c>
      <c r="P122">
        <v>0</v>
      </c>
      <c r="R122" s="10"/>
      <c r="U122">
        <v>10</v>
      </c>
      <c r="V122" t="s">
        <v>65</v>
      </c>
      <c r="W122">
        <v>0</v>
      </c>
    </row>
    <row r="123" spans="1:23" x14ac:dyDescent="0.3">
      <c r="A123">
        <v>9</v>
      </c>
      <c r="B123" t="s">
        <v>64</v>
      </c>
      <c r="C123">
        <v>0</v>
      </c>
      <c r="D123">
        <v>0</v>
      </c>
      <c r="E123" s="27">
        <v>0</v>
      </c>
      <c r="N123">
        <v>9</v>
      </c>
      <c r="O123" t="s">
        <v>64</v>
      </c>
      <c r="P123">
        <v>0</v>
      </c>
      <c r="R123" s="10"/>
      <c r="U123">
        <v>1</v>
      </c>
      <c r="V123" t="s">
        <v>66</v>
      </c>
      <c r="W123">
        <v>1</v>
      </c>
    </row>
    <row r="124" spans="1:23" x14ac:dyDescent="0.3">
      <c r="A124">
        <v>10</v>
      </c>
      <c r="B124" t="s">
        <v>64</v>
      </c>
      <c r="C124">
        <v>221</v>
      </c>
      <c r="D124">
        <v>204</v>
      </c>
      <c r="E124" s="27">
        <v>2</v>
      </c>
      <c r="F124">
        <f>SUM(E115:E124)/20*100</f>
        <v>60</v>
      </c>
      <c r="N124">
        <v>10</v>
      </c>
      <c r="O124" t="s">
        <v>64</v>
      </c>
      <c r="P124">
        <v>0</v>
      </c>
      <c r="Q124">
        <f>SUM(P115:P124)/10*100</f>
        <v>10</v>
      </c>
      <c r="R124" s="10"/>
      <c r="U124">
        <v>2</v>
      </c>
      <c r="V124" t="s">
        <v>66</v>
      </c>
      <c r="W124">
        <v>1</v>
      </c>
    </row>
    <row r="125" spans="1:23" x14ac:dyDescent="0.3">
      <c r="A125">
        <v>1</v>
      </c>
      <c r="B125" t="s">
        <v>65</v>
      </c>
      <c r="C125">
        <v>1000</v>
      </c>
      <c r="D125">
        <v>700</v>
      </c>
      <c r="E125" s="27">
        <v>2</v>
      </c>
      <c r="N125">
        <v>1</v>
      </c>
      <c r="O125" t="s">
        <v>65</v>
      </c>
      <c r="P125">
        <v>1</v>
      </c>
      <c r="R125" s="10" t="s">
        <v>124</v>
      </c>
      <c r="U125">
        <v>3</v>
      </c>
      <c r="V125" t="s">
        <v>66</v>
      </c>
      <c r="W125">
        <v>1</v>
      </c>
    </row>
    <row r="126" spans="1:23" x14ac:dyDescent="0.3">
      <c r="A126">
        <v>2</v>
      </c>
      <c r="B126" t="s">
        <v>65</v>
      </c>
      <c r="C126">
        <v>810</v>
      </c>
      <c r="D126">
        <v>450</v>
      </c>
      <c r="E126" s="27">
        <v>2</v>
      </c>
      <c r="N126">
        <v>2</v>
      </c>
      <c r="O126" t="s">
        <v>65</v>
      </c>
      <c r="P126">
        <v>1</v>
      </c>
      <c r="R126" s="10" t="s">
        <v>124</v>
      </c>
      <c r="U126">
        <v>4</v>
      </c>
      <c r="V126" t="s">
        <v>66</v>
      </c>
      <c r="W126">
        <v>1</v>
      </c>
    </row>
    <row r="127" spans="1:23" x14ac:dyDescent="0.3">
      <c r="A127">
        <v>3</v>
      </c>
      <c r="B127" t="s">
        <v>65</v>
      </c>
      <c r="C127">
        <v>3025</v>
      </c>
      <c r="D127">
        <v>2400</v>
      </c>
      <c r="E127" s="27">
        <v>2</v>
      </c>
      <c r="N127">
        <v>3</v>
      </c>
      <c r="O127" t="s">
        <v>65</v>
      </c>
      <c r="P127">
        <v>1</v>
      </c>
      <c r="R127" s="10" t="s">
        <v>134</v>
      </c>
      <c r="U127">
        <v>5</v>
      </c>
      <c r="V127" t="s">
        <v>66</v>
      </c>
      <c r="W127">
        <v>1</v>
      </c>
    </row>
    <row r="128" spans="1:23" x14ac:dyDescent="0.3">
      <c r="A128">
        <v>4</v>
      </c>
      <c r="B128" t="s">
        <v>65</v>
      </c>
      <c r="C128">
        <v>1300</v>
      </c>
      <c r="D128">
        <v>1100</v>
      </c>
      <c r="E128" s="27">
        <v>2</v>
      </c>
      <c r="N128">
        <v>4</v>
      </c>
      <c r="O128" t="s">
        <v>65</v>
      </c>
      <c r="P128">
        <v>1</v>
      </c>
      <c r="R128" s="10" t="s">
        <v>134</v>
      </c>
      <c r="U128">
        <v>6</v>
      </c>
      <c r="V128" t="s">
        <v>66</v>
      </c>
      <c r="W128">
        <v>1</v>
      </c>
    </row>
    <row r="129" spans="1:23" x14ac:dyDescent="0.3">
      <c r="A129">
        <v>5</v>
      </c>
      <c r="B129" t="s">
        <v>65</v>
      </c>
      <c r="C129">
        <v>1500</v>
      </c>
      <c r="D129">
        <v>1800</v>
      </c>
      <c r="E129" s="27">
        <v>2</v>
      </c>
      <c r="N129">
        <v>5</v>
      </c>
      <c r="O129" t="s">
        <v>65</v>
      </c>
      <c r="P129">
        <v>1</v>
      </c>
      <c r="R129" s="10" t="s">
        <v>124</v>
      </c>
      <c r="U129">
        <v>7</v>
      </c>
      <c r="V129" t="s">
        <v>66</v>
      </c>
      <c r="W129">
        <v>1</v>
      </c>
    </row>
    <row r="130" spans="1:23" x14ac:dyDescent="0.3">
      <c r="A130">
        <v>6</v>
      </c>
      <c r="B130" t="s">
        <v>65</v>
      </c>
      <c r="C130">
        <v>1804</v>
      </c>
      <c r="D130">
        <v>960</v>
      </c>
      <c r="E130" s="27">
        <v>2</v>
      </c>
      <c r="N130">
        <v>6</v>
      </c>
      <c r="O130" t="s">
        <v>65</v>
      </c>
      <c r="P130">
        <v>1</v>
      </c>
      <c r="R130" s="10" t="s">
        <v>124</v>
      </c>
      <c r="U130">
        <v>8</v>
      </c>
      <c r="V130" t="s">
        <v>66</v>
      </c>
      <c r="W130">
        <v>1</v>
      </c>
    </row>
    <row r="131" spans="1:23" x14ac:dyDescent="0.3">
      <c r="A131">
        <v>7</v>
      </c>
      <c r="B131" t="s">
        <v>65</v>
      </c>
      <c r="C131">
        <v>1748</v>
      </c>
      <c r="D131">
        <v>272</v>
      </c>
      <c r="E131" s="27">
        <v>2</v>
      </c>
      <c r="N131">
        <v>7</v>
      </c>
      <c r="O131" t="s">
        <v>65</v>
      </c>
      <c r="P131">
        <v>1</v>
      </c>
      <c r="R131" s="10" t="s">
        <v>118</v>
      </c>
      <c r="U131">
        <v>9</v>
      </c>
      <c r="V131" t="s">
        <v>66</v>
      </c>
      <c r="W131">
        <v>1</v>
      </c>
    </row>
    <row r="132" spans="1:23" x14ac:dyDescent="0.3">
      <c r="A132">
        <v>8</v>
      </c>
      <c r="B132" t="s">
        <v>65</v>
      </c>
      <c r="C132">
        <v>345</v>
      </c>
      <c r="D132">
        <v>450</v>
      </c>
      <c r="E132" s="27">
        <v>2</v>
      </c>
      <c r="N132">
        <v>8</v>
      </c>
      <c r="O132" t="s">
        <v>65</v>
      </c>
      <c r="P132">
        <v>1</v>
      </c>
      <c r="R132" s="10" t="s">
        <v>118</v>
      </c>
      <c r="U132">
        <v>10</v>
      </c>
      <c r="V132" t="s">
        <v>66</v>
      </c>
      <c r="W132">
        <v>1</v>
      </c>
    </row>
    <row r="133" spans="1:23" x14ac:dyDescent="0.3">
      <c r="A133">
        <v>9</v>
      </c>
      <c r="B133" t="s">
        <v>65</v>
      </c>
      <c r="C133">
        <v>484</v>
      </c>
      <c r="D133">
        <v>912</v>
      </c>
      <c r="E133" s="27">
        <v>2</v>
      </c>
      <c r="N133">
        <v>9</v>
      </c>
      <c r="O133" t="s">
        <v>65</v>
      </c>
      <c r="P133">
        <v>1</v>
      </c>
      <c r="R133" s="10" t="s">
        <v>118</v>
      </c>
    </row>
    <row r="134" spans="1:23" x14ac:dyDescent="0.3">
      <c r="A134">
        <v>10</v>
      </c>
      <c r="B134" t="s">
        <v>65</v>
      </c>
      <c r="C134">
        <v>546</v>
      </c>
      <c r="D134">
        <v>640</v>
      </c>
      <c r="E134" s="27">
        <v>2</v>
      </c>
      <c r="F134">
        <f>SUM(E125:E134)/20*100</f>
        <v>100</v>
      </c>
      <c r="N134">
        <v>10</v>
      </c>
      <c r="O134" t="s">
        <v>65</v>
      </c>
      <c r="P134">
        <v>0</v>
      </c>
      <c r="Q134">
        <f>SUM(P125:P134)/10*100</f>
        <v>90</v>
      </c>
      <c r="R134" s="10"/>
    </row>
    <row r="135" spans="1:23" x14ac:dyDescent="0.3">
      <c r="A135">
        <v>1</v>
      </c>
      <c r="B135" t="s">
        <v>66</v>
      </c>
      <c r="C135">
        <v>1575</v>
      </c>
      <c r="D135">
        <v>2080</v>
      </c>
      <c r="E135" s="27">
        <v>2</v>
      </c>
      <c r="N135">
        <v>1</v>
      </c>
      <c r="O135" t="s">
        <v>66</v>
      </c>
      <c r="P135">
        <v>1</v>
      </c>
      <c r="R135" s="10" t="s">
        <v>134</v>
      </c>
    </row>
    <row r="136" spans="1:23" x14ac:dyDescent="0.3">
      <c r="A136">
        <v>2</v>
      </c>
      <c r="B136" t="s">
        <v>66</v>
      </c>
      <c r="C136">
        <v>1620</v>
      </c>
      <c r="D136">
        <v>1980</v>
      </c>
      <c r="E136" s="27">
        <v>2</v>
      </c>
      <c r="N136">
        <v>2</v>
      </c>
      <c r="O136" t="s">
        <v>66</v>
      </c>
      <c r="P136">
        <v>1</v>
      </c>
      <c r="R136" s="10" t="s">
        <v>134</v>
      </c>
    </row>
    <row r="137" spans="1:23" x14ac:dyDescent="0.3">
      <c r="A137">
        <v>3</v>
      </c>
      <c r="B137" t="s">
        <v>66</v>
      </c>
      <c r="C137">
        <v>1600</v>
      </c>
      <c r="D137">
        <v>1800</v>
      </c>
      <c r="E137" s="27">
        <v>2</v>
      </c>
      <c r="N137">
        <v>3</v>
      </c>
      <c r="O137" t="s">
        <v>66</v>
      </c>
      <c r="P137">
        <v>1</v>
      </c>
      <c r="R137" s="10" t="s">
        <v>134</v>
      </c>
    </row>
    <row r="138" spans="1:23" x14ac:dyDescent="0.3">
      <c r="A138">
        <v>4</v>
      </c>
      <c r="B138" t="s">
        <v>66</v>
      </c>
      <c r="C138">
        <v>1890</v>
      </c>
      <c r="D138">
        <v>2640</v>
      </c>
      <c r="E138" s="27">
        <v>2</v>
      </c>
      <c r="N138">
        <v>4</v>
      </c>
      <c r="O138" t="s">
        <v>66</v>
      </c>
      <c r="P138">
        <v>1</v>
      </c>
      <c r="R138" s="10" t="s">
        <v>134</v>
      </c>
    </row>
    <row r="139" spans="1:23" x14ac:dyDescent="0.3">
      <c r="A139">
        <v>5</v>
      </c>
      <c r="B139" t="s">
        <v>66</v>
      </c>
      <c r="C139">
        <v>1350</v>
      </c>
      <c r="D139">
        <v>555</v>
      </c>
      <c r="E139" s="27">
        <v>2</v>
      </c>
      <c r="N139">
        <v>5</v>
      </c>
      <c r="O139" t="s">
        <v>66</v>
      </c>
      <c r="P139">
        <v>1</v>
      </c>
      <c r="R139" s="10" t="s">
        <v>124</v>
      </c>
    </row>
    <row r="140" spans="1:23" x14ac:dyDescent="0.3">
      <c r="A140">
        <v>6</v>
      </c>
      <c r="B140" t="s">
        <v>66</v>
      </c>
      <c r="C140">
        <v>1800</v>
      </c>
      <c r="D140">
        <v>1925</v>
      </c>
      <c r="E140" s="27">
        <v>2</v>
      </c>
      <c r="N140">
        <v>6</v>
      </c>
      <c r="O140" t="s">
        <v>66</v>
      </c>
      <c r="P140">
        <v>1</v>
      </c>
      <c r="R140" s="10" t="s">
        <v>134</v>
      </c>
    </row>
    <row r="141" spans="1:23" x14ac:dyDescent="0.3">
      <c r="A141">
        <v>7</v>
      </c>
      <c r="B141" t="s">
        <v>66</v>
      </c>
      <c r="C141">
        <v>840</v>
      </c>
      <c r="D141">
        <v>51</v>
      </c>
      <c r="E141" s="27">
        <v>2</v>
      </c>
      <c r="N141">
        <v>7</v>
      </c>
      <c r="O141" t="s">
        <v>66</v>
      </c>
      <c r="P141">
        <v>1</v>
      </c>
      <c r="R141" s="10" t="s">
        <v>124</v>
      </c>
    </row>
    <row r="142" spans="1:23" x14ac:dyDescent="0.3">
      <c r="A142">
        <v>8</v>
      </c>
      <c r="B142" t="s">
        <v>66</v>
      </c>
      <c r="C142">
        <v>50</v>
      </c>
      <c r="D142">
        <v>320</v>
      </c>
      <c r="E142" s="27">
        <v>2</v>
      </c>
      <c r="N142">
        <v>8</v>
      </c>
      <c r="O142" t="s">
        <v>66</v>
      </c>
      <c r="P142">
        <v>1</v>
      </c>
      <c r="R142" s="10" t="s">
        <v>118</v>
      </c>
    </row>
    <row r="143" spans="1:23" x14ac:dyDescent="0.3">
      <c r="A143">
        <v>9</v>
      </c>
      <c r="B143" t="s">
        <v>66</v>
      </c>
      <c r="C143">
        <v>1350</v>
      </c>
      <c r="D143">
        <v>935</v>
      </c>
      <c r="E143" s="27">
        <v>2</v>
      </c>
      <c r="N143">
        <v>9</v>
      </c>
      <c r="O143" t="s">
        <v>66</v>
      </c>
      <c r="P143">
        <v>1</v>
      </c>
      <c r="R143" s="10" t="s">
        <v>134</v>
      </c>
    </row>
    <row r="144" spans="1:23" x14ac:dyDescent="0.3">
      <c r="A144">
        <v>10</v>
      </c>
      <c r="B144" t="s">
        <v>66</v>
      </c>
      <c r="C144">
        <v>1250</v>
      </c>
      <c r="D144">
        <v>900</v>
      </c>
      <c r="E144" s="27">
        <v>2</v>
      </c>
      <c r="F144">
        <f>SUM(E135:E144)/20*100</f>
        <v>100</v>
      </c>
      <c r="N144">
        <v>10</v>
      </c>
      <c r="O144" t="s">
        <v>66</v>
      </c>
      <c r="P144">
        <v>1</v>
      </c>
      <c r="Q144">
        <f>SUM(P135:P144)/10*100</f>
        <v>100</v>
      </c>
      <c r="R144" s="10" t="s">
        <v>134</v>
      </c>
    </row>
    <row r="145" spans="5:18" x14ac:dyDescent="0.3">
      <c r="E145" s="27"/>
      <c r="R145" s="10"/>
    </row>
    <row r="146" spans="5:18" x14ac:dyDescent="0.3">
      <c r="E146" s="27"/>
      <c r="R146" s="10"/>
    </row>
    <row r="147" spans="5:18" x14ac:dyDescent="0.3">
      <c r="E147" s="27"/>
      <c r="R147" s="10"/>
    </row>
    <row r="148" spans="5:18" x14ac:dyDescent="0.3">
      <c r="E148" s="27"/>
      <c r="R148" s="10"/>
    </row>
    <row r="149" spans="5:18" x14ac:dyDescent="0.3">
      <c r="E149" s="27"/>
      <c r="R149" s="10"/>
    </row>
    <row r="150" spans="5:18" x14ac:dyDescent="0.3">
      <c r="E150" s="27"/>
      <c r="R150" s="10"/>
    </row>
    <row r="151" spans="5:18" x14ac:dyDescent="0.3">
      <c r="E151" s="27"/>
      <c r="R151" s="10"/>
    </row>
    <row r="152" spans="5:18" x14ac:dyDescent="0.3">
      <c r="E152" s="27"/>
      <c r="R152" s="10"/>
    </row>
    <row r="153" spans="5:18" x14ac:dyDescent="0.3">
      <c r="E153" s="27"/>
      <c r="R153" s="10"/>
    </row>
    <row r="154" spans="5:18" x14ac:dyDescent="0.3">
      <c r="E154" s="27"/>
      <c r="R154" s="10"/>
    </row>
    <row r="155" spans="5:18" x14ac:dyDescent="0.3">
      <c r="E155" s="27"/>
      <c r="R155" s="10"/>
    </row>
    <row r="156" spans="5:18" x14ac:dyDescent="0.3">
      <c r="E156" s="27"/>
      <c r="R156" s="10"/>
    </row>
    <row r="157" spans="5:18" x14ac:dyDescent="0.3">
      <c r="E157" s="27"/>
      <c r="R157" s="10"/>
    </row>
    <row r="158" spans="5:18" x14ac:dyDescent="0.3">
      <c r="E158" s="27"/>
      <c r="R158" s="10"/>
    </row>
    <row r="159" spans="5:18" x14ac:dyDescent="0.3">
      <c r="E159" s="27"/>
      <c r="R159" s="10"/>
    </row>
    <row r="160" spans="5:18" x14ac:dyDescent="0.3">
      <c r="E160" s="27"/>
      <c r="R160" s="10"/>
    </row>
    <row r="161" spans="5:18" x14ac:dyDescent="0.3">
      <c r="E161" s="27"/>
      <c r="R161" s="10"/>
    </row>
    <row r="162" spans="5:18" x14ac:dyDescent="0.3">
      <c r="E162" s="27"/>
      <c r="R162" s="10"/>
    </row>
    <row r="163" spans="5:18" x14ac:dyDescent="0.3">
      <c r="E163" s="27"/>
      <c r="R163" s="10"/>
    </row>
    <row r="164" spans="5:18" x14ac:dyDescent="0.3">
      <c r="E164" s="27"/>
      <c r="R164" s="10"/>
    </row>
    <row r="165" spans="5:18" x14ac:dyDescent="0.3">
      <c r="E165" s="27"/>
      <c r="R165" s="10"/>
    </row>
    <row r="166" spans="5:18" x14ac:dyDescent="0.3">
      <c r="E166" s="27"/>
      <c r="R166" s="10"/>
    </row>
    <row r="167" spans="5:18" x14ac:dyDescent="0.3">
      <c r="E167" s="27"/>
      <c r="R167" s="10"/>
    </row>
    <row r="168" spans="5:18" x14ac:dyDescent="0.3">
      <c r="E168" s="27"/>
      <c r="R168" s="10"/>
    </row>
    <row r="169" spans="5:18" x14ac:dyDescent="0.3">
      <c r="E169" s="27"/>
      <c r="R169" s="10"/>
    </row>
    <row r="170" spans="5:18" x14ac:dyDescent="0.3">
      <c r="E170" s="27"/>
      <c r="R170" s="10"/>
    </row>
    <row r="171" spans="5:18" x14ac:dyDescent="0.3">
      <c r="E171" s="27"/>
      <c r="R171" s="10"/>
    </row>
    <row r="172" spans="5:18" x14ac:dyDescent="0.3">
      <c r="E172" s="27"/>
      <c r="R172" s="10"/>
    </row>
    <row r="173" spans="5:18" x14ac:dyDescent="0.3">
      <c r="E173" s="27"/>
      <c r="R173" s="10"/>
    </row>
    <row r="174" spans="5:18" x14ac:dyDescent="0.3">
      <c r="E174" s="27"/>
      <c r="R174" s="10"/>
    </row>
    <row r="175" spans="5:18" x14ac:dyDescent="0.3">
      <c r="E175" s="27"/>
      <c r="R175" s="10"/>
    </row>
    <row r="176" spans="5:18" x14ac:dyDescent="0.3">
      <c r="E176" s="27"/>
      <c r="R176" s="10"/>
    </row>
    <row r="177" spans="5:18" x14ac:dyDescent="0.3">
      <c r="E177" s="27"/>
      <c r="R177" s="10"/>
    </row>
    <row r="178" spans="5:18" x14ac:dyDescent="0.3">
      <c r="E178" s="27"/>
      <c r="R178" s="10"/>
    </row>
    <row r="179" spans="5:18" x14ac:dyDescent="0.3">
      <c r="E179" s="27"/>
      <c r="R179" s="10"/>
    </row>
    <row r="180" spans="5:18" x14ac:dyDescent="0.3">
      <c r="E180" s="27"/>
      <c r="R180" s="10"/>
    </row>
    <row r="181" spans="5:18" x14ac:dyDescent="0.3">
      <c r="E181" s="27"/>
      <c r="R181" s="10"/>
    </row>
    <row r="182" spans="5:18" x14ac:dyDescent="0.3">
      <c r="E182" s="27"/>
      <c r="R182" s="10"/>
    </row>
    <row r="183" spans="5:18" x14ac:dyDescent="0.3">
      <c r="E183" s="27"/>
      <c r="R183" s="10"/>
    </row>
    <row r="184" spans="5:18" x14ac:dyDescent="0.3">
      <c r="E184" s="27"/>
      <c r="R184" s="10"/>
    </row>
    <row r="185" spans="5:18" x14ac:dyDescent="0.3">
      <c r="E185" s="27"/>
      <c r="R185" s="10"/>
    </row>
    <row r="186" spans="5:18" x14ac:dyDescent="0.3">
      <c r="E186" s="27"/>
      <c r="R186" s="10"/>
    </row>
    <row r="187" spans="5:18" x14ac:dyDescent="0.3">
      <c r="E187" s="27"/>
      <c r="R187" s="10"/>
    </row>
    <row r="188" spans="5:18" x14ac:dyDescent="0.3">
      <c r="E188" s="27"/>
      <c r="R188" s="10"/>
    </row>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53"/>
  <sheetViews>
    <sheetView workbookViewId="0">
      <selection activeCell="K1" sqref="K1"/>
    </sheetView>
  </sheetViews>
  <sheetFormatPr defaultRowHeight="14.4" x14ac:dyDescent="0.3"/>
  <cols>
    <col min="8" max="9" width="3" customWidth="1"/>
    <col min="11" max="11" width="16.88671875" customWidth="1"/>
    <col min="12" max="12" width="2.77734375" customWidth="1"/>
    <col min="14" max="14" width="16.44140625" customWidth="1"/>
  </cols>
  <sheetData>
    <row r="1" spans="1:21" ht="40.200000000000003" x14ac:dyDescent="0.3">
      <c r="A1" s="32" t="s">
        <v>219</v>
      </c>
      <c r="F1" s="32" t="s">
        <v>171</v>
      </c>
      <c r="K1" s="10"/>
    </row>
    <row r="2" spans="1:21" x14ac:dyDescent="0.3">
      <c r="K2" s="10"/>
    </row>
    <row r="3" spans="1:21" x14ac:dyDescent="0.3">
      <c r="A3" s="44" t="s">
        <v>22</v>
      </c>
      <c r="B3" s="44" t="s">
        <v>220</v>
      </c>
      <c r="C3" s="44" t="s">
        <v>176</v>
      </c>
      <c r="D3" s="44" t="s">
        <v>174</v>
      </c>
      <c r="E3" s="35" t="s">
        <v>177</v>
      </c>
      <c r="G3" s="45" t="s">
        <v>3</v>
      </c>
      <c r="H3" s="44"/>
      <c r="I3" s="44"/>
      <c r="J3" s="45" t="s">
        <v>179</v>
      </c>
      <c r="K3" s="36" t="s">
        <v>177</v>
      </c>
      <c r="M3" s="46" t="s">
        <v>13</v>
      </c>
      <c r="N3" s="46"/>
      <c r="O3" s="46"/>
      <c r="P3" s="46"/>
      <c r="Q3" s="46"/>
      <c r="R3" s="46"/>
      <c r="S3" s="46"/>
      <c r="T3" s="46"/>
      <c r="U3" s="46"/>
    </row>
    <row r="4" spans="1:21" x14ac:dyDescent="0.3">
      <c r="A4" s="44">
        <v>1</v>
      </c>
      <c r="B4" s="44">
        <v>0</v>
      </c>
      <c r="C4" s="44">
        <v>0</v>
      </c>
      <c r="D4" s="44" t="s">
        <v>181</v>
      </c>
      <c r="E4" s="35">
        <v>0</v>
      </c>
      <c r="G4" s="44"/>
      <c r="H4" s="44"/>
      <c r="I4" s="44"/>
      <c r="J4" s="44"/>
      <c r="K4" s="35"/>
      <c r="M4" s="46" t="s">
        <v>14</v>
      </c>
      <c r="N4" s="46"/>
      <c r="O4" s="46"/>
      <c r="P4" s="46"/>
      <c r="Q4" s="46"/>
      <c r="R4" s="46"/>
      <c r="S4" s="46"/>
      <c r="T4" s="46"/>
      <c r="U4" s="46"/>
    </row>
    <row r="5" spans="1:21" x14ac:dyDescent="0.3">
      <c r="A5" s="44">
        <v>2</v>
      </c>
      <c r="B5" s="44">
        <v>0</v>
      </c>
      <c r="C5" s="44">
        <v>0</v>
      </c>
      <c r="D5" s="44" t="s">
        <v>181</v>
      </c>
      <c r="E5" s="35">
        <v>0</v>
      </c>
      <c r="G5" s="44"/>
      <c r="H5" s="44"/>
      <c r="I5" s="44"/>
      <c r="J5" s="44"/>
      <c r="K5" s="35"/>
      <c r="M5" s="46" t="s">
        <v>215</v>
      </c>
      <c r="N5" s="46"/>
      <c r="O5" s="46"/>
      <c r="P5" s="46"/>
      <c r="Q5" s="46"/>
      <c r="R5" s="46"/>
      <c r="S5" s="46"/>
      <c r="T5" s="46"/>
      <c r="U5" s="46"/>
    </row>
    <row r="6" spans="1:21" x14ac:dyDescent="0.3">
      <c r="A6" s="44">
        <v>3</v>
      </c>
      <c r="B6" s="44">
        <v>1</v>
      </c>
      <c r="C6" s="44">
        <v>1</v>
      </c>
      <c r="D6" s="44" t="s">
        <v>181</v>
      </c>
      <c r="E6" s="35">
        <v>0</v>
      </c>
      <c r="G6" s="44"/>
      <c r="H6" s="44"/>
      <c r="I6" s="44"/>
      <c r="J6" s="44"/>
      <c r="K6" s="35"/>
      <c r="M6" s="46" t="s">
        <v>14</v>
      </c>
      <c r="N6" s="46"/>
      <c r="O6" s="46"/>
      <c r="P6" s="46"/>
      <c r="Q6" s="46"/>
      <c r="R6" s="46"/>
      <c r="S6" s="46"/>
      <c r="T6" s="46"/>
      <c r="U6" s="46"/>
    </row>
    <row r="7" spans="1:21" x14ac:dyDescent="0.3">
      <c r="A7" s="44">
        <v>4</v>
      </c>
      <c r="B7" s="44">
        <v>0</v>
      </c>
      <c r="C7" s="44">
        <v>0</v>
      </c>
      <c r="D7" s="44" t="s">
        <v>181</v>
      </c>
      <c r="E7" s="35">
        <v>0</v>
      </c>
      <c r="G7" s="44"/>
      <c r="H7" s="44"/>
      <c r="I7" s="44"/>
      <c r="J7" s="44"/>
      <c r="K7" s="35"/>
      <c r="M7" s="46" t="s">
        <v>16</v>
      </c>
      <c r="N7" s="60" t="s">
        <v>17</v>
      </c>
      <c r="O7" s="60" t="s">
        <v>18</v>
      </c>
      <c r="P7" s="60" t="s">
        <v>19</v>
      </c>
      <c r="Q7" s="60" t="s">
        <v>20</v>
      </c>
      <c r="R7" s="60" t="s">
        <v>21</v>
      </c>
      <c r="S7" s="46"/>
      <c r="T7" s="46"/>
      <c r="U7" s="46"/>
    </row>
    <row r="8" spans="1:21" x14ac:dyDescent="0.3">
      <c r="A8" s="44">
        <v>5</v>
      </c>
      <c r="B8" s="44">
        <v>0</v>
      </c>
      <c r="C8" s="44">
        <v>0</v>
      </c>
      <c r="D8" s="44" t="s">
        <v>181</v>
      </c>
      <c r="E8" s="35">
        <v>0</v>
      </c>
      <c r="G8" s="44"/>
      <c r="H8" s="44"/>
      <c r="I8" s="44"/>
      <c r="J8" s="44"/>
      <c r="K8" s="35"/>
      <c r="M8" s="46" t="s">
        <v>22</v>
      </c>
      <c r="N8" s="60">
        <v>9</v>
      </c>
      <c r="O8" s="60">
        <v>3.8108</v>
      </c>
      <c r="P8" s="60">
        <v>0.4234</v>
      </c>
      <c r="Q8" s="60">
        <v>2.58</v>
      </c>
      <c r="R8" s="60">
        <v>0.01</v>
      </c>
      <c r="S8" s="46"/>
      <c r="T8" s="46"/>
      <c r="U8" s="46"/>
    </row>
    <row r="9" spans="1:21" x14ac:dyDescent="0.3">
      <c r="A9" s="44">
        <v>6</v>
      </c>
      <c r="B9" s="44">
        <v>1</v>
      </c>
      <c r="C9" s="44">
        <v>1</v>
      </c>
      <c r="D9" s="44" t="s">
        <v>181</v>
      </c>
      <c r="E9" s="35">
        <v>0</v>
      </c>
      <c r="G9" s="44"/>
      <c r="H9" s="44"/>
      <c r="I9" s="44"/>
      <c r="J9" s="44"/>
      <c r="K9" s="35"/>
      <c r="M9" s="46" t="s">
        <v>174</v>
      </c>
      <c r="N9" s="60">
        <v>12</v>
      </c>
      <c r="O9" s="60">
        <v>14.807499999999999</v>
      </c>
      <c r="P9" s="60">
        <v>1.234</v>
      </c>
      <c r="Q9" s="60">
        <v>7.51</v>
      </c>
      <c r="R9" s="60" t="s">
        <v>23</v>
      </c>
      <c r="S9" s="46"/>
      <c r="T9" s="46"/>
      <c r="U9" s="46"/>
    </row>
    <row r="10" spans="1:21" x14ac:dyDescent="0.3">
      <c r="A10" s="44">
        <v>7</v>
      </c>
      <c r="B10" s="44">
        <v>0</v>
      </c>
      <c r="C10" s="44">
        <v>0</v>
      </c>
      <c r="D10" s="44" t="s">
        <v>181</v>
      </c>
      <c r="E10" s="35">
        <v>0</v>
      </c>
      <c r="G10" s="44"/>
      <c r="H10" s="44"/>
      <c r="I10" s="44"/>
      <c r="J10" s="44"/>
      <c r="K10" s="35"/>
      <c r="M10" s="46" t="s">
        <v>26</v>
      </c>
      <c r="N10" s="60">
        <v>108</v>
      </c>
      <c r="O10" s="60">
        <v>17.752199999999998</v>
      </c>
      <c r="P10" s="60">
        <v>0.16439999999999999</v>
      </c>
      <c r="Q10" s="60" t="s">
        <v>14</v>
      </c>
      <c r="R10" s="60" t="s">
        <v>14</v>
      </c>
      <c r="S10" s="46"/>
      <c r="T10" s="46"/>
      <c r="U10" s="46"/>
    </row>
    <row r="11" spans="1:21" x14ac:dyDescent="0.3">
      <c r="A11" s="44">
        <v>8</v>
      </c>
      <c r="B11" s="44">
        <v>0</v>
      </c>
      <c r="C11" s="44">
        <v>0</v>
      </c>
      <c r="D11" s="44" t="s">
        <v>181</v>
      </c>
      <c r="E11" s="35">
        <v>0</v>
      </c>
      <c r="G11" s="44"/>
      <c r="H11" s="44"/>
      <c r="I11" s="44"/>
      <c r="J11" s="44"/>
      <c r="K11" s="35"/>
      <c r="M11" s="46" t="s">
        <v>27</v>
      </c>
      <c r="N11" s="60">
        <v>129</v>
      </c>
      <c r="O11" s="60">
        <v>36.3705</v>
      </c>
      <c r="P11" s="60" t="s">
        <v>14</v>
      </c>
      <c r="Q11" s="60" t="s">
        <v>14</v>
      </c>
      <c r="R11" s="60" t="s">
        <v>14</v>
      </c>
      <c r="S11" s="46"/>
      <c r="T11" s="46"/>
      <c r="U11" s="46"/>
    </row>
    <row r="12" spans="1:21" x14ac:dyDescent="0.3">
      <c r="A12" s="44">
        <v>9</v>
      </c>
      <c r="B12" s="44">
        <v>0</v>
      </c>
      <c r="C12" s="44">
        <v>0</v>
      </c>
      <c r="D12" s="44" t="s">
        <v>181</v>
      </c>
      <c r="E12" s="35">
        <v>0</v>
      </c>
      <c r="G12" s="44"/>
      <c r="H12" s="44"/>
      <c r="I12" s="44"/>
      <c r="J12" s="44"/>
      <c r="K12" s="35"/>
      <c r="M12" s="46" t="s">
        <v>14</v>
      </c>
      <c r="N12" s="46"/>
      <c r="O12" s="46"/>
      <c r="P12" s="46"/>
      <c r="Q12" s="46"/>
      <c r="R12" s="46"/>
      <c r="S12" s="46"/>
      <c r="T12" s="46"/>
      <c r="U12" s="46"/>
    </row>
    <row r="13" spans="1:21" x14ac:dyDescent="0.3">
      <c r="A13" s="44">
        <v>10</v>
      </c>
      <c r="B13" s="44">
        <v>0</v>
      </c>
      <c r="C13" s="44">
        <v>0</v>
      </c>
      <c r="D13" s="44" t="s">
        <v>181</v>
      </c>
      <c r="E13" s="35">
        <v>0</v>
      </c>
      <c r="G13" s="44"/>
      <c r="H13" s="44"/>
      <c r="I13" s="44"/>
      <c r="J13" s="44"/>
      <c r="K13" s="35"/>
      <c r="M13" s="46" t="s">
        <v>14</v>
      </c>
      <c r="N13" s="46"/>
      <c r="O13" s="46"/>
      <c r="P13" s="46"/>
      <c r="Q13" s="46"/>
      <c r="R13" s="46"/>
      <c r="S13" s="46"/>
      <c r="T13" s="46"/>
      <c r="U13" s="46"/>
    </row>
    <row r="14" spans="1:21" x14ac:dyDescent="0.3">
      <c r="A14" s="44">
        <v>1</v>
      </c>
      <c r="B14" s="44">
        <v>0</v>
      </c>
      <c r="C14" s="44">
        <v>0</v>
      </c>
      <c r="D14" s="44" t="s">
        <v>184</v>
      </c>
      <c r="E14" s="35">
        <v>0</v>
      </c>
      <c r="G14" s="44"/>
      <c r="H14" s="44"/>
      <c r="I14" s="44"/>
      <c r="J14" s="44"/>
      <c r="K14" s="35"/>
      <c r="M14" s="46" t="s">
        <v>28</v>
      </c>
      <c r="N14" s="46"/>
      <c r="O14" s="46"/>
      <c r="P14" s="46"/>
      <c r="Q14" s="46"/>
      <c r="R14" s="46"/>
      <c r="S14" s="46"/>
      <c r="T14" s="46"/>
      <c r="U14" s="46"/>
    </row>
    <row r="15" spans="1:21" x14ac:dyDescent="0.3">
      <c r="A15" s="44">
        <v>2</v>
      </c>
      <c r="B15" s="44">
        <v>0</v>
      </c>
      <c r="C15" s="44">
        <v>0</v>
      </c>
      <c r="D15" s="44" t="s">
        <v>184</v>
      </c>
      <c r="E15" s="35">
        <v>0</v>
      </c>
      <c r="G15" s="44"/>
      <c r="H15" s="44"/>
      <c r="I15" s="44"/>
      <c r="J15" s="44"/>
      <c r="K15" s="35"/>
      <c r="M15" s="46" t="s">
        <v>14</v>
      </c>
      <c r="N15" s="46"/>
      <c r="O15" s="46"/>
      <c r="P15" s="46"/>
      <c r="Q15" s="46"/>
      <c r="R15" s="46"/>
      <c r="S15" s="46"/>
      <c r="T15" s="46"/>
      <c r="U15" s="46"/>
    </row>
    <row r="16" spans="1:21" x14ac:dyDescent="0.3">
      <c r="A16" s="44">
        <v>3</v>
      </c>
      <c r="B16" s="44">
        <v>0</v>
      </c>
      <c r="C16" s="44">
        <v>0</v>
      </c>
      <c r="D16" s="44" t="s">
        <v>184</v>
      </c>
      <c r="E16" s="35">
        <v>0</v>
      </c>
      <c r="G16" s="44"/>
      <c r="H16" s="44"/>
      <c r="I16" s="44"/>
      <c r="J16" s="44"/>
      <c r="K16" s="35"/>
      <c r="M16" s="46" t="s">
        <v>221</v>
      </c>
      <c r="N16" s="46">
        <v>1.228</v>
      </c>
      <c r="O16" s="46" t="s">
        <v>222</v>
      </c>
      <c r="P16" s="46"/>
      <c r="Q16" s="46"/>
      <c r="R16" s="46"/>
      <c r="S16" s="46"/>
      <c r="T16" s="46"/>
      <c r="U16" s="46"/>
    </row>
    <row r="17" spans="1:21" x14ac:dyDescent="0.3">
      <c r="A17" s="44">
        <v>4</v>
      </c>
      <c r="B17" s="44">
        <v>0</v>
      </c>
      <c r="C17" s="44">
        <v>0</v>
      </c>
      <c r="D17" s="44" t="s">
        <v>184</v>
      </c>
      <c r="E17" s="35">
        <v>0</v>
      </c>
      <c r="G17" s="44"/>
      <c r="H17" s="44"/>
      <c r="I17" s="44"/>
      <c r="J17" s="44"/>
      <c r="K17" s="35"/>
      <c r="M17" s="46" t="s">
        <v>223</v>
      </c>
      <c r="N17" s="46">
        <v>1.1000000000000001</v>
      </c>
      <c r="O17" s="46" t="s">
        <v>222</v>
      </c>
      <c r="P17" s="46"/>
      <c r="Q17" s="46"/>
      <c r="R17" s="46"/>
      <c r="S17" s="46"/>
      <c r="T17" s="46"/>
      <c r="U17" s="46"/>
    </row>
    <row r="18" spans="1:21" x14ac:dyDescent="0.3">
      <c r="A18" s="44">
        <v>5</v>
      </c>
      <c r="B18" s="44">
        <v>0</v>
      </c>
      <c r="C18" s="44">
        <v>0</v>
      </c>
      <c r="D18" s="44" t="s">
        <v>184</v>
      </c>
      <c r="E18" s="35">
        <v>0</v>
      </c>
      <c r="G18" s="44"/>
      <c r="H18" s="44"/>
      <c r="I18" s="44"/>
      <c r="J18" s="44"/>
      <c r="K18" s="35"/>
      <c r="M18" s="46" t="s">
        <v>14</v>
      </c>
      <c r="N18" s="46"/>
      <c r="O18" s="46"/>
      <c r="P18" s="46"/>
      <c r="Q18" s="46"/>
      <c r="R18" s="46"/>
      <c r="S18" s="46"/>
      <c r="T18" s="46"/>
      <c r="U18" s="46"/>
    </row>
    <row r="19" spans="1:21" x14ac:dyDescent="0.3">
      <c r="A19" s="44">
        <v>6</v>
      </c>
      <c r="B19" s="44">
        <v>0</v>
      </c>
      <c r="C19" s="44">
        <v>0</v>
      </c>
      <c r="D19" s="44" t="s">
        <v>184</v>
      </c>
      <c r="E19" s="35">
        <v>0</v>
      </c>
      <c r="G19" s="44"/>
      <c r="H19" s="44"/>
      <c r="I19" s="44"/>
      <c r="J19" s="44"/>
      <c r="K19" s="35"/>
      <c r="M19" s="46" t="s">
        <v>14</v>
      </c>
      <c r="N19" s="46"/>
      <c r="O19" s="46"/>
      <c r="P19" s="46"/>
      <c r="Q19" s="46"/>
      <c r="R19" s="46"/>
      <c r="S19" s="46"/>
      <c r="T19" s="46"/>
      <c r="U19" s="46"/>
    </row>
    <row r="20" spans="1:21" x14ac:dyDescent="0.3">
      <c r="A20" s="44">
        <v>7</v>
      </c>
      <c r="B20" s="44">
        <v>0</v>
      </c>
      <c r="C20" s="44">
        <v>0</v>
      </c>
      <c r="D20" s="44" t="s">
        <v>184</v>
      </c>
      <c r="E20" s="35">
        <v>0</v>
      </c>
      <c r="G20" s="44"/>
      <c r="H20" s="44"/>
      <c r="I20" s="44"/>
      <c r="J20" s="44"/>
      <c r="K20" s="35"/>
      <c r="M20" s="46" t="s">
        <v>35</v>
      </c>
      <c r="N20" s="46"/>
      <c r="O20" s="46"/>
      <c r="P20" s="46"/>
      <c r="Q20" s="46"/>
      <c r="R20" s="46"/>
      <c r="S20" s="46"/>
      <c r="T20" s="46"/>
      <c r="U20" s="46"/>
    </row>
    <row r="21" spans="1:21" x14ac:dyDescent="0.3">
      <c r="A21" s="44">
        <v>8</v>
      </c>
      <c r="B21" s="44">
        <v>0</v>
      </c>
      <c r="C21" s="44">
        <v>0</v>
      </c>
      <c r="D21" s="44" t="s">
        <v>184</v>
      </c>
      <c r="E21" s="35">
        <v>0</v>
      </c>
      <c r="G21" s="44"/>
      <c r="H21" s="44"/>
      <c r="I21" s="44"/>
      <c r="J21" s="44"/>
      <c r="K21" s="35"/>
      <c r="M21" s="46" t="s">
        <v>14</v>
      </c>
      <c r="N21" s="46"/>
      <c r="O21" s="46"/>
      <c r="P21" s="46"/>
      <c r="Q21" s="46"/>
      <c r="R21" s="46"/>
      <c r="S21" s="46"/>
      <c r="T21" s="46"/>
      <c r="U21" s="46"/>
    </row>
    <row r="22" spans="1:21" x14ac:dyDescent="0.3">
      <c r="A22" s="44">
        <v>9</v>
      </c>
      <c r="B22" s="44">
        <v>0</v>
      </c>
      <c r="C22" s="44">
        <v>0</v>
      </c>
      <c r="D22" s="44" t="s">
        <v>184</v>
      </c>
      <c r="E22" s="35">
        <v>0</v>
      </c>
      <c r="G22" s="44"/>
      <c r="H22" s="44"/>
      <c r="I22" s="44"/>
      <c r="J22" s="44"/>
      <c r="K22" s="35"/>
      <c r="M22" s="46" t="s">
        <v>215</v>
      </c>
      <c r="N22" s="46"/>
      <c r="O22" s="46"/>
      <c r="P22" s="46"/>
      <c r="Q22" s="46"/>
      <c r="R22" s="46"/>
      <c r="S22" s="46"/>
      <c r="T22" s="46"/>
      <c r="U22" s="46"/>
    </row>
    <row r="23" spans="1:21" x14ac:dyDescent="0.3">
      <c r="A23" s="44">
        <v>10</v>
      </c>
      <c r="B23" s="44">
        <v>1</v>
      </c>
      <c r="C23" s="44">
        <v>1</v>
      </c>
      <c r="D23" s="44" t="s">
        <v>184</v>
      </c>
      <c r="E23" s="35">
        <v>0</v>
      </c>
      <c r="G23" s="44"/>
      <c r="H23" s="44"/>
      <c r="I23" s="44"/>
      <c r="J23" s="44"/>
      <c r="K23" s="35"/>
      <c r="M23" s="46" t="s">
        <v>14</v>
      </c>
      <c r="N23" s="46"/>
      <c r="O23" s="46"/>
      <c r="P23" s="46"/>
      <c r="Q23" s="46"/>
      <c r="R23" s="46"/>
      <c r="S23" s="46"/>
      <c r="T23" s="46"/>
      <c r="U23" s="46"/>
    </row>
    <row r="24" spans="1:21" x14ac:dyDescent="0.3">
      <c r="A24" s="44">
        <v>1</v>
      </c>
      <c r="B24" s="44">
        <v>0</v>
      </c>
      <c r="C24" s="44">
        <v>0</v>
      </c>
      <c r="D24" s="44" t="s">
        <v>187</v>
      </c>
      <c r="E24" s="35">
        <v>0</v>
      </c>
      <c r="G24" s="44">
        <v>1</v>
      </c>
      <c r="H24" s="44"/>
      <c r="I24" s="44"/>
      <c r="J24" s="44" t="s">
        <v>187</v>
      </c>
      <c r="K24" s="35">
        <v>0</v>
      </c>
      <c r="M24" s="46" t="s">
        <v>224</v>
      </c>
      <c r="N24" s="46"/>
      <c r="O24" s="46"/>
      <c r="P24" s="46"/>
      <c r="Q24" s="46"/>
      <c r="R24" s="46"/>
      <c r="S24" s="46"/>
      <c r="T24" s="46"/>
      <c r="U24" s="46"/>
    </row>
    <row r="25" spans="1:21" x14ac:dyDescent="0.3">
      <c r="A25" s="44">
        <v>2</v>
      </c>
      <c r="B25" s="44">
        <v>6</v>
      </c>
      <c r="C25" s="44">
        <v>3</v>
      </c>
      <c r="D25" s="44" t="s">
        <v>187</v>
      </c>
      <c r="E25" s="35">
        <v>1.0109999999999999</v>
      </c>
      <c r="G25" s="44">
        <v>2</v>
      </c>
      <c r="H25" s="44"/>
      <c r="I25" s="44"/>
      <c r="J25" s="44" t="s">
        <v>187</v>
      </c>
      <c r="K25" s="35">
        <v>1.0109999999999999</v>
      </c>
      <c r="M25" s="46" t="s">
        <v>14</v>
      </c>
      <c r="N25" s="46"/>
      <c r="O25" s="46"/>
      <c r="P25" s="46"/>
      <c r="Q25" s="46"/>
      <c r="R25" s="46"/>
      <c r="S25" s="46"/>
      <c r="T25" s="46"/>
      <c r="U25" s="46"/>
    </row>
    <row r="26" spans="1:21" x14ac:dyDescent="0.3">
      <c r="A26" s="44">
        <v>3</v>
      </c>
      <c r="B26" s="44">
        <v>4</v>
      </c>
      <c r="C26" s="44">
        <v>3</v>
      </c>
      <c r="D26" s="44" t="s">
        <v>187</v>
      </c>
      <c r="E26" s="35">
        <v>1.04</v>
      </c>
      <c r="G26" s="44">
        <v>3</v>
      </c>
      <c r="H26" s="44"/>
      <c r="I26" s="44"/>
      <c r="J26" s="44" t="s">
        <v>187</v>
      </c>
      <c r="K26" s="35">
        <v>1.04</v>
      </c>
      <c r="M26" s="46"/>
      <c r="N26" s="46" t="s">
        <v>22</v>
      </c>
      <c r="O26" s="46">
        <v>1</v>
      </c>
      <c r="P26" s="46">
        <v>2</v>
      </c>
      <c r="Q26" s="46">
        <v>3</v>
      </c>
      <c r="R26" s="46">
        <v>4</v>
      </c>
      <c r="S26" s="46">
        <v>5</v>
      </c>
      <c r="T26" s="46">
        <v>6</v>
      </c>
      <c r="U26" s="46">
        <v>7</v>
      </c>
    </row>
    <row r="27" spans="1:21" x14ac:dyDescent="0.3">
      <c r="A27" s="44">
        <v>4</v>
      </c>
      <c r="B27" s="44">
        <v>3</v>
      </c>
      <c r="C27" s="44">
        <v>3</v>
      </c>
      <c r="D27" s="44" t="s">
        <v>187</v>
      </c>
      <c r="E27" s="35">
        <v>1.099</v>
      </c>
      <c r="G27" s="44">
        <v>4</v>
      </c>
      <c r="H27" s="44"/>
      <c r="I27" s="44"/>
      <c r="J27" s="44" t="s">
        <v>187</v>
      </c>
      <c r="K27" s="35">
        <v>1.099</v>
      </c>
      <c r="M27" s="46"/>
      <c r="N27" s="46"/>
      <c r="O27" s="46">
        <v>0.129</v>
      </c>
      <c r="P27" s="46">
        <v>0.38300000000000001</v>
      </c>
      <c r="Q27" s="46">
        <v>0.59</v>
      </c>
      <c r="R27" s="46">
        <v>0.70199999999999996</v>
      </c>
      <c r="S27" s="46">
        <v>0.28899999999999998</v>
      </c>
      <c r="T27" s="46">
        <v>0.29299999999999998</v>
      </c>
      <c r="U27" s="46">
        <v>0.23599999999999999</v>
      </c>
    </row>
    <row r="28" spans="1:21" x14ac:dyDescent="0.3">
      <c r="A28" s="44">
        <v>5</v>
      </c>
      <c r="B28" s="44">
        <v>1</v>
      </c>
      <c r="C28" s="44">
        <v>1</v>
      </c>
      <c r="D28" s="44" t="s">
        <v>187</v>
      </c>
      <c r="E28" s="35">
        <v>0</v>
      </c>
      <c r="G28" s="44">
        <v>5</v>
      </c>
      <c r="H28" s="44"/>
      <c r="I28" s="44"/>
      <c r="J28" s="44" t="s">
        <v>187</v>
      </c>
      <c r="K28" s="35">
        <v>0</v>
      </c>
      <c r="M28" s="46"/>
      <c r="N28" s="46" t="s">
        <v>14</v>
      </c>
      <c r="O28" s="46"/>
      <c r="P28" s="46"/>
      <c r="Q28" s="46"/>
      <c r="R28" s="46"/>
      <c r="S28" s="46"/>
      <c r="T28" s="46"/>
      <c r="U28" s="46"/>
    </row>
    <row r="29" spans="1:21" x14ac:dyDescent="0.3">
      <c r="A29" s="44">
        <v>6</v>
      </c>
      <c r="B29" s="44">
        <v>3</v>
      </c>
      <c r="C29" s="44">
        <v>2</v>
      </c>
      <c r="D29" s="44" t="s">
        <v>187</v>
      </c>
      <c r="E29" s="35">
        <v>0.63700000000000001</v>
      </c>
      <c r="G29" s="44">
        <v>6</v>
      </c>
      <c r="H29" s="44"/>
      <c r="I29" s="44"/>
      <c r="J29" s="44" t="s">
        <v>187</v>
      </c>
      <c r="K29" s="35">
        <v>0.63700000000000001</v>
      </c>
      <c r="M29" s="46"/>
      <c r="N29" s="46" t="s">
        <v>22</v>
      </c>
      <c r="O29" s="46">
        <v>8</v>
      </c>
      <c r="P29" s="46">
        <v>9</v>
      </c>
      <c r="Q29" s="46">
        <v>10</v>
      </c>
      <c r="R29" s="46" t="s">
        <v>14</v>
      </c>
      <c r="S29" s="46" t="s">
        <v>14</v>
      </c>
      <c r="T29" s="46" t="s">
        <v>14</v>
      </c>
      <c r="U29" s="46" t="s">
        <v>14</v>
      </c>
    </row>
    <row r="30" spans="1:21" x14ac:dyDescent="0.3">
      <c r="A30" s="44">
        <v>7</v>
      </c>
      <c r="B30" s="44">
        <v>0</v>
      </c>
      <c r="C30" s="44">
        <v>0</v>
      </c>
      <c r="D30" s="44" t="s">
        <v>187</v>
      </c>
      <c r="E30" s="35">
        <v>0</v>
      </c>
      <c r="G30" s="44">
        <v>7</v>
      </c>
      <c r="H30" s="44"/>
      <c r="I30" s="44"/>
      <c r="J30" s="44" t="s">
        <v>187</v>
      </c>
      <c r="K30" s="35">
        <v>0</v>
      </c>
      <c r="M30" s="46"/>
      <c r="N30" s="46"/>
      <c r="O30" s="46">
        <v>0.17799999999999999</v>
      </c>
      <c r="P30" s="46">
        <v>0.35699999999999998</v>
      </c>
      <c r="Q30" s="46">
        <v>0.46500000000000002</v>
      </c>
      <c r="R30" s="46" t="s">
        <v>14</v>
      </c>
      <c r="S30" s="46" t="s">
        <v>14</v>
      </c>
      <c r="T30" s="46" t="s">
        <v>14</v>
      </c>
      <c r="U30" s="46" t="s">
        <v>14</v>
      </c>
    </row>
    <row r="31" spans="1:21" x14ac:dyDescent="0.3">
      <c r="A31" s="44">
        <v>8</v>
      </c>
      <c r="B31" s="44">
        <v>1</v>
      </c>
      <c r="C31" s="44">
        <v>1</v>
      </c>
      <c r="D31" s="44" t="s">
        <v>187</v>
      </c>
      <c r="E31" s="35">
        <v>0</v>
      </c>
      <c r="G31" s="44">
        <v>8</v>
      </c>
      <c r="H31" s="44"/>
      <c r="I31" s="44"/>
      <c r="J31" s="44" t="s">
        <v>187</v>
      </c>
      <c r="K31" s="35">
        <v>0</v>
      </c>
      <c r="M31" s="46" t="s">
        <v>14</v>
      </c>
      <c r="N31" s="46"/>
      <c r="O31" s="46"/>
      <c r="P31" s="46"/>
      <c r="Q31" s="46"/>
      <c r="R31" s="46"/>
      <c r="S31" s="46"/>
      <c r="T31" s="46"/>
      <c r="U31" s="46"/>
    </row>
    <row r="32" spans="1:21" x14ac:dyDescent="0.3">
      <c r="A32" s="44">
        <v>9</v>
      </c>
      <c r="B32" s="44">
        <v>2</v>
      </c>
      <c r="C32" s="44">
        <v>2</v>
      </c>
      <c r="D32" s="44" t="s">
        <v>187</v>
      </c>
      <c r="E32" s="35">
        <v>0.69299999999999995</v>
      </c>
      <c r="G32" s="44">
        <v>9</v>
      </c>
      <c r="H32" s="44"/>
      <c r="I32" s="44"/>
      <c r="J32" s="44" t="s">
        <v>187</v>
      </c>
      <c r="K32" s="35">
        <v>0.69299999999999995</v>
      </c>
      <c r="M32" s="46"/>
      <c r="N32" s="46" t="s">
        <v>174</v>
      </c>
      <c r="O32" s="46" t="s">
        <v>194</v>
      </c>
      <c r="P32" s="46" t="s">
        <v>192</v>
      </c>
      <c r="Q32" s="46" t="s">
        <v>191</v>
      </c>
      <c r="R32" s="46" t="s">
        <v>225</v>
      </c>
      <c r="S32" s="46"/>
      <c r="T32" s="46"/>
      <c r="U32" s="46"/>
    </row>
    <row r="33" spans="1:21" x14ac:dyDescent="0.3">
      <c r="A33" s="44">
        <v>10</v>
      </c>
      <c r="B33" s="44">
        <v>0</v>
      </c>
      <c r="C33" s="44">
        <v>0</v>
      </c>
      <c r="D33" s="44" t="s">
        <v>187</v>
      </c>
      <c r="E33" s="35">
        <v>0</v>
      </c>
      <c r="G33" s="44">
        <v>10</v>
      </c>
      <c r="H33" s="44"/>
      <c r="I33" s="44"/>
      <c r="J33" s="44" t="s">
        <v>187</v>
      </c>
      <c r="K33" s="35">
        <v>0</v>
      </c>
      <c r="M33" s="46"/>
      <c r="N33" s="46"/>
      <c r="O33" s="46">
        <v>0.71299999999999997</v>
      </c>
      <c r="P33" s="46">
        <v>0.14899999999999999</v>
      </c>
      <c r="Q33" s="46">
        <v>0.44800000000000001</v>
      </c>
      <c r="R33" s="46">
        <v>6.9000000000000006E-2</v>
      </c>
      <c r="S33" s="46"/>
      <c r="T33" s="46"/>
      <c r="U33" s="46"/>
    </row>
    <row r="34" spans="1:21" x14ac:dyDescent="0.3">
      <c r="A34" s="44">
        <v>1</v>
      </c>
      <c r="B34" s="44">
        <v>0</v>
      </c>
      <c r="C34" s="44">
        <v>0</v>
      </c>
      <c r="D34" s="44" t="s">
        <v>193</v>
      </c>
      <c r="E34" s="35">
        <v>0</v>
      </c>
      <c r="G34" s="44">
        <v>1</v>
      </c>
      <c r="H34" s="44"/>
      <c r="I34" s="44"/>
      <c r="J34" s="44" t="s">
        <v>193</v>
      </c>
      <c r="K34" s="35">
        <v>0</v>
      </c>
      <c r="M34" s="46"/>
      <c r="N34" s="46" t="s">
        <v>14</v>
      </c>
      <c r="O34" s="46"/>
      <c r="P34" s="46"/>
      <c r="Q34" s="46"/>
      <c r="R34" s="46"/>
      <c r="S34" s="46"/>
      <c r="T34" s="46"/>
      <c r="U34" s="46"/>
    </row>
    <row r="35" spans="1:21" x14ac:dyDescent="0.3">
      <c r="A35" s="44">
        <v>2</v>
      </c>
      <c r="B35" s="44">
        <v>1</v>
      </c>
      <c r="C35" s="44">
        <v>1</v>
      </c>
      <c r="D35" s="44" t="s">
        <v>193</v>
      </c>
      <c r="E35" s="35">
        <v>0</v>
      </c>
      <c r="G35" s="44">
        <v>2</v>
      </c>
      <c r="H35" s="44"/>
      <c r="I35" s="44"/>
      <c r="J35" s="44" t="s">
        <v>193</v>
      </c>
      <c r="K35" s="35">
        <v>0</v>
      </c>
      <c r="M35" s="46"/>
      <c r="N35" s="46" t="s">
        <v>174</v>
      </c>
      <c r="O35" s="46" t="s">
        <v>195</v>
      </c>
      <c r="P35" s="46" t="s">
        <v>196</v>
      </c>
      <c r="Q35" s="46" t="s">
        <v>198</v>
      </c>
      <c r="R35" s="46" t="s">
        <v>197</v>
      </c>
      <c r="S35" s="46"/>
      <c r="T35" s="46"/>
      <c r="U35" s="46"/>
    </row>
    <row r="36" spans="1:21" x14ac:dyDescent="0.3">
      <c r="A36" s="44">
        <v>3</v>
      </c>
      <c r="B36" s="44">
        <v>6</v>
      </c>
      <c r="C36" s="44">
        <v>2</v>
      </c>
      <c r="D36" s="44" t="s">
        <v>193</v>
      </c>
      <c r="E36" s="35">
        <v>0.45100000000000001</v>
      </c>
      <c r="G36" s="44">
        <v>3</v>
      </c>
      <c r="H36" s="44"/>
      <c r="I36" s="44"/>
      <c r="J36" s="44" t="s">
        <v>193</v>
      </c>
      <c r="K36" s="35">
        <v>0.45100000000000001</v>
      </c>
      <c r="M36" s="46"/>
      <c r="N36" s="46"/>
      <c r="O36" s="46">
        <v>1.1140000000000001</v>
      </c>
      <c r="P36" s="46">
        <v>0.94799999999999995</v>
      </c>
      <c r="Q36" s="46">
        <v>0.34699999999999998</v>
      </c>
      <c r="R36" s="46">
        <v>0.26300000000000001</v>
      </c>
      <c r="S36" s="46"/>
      <c r="T36" s="46"/>
      <c r="U36" s="46"/>
    </row>
    <row r="37" spans="1:21" x14ac:dyDescent="0.3">
      <c r="A37" s="44">
        <v>4</v>
      </c>
      <c r="B37" s="44">
        <v>0</v>
      </c>
      <c r="C37" s="44">
        <v>0</v>
      </c>
      <c r="D37" s="44" t="s">
        <v>193</v>
      </c>
      <c r="E37" s="35">
        <v>0</v>
      </c>
      <c r="G37" s="44">
        <v>4</v>
      </c>
      <c r="H37" s="44"/>
      <c r="I37" s="44"/>
      <c r="J37" s="44" t="s">
        <v>193</v>
      </c>
      <c r="K37" s="35">
        <v>0</v>
      </c>
      <c r="M37" s="46"/>
      <c r="N37" s="46" t="s">
        <v>14</v>
      </c>
      <c r="O37" s="46"/>
      <c r="P37" s="46"/>
      <c r="Q37" s="46"/>
      <c r="R37" s="46"/>
      <c r="S37" s="46"/>
      <c r="T37" s="46"/>
      <c r="U37" s="46"/>
    </row>
    <row r="38" spans="1:21" x14ac:dyDescent="0.3">
      <c r="A38" s="44">
        <v>5</v>
      </c>
      <c r="B38" s="44">
        <v>0</v>
      </c>
      <c r="C38" s="44">
        <v>0</v>
      </c>
      <c r="D38" s="44" t="s">
        <v>193</v>
      </c>
      <c r="E38" s="35">
        <v>0</v>
      </c>
      <c r="G38" s="44">
        <v>5</v>
      </c>
      <c r="H38" s="44"/>
      <c r="I38" s="44"/>
      <c r="J38" s="44" t="s">
        <v>193</v>
      </c>
      <c r="K38" s="35">
        <v>0</v>
      </c>
      <c r="M38" s="46"/>
      <c r="N38" s="46" t="s">
        <v>174</v>
      </c>
      <c r="O38" s="46" t="s">
        <v>199</v>
      </c>
      <c r="P38" s="46" t="s">
        <v>226</v>
      </c>
      <c r="Q38" s="46" t="s">
        <v>200</v>
      </c>
      <c r="R38" s="46" t="s">
        <v>201</v>
      </c>
      <c r="S38" s="46"/>
      <c r="T38" s="46"/>
      <c r="U38" s="46"/>
    </row>
    <row r="39" spans="1:21" x14ac:dyDescent="0.3">
      <c r="A39" s="44">
        <v>6</v>
      </c>
      <c r="B39" s="44">
        <v>1</v>
      </c>
      <c r="C39" s="44">
        <v>1</v>
      </c>
      <c r="D39" s="44" t="s">
        <v>193</v>
      </c>
      <c r="E39" s="35">
        <v>0</v>
      </c>
      <c r="G39" s="44">
        <v>6</v>
      </c>
      <c r="H39" s="44"/>
      <c r="I39" s="44"/>
      <c r="J39" s="44" t="s">
        <v>193</v>
      </c>
      <c r="K39" s="35">
        <v>0</v>
      </c>
      <c r="M39" s="46"/>
      <c r="N39" s="46"/>
      <c r="O39" s="46">
        <v>0.27700000000000002</v>
      </c>
      <c r="P39" s="46">
        <v>6.9000000000000006E-2</v>
      </c>
      <c r="Q39" s="46">
        <v>0.17299999999999999</v>
      </c>
      <c r="R39" s="46">
        <v>6.9000000000000006E-2</v>
      </c>
      <c r="S39" s="46"/>
      <c r="T39" s="46"/>
      <c r="U39" s="46"/>
    </row>
    <row r="40" spans="1:21" x14ac:dyDescent="0.3">
      <c r="A40" s="44">
        <v>7</v>
      </c>
      <c r="B40" s="44">
        <v>0</v>
      </c>
      <c r="C40" s="44">
        <v>0</v>
      </c>
      <c r="D40" s="44" t="s">
        <v>193</v>
      </c>
      <c r="E40" s="35">
        <v>0</v>
      </c>
      <c r="G40" s="44">
        <v>7</v>
      </c>
      <c r="H40" s="44"/>
      <c r="I40" s="44"/>
      <c r="J40" s="44" t="s">
        <v>193</v>
      </c>
      <c r="K40" s="35">
        <v>0</v>
      </c>
      <c r="M40" s="46"/>
      <c r="N40" s="46" t="s">
        <v>14</v>
      </c>
      <c r="O40" s="46"/>
      <c r="P40" s="46"/>
      <c r="Q40" s="46"/>
      <c r="R40" s="46"/>
      <c r="S40" s="46"/>
      <c r="T40" s="46"/>
      <c r="U40" s="46"/>
    </row>
    <row r="41" spans="1:21" x14ac:dyDescent="0.3">
      <c r="A41" s="44">
        <v>8</v>
      </c>
      <c r="B41" s="44">
        <v>0</v>
      </c>
      <c r="C41" s="44">
        <v>0</v>
      </c>
      <c r="D41" s="44" t="s">
        <v>193</v>
      </c>
      <c r="E41" s="35">
        <v>0</v>
      </c>
      <c r="G41" s="44">
        <v>8</v>
      </c>
      <c r="H41" s="44"/>
      <c r="I41" s="44"/>
      <c r="J41" s="44" t="s">
        <v>193</v>
      </c>
      <c r="K41" s="35">
        <v>0</v>
      </c>
      <c r="M41" s="46"/>
      <c r="N41" s="46" t="s">
        <v>174</v>
      </c>
      <c r="O41" s="46" t="s">
        <v>227</v>
      </c>
      <c r="P41" s="46" t="s">
        <v>14</v>
      </c>
      <c r="Q41" s="46" t="s">
        <v>14</v>
      </c>
      <c r="R41" s="46" t="s">
        <v>14</v>
      </c>
      <c r="S41" s="46"/>
      <c r="T41" s="46"/>
      <c r="U41" s="46"/>
    </row>
    <row r="42" spans="1:21" x14ac:dyDescent="0.3">
      <c r="A42" s="44">
        <v>9</v>
      </c>
      <c r="B42" s="44">
        <v>0</v>
      </c>
      <c r="C42" s="44">
        <v>0</v>
      </c>
      <c r="D42" s="44" t="s">
        <v>193</v>
      </c>
      <c r="E42" s="35">
        <v>0</v>
      </c>
      <c r="G42" s="44">
        <v>9</v>
      </c>
      <c r="H42" s="44"/>
      <c r="I42" s="44"/>
      <c r="J42" s="44" t="s">
        <v>193</v>
      </c>
      <c r="K42" s="35">
        <v>0</v>
      </c>
      <c r="M42" s="46"/>
      <c r="N42" s="46"/>
      <c r="O42" s="46">
        <v>6.9000000000000006E-2</v>
      </c>
      <c r="P42" s="46" t="s">
        <v>14</v>
      </c>
      <c r="Q42" s="46" t="s">
        <v>14</v>
      </c>
      <c r="R42" s="46" t="s">
        <v>14</v>
      </c>
      <c r="S42" s="46"/>
      <c r="T42" s="46"/>
      <c r="U42" s="46"/>
    </row>
    <row r="43" spans="1:21" x14ac:dyDescent="0.3">
      <c r="A43" s="44">
        <v>10</v>
      </c>
      <c r="B43" s="44">
        <v>4</v>
      </c>
      <c r="C43" s="44">
        <v>3</v>
      </c>
      <c r="D43" s="44" t="s">
        <v>193</v>
      </c>
      <c r="E43" s="35">
        <v>1.04</v>
      </c>
      <c r="G43" s="44">
        <v>10</v>
      </c>
      <c r="H43" s="44"/>
      <c r="I43" s="44"/>
      <c r="J43" s="44" t="s">
        <v>193</v>
      </c>
      <c r="K43" s="35">
        <v>1.04</v>
      </c>
      <c r="M43" s="46" t="s">
        <v>14</v>
      </c>
      <c r="N43" s="46"/>
      <c r="O43" s="46"/>
      <c r="P43" s="46"/>
      <c r="Q43" s="46"/>
      <c r="R43" s="46"/>
      <c r="S43" s="46"/>
      <c r="T43" s="46"/>
      <c r="U43" s="46"/>
    </row>
    <row r="44" spans="1:21" x14ac:dyDescent="0.3">
      <c r="A44" s="44">
        <v>1</v>
      </c>
      <c r="B44" s="44">
        <v>0</v>
      </c>
      <c r="C44" s="44">
        <v>0</v>
      </c>
      <c r="D44" s="44" t="s">
        <v>202</v>
      </c>
      <c r="E44" s="35">
        <v>0</v>
      </c>
      <c r="G44" s="44">
        <v>1</v>
      </c>
      <c r="H44" s="44"/>
      <c r="I44" s="44"/>
      <c r="J44" s="44" t="s">
        <v>202</v>
      </c>
      <c r="K44" s="35">
        <v>0</v>
      </c>
      <c r="M44" s="46" t="s">
        <v>14</v>
      </c>
      <c r="N44" s="46"/>
      <c r="O44" s="46"/>
      <c r="P44" s="46"/>
      <c r="Q44" s="46"/>
      <c r="R44" s="46"/>
      <c r="S44" s="46"/>
      <c r="T44" s="46"/>
      <c r="U44" s="46"/>
    </row>
    <row r="45" spans="1:21" x14ac:dyDescent="0.3">
      <c r="A45" s="44">
        <v>2</v>
      </c>
      <c r="B45" s="44">
        <v>1</v>
      </c>
      <c r="C45" s="44">
        <v>1</v>
      </c>
      <c r="D45" s="44" t="s">
        <v>202</v>
      </c>
      <c r="E45" s="35">
        <v>0</v>
      </c>
      <c r="G45" s="44">
        <v>2</v>
      </c>
      <c r="H45" s="44"/>
      <c r="I45" s="44"/>
      <c r="J45" s="44" t="s">
        <v>202</v>
      </c>
      <c r="K45" s="35">
        <v>0</v>
      </c>
      <c r="M45" s="46" t="s">
        <v>58</v>
      </c>
      <c r="N45" s="46"/>
      <c r="O45" s="46"/>
      <c r="P45" s="46"/>
      <c r="Q45" s="46"/>
      <c r="R45" s="46"/>
      <c r="S45" s="46"/>
      <c r="T45" s="46"/>
      <c r="U45" s="46"/>
    </row>
    <row r="46" spans="1:21" x14ac:dyDescent="0.3">
      <c r="A46" s="44">
        <v>3</v>
      </c>
      <c r="B46" s="44">
        <v>5</v>
      </c>
      <c r="C46" s="44">
        <v>4</v>
      </c>
      <c r="D46" s="44" t="s">
        <v>202</v>
      </c>
      <c r="E46" s="35">
        <v>1.3320000000000001</v>
      </c>
      <c r="G46" s="44">
        <v>3</v>
      </c>
      <c r="H46" s="44"/>
      <c r="I46" s="44"/>
      <c r="J46" s="44" t="s">
        <v>202</v>
      </c>
      <c r="K46" s="35">
        <v>1.3320000000000001</v>
      </c>
      <c r="M46" s="46" t="s">
        <v>14</v>
      </c>
      <c r="N46" s="46"/>
      <c r="O46" s="46"/>
      <c r="P46" s="46"/>
      <c r="Q46" s="46"/>
      <c r="R46" s="46"/>
      <c r="S46" s="46"/>
      <c r="T46" s="46"/>
      <c r="U46" s="46"/>
    </row>
    <row r="47" spans="1:21" x14ac:dyDescent="0.3">
      <c r="A47" s="44">
        <v>4</v>
      </c>
      <c r="B47" s="44">
        <v>4</v>
      </c>
      <c r="C47" s="44">
        <v>4</v>
      </c>
      <c r="D47" s="44" t="s">
        <v>202</v>
      </c>
      <c r="E47" s="35">
        <v>1.3859999999999999</v>
      </c>
      <c r="G47" s="44">
        <v>4</v>
      </c>
      <c r="H47" s="44"/>
      <c r="I47" s="44"/>
      <c r="J47" s="44" t="s">
        <v>202</v>
      </c>
      <c r="K47" s="35">
        <v>1.3859999999999999</v>
      </c>
      <c r="M47" s="46" t="s">
        <v>59</v>
      </c>
      <c r="N47" s="46" t="s">
        <v>22</v>
      </c>
      <c r="O47" s="46" t="s">
        <v>174</v>
      </c>
      <c r="P47" s="46" t="s">
        <v>14</v>
      </c>
      <c r="Q47" s="46"/>
      <c r="R47" s="46"/>
      <c r="S47" s="46"/>
      <c r="T47" s="46"/>
      <c r="U47" s="46"/>
    </row>
    <row r="48" spans="1:21" x14ac:dyDescent="0.3">
      <c r="A48" s="44">
        <v>5</v>
      </c>
      <c r="B48" s="44">
        <v>5</v>
      </c>
      <c r="C48" s="44">
        <v>4</v>
      </c>
      <c r="D48" s="44" t="s">
        <v>202</v>
      </c>
      <c r="E48" s="35">
        <v>1.3320000000000001</v>
      </c>
      <c r="G48" s="44">
        <v>5</v>
      </c>
      <c r="H48" s="44"/>
      <c r="I48" s="44"/>
      <c r="J48" s="44" t="s">
        <v>202</v>
      </c>
      <c r="K48" s="35">
        <v>1.3320000000000001</v>
      </c>
      <c r="M48" s="46" t="s">
        <v>60</v>
      </c>
      <c r="N48" s="46">
        <v>13</v>
      </c>
      <c r="O48" s="46">
        <v>10</v>
      </c>
      <c r="P48" s="46" t="s">
        <v>14</v>
      </c>
      <c r="Q48" s="46"/>
      <c r="R48" s="46"/>
      <c r="S48" s="46"/>
      <c r="T48" s="46"/>
      <c r="U48" s="46"/>
    </row>
    <row r="49" spans="1:21" x14ac:dyDescent="0.3">
      <c r="A49" s="44">
        <v>6</v>
      </c>
      <c r="B49" s="44">
        <v>1</v>
      </c>
      <c r="C49" s="44">
        <v>1</v>
      </c>
      <c r="D49" s="44" t="s">
        <v>202</v>
      </c>
      <c r="E49" s="35">
        <v>0</v>
      </c>
      <c r="G49" s="44">
        <v>6</v>
      </c>
      <c r="H49" s="44"/>
      <c r="I49" s="44"/>
      <c r="J49" s="44" t="s">
        <v>202</v>
      </c>
      <c r="K49" s="35">
        <v>0</v>
      </c>
      <c r="M49" s="46" t="s">
        <v>17</v>
      </c>
      <c r="N49" s="46">
        <v>108</v>
      </c>
      <c r="O49" s="46">
        <v>108</v>
      </c>
      <c r="P49" s="46" t="s">
        <v>14</v>
      </c>
      <c r="Q49" s="46"/>
      <c r="R49" s="46"/>
      <c r="S49" s="46"/>
      <c r="T49" s="46"/>
      <c r="U49" s="46"/>
    </row>
    <row r="50" spans="1:21" x14ac:dyDescent="0.3">
      <c r="A50" s="44">
        <v>7</v>
      </c>
      <c r="B50" s="44">
        <v>3</v>
      </c>
      <c r="C50" s="44">
        <v>2</v>
      </c>
      <c r="D50" s="44" t="s">
        <v>202</v>
      </c>
      <c r="E50" s="35">
        <v>0.63700000000000001</v>
      </c>
      <c r="G50" s="44">
        <v>7</v>
      </c>
      <c r="H50" s="44"/>
      <c r="I50" s="44"/>
      <c r="J50" s="44" t="s">
        <v>202</v>
      </c>
      <c r="K50" s="35">
        <v>0.63700000000000001</v>
      </c>
      <c r="M50" s="46" t="s">
        <v>62</v>
      </c>
      <c r="N50" s="46">
        <v>0.31519999999999998</v>
      </c>
      <c r="O50" s="46">
        <v>0.3594</v>
      </c>
      <c r="P50" s="46" t="s">
        <v>14</v>
      </c>
      <c r="Q50" s="46"/>
      <c r="R50" s="46"/>
      <c r="S50" s="46"/>
      <c r="T50" s="46"/>
      <c r="U50" s="46"/>
    </row>
    <row r="51" spans="1:21" x14ac:dyDescent="0.3">
      <c r="A51" s="44">
        <v>8</v>
      </c>
      <c r="B51" s="44">
        <v>1</v>
      </c>
      <c r="C51" s="44">
        <v>1</v>
      </c>
      <c r="D51" s="44" t="s">
        <v>202</v>
      </c>
      <c r="E51" s="35">
        <v>0</v>
      </c>
      <c r="G51" s="44">
        <v>8</v>
      </c>
      <c r="H51" s="44"/>
      <c r="I51" s="44"/>
      <c r="J51" s="44" t="s">
        <v>202</v>
      </c>
      <c r="K51" s="35">
        <v>0</v>
      </c>
      <c r="M51" s="46" t="s">
        <v>14</v>
      </c>
      <c r="N51" s="46"/>
      <c r="O51" s="46"/>
      <c r="P51" s="46"/>
      <c r="Q51" s="46"/>
      <c r="R51" s="46"/>
      <c r="S51" s="46"/>
      <c r="T51" s="46"/>
      <c r="U51" s="46"/>
    </row>
    <row r="52" spans="1:21" x14ac:dyDescent="0.3">
      <c r="A52" s="44">
        <v>9</v>
      </c>
      <c r="B52" s="44">
        <v>4</v>
      </c>
      <c r="C52" s="44">
        <v>2</v>
      </c>
      <c r="D52" s="44" t="s">
        <v>202</v>
      </c>
      <c r="E52" s="35">
        <v>1.0549999999999999</v>
      </c>
      <c r="G52" s="44">
        <v>9</v>
      </c>
      <c r="H52" s="44"/>
      <c r="I52" s="44"/>
      <c r="J52" s="44" t="s">
        <v>202</v>
      </c>
      <c r="K52" s="35">
        <v>1.0549999999999999</v>
      </c>
      <c r="M52" s="47" t="s">
        <v>14</v>
      </c>
      <c r="N52" s="48"/>
      <c r="O52" s="49" t="s">
        <v>177</v>
      </c>
      <c r="P52" s="62"/>
    </row>
    <row r="53" spans="1:21" x14ac:dyDescent="0.3">
      <c r="A53" s="44">
        <v>10</v>
      </c>
      <c r="B53" s="44">
        <v>4</v>
      </c>
      <c r="C53" s="44">
        <v>4</v>
      </c>
      <c r="D53" s="44" t="s">
        <v>202</v>
      </c>
      <c r="E53" s="35">
        <v>1.3859999999999999</v>
      </c>
      <c r="G53" s="44">
        <v>10</v>
      </c>
      <c r="H53" s="44"/>
      <c r="I53" s="44"/>
      <c r="J53" s="44" t="s">
        <v>202</v>
      </c>
      <c r="K53" s="35">
        <v>1.3859999999999999</v>
      </c>
      <c r="M53" s="47"/>
      <c r="N53" s="50" t="s">
        <v>229</v>
      </c>
      <c r="O53" s="51">
        <v>39661</v>
      </c>
      <c r="P53" s="54"/>
    </row>
    <row r="54" spans="1:21" x14ac:dyDescent="0.3">
      <c r="A54" s="44">
        <v>1</v>
      </c>
      <c r="B54" s="44">
        <v>0</v>
      </c>
      <c r="C54" s="44">
        <v>0</v>
      </c>
      <c r="D54" s="44" t="s">
        <v>228</v>
      </c>
      <c r="E54" s="35">
        <v>0</v>
      </c>
      <c r="G54" s="44">
        <v>1</v>
      </c>
      <c r="H54" s="44"/>
      <c r="I54" s="44"/>
      <c r="J54" s="44" t="s">
        <v>228</v>
      </c>
      <c r="K54" s="35">
        <v>0</v>
      </c>
      <c r="M54" s="47"/>
      <c r="N54" s="52" t="s">
        <v>206</v>
      </c>
      <c r="O54" s="53">
        <v>1.1144000000000001</v>
      </c>
      <c r="P54" s="54"/>
    </row>
    <row r="55" spans="1:21" x14ac:dyDescent="0.3">
      <c r="A55" s="44">
        <v>2</v>
      </c>
      <c r="B55" s="44">
        <v>0</v>
      </c>
      <c r="C55" s="44">
        <v>0</v>
      </c>
      <c r="D55" s="44" t="s">
        <v>228</v>
      </c>
      <c r="E55" s="35">
        <v>0</v>
      </c>
      <c r="G55" s="44">
        <v>2</v>
      </c>
      <c r="H55" s="44"/>
      <c r="I55" s="44"/>
      <c r="J55" s="44" t="s">
        <v>228</v>
      </c>
      <c r="K55" s="35">
        <v>0</v>
      </c>
      <c r="M55" s="47"/>
      <c r="N55" s="52" t="s">
        <v>110</v>
      </c>
      <c r="O55" s="53">
        <v>0.94799999999999995</v>
      </c>
      <c r="P55" s="54"/>
    </row>
    <row r="56" spans="1:21" x14ac:dyDescent="0.3">
      <c r="A56" s="44">
        <v>3</v>
      </c>
      <c r="B56" s="44">
        <v>1</v>
      </c>
      <c r="C56" s="44">
        <v>1</v>
      </c>
      <c r="D56" s="44" t="s">
        <v>228</v>
      </c>
      <c r="E56" s="35">
        <v>0</v>
      </c>
      <c r="G56" s="44">
        <v>3</v>
      </c>
      <c r="H56" s="44"/>
      <c r="I56" s="44"/>
      <c r="J56" s="44" t="s">
        <v>228</v>
      </c>
      <c r="K56" s="35">
        <v>0</v>
      </c>
      <c r="M56" s="47"/>
      <c r="N56" s="52" t="s">
        <v>202</v>
      </c>
      <c r="O56" s="53">
        <v>0.71279999999999999</v>
      </c>
      <c r="P56" s="54"/>
    </row>
    <row r="57" spans="1:21" x14ac:dyDescent="0.3">
      <c r="A57" s="44">
        <v>4</v>
      </c>
      <c r="B57" s="44">
        <v>1</v>
      </c>
      <c r="C57" s="44">
        <v>1</v>
      </c>
      <c r="D57" s="44" t="s">
        <v>228</v>
      </c>
      <c r="E57" s="35">
        <v>0</v>
      </c>
      <c r="G57" s="44">
        <v>4</v>
      </c>
      <c r="H57" s="44"/>
      <c r="I57" s="44"/>
      <c r="J57" s="44" t="s">
        <v>228</v>
      </c>
      <c r="K57" s="35">
        <v>0</v>
      </c>
      <c r="M57" s="47"/>
      <c r="N57" s="52" t="s">
        <v>187</v>
      </c>
      <c r="O57" s="53">
        <v>0.44800000000000001</v>
      </c>
      <c r="P57" s="54"/>
    </row>
    <row r="58" spans="1:21" x14ac:dyDescent="0.3">
      <c r="A58" s="44">
        <v>5</v>
      </c>
      <c r="B58" s="44">
        <v>2</v>
      </c>
      <c r="C58" s="44">
        <v>2</v>
      </c>
      <c r="D58" s="44" t="s">
        <v>228</v>
      </c>
      <c r="E58" s="35">
        <v>0.69310000000000005</v>
      </c>
      <c r="G58" s="44">
        <v>5</v>
      </c>
      <c r="H58" s="44"/>
      <c r="I58" s="44"/>
      <c r="J58" s="44" t="s">
        <v>228</v>
      </c>
      <c r="K58" s="35">
        <v>0.69310000000000005</v>
      </c>
      <c r="M58" s="47"/>
      <c r="N58" s="52" t="s">
        <v>208</v>
      </c>
      <c r="O58" s="53">
        <v>0.34710000000000002</v>
      </c>
      <c r="P58" s="54"/>
    </row>
    <row r="59" spans="1:21" x14ac:dyDescent="0.3">
      <c r="A59" s="44">
        <v>6</v>
      </c>
      <c r="B59" s="44">
        <v>0</v>
      </c>
      <c r="C59" s="44">
        <v>0</v>
      </c>
      <c r="D59" s="44" t="s">
        <v>228</v>
      </c>
      <c r="E59" s="35">
        <v>0</v>
      </c>
      <c r="G59" s="44">
        <v>6</v>
      </c>
      <c r="H59" s="44"/>
      <c r="I59" s="44"/>
      <c r="J59" s="44" t="s">
        <v>228</v>
      </c>
      <c r="K59" s="35">
        <v>0</v>
      </c>
      <c r="M59" s="47"/>
      <c r="N59" s="52" t="s">
        <v>96</v>
      </c>
      <c r="O59" s="53">
        <v>0.27729999999999999</v>
      </c>
      <c r="P59" s="54"/>
    </row>
    <row r="60" spans="1:21" x14ac:dyDescent="0.3">
      <c r="A60" s="44">
        <v>7</v>
      </c>
      <c r="B60" s="44">
        <v>0</v>
      </c>
      <c r="C60" s="44">
        <v>0</v>
      </c>
      <c r="D60" s="44" t="s">
        <v>228</v>
      </c>
      <c r="E60" s="35">
        <v>0</v>
      </c>
      <c r="G60" s="44">
        <v>7</v>
      </c>
      <c r="H60" s="44"/>
      <c r="I60" s="44"/>
      <c r="J60" s="44" t="s">
        <v>228</v>
      </c>
      <c r="K60" s="35">
        <v>0</v>
      </c>
      <c r="M60" s="47"/>
      <c r="N60" s="52" t="s">
        <v>209</v>
      </c>
      <c r="O60" s="53">
        <v>0.26279999999999998</v>
      </c>
      <c r="P60" s="54"/>
    </row>
    <row r="61" spans="1:21" x14ac:dyDescent="0.3">
      <c r="A61" s="44">
        <v>8</v>
      </c>
      <c r="B61" s="44">
        <v>0</v>
      </c>
      <c r="C61" s="44">
        <v>0</v>
      </c>
      <c r="D61" s="44" t="s">
        <v>228</v>
      </c>
      <c r="E61" s="35">
        <v>0</v>
      </c>
      <c r="G61" s="44">
        <v>8</v>
      </c>
      <c r="H61" s="44"/>
      <c r="I61" s="44"/>
      <c r="J61" s="44" t="s">
        <v>228</v>
      </c>
      <c r="K61" s="35">
        <v>0</v>
      </c>
      <c r="M61" s="47"/>
      <c r="N61" s="52" t="s">
        <v>210</v>
      </c>
      <c r="O61" s="53">
        <v>0.17330000000000001</v>
      </c>
      <c r="P61" s="54"/>
    </row>
    <row r="62" spans="1:21" x14ac:dyDescent="0.3">
      <c r="A62" s="44">
        <v>9</v>
      </c>
      <c r="B62" s="44">
        <v>0</v>
      </c>
      <c r="C62" s="44">
        <v>0</v>
      </c>
      <c r="D62" s="44" t="s">
        <v>228</v>
      </c>
      <c r="E62" s="35">
        <v>0</v>
      </c>
      <c r="G62" s="44">
        <v>9</v>
      </c>
      <c r="H62" s="44"/>
      <c r="I62" s="44"/>
      <c r="J62" s="44" t="s">
        <v>228</v>
      </c>
      <c r="K62" s="35">
        <v>0</v>
      </c>
      <c r="M62" s="47"/>
      <c r="N62" s="52" t="s">
        <v>193</v>
      </c>
      <c r="O62" s="53">
        <v>0.14910000000000001</v>
      </c>
      <c r="P62" s="54"/>
    </row>
    <row r="63" spans="1:21" x14ac:dyDescent="0.3">
      <c r="A63" s="44">
        <v>10</v>
      </c>
      <c r="B63" s="44">
        <v>1</v>
      </c>
      <c r="C63" s="44">
        <v>1</v>
      </c>
      <c r="D63" s="44" t="s">
        <v>228</v>
      </c>
      <c r="E63" s="35">
        <v>0</v>
      </c>
      <c r="G63" s="44">
        <v>10</v>
      </c>
      <c r="H63" s="44"/>
      <c r="I63" s="44"/>
      <c r="J63" s="44" t="s">
        <v>228</v>
      </c>
      <c r="K63" s="35">
        <v>0</v>
      </c>
      <c r="M63" s="47"/>
      <c r="N63" s="52" t="s">
        <v>228</v>
      </c>
      <c r="O63" s="53">
        <v>6.93E-2</v>
      </c>
      <c r="P63" s="54"/>
    </row>
    <row r="64" spans="1:21" x14ac:dyDescent="0.3">
      <c r="A64" s="44">
        <v>1</v>
      </c>
      <c r="B64" s="44">
        <v>1</v>
      </c>
      <c r="C64" s="44">
        <v>1</v>
      </c>
      <c r="D64" s="44" t="s">
        <v>206</v>
      </c>
      <c r="E64" s="35">
        <v>0</v>
      </c>
      <c r="G64" s="44">
        <v>1</v>
      </c>
      <c r="H64" s="44"/>
      <c r="I64" s="44"/>
      <c r="J64" s="44" t="s">
        <v>206</v>
      </c>
      <c r="K64" s="35">
        <v>0</v>
      </c>
      <c r="M64" s="47"/>
      <c r="N64" s="52" t="s">
        <v>231</v>
      </c>
      <c r="O64" s="53">
        <v>6.93E-2</v>
      </c>
      <c r="P64" s="54"/>
    </row>
    <row r="65" spans="1:16" x14ac:dyDescent="0.3">
      <c r="A65" s="44">
        <v>2</v>
      </c>
      <c r="B65" s="44">
        <v>10</v>
      </c>
      <c r="C65" s="44">
        <v>7</v>
      </c>
      <c r="D65" s="44" t="s">
        <v>206</v>
      </c>
      <c r="E65" s="44">
        <v>1.8340000000000001</v>
      </c>
      <c r="G65" s="44">
        <v>2</v>
      </c>
      <c r="H65" s="44"/>
      <c r="I65" s="44"/>
      <c r="J65" s="44" t="s">
        <v>206</v>
      </c>
      <c r="K65" s="35">
        <v>1.8340000000000001</v>
      </c>
      <c r="M65" s="47"/>
      <c r="N65" s="52" t="s">
        <v>211</v>
      </c>
      <c r="O65" s="53">
        <v>6.93E-2</v>
      </c>
      <c r="P65" s="54"/>
    </row>
    <row r="66" spans="1:16" x14ac:dyDescent="0.3">
      <c r="A66" s="44">
        <v>3</v>
      </c>
      <c r="B66" s="44">
        <v>5</v>
      </c>
      <c r="C66" s="44">
        <v>4</v>
      </c>
      <c r="D66" s="44" t="s">
        <v>206</v>
      </c>
      <c r="E66" s="44">
        <v>1.04</v>
      </c>
      <c r="G66" s="44">
        <v>3</v>
      </c>
      <c r="H66" s="44"/>
      <c r="I66" s="44"/>
      <c r="J66" s="44" t="s">
        <v>206</v>
      </c>
      <c r="K66" s="35">
        <v>1.04</v>
      </c>
      <c r="M66" s="47"/>
      <c r="N66" s="52" t="s">
        <v>123</v>
      </c>
      <c r="O66" s="53">
        <v>6.93E-2</v>
      </c>
      <c r="P66" s="54"/>
    </row>
    <row r="67" spans="1:16" x14ac:dyDescent="0.3">
      <c r="A67" s="44">
        <v>4</v>
      </c>
      <c r="B67" s="44">
        <v>16</v>
      </c>
      <c r="C67" s="44">
        <v>5</v>
      </c>
      <c r="D67" s="44" t="s">
        <v>206</v>
      </c>
      <c r="E67" s="44">
        <v>1.3</v>
      </c>
      <c r="G67" s="44">
        <v>4</v>
      </c>
      <c r="H67" s="44"/>
      <c r="I67" s="44"/>
      <c r="J67" s="44" t="s">
        <v>206</v>
      </c>
      <c r="K67" s="35">
        <v>1.3</v>
      </c>
      <c r="M67" s="47"/>
      <c r="N67" s="55" t="s">
        <v>107</v>
      </c>
      <c r="O67" s="56" t="s">
        <v>232</v>
      </c>
      <c r="P67" s="54"/>
    </row>
    <row r="68" spans="1:16" x14ac:dyDescent="0.3">
      <c r="A68" s="44">
        <v>5</v>
      </c>
      <c r="B68" s="44">
        <v>4</v>
      </c>
      <c r="C68" s="44">
        <v>3</v>
      </c>
      <c r="D68" s="44" t="s">
        <v>206</v>
      </c>
      <c r="E68" s="44">
        <v>1.04</v>
      </c>
      <c r="G68" s="44">
        <v>5</v>
      </c>
      <c r="H68" s="44"/>
      <c r="I68" s="44"/>
      <c r="J68" s="44" t="s">
        <v>206</v>
      </c>
      <c r="K68" s="35">
        <v>1.04</v>
      </c>
      <c r="M68" s="47"/>
      <c r="N68" s="55" t="s">
        <v>233</v>
      </c>
      <c r="O68" s="56" t="s">
        <v>232</v>
      </c>
      <c r="P68" s="54"/>
    </row>
    <row r="69" spans="1:16" x14ac:dyDescent="0.3">
      <c r="A69" s="44">
        <v>6</v>
      </c>
      <c r="B69" s="44">
        <v>4</v>
      </c>
      <c r="C69" s="44">
        <v>4</v>
      </c>
      <c r="D69" s="44" t="s">
        <v>206</v>
      </c>
      <c r="E69" s="44">
        <v>1.3859999999999999</v>
      </c>
      <c r="G69" s="44">
        <v>6</v>
      </c>
      <c r="H69" s="44"/>
      <c r="I69" s="44"/>
      <c r="J69" s="44" t="s">
        <v>206</v>
      </c>
      <c r="K69" s="35">
        <v>1.3859999999999999</v>
      </c>
      <c r="M69" s="47"/>
      <c r="N69" s="55" t="s">
        <v>234</v>
      </c>
      <c r="O69" s="56" t="s">
        <v>232</v>
      </c>
      <c r="P69" s="54"/>
    </row>
    <row r="70" spans="1:16" x14ac:dyDescent="0.3">
      <c r="A70" s="44">
        <v>7</v>
      </c>
      <c r="B70" s="44">
        <v>2</v>
      </c>
      <c r="C70" s="44">
        <v>2</v>
      </c>
      <c r="D70" s="44" t="s">
        <v>206</v>
      </c>
      <c r="E70" s="44">
        <v>0.69310000000000005</v>
      </c>
      <c r="G70" s="44">
        <v>7</v>
      </c>
      <c r="H70" s="44"/>
      <c r="I70" s="44"/>
      <c r="J70" s="44" t="s">
        <v>206</v>
      </c>
      <c r="K70" s="35">
        <v>0.69310000000000005</v>
      </c>
      <c r="N70" s="50" t="s">
        <v>56</v>
      </c>
      <c r="O70" s="61">
        <f>O50</f>
        <v>0.3594</v>
      </c>
      <c r="P70" s="63"/>
    </row>
    <row r="71" spans="1:16" x14ac:dyDescent="0.3">
      <c r="A71" s="44">
        <v>8</v>
      </c>
      <c r="B71" s="44">
        <v>7</v>
      </c>
      <c r="C71" s="44">
        <v>4</v>
      </c>
      <c r="D71" s="44" t="s">
        <v>206</v>
      </c>
      <c r="E71" s="44">
        <v>1.2769999999999999</v>
      </c>
      <c r="G71" s="44">
        <v>8</v>
      </c>
      <c r="H71" s="44"/>
      <c r="I71" s="44"/>
      <c r="J71" s="44" t="s">
        <v>206</v>
      </c>
      <c r="K71" s="35">
        <v>1.2769999999999999</v>
      </c>
      <c r="N71" s="57" t="s">
        <v>235</v>
      </c>
      <c r="O71" s="58">
        <f>O70/SQRT(2)</f>
        <v>0.25413417715844516</v>
      </c>
      <c r="P71" s="64"/>
    </row>
    <row r="72" spans="1:16" x14ac:dyDescent="0.3">
      <c r="A72" s="44">
        <v>9</v>
      </c>
      <c r="B72" s="44">
        <v>3</v>
      </c>
      <c r="C72" s="44">
        <v>3</v>
      </c>
      <c r="D72" s="44" t="s">
        <v>206</v>
      </c>
      <c r="E72" s="44">
        <v>1.099</v>
      </c>
      <c r="G72" s="44">
        <v>9</v>
      </c>
      <c r="H72" s="44"/>
      <c r="I72" s="44"/>
      <c r="J72" s="44" t="s">
        <v>206</v>
      </c>
      <c r="K72" s="35">
        <v>1.099</v>
      </c>
      <c r="N72" s="59"/>
    </row>
    <row r="73" spans="1:16" x14ac:dyDescent="0.3">
      <c r="A73" s="44">
        <v>10</v>
      </c>
      <c r="B73" s="44">
        <v>7</v>
      </c>
      <c r="C73" s="44">
        <v>5</v>
      </c>
      <c r="D73" s="44" t="s">
        <v>206</v>
      </c>
      <c r="E73" s="44">
        <v>1.4750000000000001</v>
      </c>
      <c r="G73" s="44">
        <v>10</v>
      </c>
      <c r="H73" s="44"/>
      <c r="I73" s="44"/>
      <c r="J73" s="44" t="s">
        <v>206</v>
      </c>
      <c r="K73" s="35">
        <v>1.4750000000000001</v>
      </c>
    </row>
    <row r="74" spans="1:16" x14ac:dyDescent="0.3">
      <c r="A74" s="44">
        <v>1</v>
      </c>
      <c r="B74" s="44">
        <v>3</v>
      </c>
      <c r="C74" s="44">
        <v>2</v>
      </c>
      <c r="D74" s="44" t="s">
        <v>110</v>
      </c>
      <c r="E74" s="44">
        <v>0.63649999999999995</v>
      </c>
      <c r="G74" s="44">
        <v>1</v>
      </c>
      <c r="H74" s="44"/>
      <c r="I74" s="44"/>
      <c r="J74" s="44" t="s">
        <v>110</v>
      </c>
      <c r="K74" s="35">
        <v>0.63649999999999995</v>
      </c>
    </row>
    <row r="75" spans="1:16" x14ac:dyDescent="0.3">
      <c r="A75" s="44">
        <v>2</v>
      </c>
      <c r="B75" s="44">
        <v>5</v>
      </c>
      <c r="C75" s="44">
        <v>4</v>
      </c>
      <c r="D75" s="44" t="s">
        <v>110</v>
      </c>
      <c r="E75" s="44">
        <v>1.099</v>
      </c>
      <c r="G75" s="44">
        <v>2</v>
      </c>
      <c r="H75" s="44"/>
      <c r="I75" s="44"/>
      <c r="J75" s="44" t="s">
        <v>110</v>
      </c>
      <c r="K75" s="35">
        <v>1.099</v>
      </c>
    </row>
    <row r="76" spans="1:16" x14ac:dyDescent="0.3">
      <c r="A76" s="44">
        <v>3</v>
      </c>
      <c r="B76" s="44">
        <v>4</v>
      </c>
      <c r="C76" s="44">
        <v>3</v>
      </c>
      <c r="D76" s="44" t="s">
        <v>110</v>
      </c>
      <c r="E76" s="44">
        <v>1.04</v>
      </c>
      <c r="G76" s="44">
        <v>3</v>
      </c>
      <c r="H76" s="44"/>
      <c r="I76" s="44"/>
      <c r="J76" s="44" t="s">
        <v>110</v>
      </c>
      <c r="K76" s="35">
        <v>1.04</v>
      </c>
    </row>
    <row r="77" spans="1:16" x14ac:dyDescent="0.3">
      <c r="A77" s="44">
        <v>4</v>
      </c>
      <c r="B77" s="44">
        <v>8</v>
      </c>
      <c r="C77" s="44">
        <v>5</v>
      </c>
      <c r="D77" s="44" t="s">
        <v>110</v>
      </c>
      <c r="E77" s="44">
        <v>1.3859999999999999</v>
      </c>
      <c r="G77" s="44">
        <v>4</v>
      </c>
      <c r="H77" s="44"/>
      <c r="I77" s="44"/>
      <c r="J77" s="44" t="s">
        <v>110</v>
      </c>
      <c r="K77" s="35">
        <v>1.3859999999999999</v>
      </c>
    </row>
    <row r="78" spans="1:16" x14ac:dyDescent="0.3">
      <c r="A78" s="44">
        <v>5</v>
      </c>
      <c r="B78" s="44">
        <v>0</v>
      </c>
      <c r="C78" s="44">
        <v>0</v>
      </c>
      <c r="D78" s="44" t="s">
        <v>110</v>
      </c>
      <c r="E78" s="35">
        <v>0</v>
      </c>
      <c r="G78" s="44">
        <v>5</v>
      </c>
      <c r="H78" s="44"/>
      <c r="I78" s="44"/>
      <c r="J78" s="44" t="s">
        <v>110</v>
      </c>
      <c r="K78" s="35">
        <v>0</v>
      </c>
    </row>
    <row r="79" spans="1:16" x14ac:dyDescent="0.3">
      <c r="A79" s="44">
        <v>6</v>
      </c>
      <c r="B79" s="44">
        <v>3</v>
      </c>
      <c r="C79" s="44">
        <v>3</v>
      </c>
      <c r="D79" s="44" t="s">
        <v>110</v>
      </c>
      <c r="E79" s="44">
        <v>1.099</v>
      </c>
      <c r="G79" s="44">
        <v>6</v>
      </c>
      <c r="H79" s="44"/>
      <c r="I79" s="44"/>
      <c r="J79" s="44" t="s">
        <v>110</v>
      </c>
      <c r="K79" s="35">
        <v>1.099</v>
      </c>
    </row>
    <row r="80" spans="1:16" x14ac:dyDescent="0.3">
      <c r="A80" s="44">
        <v>7</v>
      </c>
      <c r="B80" s="44">
        <v>4</v>
      </c>
      <c r="C80" s="44">
        <v>3</v>
      </c>
      <c r="D80" s="44" t="s">
        <v>110</v>
      </c>
      <c r="E80" s="44">
        <v>1.04</v>
      </c>
      <c r="G80" s="44">
        <v>7</v>
      </c>
      <c r="H80" s="44"/>
      <c r="I80" s="44"/>
      <c r="J80" s="44" t="s">
        <v>110</v>
      </c>
      <c r="K80" s="35">
        <v>1.04</v>
      </c>
    </row>
    <row r="81" spans="1:11" x14ac:dyDescent="0.3">
      <c r="A81" s="44">
        <v>8</v>
      </c>
      <c r="B81" s="44">
        <v>4</v>
      </c>
      <c r="C81" s="44">
        <v>3</v>
      </c>
      <c r="D81" s="44" t="s">
        <v>110</v>
      </c>
      <c r="E81" s="44">
        <v>1.04</v>
      </c>
      <c r="G81" s="44">
        <v>8</v>
      </c>
      <c r="H81" s="44"/>
      <c r="I81" s="44"/>
      <c r="J81" s="44" t="s">
        <v>110</v>
      </c>
      <c r="K81" s="35">
        <v>1.04</v>
      </c>
    </row>
    <row r="82" spans="1:11" x14ac:dyDescent="0.3">
      <c r="A82" s="44">
        <v>9</v>
      </c>
      <c r="B82" s="44">
        <v>3</v>
      </c>
      <c r="C82" s="44">
        <v>3</v>
      </c>
      <c r="D82" s="44" t="s">
        <v>110</v>
      </c>
      <c r="E82" s="44">
        <v>1.099</v>
      </c>
      <c r="G82" s="44">
        <v>9</v>
      </c>
      <c r="H82" s="44"/>
      <c r="I82" s="44"/>
      <c r="J82" s="44" t="s">
        <v>110</v>
      </c>
      <c r="K82" s="35">
        <v>1.099</v>
      </c>
    </row>
    <row r="83" spans="1:11" x14ac:dyDescent="0.3">
      <c r="A83" s="44">
        <v>10</v>
      </c>
      <c r="B83" s="44">
        <v>3</v>
      </c>
      <c r="C83" s="44">
        <v>2</v>
      </c>
      <c r="D83" s="44" t="s">
        <v>110</v>
      </c>
      <c r="E83" s="44">
        <v>1.04</v>
      </c>
      <c r="G83" s="44">
        <v>10</v>
      </c>
      <c r="H83" s="44"/>
      <c r="I83" s="44"/>
      <c r="J83" s="44" t="s">
        <v>110</v>
      </c>
      <c r="K83" s="35">
        <v>1.04</v>
      </c>
    </row>
    <row r="84" spans="1:11" x14ac:dyDescent="0.3">
      <c r="A84" s="44">
        <v>1</v>
      </c>
      <c r="B84" s="44">
        <v>0</v>
      </c>
      <c r="C84" s="44">
        <v>0</v>
      </c>
      <c r="D84" s="44" t="s">
        <v>209</v>
      </c>
      <c r="E84" s="35">
        <v>0</v>
      </c>
      <c r="G84" s="44">
        <v>1</v>
      </c>
      <c r="H84" s="44"/>
      <c r="I84" s="44"/>
      <c r="J84" s="44" t="s">
        <v>209</v>
      </c>
      <c r="K84" s="35">
        <v>0</v>
      </c>
    </row>
    <row r="85" spans="1:11" x14ac:dyDescent="0.3">
      <c r="A85" s="44">
        <v>2</v>
      </c>
      <c r="B85" s="44">
        <v>1</v>
      </c>
      <c r="C85" s="44">
        <v>1</v>
      </c>
      <c r="D85" s="44" t="s">
        <v>209</v>
      </c>
      <c r="E85" s="44">
        <v>0</v>
      </c>
      <c r="G85" s="44">
        <v>2</v>
      </c>
      <c r="H85" s="44"/>
      <c r="I85" s="44"/>
      <c r="J85" s="44" t="s">
        <v>209</v>
      </c>
      <c r="K85" s="35">
        <v>0</v>
      </c>
    </row>
    <row r="86" spans="1:11" x14ac:dyDescent="0.3">
      <c r="A86" s="44">
        <v>3</v>
      </c>
      <c r="B86" s="44">
        <v>0</v>
      </c>
      <c r="C86" s="44">
        <v>0</v>
      </c>
      <c r="D86" s="44" t="s">
        <v>209</v>
      </c>
      <c r="E86" s="35">
        <v>0</v>
      </c>
      <c r="G86" s="44">
        <v>3</v>
      </c>
      <c r="H86" s="44"/>
      <c r="I86" s="44"/>
      <c r="J86" s="44" t="s">
        <v>209</v>
      </c>
      <c r="K86" s="35">
        <v>0</v>
      </c>
    </row>
    <row r="87" spans="1:11" x14ac:dyDescent="0.3">
      <c r="A87" s="44">
        <v>4</v>
      </c>
      <c r="B87" s="44">
        <v>6</v>
      </c>
      <c r="C87" s="44">
        <v>4</v>
      </c>
      <c r="D87" s="44" t="s">
        <v>209</v>
      </c>
      <c r="E87" s="44">
        <v>1.242</v>
      </c>
      <c r="G87" s="44">
        <v>4</v>
      </c>
      <c r="H87" s="44"/>
      <c r="I87" s="44"/>
      <c r="J87" s="44" t="s">
        <v>209</v>
      </c>
      <c r="K87" s="35">
        <v>1.242</v>
      </c>
    </row>
    <row r="88" spans="1:11" x14ac:dyDescent="0.3">
      <c r="A88" s="44">
        <v>5</v>
      </c>
      <c r="B88" s="44">
        <v>1</v>
      </c>
      <c r="C88" s="44">
        <v>1</v>
      </c>
      <c r="D88" s="44" t="s">
        <v>209</v>
      </c>
      <c r="E88" s="44">
        <v>0</v>
      </c>
      <c r="G88" s="44">
        <v>5</v>
      </c>
      <c r="H88" s="44"/>
      <c r="I88" s="44"/>
      <c r="J88" s="44" t="s">
        <v>209</v>
      </c>
      <c r="K88" s="35">
        <v>0</v>
      </c>
    </row>
    <row r="89" spans="1:11" x14ac:dyDescent="0.3">
      <c r="A89" s="44">
        <v>6</v>
      </c>
      <c r="B89" s="44">
        <v>2</v>
      </c>
      <c r="C89" s="44">
        <v>2</v>
      </c>
      <c r="D89" s="44" t="s">
        <v>209</v>
      </c>
      <c r="E89" s="44">
        <v>0.69310000000000005</v>
      </c>
      <c r="G89" s="44">
        <v>6</v>
      </c>
      <c r="H89" s="44"/>
      <c r="I89" s="44"/>
      <c r="J89" s="44" t="s">
        <v>209</v>
      </c>
      <c r="K89" s="35">
        <v>0.69310000000000005</v>
      </c>
    </row>
    <row r="90" spans="1:11" x14ac:dyDescent="0.3">
      <c r="A90" s="44">
        <v>7</v>
      </c>
      <c r="B90" s="44">
        <v>0</v>
      </c>
      <c r="C90" s="44">
        <v>0</v>
      </c>
      <c r="D90" s="44" t="s">
        <v>209</v>
      </c>
      <c r="E90" s="35">
        <v>0</v>
      </c>
      <c r="G90" s="44">
        <v>7</v>
      </c>
      <c r="H90" s="44"/>
      <c r="I90" s="44"/>
      <c r="J90" s="44" t="s">
        <v>209</v>
      </c>
      <c r="K90" s="35">
        <v>0</v>
      </c>
    </row>
    <row r="91" spans="1:11" x14ac:dyDescent="0.3">
      <c r="A91" s="44">
        <v>8</v>
      </c>
      <c r="B91" s="44">
        <v>0</v>
      </c>
      <c r="C91" s="44">
        <v>0</v>
      </c>
      <c r="D91" s="44" t="s">
        <v>209</v>
      </c>
      <c r="E91" s="35">
        <v>0</v>
      </c>
      <c r="G91" s="44">
        <v>8</v>
      </c>
      <c r="H91" s="44"/>
      <c r="I91" s="44"/>
      <c r="J91" s="44" t="s">
        <v>209</v>
      </c>
      <c r="K91" s="35">
        <v>0</v>
      </c>
    </row>
    <row r="92" spans="1:11" x14ac:dyDescent="0.3">
      <c r="A92" s="44">
        <v>9</v>
      </c>
      <c r="B92" s="44">
        <v>2</v>
      </c>
      <c r="C92" s="44">
        <v>2</v>
      </c>
      <c r="D92" s="44" t="s">
        <v>209</v>
      </c>
      <c r="E92" s="44">
        <v>0.69310000000000005</v>
      </c>
      <c r="G92" s="44">
        <v>9</v>
      </c>
      <c r="H92" s="44"/>
      <c r="I92" s="44"/>
      <c r="J92" s="44" t="s">
        <v>209</v>
      </c>
      <c r="K92" s="35">
        <v>0.69310000000000005</v>
      </c>
    </row>
    <row r="93" spans="1:11" x14ac:dyDescent="0.3">
      <c r="A93" s="44">
        <v>10</v>
      </c>
      <c r="B93" s="44">
        <v>0</v>
      </c>
      <c r="C93" s="44">
        <v>0</v>
      </c>
      <c r="D93" s="44" t="s">
        <v>209</v>
      </c>
      <c r="E93" s="35">
        <v>0</v>
      </c>
      <c r="G93" s="44">
        <v>10</v>
      </c>
      <c r="H93" s="44"/>
      <c r="I93" s="44"/>
      <c r="J93" s="44" t="s">
        <v>209</v>
      </c>
      <c r="K93" s="35">
        <v>0</v>
      </c>
    </row>
    <row r="94" spans="1:11" x14ac:dyDescent="0.3">
      <c r="A94" s="44">
        <v>1</v>
      </c>
      <c r="B94" s="44">
        <v>0</v>
      </c>
      <c r="C94" s="44">
        <v>0</v>
      </c>
      <c r="D94" s="44" t="s">
        <v>208</v>
      </c>
      <c r="E94" s="35">
        <v>0</v>
      </c>
      <c r="G94" s="44">
        <v>1</v>
      </c>
      <c r="H94" s="44"/>
      <c r="I94" s="44"/>
      <c r="J94" s="44" t="s">
        <v>208</v>
      </c>
      <c r="K94" s="35">
        <v>0</v>
      </c>
    </row>
    <row r="95" spans="1:11" x14ac:dyDescent="0.3">
      <c r="A95" s="44">
        <v>2</v>
      </c>
      <c r="B95" s="44">
        <v>1</v>
      </c>
      <c r="C95" s="44">
        <v>1</v>
      </c>
      <c r="D95" s="44" t="s">
        <v>208</v>
      </c>
      <c r="E95" s="35">
        <v>0</v>
      </c>
      <c r="G95" s="44">
        <v>2</v>
      </c>
      <c r="H95" s="44"/>
      <c r="I95" s="44"/>
      <c r="J95" s="44" t="s">
        <v>208</v>
      </c>
      <c r="K95" s="35">
        <v>0</v>
      </c>
    </row>
    <row r="96" spans="1:11" x14ac:dyDescent="0.3">
      <c r="A96" s="44">
        <v>3</v>
      </c>
      <c r="B96" s="44">
        <v>4</v>
      </c>
      <c r="C96" s="44">
        <v>3</v>
      </c>
      <c r="D96" s="44" t="s">
        <v>208</v>
      </c>
      <c r="E96" s="44">
        <v>1.04</v>
      </c>
      <c r="G96" s="44">
        <v>3</v>
      </c>
      <c r="H96" s="44"/>
      <c r="I96" s="44"/>
      <c r="J96" s="44" t="s">
        <v>208</v>
      </c>
      <c r="K96" s="35">
        <v>1.04</v>
      </c>
    </row>
    <row r="97" spans="1:11" x14ac:dyDescent="0.3">
      <c r="A97" s="44">
        <v>4</v>
      </c>
      <c r="B97" s="44">
        <v>5</v>
      </c>
      <c r="C97" s="44">
        <v>4</v>
      </c>
      <c r="D97" s="44" t="s">
        <v>208</v>
      </c>
      <c r="E97" s="44">
        <v>1.3320000000000001</v>
      </c>
      <c r="G97" s="44">
        <v>4</v>
      </c>
      <c r="H97" s="44"/>
      <c r="I97" s="44"/>
      <c r="J97" s="44" t="s">
        <v>208</v>
      </c>
      <c r="K97" s="35">
        <v>1.3320000000000001</v>
      </c>
    </row>
    <row r="98" spans="1:11" x14ac:dyDescent="0.3">
      <c r="A98" s="44">
        <v>5</v>
      </c>
      <c r="B98" s="44">
        <v>0</v>
      </c>
      <c r="C98" s="44">
        <v>0</v>
      </c>
      <c r="D98" s="44" t="s">
        <v>208</v>
      </c>
      <c r="E98" s="35">
        <v>0</v>
      </c>
      <c r="G98" s="44">
        <v>5</v>
      </c>
      <c r="H98" s="44"/>
      <c r="I98" s="44"/>
      <c r="J98" s="44" t="s">
        <v>208</v>
      </c>
      <c r="K98" s="35">
        <v>0</v>
      </c>
    </row>
    <row r="99" spans="1:11" x14ac:dyDescent="0.3">
      <c r="A99" s="44">
        <v>6</v>
      </c>
      <c r="B99" s="44">
        <v>1</v>
      </c>
      <c r="C99" s="44">
        <v>1</v>
      </c>
      <c r="D99" s="44" t="s">
        <v>208</v>
      </c>
      <c r="E99" s="35">
        <v>0</v>
      </c>
      <c r="G99" s="44">
        <v>6</v>
      </c>
      <c r="H99" s="44"/>
      <c r="I99" s="44"/>
      <c r="J99" s="44" t="s">
        <v>208</v>
      </c>
      <c r="K99" s="35">
        <v>0</v>
      </c>
    </row>
    <row r="100" spans="1:11" x14ac:dyDescent="0.3">
      <c r="A100" s="44">
        <v>7</v>
      </c>
      <c r="B100" s="44">
        <v>0</v>
      </c>
      <c r="C100" s="44">
        <v>0</v>
      </c>
      <c r="D100" s="44" t="s">
        <v>208</v>
      </c>
      <c r="E100" s="35">
        <v>0</v>
      </c>
      <c r="G100" s="44">
        <v>7</v>
      </c>
      <c r="H100" s="44"/>
      <c r="I100" s="44"/>
      <c r="J100" s="44" t="s">
        <v>208</v>
      </c>
      <c r="K100" s="35">
        <v>0</v>
      </c>
    </row>
    <row r="101" spans="1:11" x14ac:dyDescent="0.3">
      <c r="A101" s="44">
        <v>8</v>
      </c>
      <c r="B101" s="44">
        <v>1</v>
      </c>
      <c r="C101" s="44">
        <v>1</v>
      </c>
      <c r="D101" s="44" t="s">
        <v>208</v>
      </c>
      <c r="E101" s="35">
        <v>0</v>
      </c>
      <c r="G101" s="44">
        <v>8</v>
      </c>
      <c r="H101" s="44"/>
      <c r="I101" s="44"/>
      <c r="J101" s="44" t="s">
        <v>208</v>
      </c>
      <c r="K101" s="35">
        <v>0</v>
      </c>
    </row>
    <row r="102" spans="1:11" x14ac:dyDescent="0.3">
      <c r="A102" s="44">
        <v>9</v>
      </c>
      <c r="B102" s="44">
        <v>0</v>
      </c>
      <c r="C102" s="44">
        <v>0</v>
      </c>
      <c r="D102" s="44" t="s">
        <v>208</v>
      </c>
      <c r="E102" s="35">
        <v>0</v>
      </c>
      <c r="G102" s="44">
        <v>9</v>
      </c>
      <c r="H102" s="44"/>
      <c r="I102" s="44"/>
      <c r="J102" s="44" t="s">
        <v>208</v>
      </c>
      <c r="K102" s="35">
        <v>0</v>
      </c>
    </row>
    <row r="103" spans="1:11" x14ac:dyDescent="0.3">
      <c r="A103" s="44">
        <v>10</v>
      </c>
      <c r="B103" s="44">
        <v>3</v>
      </c>
      <c r="C103" s="44">
        <v>3</v>
      </c>
      <c r="D103" s="44" t="s">
        <v>208</v>
      </c>
      <c r="E103" s="44">
        <v>1.099</v>
      </c>
      <c r="G103" s="44">
        <v>10</v>
      </c>
      <c r="H103" s="44"/>
      <c r="I103" s="44"/>
      <c r="J103" s="44" t="s">
        <v>208</v>
      </c>
      <c r="K103" s="35">
        <v>1.099</v>
      </c>
    </row>
    <row r="104" spans="1:11" x14ac:dyDescent="0.3">
      <c r="A104" s="44">
        <v>1</v>
      </c>
      <c r="B104" s="44">
        <v>1</v>
      </c>
      <c r="C104" s="44">
        <v>1</v>
      </c>
      <c r="D104" s="44" t="s">
        <v>96</v>
      </c>
      <c r="E104" s="35">
        <v>0</v>
      </c>
      <c r="G104" s="44">
        <v>1</v>
      </c>
      <c r="H104" s="44"/>
      <c r="I104" s="44"/>
      <c r="J104" s="44" t="s">
        <v>96</v>
      </c>
      <c r="K104" s="35">
        <v>0</v>
      </c>
    </row>
    <row r="105" spans="1:11" x14ac:dyDescent="0.3">
      <c r="A105" s="44">
        <v>2</v>
      </c>
      <c r="B105" s="44">
        <v>3</v>
      </c>
      <c r="C105" s="44">
        <v>2</v>
      </c>
      <c r="D105" s="44" t="s">
        <v>96</v>
      </c>
      <c r="E105" s="44">
        <v>1.04</v>
      </c>
      <c r="G105" s="44">
        <v>2</v>
      </c>
      <c r="H105" s="44"/>
      <c r="I105" s="44"/>
      <c r="J105" s="44" t="s">
        <v>96</v>
      </c>
      <c r="K105" s="35">
        <v>1.04</v>
      </c>
    </row>
    <row r="106" spans="1:11" x14ac:dyDescent="0.3">
      <c r="A106" s="44">
        <v>3</v>
      </c>
      <c r="B106" s="44">
        <v>8</v>
      </c>
      <c r="C106" s="44">
        <v>6</v>
      </c>
      <c r="D106" s="44" t="s">
        <v>96</v>
      </c>
      <c r="E106" s="44">
        <v>1.7330000000000001</v>
      </c>
      <c r="G106" s="44">
        <v>3</v>
      </c>
      <c r="H106" s="44"/>
      <c r="I106" s="44"/>
      <c r="J106" s="44" t="s">
        <v>96</v>
      </c>
      <c r="K106" s="35">
        <v>1.7330000000000001</v>
      </c>
    </row>
    <row r="107" spans="1:11" x14ac:dyDescent="0.3">
      <c r="A107" s="44">
        <v>4</v>
      </c>
      <c r="B107" s="44">
        <v>1</v>
      </c>
      <c r="C107" s="44">
        <v>1</v>
      </c>
      <c r="D107" s="44" t="s">
        <v>96</v>
      </c>
      <c r="E107" s="35">
        <v>0</v>
      </c>
      <c r="G107" s="44">
        <v>4</v>
      </c>
      <c r="H107" s="44"/>
      <c r="I107" s="44"/>
      <c r="J107" s="44" t="s">
        <v>96</v>
      </c>
      <c r="K107" s="35">
        <v>0</v>
      </c>
    </row>
    <row r="108" spans="1:11" x14ac:dyDescent="0.3">
      <c r="A108" s="44">
        <v>5</v>
      </c>
      <c r="B108" s="44">
        <v>0</v>
      </c>
      <c r="C108" s="44">
        <v>0</v>
      </c>
      <c r="D108" s="44" t="s">
        <v>96</v>
      </c>
      <c r="E108" s="35">
        <v>0</v>
      </c>
      <c r="G108" s="44">
        <v>5</v>
      </c>
      <c r="H108" s="44"/>
      <c r="I108" s="44"/>
      <c r="J108" s="44" t="s">
        <v>96</v>
      </c>
      <c r="K108" s="35">
        <v>0</v>
      </c>
    </row>
    <row r="109" spans="1:11" x14ac:dyDescent="0.3">
      <c r="A109" s="44">
        <v>6</v>
      </c>
      <c r="B109" s="44">
        <v>1</v>
      </c>
      <c r="C109" s="44">
        <v>1</v>
      </c>
      <c r="D109" s="44" t="s">
        <v>96</v>
      </c>
      <c r="E109" s="35">
        <v>0</v>
      </c>
      <c r="G109" s="44">
        <v>6</v>
      </c>
      <c r="H109" s="44"/>
      <c r="I109" s="44"/>
      <c r="J109" s="44" t="s">
        <v>96</v>
      </c>
      <c r="K109" s="35">
        <v>0</v>
      </c>
    </row>
    <row r="110" spans="1:11" x14ac:dyDescent="0.3">
      <c r="A110" s="44">
        <v>7</v>
      </c>
      <c r="B110" s="44">
        <v>1</v>
      </c>
      <c r="C110" s="44">
        <v>1</v>
      </c>
      <c r="D110" s="44" t="s">
        <v>96</v>
      </c>
      <c r="E110" s="35">
        <v>0</v>
      </c>
      <c r="G110" s="44">
        <v>7</v>
      </c>
      <c r="H110" s="44"/>
      <c r="I110" s="44"/>
      <c r="J110" s="44" t="s">
        <v>96</v>
      </c>
      <c r="K110" s="35">
        <v>0</v>
      </c>
    </row>
    <row r="111" spans="1:11" x14ac:dyDescent="0.3">
      <c r="A111" s="44">
        <v>8</v>
      </c>
      <c r="B111" s="44">
        <v>0</v>
      </c>
      <c r="C111" s="44">
        <v>0</v>
      </c>
      <c r="D111" s="44" t="s">
        <v>96</v>
      </c>
      <c r="E111" s="35">
        <v>0</v>
      </c>
      <c r="G111" s="44">
        <v>8</v>
      </c>
      <c r="H111" s="44"/>
      <c r="I111" s="44"/>
      <c r="J111" s="44" t="s">
        <v>96</v>
      </c>
      <c r="K111" s="35">
        <v>0</v>
      </c>
    </row>
    <row r="112" spans="1:11" x14ac:dyDescent="0.3">
      <c r="A112" s="44">
        <v>9</v>
      </c>
      <c r="B112" s="44">
        <v>0</v>
      </c>
      <c r="C112" s="44">
        <v>0</v>
      </c>
      <c r="D112" s="44" t="s">
        <v>96</v>
      </c>
      <c r="E112" s="35">
        <v>0</v>
      </c>
      <c r="G112" s="44">
        <v>9</v>
      </c>
      <c r="H112" s="44"/>
      <c r="I112" s="44"/>
      <c r="J112" s="44" t="s">
        <v>96</v>
      </c>
      <c r="K112" s="35">
        <v>0</v>
      </c>
    </row>
    <row r="113" spans="1:11" x14ac:dyDescent="0.3">
      <c r="A113" s="44">
        <v>10</v>
      </c>
      <c r="B113" s="44">
        <v>0</v>
      </c>
      <c r="C113" s="44">
        <v>0</v>
      </c>
      <c r="D113" s="44" t="s">
        <v>96</v>
      </c>
      <c r="E113" s="35">
        <v>0</v>
      </c>
      <c r="G113" s="44">
        <v>10</v>
      </c>
      <c r="H113" s="44"/>
      <c r="I113" s="44"/>
      <c r="J113" s="44" t="s">
        <v>96</v>
      </c>
      <c r="K113" s="35">
        <v>0</v>
      </c>
    </row>
    <row r="114" spans="1:11" x14ac:dyDescent="0.3">
      <c r="A114" s="44">
        <v>1</v>
      </c>
      <c r="B114" s="44">
        <v>0</v>
      </c>
      <c r="C114" s="44">
        <v>0</v>
      </c>
      <c r="D114" s="44" t="s">
        <v>231</v>
      </c>
      <c r="E114" s="35">
        <v>0</v>
      </c>
      <c r="G114" s="44">
        <v>1</v>
      </c>
      <c r="H114" s="44"/>
      <c r="I114" s="44"/>
      <c r="J114" s="44" t="s">
        <v>231</v>
      </c>
      <c r="K114" s="35">
        <v>0</v>
      </c>
    </row>
    <row r="115" spans="1:11" x14ac:dyDescent="0.3">
      <c r="A115" s="44">
        <v>2</v>
      </c>
      <c r="B115" s="44">
        <v>1</v>
      </c>
      <c r="C115" s="44">
        <v>1</v>
      </c>
      <c r="D115" s="44" t="s">
        <v>231</v>
      </c>
      <c r="E115" s="35">
        <v>0</v>
      </c>
      <c r="G115" s="44">
        <v>2</v>
      </c>
      <c r="H115" s="44"/>
      <c r="I115" s="44"/>
      <c r="J115" s="44" t="s">
        <v>231</v>
      </c>
      <c r="K115" s="35">
        <v>0</v>
      </c>
    </row>
    <row r="116" spans="1:11" x14ac:dyDescent="0.3">
      <c r="A116" s="44">
        <v>3</v>
      </c>
      <c r="B116" s="44">
        <v>1</v>
      </c>
      <c r="C116" s="44">
        <v>1</v>
      </c>
      <c r="D116" s="44" t="s">
        <v>231</v>
      </c>
      <c r="E116" s="35">
        <v>0</v>
      </c>
      <c r="G116" s="44">
        <v>3</v>
      </c>
      <c r="H116" s="44"/>
      <c r="I116" s="44"/>
      <c r="J116" s="44" t="s">
        <v>231</v>
      </c>
      <c r="K116" s="35">
        <v>0</v>
      </c>
    </row>
    <row r="117" spans="1:11" x14ac:dyDescent="0.3">
      <c r="A117" s="44">
        <v>4</v>
      </c>
      <c r="B117" s="44">
        <v>2</v>
      </c>
      <c r="C117" s="44">
        <v>2</v>
      </c>
      <c r="D117" s="44" t="s">
        <v>231</v>
      </c>
      <c r="E117" s="35">
        <v>0.69310000000000005</v>
      </c>
      <c r="G117" s="44">
        <v>4</v>
      </c>
      <c r="H117" s="44"/>
      <c r="I117" s="44"/>
      <c r="J117" s="44" t="s">
        <v>231</v>
      </c>
      <c r="K117" s="35">
        <v>0.69310000000000005</v>
      </c>
    </row>
    <row r="118" spans="1:11" x14ac:dyDescent="0.3">
      <c r="A118" s="44">
        <v>5</v>
      </c>
      <c r="B118" s="44">
        <v>0</v>
      </c>
      <c r="C118" s="44">
        <v>0</v>
      </c>
      <c r="D118" s="44" t="s">
        <v>231</v>
      </c>
      <c r="E118" s="35">
        <v>0</v>
      </c>
      <c r="G118" s="44">
        <v>5</v>
      </c>
      <c r="H118" s="44"/>
      <c r="I118" s="44"/>
      <c r="J118" s="44" t="s">
        <v>231</v>
      </c>
      <c r="K118" s="35">
        <v>0</v>
      </c>
    </row>
    <row r="119" spans="1:11" x14ac:dyDescent="0.3">
      <c r="A119" s="44">
        <v>6</v>
      </c>
      <c r="B119" s="44">
        <v>0</v>
      </c>
      <c r="C119" s="44">
        <v>0</v>
      </c>
      <c r="D119" s="44" t="s">
        <v>231</v>
      </c>
      <c r="E119" s="35">
        <v>0</v>
      </c>
      <c r="G119" s="44">
        <v>6</v>
      </c>
      <c r="H119" s="44"/>
      <c r="I119" s="44"/>
      <c r="J119" s="44" t="s">
        <v>231</v>
      </c>
      <c r="K119" s="35">
        <v>0</v>
      </c>
    </row>
    <row r="120" spans="1:11" x14ac:dyDescent="0.3">
      <c r="A120" s="44">
        <v>7</v>
      </c>
      <c r="B120" s="44">
        <v>0</v>
      </c>
      <c r="C120" s="44">
        <v>0</v>
      </c>
      <c r="D120" s="44" t="s">
        <v>231</v>
      </c>
      <c r="E120" s="35">
        <v>0</v>
      </c>
      <c r="G120" s="44">
        <v>7</v>
      </c>
      <c r="H120" s="44"/>
      <c r="I120" s="44"/>
      <c r="J120" s="44" t="s">
        <v>231</v>
      </c>
      <c r="K120" s="35">
        <v>0</v>
      </c>
    </row>
    <row r="121" spans="1:11" x14ac:dyDescent="0.3">
      <c r="A121" s="44">
        <v>8</v>
      </c>
      <c r="B121" s="44">
        <v>1</v>
      </c>
      <c r="C121" s="44">
        <v>1</v>
      </c>
      <c r="D121" s="44" t="s">
        <v>231</v>
      </c>
      <c r="E121" s="35">
        <v>0</v>
      </c>
      <c r="G121" s="44">
        <v>8</v>
      </c>
      <c r="H121" s="44"/>
      <c r="I121" s="44"/>
      <c r="J121" s="44" t="s">
        <v>231</v>
      </c>
      <c r="K121" s="35">
        <v>0</v>
      </c>
    </row>
    <row r="122" spans="1:11" x14ac:dyDescent="0.3">
      <c r="A122" s="44">
        <v>9</v>
      </c>
      <c r="B122" s="44">
        <v>0</v>
      </c>
      <c r="C122" s="44">
        <v>0</v>
      </c>
      <c r="D122" s="44" t="s">
        <v>231</v>
      </c>
      <c r="E122" s="35">
        <v>0</v>
      </c>
      <c r="G122" s="44">
        <v>9</v>
      </c>
      <c r="H122" s="44"/>
      <c r="I122" s="44"/>
      <c r="J122" s="44" t="s">
        <v>231</v>
      </c>
      <c r="K122" s="35">
        <v>0</v>
      </c>
    </row>
    <row r="123" spans="1:11" x14ac:dyDescent="0.3">
      <c r="A123" s="44">
        <v>10</v>
      </c>
      <c r="B123" s="44">
        <v>0</v>
      </c>
      <c r="C123" s="44">
        <v>0</v>
      </c>
      <c r="D123" s="44" t="s">
        <v>231</v>
      </c>
      <c r="E123" s="35">
        <v>0</v>
      </c>
      <c r="G123" s="44">
        <v>10</v>
      </c>
      <c r="H123" s="44"/>
      <c r="I123" s="44"/>
      <c r="J123" s="44" t="s">
        <v>231</v>
      </c>
      <c r="K123" s="35">
        <v>0</v>
      </c>
    </row>
    <row r="124" spans="1:11" x14ac:dyDescent="0.3">
      <c r="A124" s="44">
        <v>1</v>
      </c>
      <c r="B124" s="44">
        <v>4</v>
      </c>
      <c r="C124" s="44">
        <v>3</v>
      </c>
      <c r="D124" s="44" t="s">
        <v>210</v>
      </c>
      <c r="E124" s="44">
        <v>1.04</v>
      </c>
      <c r="G124" s="44">
        <v>1</v>
      </c>
      <c r="H124" s="44"/>
      <c r="I124" s="44"/>
      <c r="J124" s="44" t="s">
        <v>210</v>
      </c>
      <c r="K124" s="35">
        <v>1.04</v>
      </c>
    </row>
    <row r="125" spans="1:11" x14ac:dyDescent="0.3">
      <c r="A125" s="44">
        <v>2</v>
      </c>
      <c r="B125" s="44">
        <v>0</v>
      </c>
      <c r="C125" s="44">
        <v>0</v>
      </c>
      <c r="D125" s="44" t="s">
        <v>210</v>
      </c>
      <c r="E125" s="35">
        <v>0</v>
      </c>
      <c r="G125" s="44">
        <v>2</v>
      </c>
      <c r="H125" s="44"/>
      <c r="I125" s="44"/>
      <c r="J125" s="44" t="s">
        <v>210</v>
      </c>
      <c r="K125" s="35">
        <v>0</v>
      </c>
    </row>
    <row r="126" spans="1:11" x14ac:dyDescent="0.3">
      <c r="A126" s="44">
        <v>3</v>
      </c>
      <c r="B126" s="44">
        <v>1</v>
      </c>
      <c r="C126" s="44">
        <v>1</v>
      </c>
      <c r="D126" s="44" t="s">
        <v>210</v>
      </c>
      <c r="E126" s="35">
        <v>0</v>
      </c>
      <c r="G126" s="44">
        <v>3</v>
      </c>
      <c r="H126" s="44"/>
      <c r="I126" s="44"/>
      <c r="J126" s="44" t="s">
        <v>210</v>
      </c>
      <c r="K126" s="35">
        <v>0</v>
      </c>
    </row>
    <row r="127" spans="1:11" x14ac:dyDescent="0.3">
      <c r="A127" s="44">
        <v>4</v>
      </c>
      <c r="B127" s="44">
        <v>2</v>
      </c>
      <c r="C127" s="44">
        <v>1</v>
      </c>
      <c r="D127" s="44" t="s">
        <v>210</v>
      </c>
      <c r="E127" s="44">
        <v>0.69310000000000005</v>
      </c>
      <c r="G127" s="44">
        <v>4</v>
      </c>
      <c r="H127" s="44"/>
      <c r="I127" s="44"/>
      <c r="J127" s="44" t="s">
        <v>210</v>
      </c>
      <c r="K127" s="35">
        <v>0.69310000000000005</v>
      </c>
    </row>
    <row r="128" spans="1:11" x14ac:dyDescent="0.3">
      <c r="A128" s="44">
        <v>5</v>
      </c>
      <c r="B128" s="44">
        <v>0</v>
      </c>
      <c r="C128" s="44">
        <v>0</v>
      </c>
      <c r="D128" s="44" t="s">
        <v>210</v>
      </c>
      <c r="E128" s="35">
        <v>0</v>
      </c>
      <c r="G128" s="44">
        <v>5</v>
      </c>
      <c r="H128" s="44"/>
      <c r="I128" s="44"/>
      <c r="J128" s="44" t="s">
        <v>210</v>
      </c>
      <c r="K128" s="35">
        <v>0</v>
      </c>
    </row>
    <row r="129" spans="1:11" x14ac:dyDescent="0.3">
      <c r="A129" s="44">
        <v>6</v>
      </c>
      <c r="B129" s="44">
        <v>0</v>
      </c>
      <c r="C129" s="44">
        <v>0</v>
      </c>
      <c r="D129" s="44" t="s">
        <v>210</v>
      </c>
      <c r="E129" s="35">
        <v>0</v>
      </c>
      <c r="G129" s="44">
        <v>6</v>
      </c>
      <c r="H129" s="44"/>
      <c r="I129" s="44"/>
      <c r="J129" s="44" t="s">
        <v>210</v>
      </c>
      <c r="K129" s="35">
        <v>0</v>
      </c>
    </row>
    <row r="130" spans="1:11" x14ac:dyDescent="0.3">
      <c r="A130" s="44">
        <v>7</v>
      </c>
      <c r="B130" s="44">
        <v>0</v>
      </c>
      <c r="C130" s="44">
        <v>0</v>
      </c>
      <c r="D130" s="44" t="s">
        <v>210</v>
      </c>
      <c r="E130" s="35">
        <v>0</v>
      </c>
      <c r="G130" s="44">
        <v>7</v>
      </c>
      <c r="H130" s="44"/>
      <c r="I130" s="44"/>
      <c r="J130" s="44" t="s">
        <v>210</v>
      </c>
      <c r="K130" s="35">
        <v>0</v>
      </c>
    </row>
    <row r="131" spans="1:11" x14ac:dyDescent="0.3">
      <c r="A131" s="44">
        <v>8</v>
      </c>
      <c r="B131" s="44">
        <v>1</v>
      </c>
      <c r="C131" s="44">
        <v>1</v>
      </c>
      <c r="D131" s="44" t="s">
        <v>210</v>
      </c>
      <c r="E131" s="35">
        <v>0</v>
      </c>
      <c r="G131" s="44">
        <v>8</v>
      </c>
      <c r="H131" s="44"/>
      <c r="I131" s="44"/>
      <c r="J131" s="44" t="s">
        <v>210</v>
      </c>
      <c r="K131" s="35">
        <v>0</v>
      </c>
    </row>
    <row r="132" spans="1:11" x14ac:dyDescent="0.3">
      <c r="A132" s="44">
        <v>9</v>
      </c>
      <c r="B132" s="44">
        <v>0</v>
      </c>
      <c r="C132" s="44">
        <v>0</v>
      </c>
      <c r="D132" s="44" t="s">
        <v>210</v>
      </c>
      <c r="E132" s="35">
        <v>0</v>
      </c>
      <c r="G132" s="44">
        <v>9</v>
      </c>
      <c r="H132" s="44"/>
      <c r="I132" s="44"/>
      <c r="J132" s="44" t="s">
        <v>210</v>
      </c>
      <c r="K132" s="35">
        <v>0</v>
      </c>
    </row>
    <row r="133" spans="1:11" x14ac:dyDescent="0.3">
      <c r="A133" s="44">
        <v>10</v>
      </c>
      <c r="B133" s="44">
        <v>0</v>
      </c>
      <c r="C133" s="44">
        <v>0</v>
      </c>
      <c r="D133" s="44" t="s">
        <v>210</v>
      </c>
      <c r="E133" s="35">
        <v>0</v>
      </c>
      <c r="G133" s="44">
        <v>10</v>
      </c>
      <c r="H133" s="44"/>
      <c r="I133" s="44"/>
      <c r="J133" s="44" t="s">
        <v>210</v>
      </c>
      <c r="K133" s="35">
        <v>0</v>
      </c>
    </row>
    <row r="134" spans="1:11" x14ac:dyDescent="0.3">
      <c r="A134" s="44">
        <v>1</v>
      </c>
      <c r="B134" s="44">
        <v>1</v>
      </c>
      <c r="C134" s="44">
        <v>1</v>
      </c>
      <c r="D134" s="44" t="s">
        <v>211</v>
      </c>
      <c r="E134" s="35">
        <v>0</v>
      </c>
      <c r="G134" s="44">
        <v>1</v>
      </c>
      <c r="H134" s="44"/>
      <c r="I134" s="44"/>
      <c r="J134" s="44" t="s">
        <v>211</v>
      </c>
      <c r="K134" s="35">
        <v>0</v>
      </c>
    </row>
    <row r="135" spans="1:11" x14ac:dyDescent="0.3">
      <c r="A135" s="44">
        <v>2</v>
      </c>
      <c r="B135" s="44">
        <v>0</v>
      </c>
      <c r="C135" s="44">
        <v>0</v>
      </c>
      <c r="D135" s="44" t="s">
        <v>211</v>
      </c>
      <c r="E135" s="35">
        <v>0</v>
      </c>
      <c r="G135" s="44">
        <v>2</v>
      </c>
      <c r="H135" s="44"/>
      <c r="I135" s="44"/>
      <c r="J135" s="44" t="s">
        <v>211</v>
      </c>
      <c r="K135" s="35">
        <v>0</v>
      </c>
    </row>
    <row r="136" spans="1:11" x14ac:dyDescent="0.3">
      <c r="A136" s="44">
        <v>3</v>
      </c>
      <c r="B136" s="44">
        <v>2</v>
      </c>
      <c r="C136" s="44">
        <v>1</v>
      </c>
      <c r="D136" s="44" t="s">
        <v>211</v>
      </c>
      <c r="E136" s="35">
        <v>0</v>
      </c>
      <c r="G136" s="44">
        <v>3</v>
      </c>
      <c r="H136" s="44"/>
      <c r="I136" s="44"/>
      <c r="J136" s="44" t="s">
        <v>211</v>
      </c>
      <c r="K136" s="35">
        <v>0</v>
      </c>
    </row>
    <row r="137" spans="1:11" x14ac:dyDescent="0.3">
      <c r="A137" s="44">
        <v>4</v>
      </c>
      <c r="B137" s="44">
        <v>0</v>
      </c>
      <c r="C137" s="44">
        <v>0</v>
      </c>
      <c r="D137" s="44" t="s">
        <v>211</v>
      </c>
      <c r="E137" s="35">
        <v>0</v>
      </c>
      <c r="G137" s="44">
        <v>4</v>
      </c>
      <c r="H137" s="44"/>
      <c r="I137" s="44"/>
      <c r="J137" s="44" t="s">
        <v>211</v>
      </c>
      <c r="K137" s="35">
        <v>0</v>
      </c>
    </row>
    <row r="138" spans="1:11" x14ac:dyDescent="0.3">
      <c r="A138" s="44">
        <v>5</v>
      </c>
      <c r="B138" s="44">
        <v>0</v>
      </c>
      <c r="C138" s="44">
        <v>0</v>
      </c>
      <c r="D138" s="44" t="s">
        <v>211</v>
      </c>
      <c r="E138" s="35">
        <v>0</v>
      </c>
      <c r="G138" s="44">
        <v>5</v>
      </c>
      <c r="H138" s="44"/>
      <c r="I138" s="44"/>
      <c r="J138" s="44" t="s">
        <v>211</v>
      </c>
      <c r="K138" s="35">
        <v>0</v>
      </c>
    </row>
    <row r="139" spans="1:11" x14ac:dyDescent="0.3">
      <c r="A139" s="44">
        <v>6</v>
      </c>
      <c r="B139" s="44">
        <v>0</v>
      </c>
      <c r="C139" s="44">
        <v>0</v>
      </c>
      <c r="D139" s="44" t="s">
        <v>211</v>
      </c>
      <c r="E139" s="35">
        <v>0</v>
      </c>
      <c r="G139" s="44">
        <v>6</v>
      </c>
      <c r="H139" s="44"/>
      <c r="I139" s="44"/>
      <c r="J139" s="44" t="s">
        <v>211</v>
      </c>
      <c r="K139" s="35">
        <v>0</v>
      </c>
    </row>
    <row r="140" spans="1:11" x14ac:dyDescent="0.3">
      <c r="A140" s="44">
        <v>7</v>
      </c>
      <c r="B140" s="44">
        <v>2</v>
      </c>
      <c r="C140" s="44">
        <v>2</v>
      </c>
      <c r="D140" s="44" t="s">
        <v>211</v>
      </c>
      <c r="E140" s="35">
        <v>0.69310000000000005</v>
      </c>
      <c r="G140" s="44">
        <v>7</v>
      </c>
      <c r="H140" s="44"/>
      <c r="I140" s="44"/>
      <c r="J140" s="44" t="s">
        <v>211</v>
      </c>
      <c r="K140" s="35">
        <v>0.69310000000000005</v>
      </c>
    </row>
    <row r="141" spans="1:11" x14ac:dyDescent="0.3">
      <c r="A141" s="44">
        <v>8</v>
      </c>
      <c r="B141" s="44">
        <v>9</v>
      </c>
      <c r="C141" s="44">
        <v>1</v>
      </c>
      <c r="D141" s="44" t="s">
        <v>211</v>
      </c>
      <c r="E141" s="35">
        <v>0</v>
      </c>
      <c r="G141" s="44">
        <v>8</v>
      </c>
      <c r="H141" s="44"/>
      <c r="I141" s="44"/>
      <c r="J141" s="44" t="s">
        <v>211</v>
      </c>
      <c r="K141" s="35">
        <v>0</v>
      </c>
    </row>
    <row r="142" spans="1:11" x14ac:dyDescent="0.3">
      <c r="A142" s="44">
        <v>9</v>
      </c>
      <c r="B142" s="44">
        <v>0</v>
      </c>
      <c r="C142" s="44">
        <v>0</v>
      </c>
      <c r="D142" s="44" t="s">
        <v>211</v>
      </c>
      <c r="E142" s="35">
        <v>0</v>
      </c>
      <c r="G142" s="44">
        <v>9</v>
      </c>
      <c r="H142" s="44"/>
      <c r="I142" s="44"/>
      <c r="J142" s="44" t="s">
        <v>211</v>
      </c>
      <c r="K142" s="35">
        <v>0</v>
      </c>
    </row>
    <row r="143" spans="1:11" x14ac:dyDescent="0.3">
      <c r="A143" s="44">
        <v>10</v>
      </c>
      <c r="B143" s="44">
        <v>1</v>
      </c>
      <c r="C143" s="44">
        <v>1</v>
      </c>
      <c r="D143" s="44" t="s">
        <v>211</v>
      </c>
      <c r="E143" s="35">
        <v>0</v>
      </c>
      <c r="G143" s="44">
        <v>10</v>
      </c>
      <c r="H143" s="44"/>
      <c r="I143" s="44"/>
      <c r="J143" s="44" t="s">
        <v>211</v>
      </c>
      <c r="K143" s="35">
        <v>0</v>
      </c>
    </row>
    <row r="144" spans="1:11" x14ac:dyDescent="0.3">
      <c r="A144" s="44">
        <v>1</v>
      </c>
      <c r="B144" s="44">
        <v>0</v>
      </c>
      <c r="C144" s="44">
        <v>0</v>
      </c>
      <c r="D144" s="44" t="s">
        <v>123</v>
      </c>
      <c r="E144" s="35">
        <v>0</v>
      </c>
      <c r="G144" s="44">
        <v>1</v>
      </c>
      <c r="H144" s="44"/>
      <c r="I144" s="44"/>
      <c r="J144" s="44" t="s">
        <v>123</v>
      </c>
      <c r="K144" s="35">
        <v>0</v>
      </c>
    </row>
    <row r="145" spans="1:11" x14ac:dyDescent="0.3">
      <c r="A145" s="44">
        <v>2</v>
      </c>
      <c r="B145" s="44">
        <v>1</v>
      </c>
      <c r="C145" s="44">
        <v>1</v>
      </c>
      <c r="D145" s="44" t="s">
        <v>123</v>
      </c>
      <c r="E145" s="35">
        <v>0</v>
      </c>
      <c r="G145" s="44">
        <v>2</v>
      </c>
      <c r="H145" s="44"/>
      <c r="I145" s="44"/>
      <c r="J145" s="44" t="s">
        <v>123</v>
      </c>
      <c r="K145" s="35">
        <v>0</v>
      </c>
    </row>
    <row r="146" spans="1:11" x14ac:dyDescent="0.3">
      <c r="A146" s="44">
        <v>3</v>
      </c>
      <c r="B146" s="44">
        <v>3</v>
      </c>
      <c r="C146" s="44">
        <v>1</v>
      </c>
      <c r="D146" s="44" t="s">
        <v>123</v>
      </c>
      <c r="E146" s="35">
        <v>0</v>
      </c>
      <c r="G146" s="44">
        <v>3</v>
      </c>
      <c r="H146" s="44"/>
      <c r="I146" s="44"/>
      <c r="J146" s="44" t="s">
        <v>123</v>
      </c>
      <c r="K146" s="35">
        <v>0</v>
      </c>
    </row>
    <row r="147" spans="1:11" x14ac:dyDescent="0.3">
      <c r="A147" s="44">
        <v>4</v>
      </c>
      <c r="B147" s="44">
        <v>1</v>
      </c>
      <c r="C147" s="44">
        <v>1</v>
      </c>
      <c r="D147" s="44" t="s">
        <v>123</v>
      </c>
      <c r="E147" s="35">
        <v>0</v>
      </c>
      <c r="G147" s="44">
        <v>4</v>
      </c>
      <c r="H147" s="44"/>
      <c r="I147" s="44"/>
      <c r="J147" s="44" t="s">
        <v>123</v>
      </c>
      <c r="K147" s="35">
        <v>0</v>
      </c>
    </row>
    <row r="148" spans="1:11" x14ac:dyDescent="0.3">
      <c r="A148" s="44">
        <v>5</v>
      </c>
      <c r="B148" s="44">
        <v>2</v>
      </c>
      <c r="C148" s="44">
        <v>2</v>
      </c>
      <c r="D148" s="44" t="s">
        <v>123</v>
      </c>
      <c r="E148" s="35">
        <v>0.69310000000000005</v>
      </c>
      <c r="G148" s="44">
        <v>5</v>
      </c>
      <c r="H148" s="44"/>
      <c r="I148" s="44"/>
      <c r="J148" s="44" t="s">
        <v>123</v>
      </c>
      <c r="K148" s="35">
        <v>0.69310000000000005</v>
      </c>
    </row>
    <row r="149" spans="1:11" x14ac:dyDescent="0.3">
      <c r="A149" s="44">
        <v>6</v>
      </c>
      <c r="B149" s="44">
        <v>1</v>
      </c>
      <c r="C149" s="44">
        <v>1</v>
      </c>
      <c r="D149" s="44" t="s">
        <v>123</v>
      </c>
      <c r="E149" s="35">
        <v>0</v>
      </c>
      <c r="G149" s="44">
        <v>6</v>
      </c>
      <c r="H149" s="44"/>
      <c r="I149" s="44"/>
      <c r="J149" s="44" t="s">
        <v>123</v>
      </c>
      <c r="K149" s="35">
        <v>0</v>
      </c>
    </row>
    <row r="150" spans="1:11" x14ac:dyDescent="0.3">
      <c r="A150" s="44">
        <v>7</v>
      </c>
      <c r="B150" s="44">
        <v>0</v>
      </c>
      <c r="C150" s="44">
        <v>0</v>
      </c>
      <c r="D150" s="44" t="s">
        <v>123</v>
      </c>
      <c r="E150" s="35">
        <v>0</v>
      </c>
      <c r="G150" s="44">
        <v>7</v>
      </c>
      <c r="H150" s="44"/>
      <c r="I150" s="44"/>
      <c r="J150" s="44" t="s">
        <v>123</v>
      </c>
      <c r="K150" s="35">
        <v>0</v>
      </c>
    </row>
    <row r="151" spans="1:11" x14ac:dyDescent="0.3">
      <c r="A151" s="44">
        <v>8</v>
      </c>
      <c r="B151" s="44">
        <v>0</v>
      </c>
      <c r="C151" s="44">
        <v>0</v>
      </c>
      <c r="D151" s="44" t="s">
        <v>123</v>
      </c>
      <c r="E151" s="35">
        <v>0</v>
      </c>
      <c r="G151" s="44">
        <v>8</v>
      </c>
      <c r="H151" s="44"/>
      <c r="I151" s="44"/>
      <c r="J151" s="44" t="s">
        <v>123</v>
      </c>
      <c r="K151" s="35">
        <v>0</v>
      </c>
    </row>
    <row r="152" spans="1:11" x14ac:dyDescent="0.3">
      <c r="A152" s="44">
        <v>9</v>
      </c>
      <c r="B152" s="44">
        <v>0</v>
      </c>
      <c r="C152" s="44">
        <v>0</v>
      </c>
      <c r="D152" s="44" t="s">
        <v>123</v>
      </c>
      <c r="E152" s="35">
        <v>0</v>
      </c>
      <c r="G152" s="44">
        <v>9</v>
      </c>
      <c r="H152" s="44"/>
      <c r="I152" s="44"/>
      <c r="J152" s="44" t="s">
        <v>123</v>
      </c>
      <c r="K152" s="35">
        <v>0</v>
      </c>
    </row>
    <row r="153" spans="1:11" x14ac:dyDescent="0.3">
      <c r="A153" s="44">
        <v>10</v>
      </c>
      <c r="B153" s="44">
        <v>0</v>
      </c>
      <c r="C153" s="44">
        <v>0</v>
      </c>
      <c r="D153" s="44" t="s">
        <v>123</v>
      </c>
      <c r="E153" s="35">
        <v>0</v>
      </c>
      <c r="G153" s="44">
        <v>10</v>
      </c>
      <c r="H153" s="44"/>
      <c r="I153" s="44"/>
      <c r="J153" s="44" t="s">
        <v>123</v>
      </c>
      <c r="K153" s="35">
        <v>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33"/>
  <sheetViews>
    <sheetView workbookViewId="0"/>
  </sheetViews>
  <sheetFormatPr defaultRowHeight="14.4" x14ac:dyDescent="0.3"/>
  <cols>
    <col min="5" max="5" width="16.21875" customWidth="1"/>
    <col min="11" max="11" width="15.6640625" customWidth="1"/>
    <col min="12" max="12" width="4.109375" customWidth="1"/>
  </cols>
  <sheetData>
    <row r="1" spans="1:21" ht="40.200000000000003" x14ac:dyDescent="0.3">
      <c r="A1" s="33" t="s">
        <v>213</v>
      </c>
      <c r="F1" s="32" t="s">
        <v>171</v>
      </c>
    </row>
    <row r="2" spans="1:21" x14ac:dyDescent="0.3">
      <c r="A2" s="6" t="s">
        <v>172</v>
      </c>
      <c r="B2" s="6"/>
      <c r="C2" s="6"/>
      <c r="D2" s="6"/>
      <c r="E2" s="10"/>
      <c r="H2" s="6"/>
      <c r="I2" s="6"/>
      <c r="J2" s="6"/>
      <c r="K2" s="10"/>
    </row>
    <row r="3" spans="1:21" x14ac:dyDescent="0.3">
      <c r="A3" s="6" t="s">
        <v>173</v>
      </c>
      <c r="B3" s="6" t="s">
        <v>174</v>
      </c>
      <c r="C3" s="6" t="s">
        <v>175</v>
      </c>
      <c r="D3" s="6" t="s">
        <v>176</v>
      </c>
      <c r="E3" s="29" t="s">
        <v>177</v>
      </c>
      <c r="G3" s="6" t="s">
        <v>178</v>
      </c>
      <c r="H3" s="6" t="s">
        <v>179</v>
      </c>
      <c r="I3" s="6" t="s">
        <v>175</v>
      </c>
      <c r="J3" s="6" t="s">
        <v>176</v>
      </c>
      <c r="K3" s="30" t="s">
        <v>180</v>
      </c>
    </row>
    <row r="4" spans="1:21" x14ac:dyDescent="0.3">
      <c r="A4">
        <v>1</v>
      </c>
      <c r="B4" t="s">
        <v>181</v>
      </c>
      <c r="C4">
        <v>0</v>
      </c>
      <c r="D4">
        <v>0</v>
      </c>
      <c r="E4" s="10">
        <v>0</v>
      </c>
      <c r="G4">
        <v>1</v>
      </c>
      <c r="H4" t="s">
        <v>181</v>
      </c>
      <c r="I4">
        <v>0</v>
      </c>
      <c r="J4">
        <v>0</v>
      </c>
      <c r="K4" s="10">
        <v>0</v>
      </c>
      <c r="M4" s="31" t="s">
        <v>13</v>
      </c>
      <c r="N4" s="31"/>
      <c r="O4" s="31"/>
      <c r="P4" s="31"/>
      <c r="Q4" s="31"/>
      <c r="R4" s="31"/>
      <c r="S4" s="31"/>
      <c r="T4" s="31"/>
      <c r="U4" s="31"/>
    </row>
    <row r="5" spans="1:21" x14ac:dyDescent="0.3">
      <c r="A5">
        <v>2</v>
      </c>
      <c r="B5" t="s">
        <v>181</v>
      </c>
      <c r="C5">
        <v>3</v>
      </c>
      <c r="D5">
        <v>2</v>
      </c>
      <c r="E5" s="10">
        <v>0.63649999999999995</v>
      </c>
      <c r="G5">
        <v>2</v>
      </c>
      <c r="H5" t="s">
        <v>181</v>
      </c>
      <c r="I5">
        <v>3</v>
      </c>
      <c r="J5">
        <v>2</v>
      </c>
      <c r="K5" s="10">
        <v>0.63649999999999995</v>
      </c>
      <c r="M5" s="31" t="s">
        <v>14</v>
      </c>
      <c r="N5" s="31"/>
      <c r="O5" s="31"/>
      <c r="P5" s="31"/>
      <c r="Q5" s="31"/>
      <c r="R5" s="31"/>
      <c r="S5" s="31"/>
      <c r="T5" s="31"/>
      <c r="U5" s="31"/>
    </row>
    <row r="6" spans="1:21" x14ac:dyDescent="0.3">
      <c r="A6">
        <v>3</v>
      </c>
      <c r="B6" t="s">
        <v>181</v>
      </c>
      <c r="C6">
        <v>6</v>
      </c>
      <c r="D6">
        <v>4</v>
      </c>
      <c r="E6" s="10">
        <v>1.242</v>
      </c>
      <c r="G6">
        <v>3</v>
      </c>
      <c r="H6" t="s">
        <v>181</v>
      </c>
      <c r="I6">
        <v>6</v>
      </c>
      <c r="J6">
        <v>4</v>
      </c>
      <c r="K6" s="10">
        <v>1.242</v>
      </c>
      <c r="M6" s="31" t="s">
        <v>182</v>
      </c>
      <c r="N6" s="31"/>
      <c r="O6" s="31"/>
      <c r="P6" s="31"/>
      <c r="Q6" s="31"/>
      <c r="R6" s="31"/>
      <c r="S6" s="31"/>
      <c r="T6" s="31"/>
      <c r="U6" s="31"/>
    </row>
    <row r="7" spans="1:21" x14ac:dyDescent="0.3">
      <c r="A7">
        <v>4</v>
      </c>
      <c r="B7" t="s">
        <v>181</v>
      </c>
      <c r="C7">
        <v>0</v>
      </c>
      <c r="D7">
        <v>0</v>
      </c>
      <c r="E7" s="10">
        <v>0</v>
      </c>
      <c r="G7">
        <v>4</v>
      </c>
      <c r="H7" t="s">
        <v>181</v>
      </c>
      <c r="I7">
        <v>0</v>
      </c>
      <c r="J7">
        <v>0</v>
      </c>
      <c r="K7" s="10">
        <v>0</v>
      </c>
      <c r="M7" s="31" t="s">
        <v>14</v>
      </c>
      <c r="N7" s="31"/>
      <c r="O7" s="31"/>
      <c r="P7" s="31"/>
      <c r="Q7" s="31"/>
      <c r="R7" s="31"/>
      <c r="S7" s="31"/>
      <c r="T7" s="31"/>
      <c r="U7" s="31"/>
    </row>
    <row r="8" spans="1:21" x14ac:dyDescent="0.3">
      <c r="A8">
        <v>5</v>
      </c>
      <c r="B8" t="s">
        <v>181</v>
      </c>
      <c r="C8">
        <v>0</v>
      </c>
      <c r="D8">
        <v>0</v>
      </c>
      <c r="E8" s="10">
        <v>0</v>
      </c>
      <c r="G8">
        <v>5</v>
      </c>
      <c r="H8" t="s">
        <v>181</v>
      </c>
      <c r="I8">
        <v>0</v>
      </c>
      <c r="J8">
        <v>0</v>
      </c>
      <c r="K8" s="10">
        <v>0</v>
      </c>
      <c r="M8" s="31" t="s">
        <v>16</v>
      </c>
      <c r="N8" s="34" t="s">
        <v>17</v>
      </c>
      <c r="O8" s="34" t="s">
        <v>18</v>
      </c>
      <c r="P8" s="34" t="s">
        <v>19</v>
      </c>
      <c r="Q8" s="34" t="s">
        <v>20</v>
      </c>
      <c r="R8" s="34" t="s">
        <v>21</v>
      </c>
      <c r="S8" s="31"/>
      <c r="T8" s="31"/>
      <c r="U8" s="31"/>
    </row>
    <row r="9" spans="1:21" x14ac:dyDescent="0.3">
      <c r="A9">
        <v>6</v>
      </c>
      <c r="B9" t="s">
        <v>181</v>
      </c>
      <c r="C9">
        <v>3</v>
      </c>
      <c r="D9">
        <v>1</v>
      </c>
      <c r="E9" s="10">
        <v>0</v>
      </c>
      <c r="G9">
        <v>6</v>
      </c>
      <c r="H9" t="s">
        <v>181</v>
      </c>
      <c r="I9">
        <v>3</v>
      </c>
      <c r="J9">
        <v>1</v>
      </c>
      <c r="K9" s="10">
        <v>0</v>
      </c>
      <c r="M9" s="31" t="s">
        <v>183</v>
      </c>
      <c r="N9" s="34">
        <v>9</v>
      </c>
      <c r="O9" s="34">
        <v>3.1686999999999999</v>
      </c>
      <c r="P9" s="34">
        <v>0.35210000000000002</v>
      </c>
      <c r="Q9" s="34">
        <v>1.17</v>
      </c>
      <c r="R9" s="34">
        <v>0.32500000000000001</v>
      </c>
      <c r="S9" s="31"/>
      <c r="T9" s="31"/>
      <c r="U9" s="31"/>
    </row>
    <row r="10" spans="1:21" x14ac:dyDescent="0.3">
      <c r="A10">
        <v>7</v>
      </c>
      <c r="B10" t="s">
        <v>181</v>
      </c>
      <c r="C10">
        <v>2</v>
      </c>
      <c r="D10">
        <v>1</v>
      </c>
      <c r="E10" s="10">
        <v>0</v>
      </c>
      <c r="G10">
        <v>7</v>
      </c>
      <c r="H10" t="s">
        <v>181</v>
      </c>
      <c r="I10">
        <v>2</v>
      </c>
      <c r="J10">
        <v>1</v>
      </c>
      <c r="K10" s="10">
        <v>0</v>
      </c>
      <c r="M10" s="31" t="s">
        <v>174</v>
      </c>
      <c r="N10" s="34">
        <v>11</v>
      </c>
      <c r="O10" s="34">
        <v>18.996600000000001</v>
      </c>
      <c r="P10" s="34">
        <v>1.7270000000000001</v>
      </c>
      <c r="Q10" s="34">
        <v>5.72</v>
      </c>
      <c r="R10" s="34" t="s">
        <v>23</v>
      </c>
      <c r="S10" s="31"/>
      <c r="T10" s="31"/>
      <c r="U10" s="31"/>
    </row>
    <row r="11" spans="1:21" x14ac:dyDescent="0.3">
      <c r="A11">
        <v>8</v>
      </c>
      <c r="B11" t="s">
        <v>181</v>
      </c>
      <c r="C11">
        <v>2</v>
      </c>
      <c r="D11">
        <v>1</v>
      </c>
      <c r="E11" s="10">
        <v>0</v>
      </c>
      <c r="G11">
        <v>8</v>
      </c>
      <c r="H11" t="s">
        <v>181</v>
      </c>
      <c r="I11">
        <v>2</v>
      </c>
      <c r="J11">
        <v>1</v>
      </c>
      <c r="K11" s="10">
        <v>0</v>
      </c>
      <c r="M11" s="31" t="s">
        <v>26</v>
      </c>
      <c r="N11" s="34">
        <v>99</v>
      </c>
      <c r="O11" s="34">
        <v>29.878399999999999</v>
      </c>
      <c r="P11" s="34">
        <v>0.30180000000000001</v>
      </c>
      <c r="Q11" s="34" t="s">
        <v>14</v>
      </c>
      <c r="R11" s="34" t="s">
        <v>14</v>
      </c>
      <c r="S11" s="31"/>
      <c r="T11" s="31"/>
      <c r="U11" s="31"/>
    </row>
    <row r="12" spans="1:21" x14ac:dyDescent="0.3">
      <c r="A12">
        <v>9</v>
      </c>
      <c r="B12" t="s">
        <v>181</v>
      </c>
      <c r="C12">
        <v>0</v>
      </c>
      <c r="D12">
        <v>0</v>
      </c>
      <c r="E12" s="10">
        <v>0</v>
      </c>
      <c r="G12">
        <v>9</v>
      </c>
      <c r="H12" t="s">
        <v>181</v>
      </c>
      <c r="I12">
        <v>0</v>
      </c>
      <c r="J12">
        <v>0</v>
      </c>
      <c r="K12" s="10">
        <v>0</v>
      </c>
      <c r="M12" s="31" t="s">
        <v>27</v>
      </c>
      <c r="N12" s="34">
        <v>119</v>
      </c>
      <c r="O12" s="34">
        <v>52.043700000000001</v>
      </c>
      <c r="P12" s="34" t="s">
        <v>14</v>
      </c>
      <c r="Q12" s="34" t="s">
        <v>14</v>
      </c>
      <c r="R12" s="34" t="s">
        <v>14</v>
      </c>
      <c r="S12" s="31"/>
      <c r="T12" s="31"/>
      <c r="U12" s="31"/>
    </row>
    <row r="13" spans="1:21" x14ac:dyDescent="0.3">
      <c r="A13">
        <v>10</v>
      </c>
      <c r="B13" t="s">
        <v>181</v>
      </c>
      <c r="C13">
        <v>0</v>
      </c>
      <c r="D13">
        <v>0</v>
      </c>
      <c r="E13" s="10">
        <v>0</v>
      </c>
      <c r="G13">
        <v>10</v>
      </c>
      <c r="H13" t="s">
        <v>181</v>
      </c>
      <c r="I13">
        <v>0</v>
      </c>
      <c r="J13">
        <v>0</v>
      </c>
      <c r="K13" s="10">
        <v>0</v>
      </c>
      <c r="M13" s="31" t="s">
        <v>14</v>
      </c>
      <c r="N13" s="31"/>
      <c r="O13" s="31"/>
      <c r="P13" s="31"/>
      <c r="Q13" s="31"/>
      <c r="R13" s="31"/>
      <c r="S13" s="31"/>
      <c r="T13" s="31"/>
      <c r="U13" s="31"/>
    </row>
    <row r="14" spans="1:21" x14ac:dyDescent="0.3">
      <c r="A14">
        <v>1</v>
      </c>
      <c r="B14" t="s">
        <v>184</v>
      </c>
      <c r="C14">
        <v>0</v>
      </c>
      <c r="D14">
        <v>0</v>
      </c>
      <c r="E14" s="10">
        <v>0</v>
      </c>
      <c r="G14">
        <v>1</v>
      </c>
      <c r="H14" t="s">
        <v>184</v>
      </c>
      <c r="I14">
        <v>0</v>
      </c>
      <c r="J14">
        <v>0</v>
      </c>
      <c r="K14" s="10">
        <v>0</v>
      </c>
      <c r="M14" s="31" t="s">
        <v>14</v>
      </c>
      <c r="N14" s="31"/>
      <c r="O14" s="31"/>
      <c r="P14" s="31"/>
      <c r="Q14" s="31"/>
      <c r="R14" s="31"/>
      <c r="S14" s="31"/>
      <c r="T14" s="31"/>
      <c r="U14" s="31"/>
    </row>
    <row r="15" spans="1:21" x14ac:dyDescent="0.3">
      <c r="A15">
        <v>2</v>
      </c>
      <c r="B15" t="s">
        <v>184</v>
      </c>
      <c r="C15">
        <v>0</v>
      </c>
      <c r="D15">
        <v>0</v>
      </c>
      <c r="E15" s="10">
        <v>0</v>
      </c>
      <c r="G15">
        <v>2</v>
      </c>
      <c r="H15" t="s">
        <v>184</v>
      </c>
      <c r="I15">
        <v>0</v>
      </c>
      <c r="J15">
        <v>0</v>
      </c>
      <c r="K15" s="10">
        <v>0</v>
      </c>
      <c r="M15" s="31" t="s">
        <v>28</v>
      </c>
      <c r="N15" s="31"/>
      <c r="O15" s="31"/>
      <c r="P15" s="31"/>
      <c r="Q15" s="31"/>
      <c r="R15" s="31"/>
      <c r="S15" s="31"/>
      <c r="T15" s="31"/>
      <c r="U15" s="31"/>
    </row>
    <row r="16" spans="1:21" x14ac:dyDescent="0.3">
      <c r="A16">
        <v>3</v>
      </c>
      <c r="B16" t="s">
        <v>184</v>
      </c>
      <c r="C16">
        <v>1</v>
      </c>
      <c r="D16">
        <v>1</v>
      </c>
      <c r="E16" s="10">
        <v>0</v>
      </c>
      <c r="G16">
        <v>3</v>
      </c>
      <c r="H16" t="s">
        <v>184</v>
      </c>
      <c r="I16">
        <v>1</v>
      </c>
      <c r="J16">
        <v>1</v>
      </c>
      <c r="K16" s="10">
        <v>0</v>
      </c>
      <c r="M16" s="31" t="s">
        <v>14</v>
      </c>
      <c r="N16" s="31"/>
      <c r="O16" s="31"/>
      <c r="P16" s="31"/>
      <c r="Q16" s="31"/>
      <c r="R16" s="31"/>
      <c r="S16" s="31"/>
      <c r="T16" s="31"/>
      <c r="U16" s="31"/>
    </row>
    <row r="17" spans="1:21" x14ac:dyDescent="0.3">
      <c r="A17">
        <v>4</v>
      </c>
      <c r="B17" t="s">
        <v>184</v>
      </c>
      <c r="C17">
        <v>2</v>
      </c>
      <c r="D17">
        <v>2</v>
      </c>
      <c r="E17" s="10">
        <v>0.69310000000000005</v>
      </c>
      <c r="G17">
        <v>4</v>
      </c>
      <c r="H17" t="s">
        <v>184</v>
      </c>
      <c r="I17">
        <v>2</v>
      </c>
      <c r="J17">
        <v>2</v>
      </c>
      <c r="K17" s="10">
        <v>0.69310000000000005</v>
      </c>
      <c r="M17" s="31" t="s">
        <v>185</v>
      </c>
      <c r="N17" s="31">
        <v>-1.351</v>
      </c>
      <c r="O17" s="31" t="s">
        <v>186</v>
      </c>
      <c r="P17" s="31"/>
      <c r="Q17" s="31"/>
      <c r="R17" s="31"/>
      <c r="S17" s="31"/>
      <c r="T17" s="31"/>
      <c r="U17" s="31"/>
    </row>
    <row r="18" spans="1:21" x14ac:dyDescent="0.3">
      <c r="A18">
        <v>5</v>
      </c>
      <c r="B18" t="s">
        <v>184</v>
      </c>
      <c r="C18">
        <v>0</v>
      </c>
      <c r="D18">
        <v>0</v>
      </c>
      <c r="E18" s="10">
        <v>0</v>
      </c>
      <c r="G18">
        <v>5</v>
      </c>
      <c r="H18" t="s">
        <v>184</v>
      </c>
      <c r="I18">
        <v>0</v>
      </c>
      <c r="J18">
        <v>0</v>
      </c>
      <c r="K18" s="10">
        <v>0</v>
      </c>
      <c r="M18" s="31" t="s">
        <v>14</v>
      </c>
      <c r="N18" s="31"/>
      <c r="O18" s="31"/>
      <c r="P18" s="31"/>
      <c r="Q18" s="31"/>
      <c r="R18" s="31"/>
      <c r="S18" s="31"/>
      <c r="T18" s="31"/>
      <c r="U18" s="31"/>
    </row>
    <row r="19" spans="1:21" x14ac:dyDescent="0.3">
      <c r="A19">
        <v>6</v>
      </c>
      <c r="B19" t="s">
        <v>184</v>
      </c>
      <c r="C19">
        <v>0</v>
      </c>
      <c r="D19">
        <v>0</v>
      </c>
      <c r="E19" s="10">
        <v>0</v>
      </c>
      <c r="G19">
        <v>6</v>
      </c>
      <c r="H19" t="s">
        <v>184</v>
      </c>
      <c r="I19">
        <v>0</v>
      </c>
      <c r="J19">
        <v>0</v>
      </c>
      <c r="K19" s="10">
        <v>0</v>
      </c>
      <c r="M19" s="31" t="s">
        <v>14</v>
      </c>
      <c r="N19" s="31"/>
      <c r="O19" s="31"/>
      <c r="P19" s="31"/>
      <c r="Q19" s="31"/>
      <c r="R19" s="31"/>
      <c r="S19" s="31"/>
      <c r="T19" s="31"/>
      <c r="U19" s="31"/>
    </row>
    <row r="20" spans="1:21" x14ac:dyDescent="0.3">
      <c r="A20">
        <v>7</v>
      </c>
      <c r="B20" t="s">
        <v>184</v>
      </c>
      <c r="C20">
        <v>0</v>
      </c>
      <c r="D20">
        <v>0</v>
      </c>
      <c r="E20" s="10">
        <v>0</v>
      </c>
      <c r="G20">
        <v>7</v>
      </c>
      <c r="H20" t="s">
        <v>184</v>
      </c>
      <c r="I20">
        <v>0</v>
      </c>
      <c r="J20">
        <v>0</v>
      </c>
      <c r="K20" s="10">
        <v>0</v>
      </c>
      <c r="M20" s="31" t="s">
        <v>35</v>
      </c>
      <c r="N20" s="31"/>
      <c r="O20" s="31"/>
      <c r="P20" s="31"/>
      <c r="Q20" s="31"/>
      <c r="R20" s="31"/>
      <c r="S20" s="31"/>
      <c r="T20" s="31"/>
      <c r="U20" s="31"/>
    </row>
    <row r="21" spans="1:21" x14ac:dyDescent="0.3">
      <c r="A21">
        <v>8</v>
      </c>
      <c r="B21" t="s">
        <v>184</v>
      </c>
      <c r="C21">
        <v>0</v>
      </c>
      <c r="D21">
        <v>0</v>
      </c>
      <c r="E21" s="10">
        <v>0</v>
      </c>
      <c r="G21">
        <v>8</v>
      </c>
      <c r="H21" t="s">
        <v>184</v>
      </c>
      <c r="I21">
        <v>0</v>
      </c>
      <c r="J21">
        <v>0</v>
      </c>
      <c r="K21" s="10">
        <v>0</v>
      </c>
      <c r="M21" s="31" t="s">
        <v>14</v>
      </c>
      <c r="N21" s="31"/>
      <c r="O21" s="31"/>
      <c r="P21" s="31"/>
      <c r="Q21" s="31"/>
      <c r="R21" s="31"/>
      <c r="S21" s="31"/>
      <c r="T21" s="31"/>
      <c r="U21" s="31"/>
    </row>
    <row r="22" spans="1:21" x14ac:dyDescent="0.3">
      <c r="A22">
        <v>9</v>
      </c>
      <c r="B22" t="s">
        <v>184</v>
      </c>
      <c r="C22">
        <v>0</v>
      </c>
      <c r="D22">
        <v>0</v>
      </c>
      <c r="E22" s="10">
        <v>0</v>
      </c>
      <c r="G22">
        <v>9</v>
      </c>
      <c r="H22" t="s">
        <v>184</v>
      </c>
      <c r="I22">
        <v>0</v>
      </c>
      <c r="J22">
        <v>0</v>
      </c>
      <c r="K22" s="10">
        <v>0</v>
      </c>
      <c r="M22" s="31" t="s">
        <v>182</v>
      </c>
      <c r="N22" s="31"/>
      <c r="O22" s="31"/>
      <c r="P22" s="31"/>
      <c r="Q22" s="31"/>
      <c r="R22" s="31"/>
      <c r="S22" s="31"/>
      <c r="T22" s="31"/>
      <c r="U22" s="31"/>
    </row>
    <row r="23" spans="1:21" x14ac:dyDescent="0.3">
      <c r="A23">
        <v>10</v>
      </c>
      <c r="B23" t="s">
        <v>184</v>
      </c>
      <c r="C23">
        <v>0</v>
      </c>
      <c r="D23">
        <v>0</v>
      </c>
      <c r="E23" s="10">
        <v>0</v>
      </c>
      <c r="G23">
        <v>10</v>
      </c>
      <c r="H23" t="s">
        <v>184</v>
      </c>
      <c r="I23">
        <v>0</v>
      </c>
      <c r="J23">
        <v>0</v>
      </c>
      <c r="K23" s="10">
        <v>0</v>
      </c>
      <c r="M23" s="31" t="s">
        <v>14</v>
      </c>
      <c r="N23" s="31"/>
      <c r="O23" s="31"/>
      <c r="P23" s="31"/>
      <c r="Q23" s="31"/>
      <c r="R23" s="31"/>
      <c r="S23" s="31"/>
      <c r="T23" s="31"/>
      <c r="U23" s="31"/>
    </row>
    <row r="24" spans="1:21" x14ac:dyDescent="0.3">
      <c r="A24">
        <v>1</v>
      </c>
      <c r="B24" t="s">
        <v>187</v>
      </c>
      <c r="C24">
        <v>18</v>
      </c>
      <c r="D24">
        <v>4</v>
      </c>
      <c r="E24" s="10">
        <v>0.63370000000000004</v>
      </c>
      <c r="G24">
        <v>1</v>
      </c>
      <c r="H24" t="s">
        <v>187</v>
      </c>
      <c r="I24">
        <v>18</v>
      </c>
      <c r="J24">
        <v>4</v>
      </c>
      <c r="K24" s="10">
        <v>0.63370000000000004</v>
      </c>
      <c r="M24" s="31" t="s">
        <v>188</v>
      </c>
      <c r="N24" s="31"/>
      <c r="O24" s="31"/>
      <c r="P24" s="31"/>
      <c r="Q24" s="31"/>
      <c r="R24" s="31"/>
      <c r="S24" s="31"/>
      <c r="T24" s="31"/>
      <c r="U24" s="31"/>
    </row>
    <row r="25" spans="1:21" x14ac:dyDescent="0.3">
      <c r="A25">
        <v>2</v>
      </c>
      <c r="B25" t="s">
        <v>187</v>
      </c>
      <c r="C25">
        <v>10</v>
      </c>
      <c r="D25">
        <v>3</v>
      </c>
      <c r="E25" s="10">
        <v>0.63900000000000001</v>
      </c>
      <c r="G25">
        <v>2</v>
      </c>
      <c r="H25" t="s">
        <v>187</v>
      </c>
      <c r="I25">
        <v>10</v>
      </c>
      <c r="J25">
        <v>3</v>
      </c>
      <c r="K25" s="10">
        <v>0.63900000000000001</v>
      </c>
      <c r="M25" s="31" t="s">
        <v>14</v>
      </c>
      <c r="N25" s="31"/>
      <c r="O25" s="31"/>
      <c r="P25" s="31"/>
      <c r="Q25" s="31"/>
      <c r="R25" s="31"/>
      <c r="S25" s="31"/>
      <c r="T25" s="31"/>
      <c r="U25" s="31"/>
    </row>
    <row r="26" spans="1:21" x14ac:dyDescent="0.3">
      <c r="A26">
        <v>3</v>
      </c>
      <c r="B26" t="s">
        <v>187</v>
      </c>
      <c r="C26">
        <v>1</v>
      </c>
      <c r="D26">
        <v>1</v>
      </c>
      <c r="E26" s="10">
        <v>0</v>
      </c>
      <c r="G26">
        <v>3</v>
      </c>
      <c r="H26" t="s">
        <v>187</v>
      </c>
      <c r="I26">
        <v>1</v>
      </c>
      <c r="J26">
        <v>1</v>
      </c>
      <c r="K26" s="10">
        <v>0</v>
      </c>
      <c r="M26" s="31"/>
      <c r="N26" s="31" t="s">
        <v>183</v>
      </c>
      <c r="O26" s="31">
        <v>1</v>
      </c>
      <c r="P26" s="31">
        <v>2</v>
      </c>
      <c r="Q26" s="31">
        <v>3</v>
      </c>
      <c r="R26" s="31">
        <v>4</v>
      </c>
      <c r="S26" s="31">
        <v>5</v>
      </c>
      <c r="T26" s="31">
        <v>6</v>
      </c>
      <c r="U26" s="31">
        <v>7</v>
      </c>
    </row>
    <row r="27" spans="1:21" x14ac:dyDescent="0.3">
      <c r="A27">
        <v>4</v>
      </c>
      <c r="B27" t="s">
        <v>187</v>
      </c>
      <c r="C27">
        <v>39</v>
      </c>
      <c r="D27">
        <v>10</v>
      </c>
      <c r="E27" s="10">
        <v>1.3360000000000001</v>
      </c>
      <c r="G27">
        <v>4</v>
      </c>
      <c r="H27" t="s">
        <v>187</v>
      </c>
      <c r="I27">
        <v>39</v>
      </c>
      <c r="J27">
        <v>10</v>
      </c>
      <c r="K27" s="10">
        <v>1.3360000000000001</v>
      </c>
      <c r="M27" s="31"/>
      <c r="N27" s="31"/>
      <c r="O27" s="31">
        <v>0.73099999999999998</v>
      </c>
      <c r="P27" s="31">
        <v>0.77</v>
      </c>
      <c r="Q27" s="31">
        <v>1.042</v>
      </c>
      <c r="R27" s="31">
        <v>1.024</v>
      </c>
      <c r="S27" s="31">
        <v>0.84299999999999997</v>
      </c>
      <c r="T27" s="31">
        <v>0.60099999999999998</v>
      </c>
      <c r="U27" s="31">
        <v>0.79400000000000004</v>
      </c>
    </row>
    <row r="28" spans="1:21" x14ac:dyDescent="0.3">
      <c r="A28">
        <v>5</v>
      </c>
      <c r="B28" t="s">
        <v>187</v>
      </c>
      <c r="C28">
        <v>7</v>
      </c>
      <c r="D28">
        <v>3</v>
      </c>
      <c r="E28" s="10">
        <v>0.79630000000000001</v>
      </c>
      <c r="G28">
        <v>5</v>
      </c>
      <c r="H28" t="s">
        <v>187</v>
      </c>
      <c r="I28">
        <v>7</v>
      </c>
      <c r="J28">
        <v>3</v>
      </c>
      <c r="K28" s="10">
        <v>0.79630000000000001</v>
      </c>
      <c r="M28" s="31"/>
      <c r="N28" s="31" t="s">
        <v>14</v>
      </c>
      <c r="O28" s="31"/>
      <c r="P28" s="31"/>
      <c r="Q28" s="31"/>
      <c r="R28" s="31"/>
      <c r="S28" s="31"/>
      <c r="T28" s="31"/>
      <c r="U28" s="31"/>
    </row>
    <row r="29" spans="1:21" x14ac:dyDescent="0.3">
      <c r="A29">
        <v>6</v>
      </c>
      <c r="B29" t="s">
        <v>187</v>
      </c>
      <c r="C29">
        <v>5</v>
      </c>
      <c r="D29">
        <v>3</v>
      </c>
      <c r="E29" s="10">
        <v>0.95030000000000003</v>
      </c>
      <c r="G29">
        <v>6</v>
      </c>
      <c r="H29" t="s">
        <v>187</v>
      </c>
      <c r="I29">
        <v>5</v>
      </c>
      <c r="J29">
        <v>3</v>
      </c>
      <c r="K29" s="10">
        <v>0.95030000000000003</v>
      </c>
      <c r="M29" s="31"/>
      <c r="N29" s="31" t="s">
        <v>183</v>
      </c>
      <c r="O29" s="31">
        <v>8</v>
      </c>
      <c r="P29" s="31">
        <v>9</v>
      </c>
      <c r="Q29" s="31">
        <v>10</v>
      </c>
      <c r="R29" s="31" t="s">
        <v>14</v>
      </c>
      <c r="S29" s="31" t="s">
        <v>14</v>
      </c>
      <c r="T29" s="31" t="s">
        <v>14</v>
      </c>
      <c r="U29" s="31" t="s">
        <v>14</v>
      </c>
    </row>
    <row r="30" spans="1:21" x14ac:dyDescent="0.3">
      <c r="A30">
        <v>7</v>
      </c>
      <c r="B30" t="s">
        <v>187</v>
      </c>
      <c r="C30">
        <v>10</v>
      </c>
      <c r="D30">
        <v>2</v>
      </c>
      <c r="E30" s="10">
        <v>0.3251</v>
      </c>
      <c r="G30">
        <v>7</v>
      </c>
      <c r="H30" t="s">
        <v>187</v>
      </c>
      <c r="I30">
        <v>10</v>
      </c>
      <c r="J30">
        <v>2</v>
      </c>
      <c r="K30" s="10">
        <v>0.3251</v>
      </c>
      <c r="M30" s="31"/>
      <c r="N30" s="31"/>
      <c r="O30" s="31">
        <v>0.48399999999999999</v>
      </c>
      <c r="P30" s="31">
        <v>0.71</v>
      </c>
      <c r="Q30" s="31">
        <v>0.70199999999999996</v>
      </c>
      <c r="R30" s="31" t="s">
        <v>14</v>
      </c>
      <c r="S30" s="31" t="s">
        <v>14</v>
      </c>
      <c r="T30" s="31" t="s">
        <v>14</v>
      </c>
      <c r="U30" s="31" t="s">
        <v>14</v>
      </c>
    </row>
    <row r="31" spans="1:21" x14ac:dyDescent="0.3">
      <c r="A31">
        <v>8</v>
      </c>
      <c r="B31" t="s">
        <v>187</v>
      </c>
      <c r="C31">
        <v>4</v>
      </c>
      <c r="D31">
        <v>1</v>
      </c>
      <c r="E31" s="10">
        <v>0</v>
      </c>
      <c r="G31">
        <v>8</v>
      </c>
      <c r="H31" t="s">
        <v>187</v>
      </c>
      <c r="I31">
        <v>4</v>
      </c>
      <c r="J31">
        <v>1</v>
      </c>
      <c r="K31" s="10">
        <v>0</v>
      </c>
      <c r="M31" s="31" t="s">
        <v>14</v>
      </c>
      <c r="N31" s="31"/>
      <c r="O31" s="31"/>
      <c r="P31" s="31"/>
      <c r="Q31" s="31"/>
      <c r="R31" s="31"/>
      <c r="S31" s="31"/>
      <c r="T31" s="31"/>
      <c r="U31" s="31"/>
    </row>
    <row r="32" spans="1:21" x14ac:dyDescent="0.3">
      <c r="A32">
        <v>9</v>
      </c>
      <c r="B32" t="s">
        <v>187</v>
      </c>
      <c r="C32">
        <v>13</v>
      </c>
      <c r="D32">
        <v>4</v>
      </c>
      <c r="E32" s="10">
        <v>0.79369999999999996</v>
      </c>
      <c r="G32">
        <v>9</v>
      </c>
      <c r="H32" t="s">
        <v>187</v>
      </c>
      <c r="I32">
        <v>13</v>
      </c>
      <c r="J32">
        <v>4</v>
      </c>
      <c r="K32" s="10">
        <v>0.79369999999999996</v>
      </c>
      <c r="M32" s="31"/>
      <c r="N32" s="31" t="s">
        <v>174</v>
      </c>
      <c r="O32" s="31" t="s">
        <v>189</v>
      </c>
      <c r="P32" s="31" t="s">
        <v>190</v>
      </c>
      <c r="Q32" s="31" t="s">
        <v>191</v>
      </c>
      <c r="R32" s="31" t="s">
        <v>192</v>
      </c>
      <c r="S32" s="31"/>
      <c r="T32" s="31"/>
      <c r="U32" s="31"/>
    </row>
    <row r="33" spans="1:21" x14ac:dyDescent="0.3">
      <c r="A33">
        <v>10</v>
      </c>
      <c r="B33" t="s">
        <v>187</v>
      </c>
      <c r="C33">
        <v>6</v>
      </c>
      <c r="D33">
        <v>1</v>
      </c>
      <c r="E33" s="10">
        <v>0</v>
      </c>
      <c r="G33">
        <v>10</v>
      </c>
      <c r="H33" t="s">
        <v>187</v>
      </c>
      <c r="I33">
        <v>6</v>
      </c>
      <c r="J33">
        <v>1</v>
      </c>
      <c r="K33" s="10">
        <v>0</v>
      </c>
      <c r="M33" s="31"/>
      <c r="N33" s="31"/>
      <c r="O33" s="31">
        <v>0.188</v>
      </c>
      <c r="P33" s="31">
        <v>6.9000000000000006E-2</v>
      </c>
      <c r="Q33" s="31">
        <v>0.54700000000000004</v>
      </c>
      <c r="R33" s="31">
        <v>0.91800000000000004</v>
      </c>
      <c r="S33" s="31"/>
      <c r="T33" s="31"/>
      <c r="U33" s="31"/>
    </row>
    <row r="34" spans="1:21" x14ac:dyDescent="0.3">
      <c r="A34">
        <v>1</v>
      </c>
      <c r="B34" t="s">
        <v>193</v>
      </c>
      <c r="C34">
        <v>10</v>
      </c>
      <c r="D34">
        <v>7</v>
      </c>
      <c r="E34" s="10">
        <v>1.8340000000000001</v>
      </c>
      <c r="G34">
        <v>1</v>
      </c>
      <c r="H34" t="s">
        <v>193</v>
      </c>
      <c r="I34">
        <v>10</v>
      </c>
      <c r="J34">
        <v>7</v>
      </c>
      <c r="K34" s="10">
        <v>1.8340000000000001</v>
      </c>
      <c r="M34" s="31"/>
      <c r="N34" s="31" t="s">
        <v>14</v>
      </c>
      <c r="O34" s="31"/>
      <c r="P34" s="31"/>
      <c r="Q34" s="31"/>
      <c r="R34" s="31"/>
      <c r="S34" s="31"/>
      <c r="T34" s="31"/>
      <c r="U34" s="31"/>
    </row>
    <row r="35" spans="1:21" x14ac:dyDescent="0.3">
      <c r="A35">
        <v>2</v>
      </c>
      <c r="B35" t="s">
        <v>193</v>
      </c>
      <c r="C35">
        <v>5</v>
      </c>
      <c r="D35">
        <v>5</v>
      </c>
      <c r="E35" s="10">
        <v>1.609</v>
      </c>
      <c r="G35">
        <v>2</v>
      </c>
      <c r="H35" t="s">
        <v>193</v>
      </c>
      <c r="I35">
        <v>5</v>
      </c>
      <c r="J35">
        <v>5</v>
      </c>
      <c r="K35" s="10">
        <v>1.609</v>
      </c>
      <c r="M35" s="31"/>
      <c r="N35" s="31" t="s">
        <v>174</v>
      </c>
      <c r="O35" s="31" t="s">
        <v>194</v>
      </c>
      <c r="P35" s="31" t="s">
        <v>195</v>
      </c>
      <c r="Q35" s="31" t="s">
        <v>196</v>
      </c>
      <c r="R35" s="31" t="s">
        <v>197</v>
      </c>
      <c r="S35" s="31"/>
      <c r="T35" s="31"/>
      <c r="U35" s="31"/>
    </row>
    <row r="36" spans="1:21" x14ac:dyDescent="0.3">
      <c r="A36">
        <v>3</v>
      </c>
      <c r="B36" t="s">
        <v>193</v>
      </c>
      <c r="C36">
        <v>8</v>
      </c>
      <c r="D36">
        <v>4</v>
      </c>
      <c r="E36" s="10">
        <v>1.2549999999999999</v>
      </c>
      <c r="G36">
        <v>3</v>
      </c>
      <c r="H36" t="s">
        <v>193</v>
      </c>
      <c r="I36">
        <v>8</v>
      </c>
      <c r="J36">
        <v>4</v>
      </c>
      <c r="K36" s="10">
        <v>1.2549999999999999</v>
      </c>
      <c r="M36" s="31"/>
      <c r="N36" s="31"/>
      <c r="O36" s="31">
        <v>1.0980000000000001</v>
      </c>
      <c r="P36" s="31">
        <v>1.17</v>
      </c>
      <c r="Q36" s="31">
        <v>0.24399999999999999</v>
      </c>
      <c r="R36" s="31">
        <v>0.97599999999999998</v>
      </c>
      <c r="S36" s="31"/>
      <c r="T36" s="31"/>
      <c r="U36" s="31"/>
    </row>
    <row r="37" spans="1:21" x14ac:dyDescent="0.3">
      <c r="A37">
        <v>4</v>
      </c>
      <c r="B37" t="s">
        <v>193</v>
      </c>
      <c r="C37">
        <v>2</v>
      </c>
      <c r="D37">
        <v>2</v>
      </c>
      <c r="E37" s="10">
        <v>0.69310000000000005</v>
      </c>
      <c r="G37">
        <v>4</v>
      </c>
      <c r="H37" t="s">
        <v>193</v>
      </c>
      <c r="I37">
        <v>2</v>
      </c>
      <c r="J37">
        <v>2</v>
      </c>
      <c r="K37" s="10">
        <v>0.69310000000000005</v>
      </c>
      <c r="M37" s="31"/>
      <c r="N37" s="31" t="s">
        <v>14</v>
      </c>
      <c r="O37" s="31"/>
      <c r="P37" s="31"/>
      <c r="Q37" s="31"/>
      <c r="R37" s="31"/>
      <c r="S37" s="31"/>
      <c r="T37" s="31"/>
      <c r="U37" s="31"/>
    </row>
    <row r="38" spans="1:21" x14ac:dyDescent="0.3">
      <c r="A38">
        <v>5</v>
      </c>
      <c r="B38" t="s">
        <v>193</v>
      </c>
      <c r="C38">
        <v>0</v>
      </c>
      <c r="D38">
        <v>0</v>
      </c>
      <c r="E38" s="10">
        <v>0</v>
      </c>
      <c r="G38">
        <v>5</v>
      </c>
      <c r="H38" t="s">
        <v>193</v>
      </c>
      <c r="I38">
        <v>0</v>
      </c>
      <c r="J38">
        <v>0</v>
      </c>
      <c r="K38" s="10">
        <v>0</v>
      </c>
      <c r="M38" s="31"/>
      <c r="N38" s="31" t="s">
        <v>174</v>
      </c>
      <c r="O38" s="31" t="s">
        <v>198</v>
      </c>
      <c r="P38" s="31" t="s">
        <v>199</v>
      </c>
      <c r="Q38" s="31" t="s">
        <v>200</v>
      </c>
      <c r="R38" s="31" t="s">
        <v>201</v>
      </c>
      <c r="S38" s="31"/>
      <c r="T38" s="31"/>
      <c r="U38" s="31"/>
    </row>
    <row r="39" spans="1:21" x14ac:dyDescent="0.3">
      <c r="A39">
        <v>6</v>
      </c>
      <c r="B39" t="s">
        <v>193</v>
      </c>
      <c r="C39">
        <v>0</v>
      </c>
      <c r="D39">
        <v>0</v>
      </c>
      <c r="E39" s="10">
        <v>0</v>
      </c>
      <c r="G39">
        <v>6</v>
      </c>
      <c r="H39" t="s">
        <v>193</v>
      </c>
      <c r="I39">
        <v>0</v>
      </c>
      <c r="J39">
        <v>0</v>
      </c>
      <c r="K39" s="10">
        <v>0</v>
      </c>
      <c r="M39" s="31"/>
      <c r="N39" s="31"/>
      <c r="O39" s="31">
        <v>1.0880000000000001</v>
      </c>
      <c r="P39" s="31">
        <v>1.296</v>
      </c>
      <c r="Q39" s="31">
        <v>0.93899999999999995</v>
      </c>
      <c r="R39" s="31">
        <v>0.70599999999999996</v>
      </c>
      <c r="S39" s="31"/>
      <c r="T39" s="31"/>
      <c r="U39" s="31"/>
    </row>
    <row r="40" spans="1:21" x14ac:dyDescent="0.3">
      <c r="A40">
        <v>7</v>
      </c>
      <c r="B40" t="s">
        <v>193</v>
      </c>
      <c r="C40">
        <v>5</v>
      </c>
      <c r="D40">
        <v>5</v>
      </c>
      <c r="E40" s="10">
        <v>1.609</v>
      </c>
      <c r="G40">
        <v>7</v>
      </c>
      <c r="H40" t="s">
        <v>193</v>
      </c>
      <c r="I40">
        <v>5</v>
      </c>
      <c r="J40">
        <v>5</v>
      </c>
      <c r="K40" s="10">
        <v>1.609</v>
      </c>
      <c r="M40" s="31" t="s">
        <v>14</v>
      </c>
      <c r="N40" s="31"/>
      <c r="O40" s="31"/>
      <c r="P40" s="31"/>
      <c r="Q40" s="31"/>
      <c r="R40" s="31"/>
      <c r="S40" s="31"/>
      <c r="T40" s="31"/>
      <c r="U40" s="31"/>
    </row>
    <row r="41" spans="1:21" x14ac:dyDescent="0.3">
      <c r="A41">
        <v>8</v>
      </c>
      <c r="B41" t="s">
        <v>193</v>
      </c>
      <c r="C41">
        <v>0</v>
      </c>
      <c r="D41">
        <v>0</v>
      </c>
      <c r="E41" s="10">
        <v>0</v>
      </c>
      <c r="G41">
        <v>8</v>
      </c>
      <c r="H41" t="s">
        <v>193</v>
      </c>
      <c r="I41">
        <v>0</v>
      </c>
      <c r="J41">
        <v>0</v>
      </c>
      <c r="K41" s="10">
        <v>0</v>
      </c>
      <c r="M41" s="31" t="s">
        <v>14</v>
      </c>
      <c r="N41" s="31"/>
      <c r="O41" s="31"/>
      <c r="P41" s="31"/>
      <c r="Q41" s="31"/>
      <c r="R41" s="31"/>
      <c r="S41" s="31"/>
      <c r="T41" s="31"/>
      <c r="U41" s="31"/>
    </row>
    <row r="42" spans="1:21" x14ac:dyDescent="0.3">
      <c r="A42">
        <v>9</v>
      </c>
      <c r="B42" t="s">
        <v>193</v>
      </c>
      <c r="C42">
        <v>20</v>
      </c>
      <c r="D42">
        <v>6</v>
      </c>
      <c r="E42" s="10">
        <v>1.228</v>
      </c>
      <c r="G42">
        <v>9</v>
      </c>
      <c r="H42" t="s">
        <v>193</v>
      </c>
      <c r="I42">
        <v>20</v>
      </c>
      <c r="J42">
        <v>6</v>
      </c>
      <c r="K42" s="10">
        <v>1.228</v>
      </c>
      <c r="M42" s="31" t="s">
        <v>58</v>
      </c>
      <c r="N42" s="31"/>
      <c r="O42" s="31"/>
      <c r="P42" s="31"/>
      <c r="Q42" s="31"/>
      <c r="R42" s="31"/>
      <c r="S42" s="31"/>
      <c r="T42" s="31"/>
      <c r="U42" s="31"/>
    </row>
    <row r="43" spans="1:21" x14ac:dyDescent="0.3">
      <c r="A43">
        <v>10</v>
      </c>
      <c r="B43" t="s">
        <v>193</v>
      </c>
      <c r="C43">
        <v>7</v>
      </c>
      <c r="D43">
        <v>3</v>
      </c>
      <c r="E43" s="10">
        <v>0.95569999999999999</v>
      </c>
      <c r="G43">
        <v>10</v>
      </c>
      <c r="H43" t="s">
        <v>193</v>
      </c>
      <c r="I43">
        <v>7</v>
      </c>
      <c r="J43">
        <v>3</v>
      </c>
      <c r="K43" s="10">
        <v>0.95569999999999999</v>
      </c>
      <c r="M43" s="31" t="s">
        <v>14</v>
      </c>
      <c r="N43" s="31"/>
      <c r="O43" s="31"/>
      <c r="P43" s="31"/>
      <c r="Q43" s="31"/>
      <c r="R43" s="31"/>
      <c r="S43" s="31"/>
      <c r="T43" s="31"/>
      <c r="U43" s="31"/>
    </row>
    <row r="44" spans="1:21" x14ac:dyDescent="0.3">
      <c r="A44">
        <v>1</v>
      </c>
      <c r="B44" t="s">
        <v>202</v>
      </c>
      <c r="C44">
        <v>12</v>
      </c>
      <c r="D44">
        <v>6</v>
      </c>
      <c r="E44" s="10">
        <v>1.6759999999999999</v>
      </c>
      <c r="G44">
        <v>1</v>
      </c>
      <c r="H44" t="s">
        <v>202</v>
      </c>
      <c r="I44">
        <v>12</v>
      </c>
      <c r="J44">
        <v>6</v>
      </c>
      <c r="K44" s="10">
        <v>1.6759999999999999</v>
      </c>
      <c r="M44" s="31" t="s">
        <v>59</v>
      </c>
      <c r="N44" s="31" t="s">
        <v>183</v>
      </c>
      <c r="O44" s="31" t="s">
        <v>174</v>
      </c>
      <c r="P44" s="31" t="s">
        <v>14</v>
      </c>
      <c r="Q44" s="31"/>
      <c r="R44" s="31"/>
      <c r="S44" s="31"/>
      <c r="T44" s="31"/>
      <c r="U44" s="31"/>
    </row>
    <row r="45" spans="1:21" x14ac:dyDescent="0.3">
      <c r="A45">
        <v>2</v>
      </c>
      <c r="B45" t="s">
        <v>202</v>
      </c>
      <c r="C45">
        <v>3</v>
      </c>
      <c r="D45">
        <v>3</v>
      </c>
      <c r="E45" s="10">
        <v>1.099</v>
      </c>
      <c r="G45">
        <v>2</v>
      </c>
      <c r="H45" t="s">
        <v>202</v>
      </c>
      <c r="I45">
        <v>3</v>
      </c>
      <c r="J45">
        <v>3</v>
      </c>
      <c r="K45" s="10">
        <v>1.099</v>
      </c>
      <c r="M45" s="31" t="s">
        <v>60</v>
      </c>
      <c r="N45" s="31">
        <v>12</v>
      </c>
      <c r="O45" s="31">
        <v>10</v>
      </c>
      <c r="P45" s="31" t="s">
        <v>14</v>
      </c>
      <c r="Q45" s="31"/>
      <c r="R45" s="31"/>
      <c r="S45" s="31"/>
      <c r="T45" s="31"/>
      <c r="U45" s="31"/>
    </row>
    <row r="46" spans="1:21" x14ac:dyDescent="0.3">
      <c r="A46">
        <v>3</v>
      </c>
      <c r="B46" t="s">
        <v>202</v>
      </c>
      <c r="C46">
        <v>7</v>
      </c>
      <c r="D46">
        <v>6</v>
      </c>
      <c r="E46" s="10">
        <v>1.748</v>
      </c>
      <c r="G46">
        <v>3</v>
      </c>
      <c r="H46" t="s">
        <v>202</v>
      </c>
      <c r="I46">
        <v>7</v>
      </c>
      <c r="J46">
        <v>6</v>
      </c>
      <c r="K46" s="10">
        <v>1.748</v>
      </c>
      <c r="M46" s="31" t="s">
        <v>17</v>
      </c>
      <c r="N46" s="31">
        <v>99</v>
      </c>
      <c r="O46" s="31">
        <v>99</v>
      </c>
      <c r="P46" s="31" t="s">
        <v>14</v>
      </c>
      <c r="Q46" s="31"/>
      <c r="R46" s="31"/>
      <c r="S46" s="31"/>
      <c r="T46" s="31"/>
      <c r="U46" s="31"/>
    </row>
    <row r="47" spans="1:21" x14ac:dyDescent="0.3">
      <c r="A47">
        <v>4</v>
      </c>
      <c r="B47" t="s">
        <v>202</v>
      </c>
      <c r="C47">
        <v>0</v>
      </c>
      <c r="D47">
        <v>0</v>
      </c>
      <c r="E47" s="10">
        <v>0</v>
      </c>
      <c r="G47">
        <v>4</v>
      </c>
      <c r="H47" t="s">
        <v>202</v>
      </c>
      <c r="I47">
        <v>0</v>
      </c>
      <c r="J47">
        <v>0</v>
      </c>
      <c r="K47" s="10">
        <v>0</v>
      </c>
      <c r="M47" s="31" t="s">
        <v>62</v>
      </c>
      <c r="N47" s="31">
        <v>0.44500000000000001</v>
      </c>
      <c r="O47" s="31">
        <v>0.48749999999999999</v>
      </c>
      <c r="P47" s="31" t="s">
        <v>14</v>
      </c>
      <c r="Q47" s="31"/>
      <c r="R47" s="31"/>
      <c r="S47" s="31"/>
      <c r="T47" s="31"/>
      <c r="U47" s="31"/>
    </row>
    <row r="48" spans="1:21" x14ac:dyDescent="0.3">
      <c r="A48">
        <v>5</v>
      </c>
      <c r="B48" t="s">
        <v>202</v>
      </c>
      <c r="C48">
        <v>14</v>
      </c>
      <c r="D48">
        <v>4</v>
      </c>
      <c r="E48" s="10">
        <v>1.2769999999999999</v>
      </c>
      <c r="G48">
        <v>5</v>
      </c>
      <c r="H48" t="s">
        <v>202</v>
      </c>
      <c r="I48">
        <v>14</v>
      </c>
      <c r="J48">
        <v>4</v>
      </c>
      <c r="K48" s="10">
        <v>1.2769999999999999</v>
      </c>
      <c r="M48" s="31" t="s">
        <v>14</v>
      </c>
      <c r="N48" s="31"/>
      <c r="O48" s="31"/>
      <c r="P48" s="31"/>
      <c r="Q48" s="31"/>
      <c r="R48" s="31"/>
      <c r="S48" s="31"/>
      <c r="T48" s="31"/>
      <c r="U48" s="31"/>
    </row>
    <row r="49" spans="1:15" x14ac:dyDescent="0.3">
      <c r="A49">
        <v>6</v>
      </c>
      <c r="B49" t="s">
        <v>202</v>
      </c>
      <c r="C49">
        <v>17</v>
      </c>
      <c r="D49">
        <v>7</v>
      </c>
      <c r="E49" s="10">
        <v>1.7929999999999999</v>
      </c>
      <c r="G49">
        <v>6</v>
      </c>
      <c r="H49" t="s">
        <v>202</v>
      </c>
      <c r="I49">
        <v>17</v>
      </c>
      <c r="J49">
        <v>7</v>
      </c>
      <c r="K49" s="10">
        <v>1.7929999999999999</v>
      </c>
      <c r="N49" s="31" t="s">
        <v>56</v>
      </c>
      <c r="O49" s="43">
        <v>0.48749999999999999</v>
      </c>
    </row>
    <row r="50" spans="1:15" x14ac:dyDescent="0.3">
      <c r="A50">
        <v>7</v>
      </c>
      <c r="B50" t="s">
        <v>202</v>
      </c>
      <c r="C50">
        <v>15</v>
      </c>
      <c r="D50">
        <v>4</v>
      </c>
      <c r="E50" s="10">
        <v>1.137</v>
      </c>
      <c r="G50">
        <v>7</v>
      </c>
      <c r="H50" t="s">
        <v>202</v>
      </c>
      <c r="I50">
        <v>15</v>
      </c>
      <c r="J50">
        <v>4</v>
      </c>
      <c r="K50" s="10">
        <v>1.137</v>
      </c>
      <c r="N50" s="31" t="s">
        <v>212</v>
      </c>
      <c r="O50" s="41">
        <f>O49/SQRT(2)</f>
        <v>0.3447145558284419</v>
      </c>
    </row>
    <row r="51" spans="1:15" x14ac:dyDescent="0.3">
      <c r="A51">
        <v>8</v>
      </c>
      <c r="B51" t="s">
        <v>202</v>
      </c>
      <c r="C51">
        <v>3</v>
      </c>
      <c r="D51">
        <v>2</v>
      </c>
      <c r="E51" s="10">
        <v>0.63649999999999995</v>
      </c>
      <c r="G51">
        <v>8</v>
      </c>
      <c r="H51" t="s">
        <v>202</v>
      </c>
      <c r="I51">
        <v>3</v>
      </c>
      <c r="J51">
        <v>2</v>
      </c>
      <c r="K51" s="10">
        <v>0.63649999999999995</v>
      </c>
    </row>
    <row r="52" spans="1:15" x14ac:dyDescent="0.3">
      <c r="A52">
        <v>9</v>
      </c>
      <c r="B52" t="s">
        <v>202</v>
      </c>
      <c r="C52">
        <v>0</v>
      </c>
      <c r="D52">
        <v>0</v>
      </c>
      <c r="E52" s="10">
        <v>0</v>
      </c>
      <c r="G52">
        <v>9</v>
      </c>
      <c r="H52" t="s">
        <v>202</v>
      </c>
      <c r="I52">
        <v>0</v>
      </c>
      <c r="J52">
        <v>0</v>
      </c>
      <c r="K52" s="10">
        <v>0</v>
      </c>
    </row>
    <row r="53" spans="1:15" x14ac:dyDescent="0.3">
      <c r="A53">
        <v>10</v>
      </c>
      <c r="B53" t="s">
        <v>202</v>
      </c>
      <c r="C53">
        <v>5</v>
      </c>
      <c r="D53">
        <v>5</v>
      </c>
      <c r="E53" s="10">
        <v>1.609</v>
      </c>
      <c r="G53">
        <v>10</v>
      </c>
      <c r="H53" t="s">
        <v>202</v>
      </c>
      <c r="I53">
        <v>5</v>
      </c>
      <c r="J53">
        <v>5</v>
      </c>
      <c r="K53" s="10">
        <v>1.609</v>
      </c>
    </row>
    <row r="54" spans="1:15" x14ac:dyDescent="0.3">
      <c r="A54">
        <v>1</v>
      </c>
      <c r="B54" t="s">
        <v>206</v>
      </c>
      <c r="C54">
        <v>3</v>
      </c>
      <c r="D54">
        <v>1</v>
      </c>
      <c r="E54" s="10">
        <v>0</v>
      </c>
      <c r="G54">
        <v>1</v>
      </c>
      <c r="H54" t="s">
        <v>206</v>
      </c>
      <c r="I54">
        <v>3</v>
      </c>
      <c r="J54">
        <v>1</v>
      </c>
      <c r="K54" s="10">
        <v>0</v>
      </c>
    </row>
    <row r="55" spans="1:15" x14ac:dyDescent="0.3">
      <c r="A55">
        <v>2</v>
      </c>
      <c r="B55" t="s">
        <v>206</v>
      </c>
      <c r="C55">
        <v>5</v>
      </c>
      <c r="D55">
        <v>5</v>
      </c>
      <c r="E55" s="10">
        <v>1.609</v>
      </c>
      <c r="G55">
        <v>2</v>
      </c>
      <c r="H55" t="s">
        <v>206</v>
      </c>
      <c r="I55">
        <v>5</v>
      </c>
      <c r="J55">
        <v>5</v>
      </c>
      <c r="K55" s="10">
        <v>1.609</v>
      </c>
    </row>
    <row r="56" spans="1:15" x14ac:dyDescent="0.3">
      <c r="A56">
        <v>3</v>
      </c>
      <c r="B56" t="s">
        <v>206</v>
      </c>
      <c r="C56">
        <v>13</v>
      </c>
      <c r="D56">
        <v>5</v>
      </c>
      <c r="E56" s="10">
        <v>1.6020000000000001</v>
      </c>
      <c r="G56">
        <v>3</v>
      </c>
      <c r="H56" t="s">
        <v>206</v>
      </c>
      <c r="I56">
        <v>13</v>
      </c>
      <c r="J56">
        <v>5</v>
      </c>
      <c r="K56" s="10">
        <v>1.6020000000000001</v>
      </c>
    </row>
    <row r="57" spans="1:15" x14ac:dyDescent="0.3">
      <c r="A57">
        <v>4</v>
      </c>
      <c r="B57" t="s">
        <v>206</v>
      </c>
      <c r="C57">
        <v>7</v>
      </c>
      <c r="D57">
        <v>4</v>
      </c>
      <c r="E57" s="10">
        <v>1.427</v>
      </c>
      <c r="G57">
        <v>4</v>
      </c>
      <c r="H57" t="s">
        <v>206</v>
      </c>
      <c r="I57">
        <v>7</v>
      </c>
      <c r="J57">
        <v>4</v>
      </c>
      <c r="K57" s="10">
        <v>1.427</v>
      </c>
    </row>
    <row r="58" spans="1:15" x14ac:dyDescent="0.3">
      <c r="A58">
        <v>5</v>
      </c>
      <c r="B58" t="s">
        <v>206</v>
      </c>
      <c r="C58">
        <v>15</v>
      </c>
      <c r="D58">
        <v>4</v>
      </c>
      <c r="E58" s="10">
        <v>1.381</v>
      </c>
      <c r="G58">
        <v>5</v>
      </c>
      <c r="H58" t="s">
        <v>206</v>
      </c>
      <c r="I58">
        <v>15</v>
      </c>
      <c r="J58">
        <v>4</v>
      </c>
      <c r="K58" s="10">
        <v>1.381</v>
      </c>
    </row>
    <row r="59" spans="1:15" x14ac:dyDescent="0.3">
      <c r="A59">
        <v>6</v>
      </c>
      <c r="B59" t="s">
        <v>206</v>
      </c>
      <c r="C59">
        <v>30</v>
      </c>
      <c r="D59">
        <v>3</v>
      </c>
      <c r="E59" s="10">
        <v>0.38869999999999999</v>
      </c>
      <c r="G59">
        <v>6</v>
      </c>
      <c r="H59" t="s">
        <v>206</v>
      </c>
      <c r="I59">
        <v>30</v>
      </c>
      <c r="J59">
        <v>3</v>
      </c>
      <c r="K59" s="10">
        <v>0.38869999999999999</v>
      </c>
    </row>
    <row r="60" spans="1:15" x14ac:dyDescent="0.3">
      <c r="A60">
        <v>7</v>
      </c>
      <c r="B60" t="s">
        <v>206</v>
      </c>
      <c r="C60">
        <v>11</v>
      </c>
      <c r="D60">
        <v>6</v>
      </c>
      <c r="E60" s="10">
        <v>1.54</v>
      </c>
      <c r="G60">
        <v>7</v>
      </c>
      <c r="H60" t="s">
        <v>206</v>
      </c>
      <c r="I60">
        <v>11</v>
      </c>
      <c r="J60">
        <v>6</v>
      </c>
      <c r="K60" s="10">
        <v>1.54</v>
      </c>
    </row>
    <row r="61" spans="1:15" x14ac:dyDescent="0.3">
      <c r="A61">
        <v>8</v>
      </c>
      <c r="B61" t="s">
        <v>206</v>
      </c>
      <c r="C61">
        <v>12</v>
      </c>
      <c r="D61">
        <v>6</v>
      </c>
      <c r="E61" s="10">
        <v>1.474</v>
      </c>
      <c r="G61">
        <v>8</v>
      </c>
      <c r="H61" t="s">
        <v>206</v>
      </c>
      <c r="I61">
        <v>12</v>
      </c>
      <c r="J61">
        <v>6</v>
      </c>
      <c r="K61" s="10">
        <v>1.474</v>
      </c>
    </row>
    <row r="62" spans="1:15" x14ac:dyDescent="0.3">
      <c r="A62">
        <v>9</v>
      </c>
      <c r="B62" t="s">
        <v>206</v>
      </c>
      <c r="C62">
        <v>25</v>
      </c>
      <c r="D62">
        <v>6</v>
      </c>
      <c r="E62" s="10">
        <v>0.92569999999999997</v>
      </c>
      <c r="G62">
        <v>9</v>
      </c>
      <c r="H62" t="s">
        <v>206</v>
      </c>
      <c r="I62">
        <v>25</v>
      </c>
      <c r="J62">
        <v>6</v>
      </c>
      <c r="K62" s="10">
        <v>0.92569999999999997</v>
      </c>
    </row>
    <row r="63" spans="1:15" x14ac:dyDescent="0.3">
      <c r="A63">
        <v>10</v>
      </c>
      <c r="B63" t="s">
        <v>206</v>
      </c>
      <c r="C63">
        <v>26</v>
      </c>
      <c r="D63">
        <v>6</v>
      </c>
      <c r="E63" s="10">
        <v>1.3560000000000001</v>
      </c>
      <c r="G63">
        <v>10</v>
      </c>
      <c r="H63" t="s">
        <v>206</v>
      </c>
      <c r="I63">
        <v>26</v>
      </c>
      <c r="J63">
        <v>6</v>
      </c>
      <c r="K63" s="10">
        <v>1.3560000000000001</v>
      </c>
    </row>
    <row r="64" spans="1:15" x14ac:dyDescent="0.3">
      <c r="A64">
        <v>1</v>
      </c>
      <c r="B64" t="s">
        <v>110</v>
      </c>
      <c r="C64">
        <v>96</v>
      </c>
      <c r="D64">
        <v>5</v>
      </c>
      <c r="E64" s="10">
        <v>0.39689999999999998</v>
      </c>
      <c r="G64">
        <v>1</v>
      </c>
      <c r="H64" t="s">
        <v>110</v>
      </c>
      <c r="I64">
        <v>96</v>
      </c>
      <c r="J64">
        <v>5</v>
      </c>
      <c r="K64" s="10">
        <v>0.39689999999999998</v>
      </c>
    </row>
    <row r="65" spans="1:11" x14ac:dyDescent="0.3">
      <c r="A65">
        <v>2</v>
      </c>
      <c r="B65" t="s">
        <v>110</v>
      </c>
      <c r="C65">
        <v>154</v>
      </c>
      <c r="D65">
        <v>8</v>
      </c>
      <c r="E65" s="10">
        <v>0.29420000000000002</v>
      </c>
      <c r="G65">
        <v>2</v>
      </c>
      <c r="H65" t="s">
        <v>110</v>
      </c>
      <c r="I65">
        <v>154</v>
      </c>
      <c r="J65">
        <v>8</v>
      </c>
      <c r="K65" s="10">
        <v>0.29420000000000002</v>
      </c>
    </row>
    <row r="66" spans="1:11" x14ac:dyDescent="0.3">
      <c r="A66">
        <v>3</v>
      </c>
      <c r="B66" t="s">
        <v>110</v>
      </c>
      <c r="C66">
        <v>1</v>
      </c>
      <c r="D66">
        <v>1</v>
      </c>
      <c r="E66" s="10">
        <v>0</v>
      </c>
      <c r="G66">
        <v>3</v>
      </c>
      <c r="H66" t="s">
        <v>110</v>
      </c>
      <c r="I66">
        <v>1</v>
      </c>
      <c r="J66">
        <v>1</v>
      </c>
      <c r="K66" s="10">
        <v>0</v>
      </c>
    </row>
    <row r="67" spans="1:11" x14ac:dyDescent="0.3">
      <c r="A67">
        <v>4</v>
      </c>
      <c r="B67" t="s">
        <v>110</v>
      </c>
      <c r="C67">
        <v>155</v>
      </c>
      <c r="D67">
        <v>3</v>
      </c>
      <c r="E67" s="10">
        <v>0.13439999999999999</v>
      </c>
      <c r="G67">
        <v>4</v>
      </c>
      <c r="H67" t="s">
        <v>110</v>
      </c>
      <c r="I67">
        <v>155</v>
      </c>
      <c r="J67">
        <v>3</v>
      </c>
      <c r="K67" s="10">
        <v>0.13439999999999999</v>
      </c>
    </row>
    <row r="68" spans="1:11" x14ac:dyDescent="0.3">
      <c r="A68">
        <v>5</v>
      </c>
      <c r="B68" t="s">
        <v>110</v>
      </c>
      <c r="C68">
        <v>98</v>
      </c>
      <c r="D68">
        <v>4</v>
      </c>
      <c r="E68" s="10">
        <v>0.26950000000000002</v>
      </c>
      <c r="G68">
        <v>5</v>
      </c>
      <c r="H68" t="s">
        <v>110</v>
      </c>
      <c r="I68">
        <v>98</v>
      </c>
      <c r="J68">
        <v>4</v>
      </c>
      <c r="K68" s="10">
        <v>0.26950000000000002</v>
      </c>
    </row>
    <row r="69" spans="1:11" x14ac:dyDescent="0.3">
      <c r="A69">
        <v>6</v>
      </c>
      <c r="B69" t="s">
        <v>110</v>
      </c>
      <c r="C69">
        <v>33</v>
      </c>
      <c r="D69">
        <v>4</v>
      </c>
      <c r="E69" s="10">
        <v>0.79010000000000002</v>
      </c>
      <c r="G69">
        <v>6</v>
      </c>
      <c r="H69" t="s">
        <v>110</v>
      </c>
      <c r="I69">
        <v>33</v>
      </c>
      <c r="J69">
        <v>4</v>
      </c>
      <c r="K69" s="10">
        <v>0.79010000000000002</v>
      </c>
    </row>
    <row r="70" spans="1:11" x14ac:dyDescent="0.3">
      <c r="A70">
        <v>7</v>
      </c>
      <c r="B70" t="s">
        <v>110</v>
      </c>
      <c r="C70">
        <v>31</v>
      </c>
      <c r="D70">
        <v>2</v>
      </c>
      <c r="E70" s="10">
        <v>0.14249999999999999</v>
      </c>
      <c r="G70">
        <v>7</v>
      </c>
      <c r="H70" t="s">
        <v>110</v>
      </c>
      <c r="I70">
        <v>31</v>
      </c>
      <c r="J70">
        <v>2</v>
      </c>
      <c r="K70" s="10">
        <v>0.14249999999999999</v>
      </c>
    </row>
    <row r="71" spans="1:11" x14ac:dyDescent="0.3">
      <c r="A71">
        <v>8</v>
      </c>
      <c r="B71" t="s">
        <v>110</v>
      </c>
      <c r="C71">
        <v>55</v>
      </c>
      <c r="D71">
        <v>2</v>
      </c>
      <c r="E71" s="10">
        <v>9.0880000000000002E-2</v>
      </c>
      <c r="G71">
        <v>8</v>
      </c>
      <c r="H71" t="s">
        <v>110</v>
      </c>
      <c r="I71">
        <v>55</v>
      </c>
      <c r="J71">
        <v>2</v>
      </c>
      <c r="K71" s="10">
        <v>9.0880000000000002E-2</v>
      </c>
    </row>
    <row r="72" spans="1:11" x14ac:dyDescent="0.3">
      <c r="A72">
        <v>9</v>
      </c>
      <c r="B72" t="s">
        <v>110</v>
      </c>
      <c r="C72">
        <v>213</v>
      </c>
      <c r="D72">
        <v>4</v>
      </c>
      <c r="E72" s="10">
        <v>8.9499999999999996E-2</v>
      </c>
      <c r="G72">
        <v>9</v>
      </c>
      <c r="H72" t="s">
        <v>110</v>
      </c>
      <c r="I72">
        <v>213</v>
      </c>
      <c r="J72">
        <v>4</v>
      </c>
      <c r="K72" s="10">
        <v>8.9499999999999996E-2</v>
      </c>
    </row>
    <row r="73" spans="1:11" x14ac:dyDescent="0.3">
      <c r="A73">
        <v>10</v>
      </c>
      <c r="B73" t="s">
        <v>110</v>
      </c>
      <c r="C73">
        <v>41</v>
      </c>
      <c r="D73">
        <v>3</v>
      </c>
      <c r="E73" s="10">
        <v>0.22869999999999999</v>
      </c>
      <c r="G73">
        <v>10</v>
      </c>
      <c r="H73" t="s">
        <v>110</v>
      </c>
      <c r="I73">
        <v>41</v>
      </c>
      <c r="J73">
        <v>3</v>
      </c>
      <c r="K73" s="10">
        <v>0.22869999999999999</v>
      </c>
    </row>
    <row r="74" spans="1:11" x14ac:dyDescent="0.3">
      <c r="A74">
        <v>1</v>
      </c>
      <c r="B74" t="s">
        <v>209</v>
      </c>
      <c r="C74">
        <v>3</v>
      </c>
      <c r="D74">
        <v>3</v>
      </c>
      <c r="E74" s="10">
        <v>1.099</v>
      </c>
      <c r="G74">
        <v>1</v>
      </c>
      <c r="H74" t="s">
        <v>209</v>
      </c>
      <c r="I74">
        <v>3</v>
      </c>
      <c r="J74">
        <v>3</v>
      </c>
      <c r="K74" s="10">
        <v>1.099</v>
      </c>
    </row>
    <row r="75" spans="1:11" x14ac:dyDescent="0.3">
      <c r="A75">
        <v>2</v>
      </c>
      <c r="B75" t="s">
        <v>209</v>
      </c>
      <c r="C75">
        <v>5</v>
      </c>
      <c r="D75">
        <v>1</v>
      </c>
      <c r="E75" s="10">
        <v>0</v>
      </c>
      <c r="G75">
        <v>2</v>
      </c>
      <c r="H75" t="s">
        <v>209</v>
      </c>
      <c r="I75">
        <v>5</v>
      </c>
      <c r="J75">
        <v>1</v>
      </c>
      <c r="K75" s="10">
        <v>0</v>
      </c>
    </row>
    <row r="76" spans="1:11" x14ac:dyDescent="0.3">
      <c r="A76">
        <v>3</v>
      </c>
      <c r="B76" t="s">
        <v>209</v>
      </c>
      <c r="C76">
        <v>10</v>
      </c>
      <c r="D76">
        <v>7</v>
      </c>
      <c r="E76" s="10">
        <v>1.8340000000000001</v>
      </c>
      <c r="G76">
        <v>3</v>
      </c>
      <c r="H76" t="s">
        <v>209</v>
      </c>
      <c r="I76">
        <v>10</v>
      </c>
      <c r="J76">
        <v>7</v>
      </c>
      <c r="K76" s="10">
        <v>1.8340000000000001</v>
      </c>
    </row>
    <row r="77" spans="1:11" x14ac:dyDescent="0.3">
      <c r="A77">
        <v>4</v>
      </c>
      <c r="B77" t="s">
        <v>209</v>
      </c>
      <c r="C77">
        <v>19</v>
      </c>
      <c r="D77">
        <v>9</v>
      </c>
      <c r="E77" s="10">
        <v>1.863</v>
      </c>
      <c r="G77">
        <v>4</v>
      </c>
      <c r="H77" t="s">
        <v>209</v>
      </c>
      <c r="I77">
        <v>19</v>
      </c>
      <c r="J77">
        <v>9</v>
      </c>
      <c r="K77" s="10">
        <v>1.863</v>
      </c>
    </row>
    <row r="78" spans="1:11" x14ac:dyDescent="0.3">
      <c r="A78">
        <v>5</v>
      </c>
      <c r="B78" t="s">
        <v>209</v>
      </c>
      <c r="C78">
        <v>8</v>
      </c>
      <c r="D78">
        <v>4</v>
      </c>
      <c r="E78" s="10">
        <v>1.321</v>
      </c>
      <c r="G78">
        <v>5</v>
      </c>
      <c r="H78" t="s">
        <v>209</v>
      </c>
      <c r="I78">
        <v>8</v>
      </c>
      <c r="J78">
        <v>4</v>
      </c>
      <c r="K78" s="10">
        <v>1.321</v>
      </c>
    </row>
    <row r="79" spans="1:11" x14ac:dyDescent="0.3">
      <c r="A79">
        <v>6</v>
      </c>
      <c r="B79" t="s">
        <v>209</v>
      </c>
      <c r="C79">
        <v>8</v>
      </c>
      <c r="D79">
        <v>1</v>
      </c>
      <c r="E79" s="10">
        <v>0</v>
      </c>
      <c r="G79">
        <v>6</v>
      </c>
      <c r="H79" t="s">
        <v>209</v>
      </c>
      <c r="I79">
        <v>8</v>
      </c>
      <c r="J79">
        <v>1</v>
      </c>
      <c r="K79" s="10">
        <v>0</v>
      </c>
    </row>
    <row r="80" spans="1:11" x14ac:dyDescent="0.3">
      <c r="A80">
        <v>7</v>
      </c>
      <c r="B80" t="s">
        <v>209</v>
      </c>
      <c r="C80">
        <v>11</v>
      </c>
      <c r="D80">
        <v>5</v>
      </c>
      <c r="E80" s="10">
        <v>1.516</v>
      </c>
      <c r="G80">
        <v>7</v>
      </c>
      <c r="H80" t="s">
        <v>209</v>
      </c>
      <c r="I80">
        <v>11</v>
      </c>
      <c r="J80">
        <v>5</v>
      </c>
      <c r="K80" s="10">
        <v>1.516</v>
      </c>
    </row>
    <row r="81" spans="1:11" x14ac:dyDescent="0.3">
      <c r="A81">
        <v>8</v>
      </c>
      <c r="B81" t="s">
        <v>209</v>
      </c>
      <c r="C81">
        <v>7</v>
      </c>
      <c r="D81">
        <v>2</v>
      </c>
      <c r="E81" s="10">
        <v>0.41010000000000002</v>
      </c>
      <c r="G81">
        <v>8</v>
      </c>
      <c r="H81" t="s">
        <v>209</v>
      </c>
      <c r="I81">
        <v>7</v>
      </c>
      <c r="J81">
        <v>2</v>
      </c>
      <c r="K81" s="10">
        <v>0.41010000000000002</v>
      </c>
    </row>
    <row r="82" spans="1:11" x14ac:dyDescent="0.3">
      <c r="A82">
        <v>9</v>
      </c>
      <c r="B82" t="s">
        <v>209</v>
      </c>
      <c r="C82">
        <v>8</v>
      </c>
      <c r="D82">
        <v>3</v>
      </c>
      <c r="E82" s="10">
        <v>1.0820000000000001</v>
      </c>
      <c r="G82">
        <v>9</v>
      </c>
      <c r="H82" t="s">
        <v>209</v>
      </c>
      <c r="I82">
        <v>8</v>
      </c>
      <c r="J82">
        <v>3</v>
      </c>
      <c r="K82" s="10">
        <v>1.0820000000000001</v>
      </c>
    </row>
    <row r="83" spans="1:11" x14ac:dyDescent="0.3">
      <c r="A83">
        <v>10</v>
      </c>
      <c r="B83" t="s">
        <v>209</v>
      </c>
      <c r="C83">
        <v>3</v>
      </c>
      <c r="D83">
        <v>2</v>
      </c>
      <c r="E83" s="10">
        <v>0.63649999999999995</v>
      </c>
      <c r="G83">
        <v>10</v>
      </c>
      <c r="H83" t="s">
        <v>209</v>
      </c>
      <c r="I83">
        <v>3</v>
      </c>
      <c r="J83">
        <v>2</v>
      </c>
      <c r="K83" s="10">
        <v>0.63649999999999995</v>
      </c>
    </row>
    <row r="84" spans="1:11" x14ac:dyDescent="0.3">
      <c r="A84">
        <v>1</v>
      </c>
      <c r="B84" t="s">
        <v>208</v>
      </c>
      <c r="C84">
        <v>4</v>
      </c>
      <c r="D84">
        <v>4</v>
      </c>
      <c r="E84" s="10">
        <v>1.3859999999999999</v>
      </c>
      <c r="G84">
        <v>1</v>
      </c>
      <c r="H84" t="s">
        <v>208</v>
      </c>
      <c r="I84">
        <v>4</v>
      </c>
      <c r="J84">
        <v>4</v>
      </c>
      <c r="K84" s="10">
        <v>1.3859999999999999</v>
      </c>
    </row>
    <row r="85" spans="1:11" x14ac:dyDescent="0.3">
      <c r="A85">
        <v>2</v>
      </c>
      <c r="B85" t="s">
        <v>208</v>
      </c>
      <c r="C85">
        <v>1</v>
      </c>
      <c r="D85">
        <v>1</v>
      </c>
      <c r="E85" s="10">
        <v>0</v>
      </c>
      <c r="G85">
        <v>2</v>
      </c>
      <c r="H85" t="s">
        <v>208</v>
      </c>
      <c r="I85">
        <v>1</v>
      </c>
      <c r="J85">
        <v>1</v>
      </c>
      <c r="K85" s="10">
        <v>0</v>
      </c>
    </row>
    <row r="86" spans="1:11" x14ac:dyDescent="0.3">
      <c r="A86">
        <v>3</v>
      </c>
      <c r="B86" t="s">
        <v>208</v>
      </c>
      <c r="C86">
        <v>9</v>
      </c>
      <c r="D86">
        <v>5</v>
      </c>
      <c r="E86" s="10">
        <v>1.427</v>
      </c>
      <c r="G86">
        <v>3</v>
      </c>
      <c r="H86" t="s">
        <v>208</v>
      </c>
      <c r="I86">
        <v>9</v>
      </c>
      <c r="J86">
        <v>5</v>
      </c>
      <c r="K86" s="10">
        <v>1.427</v>
      </c>
    </row>
    <row r="87" spans="1:11" x14ac:dyDescent="0.3">
      <c r="A87">
        <v>4</v>
      </c>
      <c r="B87" t="s">
        <v>208</v>
      </c>
      <c r="C87">
        <v>7</v>
      </c>
      <c r="D87">
        <v>6</v>
      </c>
      <c r="E87" s="10">
        <v>1.748</v>
      </c>
      <c r="G87">
        <v>4</v>
      </c>
      <c r="H87" t="s">
        <v>208</v>
      </c>
      <c r="I87">
        <v>7</v>
      </c>
      <c r="J87">
        <v>6</v>
      </c>
      <c r="K87" s="10">
        <v>1.748</v>
      </c>
    </row>
    <row r="88" spans="1:11" x14ac:dyDescent="0.3">
      <c r="A88">
        <v>5</v>
      </c>
      <c r="B88" t="s">
        <v>208</v>
      </c>
      <c r="C88">
        <v>7</v>
      </c>
      <c r="D88">
        <v>4</v>
      </c>
      <c r="E88" s="10">
        <v>1.2769999999999999</v>
      </c>
      <c r="G88">
        <v>5</v>
      </c>
      <c r="H88" t="s">
        <v>208</v>
      </c>
      <c r="I88">
        <v>7</v>
      </c>
      <c r="J88">
        <v>4</v>
      </c>
      <c r="K88" s="10">
        <v>1.2769999999999999</v>
      </c>
    </row>
    <row r="89" spans="1:11" x14ac:dyDescent="0.3">
      <c r="A89">
        <v>6</v>
      </c>
      <c r="B89" t="s">
        <v>208</v>
      </c>
      <c r="C89">
        <v>18</v>
      </c>
      <c r="D89">
        <v>3</v>
      </c>
      <c r="E89" s="10">
        <v>0.42580000000000001</v>
      </c>
      <c r="G89">
        <v>6</v>
      </c>
      <c r="H89" t="s">
        <v>208</v>
      </c>
      <c r="I89">
        <v>18</v>
      </c>
      <c r="J89">
        <v>3</v>
      </c>
      <c r="K89" s="10">
        <v>0.42580000000000001</v>
      </c>
    </row>
    <row r="90" spans="1:11" x14ac:dyDescent="0.3">
      <c r="A90">
        <v>7</v>
      </c>
      <c r="B90" t="s">
        <v>208</v>
      </c>
      <c r="C90">
        <v>6</v>
      </c>
      <c r="D90">
        <v>3</v>
      </c>
      <c r="E90" s="10">
        <v>1.0109999999999999</v>
      </c>
      <c r="G90">
        <v>7</v>
      </c>
      <c r="H90" t="s">
        <v>208</v>
      </c>
      <c r="I90">
        <v>6</v>
      </c>
      <c r="J90">
        <v>3</v>
      </c>
      <c r="K90" s="10">
        <v>1.0109999999999999</v>
      </c>
    </row>
    <row r="91" spans="1:11" x14ac:dyDescent="0.3">
      <c r="A91">
        <v>8</v>
      </c>
      <c r="B91" t="s">
        <v>208</v>
      </c>
      <c r="C91">
        <v>8</v>
      </c>
      <c r="D91">
        <v>3</v>
      </c>
      <c r="E91" s="10">
        <v>0.90029999999999999</v>
      </c>
      <c r="G91">
        <v>8</v>
      </c>
      <c r="H91" t="s">
        <v>208</v>
      </c>
      <c r="I91">
        <v>8</v>
      </c>
      <c r="J91">
        <v>3</v>
      </c>
      <c r="K91" s="10">
        <v>0.90029999999999999</v>
      </c>
    </row>
    <row r="92" spans="1:11" x14ac:dyDescent="0.3">
      <c r="A92">
        <v>9</v>
      </c>
      <c r="B92" t="s">
        <v>208</v>
      </c>
      <c r="C92">
        <v>4</v>
      </c>
      <c r="D92">
        <v>4</v>
      </c>
      <c r="E92" s="10">
        <v>1.3859999999999999</v>
      </c>
      <c r="G92">
        <v>9</v>
      </c>
      <c r="H92" t="s">
        <v>208</v>
      </c>
      <c r="I92">
        <v>4</v>
      </c>
      <c r="J92">
        <v>4</v>
      </c>
      <c r="K92" s="10">
        <v>1.3859999999999999</v>
      </c>
    </row>
    <row r="93" spans="1:11" x14ac:dyDescent="0.3">
      <c r="A93">
        <v>10</v>
      </c>
      <c r="B93" t="s">
        <v>208</v>
      </c>
      <c r="C93">
        <v>8</v>
      </c>
      <c r="D93">
        <v>4</v>
      </c>
      <c r="E93" s="10">
        <v>1.321</v>
      </c>
      <c r="G93">
        <v>10</v>
      </c>
      <c r="H93" t="s">
        <v>208</v>
      </c>
      <c r="I93">
        <v>8</v>
      </c>
      <c r="J93">
        <v>4</v>
      </c>
      <c r="K93" s="10">
        <v>1.321</v>
      </c>
    </row>
    <row r="94" spans="1:11" x14ac:dyDescent="0.3">
      <c r="A94">
        <v>1</v>
      </c>
      <c r="B94" t="s">
        <v>96</v>
      </c>
      <c r="C94">
        <v>16</v>
      </c>
      <c r="D94">
        <v>7</v>
      </c>
      <c r="E94" s="10">
        <v>1.75</v>
      </c>
      <c r="G94">
        <v>1</v>
      </c>
      <c r="H94" t="s">
        <v>96</v>
      </c>
      <c r="I94">
        <v>16</v>
      </c>
      <c r="J94">
        <v>7</v>
      </c>
      <c r="K94" s="10">
        <v>1.75</v>
      </c>
    </row>
    <row r="95" spans="1:11" x14ac:dyDescent="0.3">
      <c r="A95">
        <v>2</v>
      </c>
      <c r="B95" t="s">
        <v>96</v>
      </c>
      <c r="C95">
        <v>21</v>
      </c>
      <c r="D95">
        <v>8</v>
      </c>
      <c r="E95" s="10">
        <v>1.748</v>
      </c>
      <c r="G95">
        <v>2</v>
      </c>
      <c r="H95" t="s">
        <v>96</v>
      </c>
      <c r="I95">
        <v>21</v>
      </c>
      <c r="J95">
        <v>8</v>
      </c>
      <c r="K95" s="10">
        <v>1.748</v>
      </c>
    </row>
    <row r="96" spans="1:11" x14ac:dyDescent="0.3">
      <c r="A96">
        <v>3</v>
      </c>
      <c r="B96" t="s">
        <v>96</v>
      </c>
      <c r="C96">
        <v>5</v>
      </c>
      <c r="D96">
        <v>5</v>
      </c>
      <c r="E96" s="10">
        <v>1.524</v>
      </c>
      <c r="G96">
        <v>3</v>
      </c>
      <c r="H96" t="s">
        <v>96</v>
      </c>
      <c r="I96">
        <v>5</v>
      </c>
      <c r="J96">
        <v>5</v>
      </c>
      <c r="K96" s="10">
        <v>1.524</v>
      </c>
    </row>
    <row r="97" spans="1:11" x14ac:dyDescent="0.3">
      <c r="A97">
        <v>4</v>
      </c>
      <c r="B97" t="s">
        <v>96</v>
      </c>
      <c r="C97">
        <v>5</v>
      </c>
      <c r="D97">
        <v>5</v>
      </c>
      <c r="E97" s="10">
        <v>1.609</v>
      </c>
      <c r="G97">
        <v>4</v>
      </c>
      <c r="H97" t="s">
        <v>96</v>
      </c>
      <c r="I97">
        <v>5</v>
      </c>
      <c r="J97">
        <v>5</v>
      </c>
      <c r="K97" s="10">
        <v>1.609</v>
      </c>
    </row>
    <row r="98" spans="1:11" x14ac:dyDescent="0.3">
      <c r="A98">
        <v>5</v>
      </c>
      <c r="B98" t="s">
        <v>96</v>
      </c>
      <c r="C98">
        <v>3</v>
      </c>
      <c r="D98">
        <v>3</v>
      </c>
      <c r="E98" s="10">
        <v>1.099</v>
      </c>
      <c r="G98">
        <v>5</v>
      </c>
      <c r="H98" t="s">
        <v>96</v>
      </c>
      <c r="I98">
        <v>3</v>
      </c>
      <c r="J98">
        <v>3</v>
      </c>
      <c r="K98" s="10">
        <v>1.099</v>
      </c>
    </row>
    <row r="99" spans="1:11" x14ac:dyDescent="0.3">
      <c r="A99">
        <v>6</v>
      </c>
      <c r="B99" t="s">
        <v>96</v>
      </c>
      <c r="C99">
        <v>8</v>
      </c>
      <c r="D99">
        <v>5</v>
      </c>
      <c r="E99" s="10">
        <v>1.3859999999999999</v>
      </c>
      <c r="G99">
        <v>6</v>
      </c>
      <c r="H99" t="s">
        <v>96</v>
      </c>
      <c r="I99">
        <v>8</v>
      </c>
      <c r="J99">
        <v>5</v>
      </c>
      <c r="K99" s="10">
        <v>1.3859999999999999</v>
      </c>
    </row>
    <row r="100" spans="1:11" x14ac:dyDescent="0.3">
      <c r="A100">
        <v>7</v>
      </c>
      <c r="B100" t="s">
        <v>96</v>
      </c>
      <c r="C100">
        <v>5</v>
      </c>
      <c r="D100">
        <v>4</v>
      </c>
      <c r="E100" s="10">
        <v>1.3320000000000001</v>
      </c>
      <c r="G100">
        <v>7</v>
      </c>
      <c r="H100" t="s">
        <v>96</v>
      </c>
      <c r="I100">
        <v>5</v>
      </c>
      <c r="J100">
        <v>4</v>
      </c>
      <c r="K100" s="10">
        <v>1.3320000000000001</v>
      </c>
    </row>
    <row r="101" spans="1:11" x14ac:dyDescent="0.3">
      <c r="A101">
        <v>8</v>
      </c>
      <c r="B101" t="s">
        <v>96</v>
      </c>
      <c r="C101">
        <v>1</v>
      </c>
      <c r="D101">
        <v>1</v>
      </c>
      <c r="E101" s="10">
        <v>0</v>
      </c>
      <c r="G101">
        <v>8</v>
      </c>
      <c r="H101" t="s">
        <v>96</v>
      </c>
      <c r="I101">
        <v>1</v>
      </c>
      <c r="J101">
        <v>1</v>
      </c>
      <c r="K101" s="10">
        <v>0</v>
      </c>
    </row>
    <row r="102" spans="1:11" x14ac:dyDescent="0.3">
      <c r="A102">
        <v>9</v>
      </c>
      <c r="B102" t="s">
        <v>96</v>
      </c>
      <c r="C102">
        <v>6</v>
      </c>
      <c r="D102">
        <v>5</v>
      </c>
      <c r="E102" s="10">
        <v>1.5609999999999999</v>
      </c>
      <c r="G102">
        <v>9</v>
      </c>
      <c r="H102" t="s">
        <v>96</v>
      </c>
      <c r="I102">
        <v>6</v>
      </c>
      <c r="J102">
        <v>5</v>
      </c>
      <c r="K102" s="10">
        <v>1.5609999999999999</v>
      </c>
    </row>
    <row r="103" spans="1:11" x14ac:dyDescent="0.3">
      <c r="A103">
        <v>10</v>
      </c>
      <c r="B103" t="s">
        <v>96</v>
      </c>
      <c r="C103">
        <v>7</v>
      </c>
      <c r="D103">
        <v>3</v>
      </c>
      <c r="E103" s="10">
        <v>0.95569999999999999</v>
      </c>
      <c r="G103">
        <v>10</v>
      </c>
      <c r="H103" t="s">
        <v>96</v>
      </c>
      <c r="I103">
        <v>7</v>
      </c>
      <c r="J103">
        <v>3</v>
      </c>
      <c r="K103" s="10">
        <v>0.95569999999999999</v>
      </c>
    </row>
    <row r="104" spans="1:11" x14ac:dyDescent="0.3">
      <c r="A104">
        <v>1</v>
      </c>
      <c r="B104" t="s">
        <v>210</v>
      </c>
      <c r="C104">
        <v>17</v>
      </c>
      <c r="D104">
        <v>1</v>
      </c>
      <c r="E104" s="10">
        <v>0</v>
      </c>
      <c r="G104">
        <v>1</v>
      </c>
      <c r="H104" t="s">
        <v>210</v>
      </c>
      <c r="I104">
        <v>17</v>
      </c>
      <c r="J104">
        <v>1</v>
      </c>
      <c r="K104" s="10">
        <v>0</v>
      </c>
    </row>
    <row r="105" spans="1:11" x14ac:dyDescent="0.3">
      <c r="A105">
        <v>2</v>
      </c>
      <c r="B105" t="s">
        <v>210</v>
      </c>
      <c r="C105">
        <v>3</v>
      </c>
      <c r="D105">
        <v>1</v>
      </c>
      <c r="E105" s="10">
        <v>0</v>
      </c>
      <c r="G105">
        <v>2</v>
      </c>
      <c r="H105" t="s">
        <v>210</v>
      </c>
      <c r="I105">
        <v>3</v>
      </c>
      <c r="J105">
        <v>1</v>
      </c>
      <c r="K105" s="10">
        <v>0</v>
      </c>
    </row>
    <row r="106" spans="1:11" x14ac:dyDescent="0.3">
      <c r="A106">
        <v>3</v>
      </c>
      <c r="B106" t="s">
        <v>210</v>
      </c>
      <c r="C106">
        <v>11</v>
      </c>
      <c r="D106">
        <v>6</v>
      </c>
      <c r="E106" s="10">
        <v>1.421</v>
      </c>
      <c r="G106">
        <v>3</v>
      </c>
      <c r="H106" t="s">
        <v>210</v>
      </c>
      <c r="I106">
        <v>11</v>
      </c>
      <c r="J106">
        <v>6</v>
      </c>
      <c r="K106" s="10">
        <v>1.421</v>
      </c>
    </row>
    <row r="107" spans="1:11" x14ac:dyDescent="0.3">
      <c r="A107">
        <v>4</v>
      </c>
      <c r="B107" t="s">
        <v>210</v>
      </c>
      <c r="C107">
        <v>27</v>
      </c>
      <c r="D107">
        <v>11</v>
      </c>
      <c r="E107" s="10">
        <v>2.306</v>
      </c>
      <c r="G107">
        <v>4</v>
      </c>
      <c r="H107" t="s">
        <v>210</v>
      </c>
      <c r="I107">
        <v>27</v>
      </c>
      <c r="J107">
        <v>11</v>
      </c>
      <c r="K107" s="10">
        <v>2.306</v>
      </c>
    </row>
    <row r="108" spans="1:11" x14ac:dyDescent="0.3">
      <c r="A108">
        <v>5</v>
      </c>
      <c r="B108" t="s">
        <v>210</v>
      </c>
      <c r="C108">
        <v>14</v>
      </c>
      <c r="D108">
        <v>4</v>
      </c>
      <c r="E108" s="10">
        <v>1.675</v>
      </c>
      <c r="G108">
        <v>5</v>
      </c>
      <c r="H108" t="s">
        <v>210</v>
      </c>
      <c r="I108">
        <v>14</v>
      </c>
      <c r="J108">
        <v>4</v>
      </c>
      <c r="K108" s="10">
        <v>1.675</v>
      </c>
    </row>
    <row r="109" spans="1:11" x14ac:dyDescent="0.3">
      <c r="A109">
        <v>6</v>
      </c>
      <c r="B109" t="s">
        <v>210</v>
      </c>
      <c r="C109">
        <v>12</v>
      </c>
      <c r="D109">
        <v>2</v>
      </c>
      <c r="E109" s="10">
        <v>0.2868</v>
      </c>
      <c r="G109">
        <v>6</v>
      </c>
      <c r="H109" t="s">
        <v>210</v>
      </c>
      <c r="I109">
        <v>12</v>
      </c>
      <c r="J109">
        <v>2</v>
      </c>
      <c r="K109" s="10">
        <v>0.2868</v>
      </c>
    </row>
    <row r="110" spans="1:11" x14ac:dyDescent="0.3">
      <c r="A110">
        <v>7</v>
      </c>
      <c r="B110" t="s">
        <v>210</v>
      </c>
      <c r="C110">
        <v>52</v>
      </c>
      <c r="D110">
        <v>7</v>
      </c>
      <c r="E110" s="10">
        <v>0.91269999999999996</v>
      </c>
      <c r="G110">
        <v>7</v>
      </c>
      <c r="H110" t="s">
        <v>210</v>
      </c>
      <c r="I110">
        <v>52</v>
      </c>
      <c r="J110">
        <v>7</v>
      </c>
      <c r="K110" s="10">
        <v>0.91269999999999996</v>
      </c>
    </row>
    <row r="111" spans="1:11" x14ac:dyDescent="0.3">
      <c r="A111">
        <v>8</v>
      </c>
      <c r="B111" t="s">
        <v>210</v>
      </c>
      <c r="C111">
        <v>12</v>
      </c>
      <c r="D111">
        <v>3</v>
      </c>
      <c r="E111" s="10">
        <v>0.86760000000000004</v>
      </c>
      <c r="G111">
        <v>8</v>
      </c>
      <c r="H111" t="s">
        <v>210</v>
      </c>
      <c r="I111">
        <v>12</v>
      </c>
      <c r="J111">
        <v>3</v>
      </c>
      <c r="K111" s="10">
        <v>0.86760000000000004</v>
      </c>
    </row>
    <row r="112" spans="1:11" x14ac:dyDescent="0.3">
      <c r="A112">
        <v>9</v>
      </c>
      <c r="B112" t="s">
        <v>210</v>
      </c>
      <c r="C112">
        <v>33</v>
      </c>
      <c r="D112">
        <v>8</v>
      </c>
      <c r="E112" s="10">
        <v>1.169</v>
      </c>
      <c r="G112">
        <v>9</v>
      </c>
      <c r="H112" t="s">
        <v>210</v>
      </c>
      <c r="I112">
        <v>33</v>
      </c>
      <c r="J112">
        <v>8</v>
      </c>
      <c r="K112" s="10">
        <v>1.169</v>
      </c>
    </row>
    <row r="113" spans="1:11" x14ac:dyDescent="0.3">
      <c r="A113">
        <v>10</v>
      </c>
      <c r="B113" t="s">
        <v>210</v>
      </c>
      <c r="C113">
        <v>14</v>
      </c>
      <c r="D113">
        <v>4</v>
      </c>
      <c r="E113" s="10">
        <v>0.755</v>
      </c>
      <c r="G113">
        <v>10</v>
      </c>
      <c r="H113" t="s">
        <v>210</v>
      </c>
      <c r="I113">
        <v>14</v>
      </c>
      <c r="J113">
        <v>4</v>
      </c>
      <c r="K113" s="10">
        <v>0.755</v>
      </c>
    </row>
    <row r="114" spans="1:11" x14ac:dyDescent="0.3">
      <c r="A114">
        <v>1</v>
      </c>
      <c r="B114" t="s">
        <v>211</v>
      </c>
      <c r="C114">
        <v>6</v>
      </c>
      <c r="D114">
        <v>1</v>
      </c>
      <c r="E114" s="10">
        <v>0</v>
      </c>
      <c r="G114">
        <v>1</v>
      </c>
      <c r="H114" t="s">
        <v>211</v>
      </c>
      <c r="I114">
        <v>6</v>
      </c>
      <c r="J114">
        <v>1</v>
      </c>
      <c r="K114" s="10">
        <v>0</v>
      </c>
    </row>
    <row r="115" spans="1:11" x14ac:dyDescent="0.3">
      <c r="A115">
        <v>2</v>
      </c>
      <c r="B115" t="s">
        <v>211</v>
      </c>
      <c r="C115">
        <v>5</v>
      </c>
      <c r="D115">
        <v>5</v>
      </c>
      <c r="E115" s="10">
        <v>1.609</v>
      </c>
      <c r="G115">
        <v>2</v>
      </c>
      <c r="H115" t="s">
        <v>211</v>
      </c>
      <c r="I115">
        <v>5</v>
      </c>
      <c r="J115">
        <v>5</v>
      </c>
      <c r="K115" s="10">
        <v>1.609</v>
      </c>
    </row>
    <row r="116" spans="1:11" x14ac:dyDescent="0.3">
      <c r="A116">
        <v>3</v>
      </c>
      <c r="B116" t="s">
        <v>211</v>
      </c>
      <c r="C116">
        <v>6</v>
      </c>
      <c r="D116">
        <v>2</v>
      </c>
      <c r="E116" s="10">
        <v>0.4506</v>
      </c>
      <c r="G116">
        <v>3</v>
      </c>
      <c r="H116" t="s">
        <v>211</v>
      </c>
      <c r="I116">
        <v>6</v>
      </c>
      <c r="J116">
        <v>2</v>
      </c>
      <c r="K116" s="10">
        <v>0.4506</v>
      </c>
    </row>
    <row r="117" spans="1:11" x14ac:dyDescent="0.3">
      <c r="A117">
        <v>4</v>
      </c>
      <c r="B117" t="s">
        <v>211</v>
      </c>
      <c r="C117">
        <v>56</v>
      </c>
      <c r="D117">
        <v>5</v>
      </c>
      <c r="E117" s="10">
        <v>0.47360000000000002</v>
      </c>
      <c r="G117">
        <v>4</v>
      </c>
      <c r="H117" t="s">
        <v>211</v>
      </c>
      <c r="I117">
        <v>56</v>
      </c>
      <c r="J117">
        <v>5</v>
      </c>
      <c r="K117" s="10">
        <v>0.47360000000000002</v>
      </c>
    </row>
    <row r="118" spans="1:11" x14ac:dyDescent="0.3">
      <c r="A118">
        <v>5</v>
      </c>
      <c r="B118" t="s">
        <v>211</v>
      </c>
      <c r="C118">
        <v>27</v>
      </c>
      <c r="D118">
        <v>6</v>
      </c>
      <c r="E118" s="10">
        <v>1.018</v>
      </c>
      <c r="G118">
        <v>5</v>
      </c>
      <c r="H118" t="s">
        <v>211</v>
      </c>
      <c r="I118">
        <v>27</v>
      </c>
      <c r="J118">
        <v>6</v>
      </c>
      <c r="K118" s="10">
        <v>1.018</v>
      </c>
    </row>
    <row r="119" spans="1:11" x14ac:dyDescent="0.3">
      <c r="A119">
        <v>6</v>
      </c>
      <c r="B119" t="s">
        <v>211</v>
      </c>
      <c r="C119">
        <v>18</v>
      </c>
      <c r="D119">
        <v>4</v>
      </c>
      <c r="E119" s="10">
        <v>1.1910000000000001</v>
      </c>
      <c r="G119">
        <v>6</v>
      </c>
      <c r="H119" t="s">
        <v>211</v>
      </c>
      <c r="I119">
        <v>18</v>
      </c>
      <c r="J119">
        <v>4</v>
      </c>
      <c r="K119" s="10">
        <v>1.1910000000000001</v>
      </c>
    </row>
    <row r="120" spans="1:11" x14ac:dyDescent="0.3">
      <c r="A120">
        <v>7</v>
      </c>
      <c r="B120" t="s">
        <v>211</v>
      </c>
      <c r="C120">
        <v>2</v>
      </c>
      <c r="D120">
        <v>1</v>
      </c>
      <c r="E120" s="10">
        <v>0</v>
      </c>
      <c r="G120">
        <v>7</v>
      </c>
      <c r="H120" t="s">
        <v>211</v>
      </c>
      <c r="I120">
        <v>2</v>
      </c>
      <c r="J120">
        <v>1</v>
      </c>
      <c r="K120" s="10">
        <v>0</v>
      </c>
    </row>
    <row r="121" spans="1:11" x14ac:dyDescent="0.3">
      <c r="A121">
        <v>8</v>
      </c>
      <c r="B121" t="s">
        <v>211</v>
      </c>
      <c r="C121">
        <v>14</v>
      </c>
      <c r="D121">
        <v>5</v>
      </c>
      <c r="E121" s="10">
        <v>1.4330000000000001</v>
      </c>
      <c r="G121">
        <v>8</v>
      </c>
      <c r="H121" t="s">
        <v>211</v>
      </c>
      <c r="I121">
        <v>14</v>
      </c>
      <c r="J121">
        <v>5</v>
      </c>
      <c r="K121" s="10">
        <v>1.4330000000000001</v>
      </c>
    </row>
    <row r="122" spans="1:11" x14ac:dyDescent="0.3">
      <c r="A122">
        <v>9</v>
      </c>
      <c r="B122" t="s">
        <v>211</v>
      </c>
      <c r="C122">
        <v>12</v>
      </c>
      <c r="D122">
        <v>2</v>
      </c>
      <c r="E122" s="10">
        <v>0.2868</v>
      </c>
      <c r="G122">
        <v>9</v>
      </c>
      <c r="H122" t="s">
        <v>211</v>
      </c>
      <c r="I122">
        <v>12</v>
      </c>
      <c r="J122">
        <v>2</v>
      </c>
      <c r="K122" s="10">
        <v>0.2868</v>
      </c>
    </row>
    <row r="123" spans="1:11" x14ac:dyDescent="0.3">
      <c r="A123">
        <v>10</v>
      </c>
      <c r="B123" t="s">
        <v>211</v>
      </c>
      <c r="C123">
        <v>16</v>
      </c>
      <c r="D123">
        <v>3</v>
      </c>
      <c r="E123" s="10">
        <v>0.60189999999999999</v>
      </c>
      <c r="G123">
        <v>10</v>
      </c>
      <c r="H123" t="s">
        <v>211</v>
      </c>
      <c r="I123">
        <v>16</v>
      </c>
      <c r="J123">
        <v>3</v>
      </c>
      <c r="K123" s="10">
        <v>0.60189999999999999</v>
      </c>
    </row>
    <row r="124" spans="1:11" x14ac:dyDescent="0.3">
      <c r="A124">
        <v>1</v>
      </c>
      <c r="B124" t="s">
        <v>107</v>
      </c>
      <c r="C124">
        <v>0</v>
      </c>
      <c r="D124">
        <v>0</v>
      </c>
      <c r="E124" s="10">
        <v>0</v>
      </c>
      <c r="K124" s="10"/>
    </row>
    <row r="125" spans="1:11" x14ac:dyDescent="0.3">
      <c r="A125">
        <v>2</v>
      </c>
      <c r="B125" t="s">
        <v>107</v>
      </c>
      <c r="C125">
        <v>3</v>
      </c>
      <c r="D125">
        <v>1</v>
      </c>
      <c r="E125" s="10">
        <v>0</v>
      </c>
      <c r="K125" s="10"/>
    </row>
    <row r="126" spans="1:11" x14ac:dyDescent="0.3">
      <c r="A126">
        <v>3</v>
      </c>
      <c r="B126" t="s">
        <v>107</v>
      </c>
      <c r="C126">
        <v>0</v>
      </c>
      <c r="D126">
        <v>0</v>
      </c>
      <c r="E126" s="10">
        <v>0</v>
      </c>
      <c r="K126" s="10"/>
    </row>
    <row r="127" spans="1:11" x14ac:dyDescent="0.3">
      <c r="A127">
        <v>4</v>
      </c>
      <c r="B127" t="s">
        <v>107</v>
      </c>
      <c r="C127">
        <v>1</v>
      </c>
      <c r="D127">
        <v>1</v>
      </c>
      <c r="E127" s="10">
        <v>0</v>
      </c>
      <c r="K127" s="10"/>
    </row>
    <row r="128" spans="1:11" x14ac:dyDescent="0.3">
      <c r="A128">
        <v>5</v>
      </c>
      <c r="B128" t="s">
        <v>107</v>
      </c>
      <c r="C128">
        <v>2</v>
      </c>
      <c r="D128">
        <v>1</v>
      </c>
      <c r="E128" s="10">
        <v>0</v>
      </c>
      <c r="K128" s="10"/>
    </row>
    <row r="129" spans="1:11" x14ac:dyDescent="0.3">
      <c r="A129">
        <v>6</v>
      </c>
      <c r="B129" t="s">
        <v>107</v>
      </c>
      <c r="C129">
        <v>1</v>
      </c>
      <c r="D129">
        <v>1</v>
      </c>
      <c r="E129" s="10">
        <v>0</v>
      </c>
      <c r="K129" s="10"/>
    </row>
    <row r="130" spans="1:11" x14ac:dyDescent="0.3">
      <c r="A130">
        <v>7</v>
      </c>
      <c r="B130" t="s">
        <v>107</v>
      </c>
      <c r="C130">
        <v>5</v>
      </c>
      <c r="D130">
        <v>1</v>
      </c>
      <c r="E130" s="10">
        <v>0</v>
      </c>
      <c r="K130" s="10"/>
    </row>
    <row r="131" spans="1:11" x14ac:dyDescent="0.3">
      <c r="A131">
        <v>8</v>
      </c>
      <c r="B131" t="s">
        <v>107</v>
      </c>
      <c r="C131">
        <v>0</v>
      </c>
      <c r="D131">
        <v>0</v>
      </c>
      <c r="E131" s="10">
        <v>0</v>
      </c>
      <c r="K131" s="10"/>
    </row>
    <row r="132" spans="1:11" x14ac:dyDescent="0.3">
      <c r="A132">
        <v>9</v>
      </c>
      <c r="B132" t="s">
        <v>107</v>
      </c>
      <c r="C132">
        <v>7</v>
      </c>
      <c r="D132">
        <v>1</v>
      </c>
      <c r="E132" s="10">
        <v>0</v>
      </c>
      <c r="K132" s="10"/>
    </row>
    <row r="133" spans="1:11" x14ac:dyDescent="0.3">
      <c r="A133">
        <v>10</v>
      </c>
      <c r="B133" t="s">
        <v>107</v>
      </c>
      <c r="C133">
        <v>0</v>
      </c>
      <c r="D133">
        <v>0</v>
      </c>
      <c r="E133" s="10">
        <v>0</v>
      </c>
      <c r="K133" s="10"/>
    </row>
  </sheetData>
  <pageMargins left="0.7" right="0.7" top="0.75" bottom="0.75" header="0.3" footer="0.3"/>
  <pageSetup paperSize="9" orientation="portrait" horizontalDpi="0"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32"/>
  <sheetViews>
    <sheetView topLeftCell="I24" workbookViewId="0">
      <selection activeCell="O42" sqref="O42"/>
    </sheetView>
  </sheetViews>
  <sheetFormatPr defaultRowHeight="14.4" x14ac:dyDescent="0.3"/>
  <cols>
    <col min="5" max="5" width="17" customWidth="1"/>
    <col min="11" max="11" width="15.44140625" customWidth="1"/>
  </cols>
  <sheetData>
    <row r="1" spans="1:21" ht="40.200000000000003" x14ac:dyDescent="0.3">
      <c r="A1" s="32" t="s">
        <v>214</v>
      </c>
      <c r="F1" s="32" t="s">
        <v>171</v>
      </c>
    </row>
    <row r="2" spans="1:21" x14ac:dyDescent="0.3">
      <c r="A2" s="6" t="s">
        <v>173</v>
      </c>
      <c r="B2" s="6" t="s">
        <v>174</v>
      </c>
      <c r="C2" s="6" t="s">
        <v>175</v>
      </c>
      <c r="D2" s="6" t="s">
        <v>176</v>
      </c>
      <c r="E2" s="35" t="s">
        <v>177</v>
      </c>
      <c r="G2" s="6" t="s">
        <v>178</v>
      </c>
      <c r="H2" s="6" t="s">
        <v>179</v>
      </c>
      <c r="I2" s="6" t="s">
        <v>175</v>
      </c>
      <c r="J2" s="6" t="s">
        <v>176</v>
      </c>
      <c r="K2" s="36" t="s">
        <v>177</v>
      </c>
      <c r="M2" s="37" t="s">
        <v>13</v>
      </c>
      <c r="N2" s="37"/>
      <c r="O2" s="37"/>
      <c r="P2" s="37"/>
      <c r="Q2" s="37"/>
      <c r="R2" s="37"/>
      <c r="S2" s="37"/>
      <c r="T2" s="37"/>
      <c r="U2" s="37"/>
    </row>
    <row r="3" spans="1:21" x14ac:dyDescent="0.3">
      <c r="A3">
        <v>1</v>
      </c>
      <c r="B3" t="s">
        <v>181</v>
      </c>
      <c r="C3">
        <v>0</v>
      </c>
      <c r="D3">
        <v>0</v>
      </c>
      <c r="E3">
        <v>0</v>
      </c>
      <c r="G3">
        <v>1</v>
      </c>
      <c r="H3" t="s">
        <v>181</v>
      </c>
      <c r="I3">
        <v>0</v>
      </c>
      <c r="J3">
        <v>0</v>
      </c>
      <c r="K3">
        <v>0</v>
      </c>
      <c r="M3" s="37" t="s">
        <v>14</v>
      </c>
      <c r="N3" s="37"/>
      <c r="O3" s="37"/>
      <c r="P3" s="37"/>
      <c r="Q3" s="37"/>
      <c r="R3" s="37"/>
      <c r="S3" s="37"/>
      <c r="T3" s="37"/>
      <c r="U3" s="37"/>
    </row>
    <row r="4" spans="1:21" x14ac:dyDescent="0.3">
      <c r="A4">
        <v>2</v>
      </c>
      <c r="B4" t="s">
        <v>181</v>
      </c>
      <c r="C4">
        <v>7</v>
      </c>
      <c r="D4">
        <v>5</v>
      </c>
      <c r="E4">
        <v>1.55</v>
      </c>
      <c r="G4">
        <v>2</v>
      </c>
      <c r="H4" t="s">
        <v>181</v>
      </c>
      <c r="I4">
        <v>7</v>
      </c>
      <c r="J4">
        <v>5</v>
      </c>
      <c r="K4">
        <v>1.55</v>
      </c>
      <c r="M4" s="37" t="s">
        <v>215</v>
      </c>
      <c r="N4" s="37"/>
      <c r="O4" s="37"/>
      <c r="P4" s="37"/>
      <c r="Q4" s="37"/>
      <c r="R4" s="37"/>
      <c r="S4" s="37"/>
      <c r="T4" s="37"/>
      <c r="U4" s="37"/>
    </row>
    <row r="5" spans="1:21" x14ac:dyDescent="0.3">
      <c r="A5">
        <v>3</v>
      </c>
      <c r="B5" t="s">
        <v>181</v>
      </c>
      <c r="C5">
        <v>1</v>
      </c>
      <c r="D5">
        <v>1</v>
      </c>
      <c r="E5">
        <v>0</v>
      </c>
      <c r="G5">
        <v>3</v>
      </c>
      <c r="H5" t="s">
        <v>181</v>
      </c>
      <c r="I5">
        <v>1</v>
      </c>
      <c r="J5">
        <v>1</v>
      </c>
      <c r="K5">
        <v>0</v>
      </c>
      <c r="M5" s="37" t="s">
        <v>14</v>
      </c>
      <c r="N5" s="37"/>
      <c r="O5" s="37"/>
      <c r="P5" s="37"/>
      <c r="Q5" s="37"/>
      <c r="R5" s="37"/>
      <c r="S5" s="37"/>
      <c r="T5" s="37"/>
      <c r="U5" s="37"/>
    </row>
    <row r="6" spans="1:21" x14ac:dyDescent="0.3">
      <c r="A6">
        <v>4</v>
      </c>
      <c r="B6" t="s">
        <v>181</v>
      </c>
      <c r="C6">
        <v>1</v>
      </c>
      <c r="D6">
        <v>1</v>
      </c>
      <c r="E6">
        <v>0</v>
      </c>
      <c r="G6">
        <v>4</v>
      </c>
      <c r="H6" t="s">
        <v>181</v>
      </c>
      <c r="I6">
        <v>1</v>
      </c>
      <c r="J6">
        <v>1</v>
      </c>
      <c r="K6">
        <v>0</v>
      </c>
      <c r="M6" s="37" t="s">
        <v>16</v>
      </c>
      <c r="N6" s="39" t="s">
        <v>17</v>
      </c>
      <c r="O6" s="39" t="s">
        <v>18</v>
      </c>
      <c r="P6" s="39" t="s">
        <v>19</v>
      </c>
      <c r="Q6" s="39" t="s">
        <v>20</v>
      </c>
      <c r="R6" s="39" t="s">
        <v>21</v>
      </c>
      <c r="S6" s="37"/>
      <c r="T6" s="37"/>
      <c r="U6" s="37"/>
    </row>
    <row r="7" spans="1:21" x14ac:dyDescent="0.3">
      <c r="A7">
        <v>5</v>
      </c>
      <c r="B7" t="s">
        <v>181</v>
      </c>
      <c r="C7">
        <v>2</v>
      </c>
      <c r="D7">
        <v>2</v>
      </c>
      <c r="E7">
        <v>0.69310000000000005</v>
      </c>
      <c r="G7">
        <v>5</v>
      </c>
      <c r="H7" t="s">
        <v>181</v>
      </c>
      <c r="I7">
        <v>2</v>
      </c>
      <c r="J7">
        <v>2</v>
      </c>
      <c r="K7">
        <v>0.69310000000000005</v>
      </c>
      <c r="M7" s="37" t="s">
        <v>183</v>
      </c>
      <c r="N7" s="39">
        <v>9</v>
      </c>
      <c r="O7" s="39">
        <v>5.7182000000000004</v>
      </c>
      <c r="P7" s="39">
        <v>0.63539999999999996</v>
      </c>
      <c r="Q7" s="39">
        <v>2.46</v>
      </c>
      <c r="R7" s="39">
        <v>1.4E-2</v>
      </c>
      <c r="S7" s="37"/>
      <c r="T7" s="37"/>
      <c r="U7" s="37"/>
    </row>
    <row r="8" spans="1:21" x14ac:dyDescent="0.3">
      <c r="A8">
        <v>6</v>
      </c>
      <c r="B8" t="s">
        <v>181</v>
      </c>
      <c r="C8">
        <v>1</v>
      </c>
      <c r="D8">
        <v>1</v>
      </c>
      <c r="E8">
        <v>0</v>
      </c>
      <c r="G8">
        <v>6</v>
      </c>
      <c r="H8" t="s">
        <v>181</v>
      </c>
      <c r="I8">
        <v>1</v>
      </c>
      <c r="J8">
        <v>1</v>
      </c>
      <c r="K8">
        <v>0</v>
      </c>
      <c r="M8" s="37" t="s">
        <v>174</v>
      </c>
      <c r="N8" s="39">
        <v>11</v>
      </c>
      <c r="O8" s="39">
        <v>17.785799999999998</v>
      </c>
      <c r="P8" s="39">
        <v>1.6169</v>
      </c>
      <c r="Q8" s="39">
        <v>6.26</v>
      </c>
      <c r="R8" s="39" t="s">
        <v>23</v>
      </c>
      <c r="S8" s="37"/>
      <c r="T8" s="37"/>
      <c r="U8" s="37"/>
    </row>
    <row r="9" spans="1:21" x14ac:dyDescent="0.3">
      <c r="A9">
        <v>7</v>
      </c>
      <c r="B9" t="s">
        <v>181</v>
      </c>
      <c r="C9">
        <v>4</v>
      </c>
      <c r="D9">
        <v>4</v>
      </c>
      <c r="E9">
        <v>1.3859999999999999</v>
      </c>
      <c r="G9">
        <v>7</v>
      </c>
      <c r="H9" t="s">
        <v>181</v>
      </c>
      <c r="I9">
        <v>4</v>
      </c>
      <c r="J9">
        <v>4</v>
      </c>
      <c r="K9">
        <v>1.3859999999999999</v>
      </c>
      <c r="M9" s="37" t="s">
        <v>26</v>
      </c>
      <c r="N9" s="39">
        <v>99</v>
      </c>
      <c r="O9" s="39">
        <v>25.581900000000001</v>
      </c>
      <c r="P9" s="39">
        <v>0.25840000000000002</v>
      </c>
      <c r="Q9" s="39" t="s">
        <v>14</v>
      </c>
      <c r="R9" s="39" t="s">
        <v>14</v>
      </c>
      <c r="S9" s="37"/>
      <c r="T9" s="37"/>
      <c r="U9" s="37"/>
    </row>
    <row r="10" spans="1:21" x14ac:dyDescent="0.3">
      <c r="A10">
        <v>8</v>
      </c>
      <c r="B10" t="s">
        <v>181</v>
      </c>
      <c r="C10">
        <v>3</v>
      </c>
      <c r="D10">
        <v>2</v>
      </c>
      <c r="E10">
        <v>0.63649999999999995</v>
      </c>
      <c r="G10">
        <v>8</v>
      </c>
      <c r="H10" t="s">
        <v>181</v>
      </c>
      <c r="I10">
        <v>3</v>
      </c>
      <c r="J10">
        <v>2</v>
      </c>
      <c r="K10">
        <v>0.63649999999999995</v>
      </c>
      <c r="M10" s="37" t="s">
        <v>27</v>
      </c>
      <c r="N10" s="39">
        <v>119</v>
      </c>
      <c r="O10" s="39">
        <v>49.085999999999999</v>
      </c>
      <c r="P10" s="39" t="s">
        <v>14</v>
      </c>
      <c r="Q10" s="39" t="s">
        <v>14</v>
      </c>
      <c r="R10" s="39" t="s">
        <v>14</v>
      </c>
      <c r="S10" s="37"/>
      <c r="T10" s="37"/>
      <c r="U10" s="37"/>
    </row>
    <row r="11" spans="1:21" x14ac:dyDescent="0.3">
      <c r="A11">
        <v>9</v>
      </c>
      <c r="B11" t="s">
        <v>181</v>
      </c>
      <c r="C11">
        <v>1</v>
      </c>
      <c r="D11">
        <v>1</v>
      </c>
      <c r="E11">
        <v>0</v>
      </c>
      <c r="G11">
        <v>9</v>
      </c>
      <c r="H11" t="s">
        <v>181</v>
      </c>
      <c r="I11">
        <v>1</v>
      </c>
      <c r="J11">
        <v>1</v>
      </c>
      <c r="K11">
        <v>0</v>
      </c>
      <c r="M11" s="37" t="s">
        <v>14</v>
      </c>
      <c r="N11" s="37"/>
      <c r="O11" s="37"/>
      <c r="P11" s="37"/>
      <c r="Q11" s="37"/>
      <c r="R11" s="37"/>
      <c r="S11" s="37"/>
      <c r="T11" s="37"/>
      <c r="U11" s="37"/>
    </row>
    <row r="12" spans="1:21" x14ac:dyDescent="0.3">
      <c r="A12">
        <v>10</v>
      </c>
      <c r="B12" t="s">
        <v>181</v>
      </c>
      <c r="C12">
        <v>0</v>
      </c>
      <c r="D12">
        <v>0</v>
      </c>
      <c r="E12">
        <v>0</v>
      </c>
      <c r="G12">
        <v>10</v>
      </c>
      <c r="H12" t="s">
        <v>181</v>
      </c>
      <c r="I12">
        <v>0</v>
      </c>
      <c r="J12">
        <v>0</v>
      </c>
      <c r="K12">
        <v>0</v>
      </c>
      <c r="M12" s="37" t="s">
        <v>14</v>
      </c>
      <c r="N12" s="37"/>
      <c r="O12" s="37"/>
      <c r="P12" s="37"/>
      <c r="Q12" s="37"/>
      <c r="R12" s="37"/>
      <c r="S12" s="37"/>
      <c r="T12" s="37"/>
      <c r="U12" s="37"/>
    </row>
    <row r="13" spans="1:21" x14ac:dyDescent="0.3">
      <c r="A13">
        <v>1</v>
      </c>
      <c r="B13" t="s">
        <v>184</v>
      </c>
      <c r="C13">
        <v>1</v>
      </c>
      <c r="D13">
        <v>1</v>
      </c>
      <c r="E13">
        <v>0</v>
      </c>
      <c r="M13" s="37" t="s">
        <v>35</v>
      </c>
      <c r="N13" s="37"/>
      <c r="O13" s="37"/>
      <c r="P13" s="37"/>
      <c r="Q13" s="37"/>
      <c r="R13" s="37"/>
      <c r="S13" s="37"/>
      <c r="T13" s="37"/>
      <c r="U13" s="37"/>
    </row>
    <row r="14" spans="1:21" x14ac:dyDescent="0.3">
      <c r="A14">
        <v>2</v>
      </c>
      <c r="B14" t="s">
        <v>184</v>
      </c>
      <c r="C14">
        <v>0</v>
      </c>
      <c r="D14">
        <v>0</v>
      </c>
      <c r="E14">
        <v>0</v>
      </c>
      <c r="M14" s="37" t="s">
        <v>14</v>
      </c>
      <c r="N14" s="37"/>
      <c r="O14" s="37"/>
      <c r="P14" s="37"/>
      <c r="Q14" s="37"/>
      <c r="R14" s="37"/>
      <c r="S14" s="37"/>
      <c r="T14" s="37"/>
      <c r="U14" s="37"/>
    </row>
    <row r="15" spans="1:21" x14ac:dyDescent="0.3">
      <c r="A15">
        <v>3</v>
      </c>
      <c r="B15" t="s">
        <v>184</v>
      </c>
      <c r="C15">
        <v>0</v>
      </c>
      <c r="D15">
        <v>0</v>
      </c>
      <c r="E15">
        <v>0</v>
      </c>
      <c r="M15" s="37" t="s">
        <v>215</v>
      </c>
      <c r="N15" s="37"/>
      <c r="O15" s="37"/>
      <c r="P15" s="37"/>
      <c r="Q15" s="37"/>
      <c r="R15" s="37"/>
      <c r="S15" s="37"/>
      <c r="T15" s="37"/>
      <c r="U15" s="37"/>
    </row>
    <row r="16" spans="1:21" x14ac:dyDescent="0.3">
      <c r="A16">
        <v>4</v>
      </c>
      <c r="B16" t="s">
        <v>184</v>
      </c>
      <c r="C16">
        <v>0</v>
      </c>
      <c r="D16">
        <v>0</v>
      </c>
      <c r="E16">
        <v>0</v>
      </c>
      <c r="M16" s="37" t="s">
        <v>14</v>
      </c>
      <c r="N16" s="37"/>
      <c r="O16" s="37"/>
      <c r="P16" s="37"/>
      <c r="Q16" s="37"/>
      <c r="R16" s="37"/>
      <c r="S16" s="37"/>
      <c r="T16" s="37"/>
      <c r="U16" s="37"/>
    </row>
    <row r="17" spans="1:21" x14ac:dyDescent="0.3">
      <c r="A17">
        <v>5</v>
      </c>
      <c r="B17" t="s">
        <v>184</v>
      </c>
      <c r="C17">
        <v>1</v>
      </c>
      <c r="D17">
        <v>1</v>
      </c>
      <c r="E17">
        <v>0</v>
      </c>
      <c r="M17" s="37" t="s">
        <v>216</v>
      </c>
      <c r="N17" s="37"/>
      <c r="O17" s="37"/>
      <c r="P17" s="37"/>
      <c r="Q17" s="37"/>
      <c r="R17" s="37"/>
      <c r="S17" s="37"/>
      <c r="T17" s="37"/>
      <c r="U17" s="37"/>
    </row>
    <row r="18" spans="1:21" x14ac:dyDescent="0.3">
      <c r="A18">
        <v>6</v>
      </c>
      <c r="B18" t="s">
        <v>184</v>
      </c>
      <c r="C18">
        <v>1</v>
      </c>
      <c r="D18">
        <v>1</v>
      </c>
      <c r="E18">
        <v>0</v>
      </c>
      <c r="M18" s="37" t="s">
        <v>14</v>
      </c>
      <c r="N18" s="37"/>
      <c r="O18" s="37"/>
      <c r="P18" s="37"/>
      <c r="Q18" s="37"/>
      <c r="R18" s="37"/>
      <c r="S18" s="37"/>
      <c r="T18" s="37"/>
      <c r="U18" s="37"/>
    </row>
    <row r="19" spans="1:21" x14ac:dyDescent="0.3">
      <c r="A19">
        <v>7</v>
      </c>
      <c r="B19" t="s">
        <v>184</v>
      </c>
      <c r="C19">
        <v>0</v>
      </c>
      <c r="D19">
        <v>0</v>
      </c>
      <c r="E19">
        <v>0</v>
      </c>
      <c r="M19" s="37"/>
      <c r="N19" s="37" t="s">
        <v>183</v>
      </c>
      <c r="O19" s="37">
        <v>1</v>
      </c>
      <c r="P19" s="37">
        <v>2</v>
      </c>
      <c r="Q19" s="37">
        <v>3</v>
      </c>
      <c r="R19" s="37">
        <v>4</v>
      </c>
      <c r="S19" s="37">
        <v>5</v>
      </c>
      <c r="T19" s="37">
        <v>6</v>
      </c>
      <c r="U19" s="37">
        <v>7</v>
      </c>
    </row>
    <row r="20" spans="1:21" x14ac:dyDescent="0.3">
      <c r="A20">
        <v>8</v>
      </c>
      <c r="B20" t="s">
        <v>184</v>
      </c>
      <c r="C20">
        <v>1</v>
      </c>
      <c r="D20">
        <v>1</v>
      </c>
      <c r="E20">
        <v>0</v>
      </c>
      <c r="M20" s="37"/>
      <c r="N20" s="37"/>
      <c r="O20" s="37">
        <v>0.66100000000000003</v>
      </c>
      <c r="P20" s="37">
        <v>0.92100000000000004</v>
      </c>
      <c r="Q20" s="37">
        <v>0.70699999999999996</v>
      </c>
      <c r="R20" s="37">
        <v>1.0189999999999999</v>
      </c>
      <c r="S20" s="37">
        <v>0.8</v>
      </c>
      <c r="T20" s="37">
        <v>0.44</v>
      </c>
      <c r="U20" s="37">
        <v>0.83399999999999996</v>
      </c>
    </row>
    <row r="21" spans="1:21" x14ac:dyDescent="0.3">
      <c r="A21">
        <v>9</v>
      </c>
      <c r="B21" t="s">
        <v>184</v>
      </c>
      <c r="C21">
        <v>0</v>
      </c>
      <c r="D21">
        <v>0</v>
      </c>
      <c r="E21">
        <v>0</v>
      </c>
      <c r="M21" s="37"/>
      <c r="N21" s="37" t="s">
        <v>14</v>
      </c>
      <c r="O21" s="37"/>
      <c r="P21" s="37"/>
      <c r="Q21" s="37"/>
      <c r="R21" s="37"/>
      <c r="S21" s="37"/>
      <c r="T21" s="37"/>
      <c r="U21" s="37"/>
    </row>
    <row r="22" spans="1:21" x14ac:dyDescent="0.3">
      <c r="A22">
        <v>10</v>
      </c>
      <c r="B22" t="s">
        <v>184</v>
      </c>
      <c r="C22">
        <v>0</v>
      </c>
      <c r="D22">
        <v>0</v>
      </c>
      <c r="E22">
        <v>0</v>
      </c>
      <c r="M22" s="37"/>
      <c r="N22" s="37" t="s">
        <v>183</v>
      </c>
      <c r="O22" s="37">
        <v>8</v>
      </c>
      <c r="P22" s="37">
        <v>9</v>
      </c>
      <c r="Q22" s="37">
        <v>10</v>
      </c>
      <c r="R22" s="37" t="s">
        <v>14</v>
      </c>
      <c r="S22" s="37" t="s">
        <v>14</v>
      </c>
      <c r="T22" s="37" t="s">
        <v>14</v>
      </c>
      <c r="U22" s="37" t="s">
        <v>14</v>
      </c>
    </row>
    <row r="23" spans="1:21" x14ac:dyDescent="0.3">
      <c r="A23">
        <v>1</v>
      </c>
      <c r="B23" t="s">
        <v>187</v>
      </c>
      <c r="C23">
        <v>8</v>
      </c>
      <c r="D23">
        <v>6</v>
      </c>
      <c r="E23">
        <v>1.7330000000000001</v>
      </c>
      <c r="G23">
        <v>1</v>
      </c>
      <c r="H23" t="s">
        <v>187</v>
      </c>
      <c r="I23">
        <v>8</v>
      </c>
      <c r="J23">
        <v>6</v>
      </c>
      <c r="K23">
        <v>1.7330000000000001</v>
      </c>
      <c r="M23" s="37"/>
      <c r="N23" s="37"/>
      <c r="O23" s="37">
        <v>0.23499999999999999</v>
      </c>
      <c r="P23" s="37">
        <v>0.80900000000000005</v>
      </c>
      <c r="Q23" s="37">
        <v>0.76100000000000001</v>
      </c>
      <c r="R23" s="37" t="s">
        <v>14</v>
      </c>
      <c r="S23" s="37" t="s">
        <v>14</v>
      </c>
      <c r="T23" s="37" t="s">
        <v>14</v>
      </c>
      <c r="U23" s="37" t="s">
        <v>14</v>
      </c>
    </row>
    <row r="24" spans="1:21" x14ac:dyDescent="0.3">
      <c r="A24">
        <v>2</v>
      </c>
      <c r="B24" t="s">
        <v>187</v>
      </c>
      <c r="C24">
        <v>12</v>
      </c>
      <c r="D24">
        <v>7</v>
      </c>
      <c r="E24">
        <v>1.8640000000000001</v>
      </c>
      <c r="G24">
        <v>2</v>
      </c>
      <c r="H24" t="s">
        <v>187</v>
      </c>
      <c r="I24">
        <v>12</v>
      </c>
      <c r="J24">
        <v>7</v>
      </c>
      <c r="K24">
        <v>1.8640000000000001</v>
      </c>
      <c r="M24" s="37" t="s">
        <v>14</v>
      </c>
      <c r="N24" s="37"/>
      <c r="O24" s="37"/>
      <c r="P24" s="37"/>
      <c r="Q24" s="37"/>
      <c r="R24" s="37"/>
      <c r="S24" s="37"/>
      <c r="T24" s="37"/>
      <c r="U24" s="37"/>
    </row>
    <row r="25" spans="1:21" x14ac:dyDescent="0.3">
      <c r="A25">
        <v>3</v>
      </c>
      <c r="B25" t="s">
        <v>187</v>
      </c>
      <c r="C25">
        <v>5</v>
      </c>
      <c r="D25">
        <v>5</v>
      </c>
      <c r="E25">
        <v>1.609</v>
      </c>
      <c r="G25">
        <v>3</v>
      </c>
      <c r="H25" t="s">
        <v>187</v>
      </c>
      <c r="I25">
        <v>5</v>
      </c>
      <c r="J25">
        <v>5</v>
      </c>
      <c r="K25">
        <v>1.609</v>
      </c>
      <c r="M25" s="37"/>
      <c r="N25" s="37" t="s">
        <v>174</v>
      </c>
      <c r="O25" s="37" t="s">
        <v>194</v>
      </c>
      <c r="P25" s="37" t="s">
        <v>192</v>
      </c>
      <c r="Q25" s="37" t="s">
        <v>191</v>
      </c>
      <c r="R25" s="37" t="s">
        <v>195</v>
      </c>
      <c r="S25" s="37"/>
      <c r="T25" s="37"/>
      <c r="U25" s="37"/>
    </row>
    <row r="26" spans="1:21" x14ac:dyDescent="0.3">
      <c r="A26">
        <v>4</v>
      </c>
      <c r="B26" t="s">
        <v>187</v>
      </c>
      <c r="C26">
        <v>32</v>
      </c>
      <c r="D26">
        <v>3</v>
      </c>
      <c r="E26">
        <v>0.27710000000000001</v>
      </c>
      <c r="G26">
        <v>4</v>
      </c>
      <c r="H26" t="s">
        <v>187</v>
      </c>
      <c r="I26">
        <v>32</v>
      </c>
      <c r="J26">
        <v>3</v>
      </c>
      <c r="K26">
        <v>0.27710000000000001</v>
      </c>
      <c r="M26" s="37"/>
      <c r="N26" s="37"/>
      <c r="O26" s="37">
        <v>0.57099999999999995</v>
      </c>
      <c r="P26" s="37">
        <v>0.79300000000000004</v>
      </c>
      <c r="Q26" s="37">
        <v>1.1020000000000001</v>
      </c>
      <c r="R26" s="37">
        <v>1.3129999999999999</v>
      </c>
      <c r="S26" s="37"/>
      <c r="T26" s="37"/>
      <c r="U26" s="37"/>
    </row>
    <row r="27" spans="1:21" x14ac:dyDescent="0.3">
      <c r="A27">
        <v>5</v>
      </c>
      <c r="B27" t="s">
        <v>187</v>
      </c>
      <c r="C27">
        <v>4</v>
      </c>
      <c r="D27">
        <v>4</v>
      </c>
      <c r="E27">
        <v>1.3859999999999999</v>
      </c>
      <c r="G27">
        <v>5</v>
      </c>
      <c r="H27" t="s">
        <v>187</v>
      </c>
      <c r="I27">
        <v>4</v>
      </c>
      <c r="J27">
        <v>4</v>
      </c>
      <c r="K27">
        <v>1.3859999999999999</v>
      </c>
      <c r="M27" s="37"/>
      <c r="N27" s="37" t="s">
        <v>14</v>
      </c>
      <c r="O27" s="37"/>
      <c r="P27" s="37"/>
      <c r="Q27" s="37"/>
      <c r="R27" s="37"/>
      <c r="S27" s="37"/>
      <c r="T27" s="37"/>
      <c r="U27" s="37"/>
    </row>
    <row r="28" spans="1:21" x14ac:dyDescent="0.3">
      <c r="A28">
        <v>6</v>
      </c>
      <c r="B28" t="s">
        <v>187</v>
      </c>
      <c r="C28">
        <v>11</v>
      </c>
      <c r="D28">
        <v>4</v>
      </c>
      <c r="E28">
        <v>1.1619999999999999</v>
      </c>
      <c r="G28">
        <v>6</v>
      </c>
      <c r="H28" t="s">
        <v>187</v>
      </c>
      <c r="I28">
        <v>11</v>
      </c>
      <c r="J28">
        <v>4</v>
      </c>
      <c r="K28">
        <v>1.1619999999999999</v>
      </c>
      <c r="M28" s="37"/>
      <c r="N28" s="37" t="s">
        <v>174</v>
      </c>
      <c r="O28" s="37" t="s">
        <v>189</v>
      </c>
      <c r="P28" s="37" t="s">
        <v>196</v>
      </c>
      <c r="Q28" s="37" t="s">
        <v>198</v>
      </c>
      <c r="R28" s="37" t="s">
        <v>197</v>
      </c>
      <c r="S28" s="37"/>
      <c r="T28" s="37"/>
      <c r="U28" s="37"/>
    </row>
    <row r="29" spans="1:21" x14ac:dyDescent="0.3">
      <c r="A29">
        <v>7</v>
      </c>
      <c r="B29" t="s">
        <v>187</v>
      </c>
      <c r="C29">
        <v>12</v>
      </c>
      <c r="D29">
        <v>4</v>
      </c>
      <c r="E29">
        <v>1.2370000000000001</v>
      </c>
      <c r="G29">
        <v>7</v>
      </c>
      <c r="H29" t="s">
        <v>187</v>
      </c>
      <c r="I29">
        <v>12</v>
      </c>
      <c r="J29">
        <v>4</v>
      </c>
      <c r="K29">
        <v>1.2370000000000001</v>
      </c>
      <c r="M29" s="37"/>
      <c r="N29" s="37"/>
      <c r="O29" s="37">
        <v>0.42699999999999999</v>
      </c>
      <c r="P29" s="37">
        <v>0.76900000000000002</v>
      </c>
      <c r="Q29" s="37">
        <v>0.503</v>
      </c>
      <c r="R29" s="37">
        <v>0.52</v>
      </c>
      <c r="S29" s="37"/>
      <c r="T29" s="37"/>
      <c r="U29" s="37"/>
    </row>
    <row r="30" spans="1:21" x14ac:dyDescent="0.3">
      <c r="A30">
        <v>8</v>
      </c>
      <c r="B30" t="s">
        <v>187</v>
      </c>
      <c r="C30">
        <v>1</v>
      </c>
      <c r="D30">
        <v>1</v>
      </c>
      <c r="E30">
        <v>0</v>
      </c>
      <c r="G30">
        <v>8</v>
      </c>
      <c r="H30" t="s">
        <v>187</v>
      </c>
      <c r="I30">
        <v>1</v>
      </c>
      <c r="J30">
        <v>1</v>
      </c>
      <c r="K30">
        <v>0</v>
      </c>
      <c r="M30" s="37"/>
      <c r="N30" s="37" t="s">
        <v>14</v>
      </c>
      <c r="O30" s="37"/>
      <c r="P30" s="37"/>
      <c r="Q30" s="37"/>
      <c r="R30" s="37"/>
      <c r="S30" s="37"/>
      <c r="T30" s="37"/>
      <c r="U30" s="37"/>
    </row>
    <row r="31" spans="1:21" x14ac:dyDescent="0.3">
      <c r="A31">
        <v>9</v>
      </c>
      <c r="B31" t="s">
        <v>187</v>
      </c>
      <c r="C31">
        <v>5</v>
      </c>
      <c r="D31">
        <v>3</v>
      </c>
      <c r="E31">
        <v>1.0549999999999999</v>
      </c>
      <c r="G31">
        <v>9</v>
      </c>
      <c r="H31" t="s">
        <v>187</v>
      </c>
      <c r="I31">
        <v>5</v>
      </c>
      <c r="J31">
        <v>3</v>
      </c>
      <c r="K31">
        <v>1.0549999999999999</v>
      </c>
      <c r="M31" s="37"/>
      <c r="N31" s="37" t="s">
        <v>174</v>
      </c>
      <c r="O31" s="37" t="s">
        <v>199</v>
      </c>
      <c r="P31" s="37" t="s">
        <v>200</v>
      </c>
      <c r="Q31" s="37" t="s">
        <v>201</v>
      </c>
      <c r="R31" s="37" t="s">
        <v>217</v>
      </c>
      <c r="S31" s="37"/>
      <c r="T31" s="37"/>
      <c r="U31" s="37"/>
    </row>
    <row r="32" spans="1:21" x14ac:dyDescent="0.3">
      <c r="A32">
        <v>10</v>
      </c>
      <c r="B32" t="s">
        <v>187</v>
      </c>
      <c r="C32">
        <v>2</v>
      </c>
      <c r="D32">
        <v>2</v>
      </c>
      <c r="E32">
        <v>0.69310000000000005</v>
      </c>
      <c r="G32">
        <v>10</v>
      </c>
      <c r="H32" t="s">
        <v>187</v>
      </c>
      <c r="I32">
        <v>2</v>
      </c>
      <c r="J32">
        <v>2</v>
      </c>
      <c r="K32">
        <v>0.69310000000000005</v>
      </c>
      <c r="M32" s="37"/>
      <c r="N32" s="37"/>
      <c r="O32" s="37">
        <v>1.306</v>
      </c>
      <c r="P32" s="37">
        <v>1.0089999999999999</v>
      </c>
      <c r="Q32" s="37">
        <v>0.24299999999999999</v>
      </c>
      <c r="R32" s="37">
        <v>6.9000000000000006E-2</v>
      </c>
      <c r="S32" s="37"/>
      <c r="T32" s="37"/>
      <c r="U32" s="37"/>
    </row>
    <row r="33" spans="1:21" x14ac:dyDescent="0.3">
      <c r="A33">
        <v>1</v>
      </c>
      <c r="B33" t="s">
        <v>193</v>
      </c>
      <c r="C33">
        <v>1</v>
      </c>
      <c r="D33">
        <v>1</v>
      </c>
      <c r="E33">
        <v>0</v>
      </c>
      <c r="G33">
        <v>1</v>
      </c>
      <c r="H33" t="s">
        <v>193</v>
      </c>
      <c r="I33">
        <v>1</v>
      </c>
      <c r="J33">
        <v>1</v>
      </c>
      <c r="K33">
        <v>0</v>
      </c>
      <c r="M33" s="37" t="s">
        <v>14</v>
      </c>
      <c r="N33" s="37"/>
      <c r="O33" s="37"/>
      <c r="P33" s="37"/>
      <c r="Q33" s="37"/>
      <c r="R33" s="37"/>
      <c r="S33" s="37"/>
      <c r="T33" s="37"/>
      <c r="U33" s="37"/>
    </row>
    <row r="34" spans="1:21" x14ac:dyDescent="0.3">
      <c r="A34">
        <v>2</v>
      </c>
      <c r="B34" t="s">
        <v>193</v>
      </c>
      <c r="C34">
        <v>2</v>
      </c>
      <c r="D34">
        <v>2</v>
      </c>
      <c r="E34">
        <v>0.69310000000000005</v>
      </c>
      <c r="G34">
        <v>2</v>
      </c>
      <c r="H34" t="s">
        <v>193</v>
      </c>
      <c r="I34">
        <v>2</v>
      </c>
      <c r="J34">
        <v>2</v>
      </c>
      <c r="K34">
        <v>0.69310000000000005</v>
      </c>
      <c r="M34" s="37" t="s">
        <v>14</v>
      </c>
      <c r="N34" s="37"/>
      <c r="O34" s="37"/>
      <c r="P34" s="37"/>
      <c r="Q34" s="37"/>
      <c r="R34" s="37"/>
      <c r="S34" s="37"/>
      <c r="T34" s="37"/>
      <c r="U34" s="37"/>
    </row>
    <row r="35" spans="1:21" x14ac:dyDescent="0.3">
      <c r="A35">
        <v>3</v>
      </c>
      <c r="B35" t="s">
        <v>193</v>
      </c>
      <c r="C35">
        <v>2</v>
      </c>
      <c r="D35">
        <v>2</v>
      </c>
      <c r="E35">
        <v>0.69310000000000005</v>
      </c>
      <c r="G35">
        <v>3</v>
      </c>
      <c r="H35" t="s">
        <v>193</v>
      </c>
      <c r="I35">
        <v>2</v>
      </c>
      <c r="J35">
        <v>2</v>
      </c>
      <c r="K35">
        <v>0.69310000000000005</v>
      </c>
      <c r="M35" s="37" t="s">
        <v>58</v>
      </c>
      <c r="N35" s="37"/>
      <c r="O35" s="37"/>
      <c r="P35" s="37"/>
      <c r="Q35" s="37"/>
      <c r="R35" s="37"/>
      <c r="S35" s="37"/>
      <c r="T35" s="37"/>
      <c r="U35" s="37"/>
    </row>
    <row r="36" spans="1:21" x14ac:dyDescent="0.3">
      <c r="A36">
        <v>4</v>
      </c>
      <c r="B36" t="s">
        <v>193</v>
      </c>
      <c r="C36">
        <v>9</v>
      </c>
      <c r="D36">
        <v>6</v>
      </c>
      <c r="E36">
        <v>1.581</v>
      </c>
      <c r="G36">
        <v>4</v>
      </c>
      <c r="H36" t="s">
        <v>193</v>
      </c>
      <c r="I36">
        <v>9</v>
      </c>
      <c r="J36">
        <v>6</v>
      </c>
      <c r="K36">
        <v>1.581</v>
      </c>
      <c r="M36" s="37" t="s">
        <v>14</v>
      </c>
      <c r="N36" s="37"/>
      <c r="O36" s="37"/>
      <c r="P36" s="37"/>
      <c r="Q36" s="37"/>
      <c r="R36" s="37"/>
      <c r="S36" s="37"/>
      <c r="T36" s="37"/>
      <c r="U36" s="37"/>
    </row>
    <row r="37" spans="1:21" x14ac:dyDescent="0.3">
      <c r="A37">
        <v>5</v>
      </c>
      <c r="B37" t="s">
        <v>193</v>
      </c>
      <c r="C37">
        <v>0</v>
      </c>
      <c r="D37">
        <v>0</v>
      </c>
      <c r="E37">
        <v>0</v>
      </c>
      <c r="G37">
        <v>5</v>
      </c>
      <c r="H37" t="s">
        <v>193</v>
      </c>
      <c r="I37">
        <v>0</v>
      </c>
      <c r="J37">
        <v>0</v>
      </c>
      <c r="K37">
        <v>0</v>
      </c>
      <c r="M37" s="37" t="s">
        <v>59</v>
      </c>
      <c r="N37" s="39" t="s">
        <v>183</v>
      </c>
      <c r="O37" s="39" t="s">
        <v>174</v>
      </c>
      <c r="P37" s="37" t="s">
        <v>14</v>
      </c>
      <c r="Q37" s="37"/>
      <c r="R37" s="37"/>
      <c r="S37" s="37"/>
      <c r="T37" s="37"/>
      <c r="U37" s="37"/>
    </row>
    <row r="38" spans="1:21" x14ac:dyDescent="0.3">
      <c r="A38">
        <v>6</v>
      </c>
      <c r="B38" t="s">
        <v>193</v>
      </c>
      <c r="C38">
        <v>0</v>
      </c>
      <c r="D38">
        <v>0</v>
      </c>
      <c r="E38">
        <v>0</v>
      </c>
      <c r="G38">
        <v>6</v>
      </c>
      <c r="H38" t="s">
        <v>193</v>
      </c>
      <c r="I38">
        <v>0</v>
      </c>
      <c r="J38">
        <v>0</v>
      </c>
      <c r="K38">
        <v>0</v>
      </c>
      <c r="M38" s="37" t="s">
        <v>60</v>
      </c>
      <c r="N38" s="39">
        <v>12</v>
      </c>
      <c r="O38" s="39">
        <v>10</v>
      </c>
      <c r="P38" s="37" t="s">
        <v>14</v>
      </c>
      <c r="Q38" s="37"/>
      <c r="R38" s="37"/>
      <c r="S38" s="37"/>
      <c r="T38" s="37"/>
      <c r="U38" s="37"/>
    </row>
    <row r="39" spans="1:21" x14ac:dyDescent="0.3">
      <c r="A39">
        <v>7</v>
      </c>
      <c r="B39" t="s">
        <v>193</v>
      </c>
      <c r="C39">
        <v>15</v>
      </c>
      <c r="D39">
        <v>8</v>
      </c>
      <c r="E39">
        <v>1.9339999999999999</v>
      </c>
      <c r="G39">
        <v>7</v>
      </c>
      <c r="H39" t="s">
        <v>193</v>
      </c>
      <c r="I39">
        <v>15</v>
      </c>
      <c r="J39">
        <v>8</v>
      </c>
      <c r="K39">
        <v>1.9339999999999999</v>
      </c>
      <c r="M39" s="37" t="s">
        <v>17</v>
      </c>
      <c r="N39" s="39">
        <v>99</v>
      </c>
      <c r="O39" s="39">
        <v>99</v>
      </c>
      <c r="P39" s="37" t="s">
        <v>14</v>
      </c>
      <c r="Q39" s="37"/>
      <c r="R39" s="37"/>
      <c r="S39" s="37"/>
      <c r="T39" s="37"/>
      <c r="U39" s="37"/>
    </row>
    <row r="40" spans="1:21" x14ac:dyDescent="0.3">
      <c r="A40">
        <v>8</v>
      </c>
      <c r="B40" t="s">
        <v>193</v>
      </c>
      <c r="C40">
        <v>0</v>
      </c>
      <c r="D40">
        <v>0</v>
      </c>
      <c r="E40">
        <v>0</v>
      </c>
      <c r="G40">
        <v>8</v>
      </c>
      <c r="H40" t="s">
        <v>193</v>
      </c>
      <c r="I40">
        <v>0</v>
      </c>
      <c r="J40">
        <v>0</v>
      </c>
      <c r="K40">
        <v>0</v>
      </c>
      <c r="M40" s="37" t="s">
        <v>62</v>
      </c>
      <c r="N40" s="39">
        <v>0.4118</v>
      </c>
      <c r="O40" s="40">
        <v>0.4511</v>
      </c>
      <c r="P40" s="37" t="s">
        <v>14</v>
      </c>
      <c r="Q40" s="37"/>
      <c r="R40" s="37"/>
      <c r="S40" s="37"/>
      <c r="T40" s="37"/>
      <c r="U40" s="37"/>
    </row>
    <row r="41" spans="1:21" x14ac:dyDescent="0.3">
      <c r="A41">
        <v>9</v>
      </c>
      <c r="B41" t="s">
        <v>193</v>
      </c>
      <c r="C41">
        <v>7</v>
      </c>
      <c r="D41">
        <v>5</v>
      </c>
      <c r="E41">
        <v>1.4750000000000001</v>
      </c>
      <c r="G41">
        <v>9</v>
      </c>
      <c r="H41" t="s">
        <v>193</v>
      </c>
      <c r="I41">
        <v>7</v>
      </c>
      <c r="J41">
        <v>5</v>
      </c>
      <c r="K41">
        <v>1.4750000000000001</v>
      </c>
      <c r="M41" s="37" t="s">
        <v>14</v>
      </c>
      <c r="N41" s="37"/>
      <c r="O41" s="37"/>
      <c r="P41" s="37"/>
      <c r="Q41" s="37"/>
      <c r="R41" s="37"/>
      <c r="S41" s="37"/>
      <c r="T41" s="37"/>
      <c r="U41" s="37"/>
    </row>
    <row r="42" spans="1:21" x14ac:dyDescent="0.3">
      <c r="A42">
        <v>10</v>
      </c>
      <c r="B42" t="s">
        <v>193</v>
      </c>
      <c r="C42">
        <v>7</v>
      </c>
      <c r="D42">
        <v>5</v>
      </c>
      <c r="E42">
        <v>1.55</v>
      </c>
      <c r="G42">
        <v>10</v>
      </c>
      <c r="H42" t="s">
        <v>193</v>
      </c>
      <c r="I42">
        <v>7</v>
      </c>
      <c r="J42">
        <v>5</v>
      </c>
      <c r="K42">
        <v>1.55</v>
      </c>
      <c r="N42" s="31" t="s">
        <v>56</v>
      </c>
      <c r="O42" s="65">
        <f>O40</f>
        <v>0.4511</v>
      </c>
    </row>
    <row r="43" spans="1:21" x14ac:dyDescent="0.3">
      <c r="A43">
        <v>1</v>
      </c>
      <c r="B43" t="s">
        <v>202</v>
      </c>
      <c r="C43">
        <v>7</v>
      </c>
      <c r="D43">
        <v>3</v>
      </c>
      <c r="E43">
        <v>0.95569999999999999</v>
      </c>
      <c r="G43">
        <v>1</v>
      </c>
      <c r="H43" t="s">
        <v>202</v>
      </c>
      <c r="I43">
        <v>7</v>
      </c>
      <c r="J43">
        <v>3</v>
      </c>
      <c r="K43">
        <v>0.95569999999999999</v>
      </c>
      <c r="N43" s="31" t="s">
        <v>212</v>
      </c>
      <c r="O43" s="41">
        <f>O42/SQRT(2)</f>
        <v>0.31897586899325159</v>
      </c>
    </row>
    <row r="44" spans="1:21" x14ac:dyDescent="0.3">
      <c r="A44">
        <v>2</v>
      </c>
      <c r="B44" t="s">
        <v>202</v>
      </c>
      <c r="C44">
        <v>0</v>
      </c>
      <c r="D44">
        <v>0</v>
      </c>
      <c r="E44">
        <v>0</v>
      </c>
      <c r="G44">
        <v>2</v>
      </c>
      <c r="H44" t="s">
        <v>202</v>
      </c>
      <c r="I44">
        <v>0</v>
      </c>
      <c r="J44">
        <v>0</v>
      </c>
      <c r="K44">
        <v>0</v>
      </c>
    </row>
    <row r="45" spans="1:21" x14ac:dyDescent="0.3">
      <c r="A45">
        <v>3</v>
      </c>
      <c r="B45" t="s">
        <v>202</v>
      </c>
      <c r="C45">
        <v>12</v>
      </c>
      <c r="D45">
        <v>6</v>
      </c>
      <c r="E45">
        <v>1.633</v>
      </c>
      <c r="G45">
        <v>3</v>
      </c>
      <c r="H45" t="s">
        <v>202</v>
      </c>
      <c r="I45">
        <v>12</v>
      </c>
      <c r="J45">
        <v>6</v>
      </c>
      <c r="K45">
        <v>1.633</v>
      </c>
    </row>
    <row r="46" spans="1:21" x14ac:dyDescent="0.3">
      <c r="A46">
        <v>4</v>
      </c>
      <c r="B46" t="s">
        <v>202</v>
      </c>
      <c r="C46">
        <v>2</v>
      </c>
      <c r="D46">
        <v>2</v>
      </c>
      <c r="E46">
        <v>0.69310000000000005</v>
      </c>
      <c r="G46">
        <v>4</v>
      </c>
      <c r="H46" t="s">
        <v>202</v>
      </c>
      <c r="I46">
        <v>2</v>
      </c>
      <c r="J46">
        <v>2</v>
      </c>
      <c r="K46">
        <v>0.69310000000000005</v>
      </c>
    </row>
    <row r="47" spans="1:21" x14ac:dyDescent="0.3">
      <c r="A47">
        <v>5</v>
      </c>
      <c r="B47" t="s">
        <v>202</v>
      </c>
      <c r="C47">
        <v>2</v>
      </c>
      <c r="D47">
        <v>3</v>
      </c>
      <c r="E47">
        <v>0.69310000000000005</v>
      </c>
      <c r="G47">
        <v>5</v>
      </c>
      <c r="H47" t="s">
        <v>202</v>
      </c>
      <c r="I47">
        <v>2</v>
      </c>
      <c r="J47">
        <v>3</v>
      </c>
      <c r="K47">
        <v>0.69310000000000005</v>
      </c>
    </row>
    <row r="48" spans="1:21" x14ac:dyDescent="0.3">
      <c r="A48">
        <v>6</v>
      </c>
      <c r="B48" t="s">
        <v>202</v>
      </c>
      <c r="C48">
        <v>2</v>
      </c>
      <c r="D48">
        <v>2</v>
      </c>
      <c r="E48">
        <v>0.69310000000000005</v>
      </c>
      <c r="G48">
        <v>6</v>
      </c>
      <c r="H48" t="s">
        <v>202</v>
      </c>
      <c r="I48">
        <v>2</v>
      </c>
      <c r="J48">
        <v>2</v>
      </c>
      <c r="K48">
        <v>0.69310000000000005</v>
      </c>
    </row>
    <row r="49" spans="1:11" x14ac:dyDescent="0.3">
      <c r="A49">
        <v>7</v>
      </c>
      <c r="B49" t="s">
        <v>202</v>
      </c>
      <c r="C49">
        <v>8</v>
      </c>
      <c r="D49">
        <v>2</v>
      </c>
      <c r="E49">
        <v>0.37680000000000002</v>
      </c>
      <c r="G49">
        <v>7</v>
      </c>
      <c r="H49" t="s">
        <v>202</v>
      </c>
      <c r="I49">
        <v>8</v>
      </c>
      <c r="J49">
        <v>2</v>
      </c>
      <c r="K49">
        <v>0.37680000000000002</v>
      </c>
    </row>
    <row r="50" spans="1:11" x14ac:dyDescent="0.3">
      <c r="A50">
        <v>8</v>
      </c>
      <c r="B50" t="s">
        <v>202</v>
      </c>
      <c r="C50">
        <v>0</v>
      </c>
      <c r="D50">
        <v>0</v>
      </c>
      <c r="E50">
        <v>0</v>
      </c>
      <c r="G50">
        <v>8</v>
      </c>
      <c r="H50" t="s">
        <v>202</v>
      </c>
      <c r="I50">
        <v>0</v>
      </c>
      <c r="J50">
        <v>0</v>
      </c>
      <c r="K50">
        <v>0</v>
      </c>
    </row>
    <row r="51" spans="1:11" x14ac:dyDescent="0.3">
      <c r="A51">
        <v>9</v>
      </c>
      <c r="B51" t="s">
        <v>202</v>
      </c>
      <c r="C51">
        <v>0</v>
      </c>
      <c r="D51">
        <v>0</v>
      </c>
      <c r="E51">
        <v>0</v>
      </c>
      <c r="G51">
        <v>9</v>
      </c>
      <c r="H51" t="s">
        <v>202</v>
      </c>
      <c r="I51">
        <v>0</v>
      </c>
      <c r="J51">
        <v>0</v>
      </c>
      <c r="K51">
        <v>0</v>
      </c>
    </row>
    <row r="52" spans="1:11" x14ac:dyDescent="0.3">
      <c r="A52">
        <v>10</v>
      </c>
      <c r="B52" t="s">
        <v>202</v>
      </c>
      <c r="C52">
        <v>8</v>
      </c>
      <c r="D52">
        <v>2</v>
      </c>
      <c r="E52">
        <v>0.66159999999999997</v>
      </c>
      <c r="G52">
        <v>10</v>
      </c>
      <c r="H52" t="s">
        <v>202</v>
      </c>
      <c r="I52">
        <v>8</v>
      </c>
      <c r="J52">
        <v>2</v>
      </c>
      <c r="K52">
        <v>0.66159999999999997</v>
      </c>
    </row>
    <row r="53" spans="1:11" x14ac:dyDescent="0.3">
      <c r="A53">
        <v>1</v>
      </c>
      <c r="B53" t="s">
        <v>206</v>
      </c>
      <c r="C53">
        <v>9</v>
      </c>
      <c r="D53">
        <v>5</v>
      </c>
      <c r="E53">
        <v>1.4650000000000001</v>
      </c>
      <c r="G53">
        <v>1</v>
      </c>
      <c r="H53" t="s">
        <v>206</v>
      </c>
      <c r="I53">
        <v>9</v>
      </c>
      <c r="J53">
        <v>5</v>
      </c>
      <c r="K53">
        <v>1.4650000000000001</v>
      </c>
    </row>
    <row r="54" spans="1:11" x14ac:dyDescent="0.3">
      <c r="A54">
        <v>2</v>
      </c>
      <c r="B54" t="s">
        <v>206</v>
      </c>
      <c r="C54">
        <v>17</v>
      </c>
      <c r="D54">
        <v>8</v>
      </c>
      <c r="E54">
        <v>1.5880000000000001</v>
      </c>
      <c r="G54">
        <v>2</v>
      </c>
      <c r="H54" t="s">
        <v>206</v>
      </c>
      <c r="I54">
        <v>17</v>
      </c>
      <c r="J54">
        <v>8</v>
      </c>
      <c r="K54">
        <v>1.5880000000000001</v>
      </c>
    </row>
    <row r="55" spans="1:11" x14ac:dyDescent="0.3">
      <c r="A55">
        <v>3</v>
      </c>
      <c r="B55" t="s">
        <v>206</v>
      </c>
      <c r="C55">
        <v>27</v>
      </c>
      <c r="D55">
        <v>7</v>
      </c>
      <c r="E55">
        <v>1.506</v>
      </c>
      <c r="G55">
        <v>3</v>
      </c>
      <c r="H55" t="s">
        <v>206</v>
      </c>
      <c r="I55">
        <v>27</v>
      </c>
      <c r="J55">
        <v>7</v>
      </c>
      <c r="K55">
        <v>1.506</v>
      </c>
    </row>
    <row r="56" spans="1:11" x14ac:dyDescent="0.3">
      <c r="A56">
        <v>4</v>
      </c>
      <c r="B56" t="s">
        <v>206</v>
      </c>
      <c r="C56">
        <v>14</v>
      </c>
      <c r="D56">
        <v>6</v>
      </c>
      <c r="E56">
        <v>1.631</v>
      </c>
      <c r="G56">
        <v>4</v>
      </c>
      <c r="H56" t="s">
        <v>206</v>
      </c>
      <c r="I56">
        <v>14</v>
      </c>
      <c r="J56">
        <v>6</v>
      </c>
      <c r="K56">
        <v>1.631</v>
      </c>
    </row>
    <row r="57" spans="1:11" x14ac:dyDescent="0.3">
      <c r="A57">
        <v>5</v>
      </c>
      <c r="B57" t="s">
        <v>206</v>
      </c>
      <c r="C57">
        <v>15</v>
      </c>
      <c r="D57">
        <v>7</v>
      </c>
      <c r="E57">
        <v>1.784</v>
      </c>
      <c r="G57">
        <v>5</v>
      </c>
      <c r="H57" t="s">
        <v>206</v>
      </c>
      <c r="I57">
        <v>15</v>
      </c>
      <c r="J57">
        <v>7</v>
      </c>
      <c r="K57">
        <v>1.784</v>
      </c>
    </row>
    <row r="58" spans="1:11" x14ac:dyDescent="0.3">
      <c r="A58">
        <v>6</v>
      </c>
      <c r="B58" t="s">
        <v>206</v>
      </c>
      <c r="C58">
        <v>19</v>
      </c>
      <c r="D58">
        <v>3</v>
      </c>
      <c r="E58">
        <v>0.53669999999999995</v>
      </c>
      <c r="G58">
        <v>6</v>
      </c>
      <c r="H58" t="s">
        <v>206</v>
      </c>
      <c r="I58">
        <v>19</v>
      </c>
      <c r="J58">
        <v>3</v>
      </c>
      <c r="K58">
        <v>0.53669999999999995</v>
      </c>
    </row>
    <row r="59" spans="1:11" x14ac:dyDescent="0.3">
      <c r="A59">
        <v>7</v>
      </c>
      <c r="B59" t="s">
        <v>206</v>
      </c>
      <c r="C59">
        <v>4</v>
      </c>
      <c r="D59">
        <v>3</v>
      </c>
      <c r="E59">
        <v>1.04</v>
      </c>
      <c r="G59">
        <v>7</v>
      </c>
      <c r="H59" t="s">
        <v>206</v>
      </c>
      <c r="I59">
        <v>4</v>
      </c>
      <c r="J59">
        <v>3</v>
      </c>
      <c r="K59">
        <v>1.04</v>
      </c>
    </row>
    <row r="60" spans="1:11" x14ac:dyDescent="0.3">
      <c r="A60">
        <v>8</v>
      </c>
      <c r="B60" t="s">
        <v>206</v>
      </c>
      <c r="C60">
        <v>2</v>
      </c>
      <c r="D60">
        <v>2</v>
      </c>
      <c r="E60">
        <v>0.69310000000000005</v>
      </c>
      <c r="G60">
        <v>8</v>
      </c>
      <c r="H60" t="s">
        <v>206</v>
      </c>
      <c r="I60">
        <v>2</v>
      </c>
      <c r="J60">
        <v>2</v>
      </c>
      <c r="K60">
        <v>0.69310000000000005</v>
      </c>
    </row>
    <row r="61" spans="1:11" x14ac:dyDescent="0.3">
      <c r="A61">
        <v>9</v>
      </c>
      <c r="B61" t="s">
        <v>206</v>
      </c>
      <c r="C61">
        <v>6</v>
      </c>
      <c r="D61">
        <v>6</v>
      </c>
      <c r="E61">
        <v>1.792</v>
      </c>
      <c r="G61">
        <v>9</v>
      </c>
      <c r="H61" t="s">
        <v>206</v>
      </c>
      <c r="I61">
        <v>6</v>
      </c>
      <c r="J61">
        <v>6</v>
      </c>
      <c r="K61">
        <v>1.792</v>
      </c>
    </row>
    <row r="62" spans="1:11" x14ac:dyDescent="0.3">
      <c r="A62">
        <v>10</v>
      </c>
      <c r="B62" t="s">
        <v>206</v>
      </c>
      <c r="C62">
        <v>3</v>
      </c>
      <c r="D62">
        <v>3</v>
      </c>
      <c r="E62">
        <v>1.099</v>
      </c>
      <c r="G62">
        <v>10</v>
      </c>
      <c r="H62" t="s">
        <v>206</v>
      </c>
      <c r="I62">
        <v>3</v>
      </c>
      <c r="J62">
        <v>3</v>
      </c>
      <c r="K62">
        <v>1.099</v>
      </c>
    </row>
    <row r="63" spans="1:11" x14ac:dyDescent="0.3">
      <c r="A63">
        <v>1</v>
      </c>
      <c r="B63" t="s">
        <v>110</v>
      </c>
      <c r="C63">
        <v>5</v>
      </c>
      <c r="D63">
        <v>2</v>
      </c>
      <c r="E63">
        <v>0.50039999999999996</v>
      </c>
      <c r="G63">
        <v>1</v>
      </c>
      <c r="H63" t="s">
        <v>110</v>
      </c>
      <c r="I63">
        <v>5</v>
      </c>
      <c r="J63">
        <v>2</v>
      </c>
      <c r="K63">
        <v>0.50039999999999996</v>
      </c>
    </row>
    <row r="64" spans="1:11" x14ac:dyDescent="0.3">
      <c r="A64">
        <v>2</v>
      </c>
      <c r="B64" t="s">
        <v>110</v>
      </c>
      <c r="C64">
        <v>44</v>
      </c>
      <c r="D64">
        <v>7</v>
      </c>
      <c r="E64">
        <v>1.0429999999999999</v>
      </c>
      <c r="G64">
        <v>2</v>
      </c>
      <c r="H64" t="s">
        <v>110</v>
      </c>
      <c r="I64">
        <v>44</v>
      </c>
      <c r="J64">
        <v>7</v>
      </c>
      <c r="K64">
        <v>1.0429999999999999</v>
      </c>
    </row>
    <row r="65" spans="1:11" x14ac:dyDescent="0.3">
      <c r="A65">
        <v>3</v>
      </c>
      <c r="B65" t="s">
        <v>110</v>
      </c>
      <c r="C65">
        <v>3</v>
      </c>
      <c r="D65">
        <v>2</v>
      </c>
      <c r="E65">
        <v>0.63649999999999995</v>
      </c>
      <c r="G65">
        <v>3</v>
      </c>
      <c r="H65" t="s">
        <v>110</v>
      </c>
      <c r="I65">
        <v>3</v>
      </c>
      <c r="J65">
        <v>2</v>
      </c>
      <c r="K65">
        <v>0.63649999999999995</v>
      </c>
    </row>
    <row r="66" spans="1:11" x14ac:dyDescent="0.3">
      <c r="A66">
        <v>4</v>
      </c>
      <c r="B66" t="s">
        <v>110</v>
      </c>
      <c r="C66">
        <v>30</v>
      </c>
      <c r="D66">
        <v>5</v>
      </c>
      <c r="E66">
        <v>1.212</v>
      </c>
      <c r="G66">
        <v>4</v>
      </c>
      <c r="H66" t="s">
        <v>110</v>
      </c>
      <c r="I66">
        <v>30</v>
      </c>
      <c r="J66">
        <v>5</v>
      </c>
      <c r="K66">
        <v>1.212</v>
      </c>
    </row>
    <row r="67" spans="1:11" x14ac:dyDescent="0.3">
      <c r="A67">
        <v>5</v>
      </c>
      <c r="B67" t="s">
        <v>110</v>
      </c>
      <c r="C67">
        <v>20</v>
      </c>
      <c r="D67">
        <v>4</v>
      </c>
      <c r="E67">
        <v>0.9143</v>
      </c>
      <c r="G67">
        <v>5</v>
      </c>
      <c r="H67" t="s">
        <v>110</v>
      </c>
      <c r="I67">
        <v>20</v>
      </c>
      <c r="J67">
        <v>4</v>
      </c>
      <c r="K67">
        <v>0.9143</v>
      </c>
    </row>
    <row r="68" spans="1:11" x14ac:dyDescent="0.3">
      <c r="A68">
        <v>6</v>
      </c>
      <c r="B68" t="s">
        <v>110</v>
      </c>
      <c r="C68">
        <v>5</v>
      </c>
      <c r="D68">
        <v>5</v>
      </c>
      <c r="E68">
        <v>1.609</v>
      </c>
      <c r="G68">
        <v>6</v>
      </c>
      <c r="H68" t="s">
        <v>110</v>
      </c>
      <c r="I68">
        <v>5</v>
      </c>
      <c r="J68">
        <v>5</v>
      </c>
      <c r="K68">
        <v>1.609</v>
      </c>
    </row>
    <row r="69" spans="1:11" x14ac:dyDescent="0.3">
      <c r="A69">
        <v>7</v>
      </c>
      <c r="B69" t="s">
        <v>110</v>
      </c>
      <c r="C69">
        <v>13</v>
      </c>
      <c r="D69">
        <v>2</v>
      </c>
      <c r="E69">
        <v>0.2712</v>
      </c>
      <c r="G69">
        <v>7</v>
      </c>
      <c r="H69" t="s">
        <v>110</v>
      </c>
      <c r="I69">
        <v>13</v>
      </c>
      <c r="J69">
        <v>2</v>
      </c>
      <c r="K69">
        <v>0.2712</v>
      </c>
    </row>
    <row r="70" spans="1:11" x14ac:dyDescent="0.3">
      <c r="A70">
        <v>8</v>
      </c>
      <c r="B70" t="s">
        <v>110</v>
      </c>
      <c r="C70">
        <v>143</v>
      </c>
      <c r="D70">
        <v>3</v>
      </c>
      <c r="E70">
        <v>8.3299999999999999E-2</v>
      </c>
      <c r="G70">
        <v>8</v>
      </c>
      <c r="H70" t="s">
        <v>110</v>
      </c>
      <c r="I70">
        <v>143</v>
      </c>
      <c r="J70">
        <v>3</v>
      </c>
      <c r="K70">
        <v>8.3299999999999999E-2</v>
      </c>
    </row>
    <row r="71" spans="1:11" x14ac:dyDescent="0.3">
      <c r="A71">
        <v>9</v>
      </c>
      <c r="B71" t="s">
        <v>110</v>
      </c>
      <c r="C71">
        <v>115</v>
      </c>
      <c r="D71">
        <v>5</v>
      </c>
      <c r="E71">
        <v>0.29959999999999998</v>
      </c>
      <c r="G71">
        <v>9</v>
      </c>
      <c r="H71" t="s">
        <v>110</v>
      </c>
      <c r="I71">
        <v>115</v>
      </c>
      <c r="J71">
        <v>5</v>
      </c>
      <c r="K71">
        <v>0.29959999999999998</v>
      </c>
    </row>
    <row r="72" spans="1:11" x14ac:dyDescent="0.3">
      <c r="A72">
        <v>10</v>
      </c>
      <c r="B72" t="s">
        <v>110</v>
      </c>
      <c r="C72">
        <v>16</v>
      </c>
      <c r="D72">
        <v>6</v>
      </c>
      <c r="E72">
        <v>1.1240000000000001</v>
      </c>
      <c r="G72">
        <v>10</v>
      </c>
      <c r="H72" t="s">
        <v>110</v>
      </c>
      <c r="I72">
        <v>16</v>
      </c>
      <c r="J72">
        <v>6</v>
      </c>
      <c r="K72">
        <v>1.1240000000000001</v>
      </c>
    </row>
    <row r="73" spans="1:11" x14ac:dyDescent="0.3">
      <c r="A73">
        <v>1</v>
      </c>
      <c r="B73" t="s">
        <v>209</v>
      </c>
      <c r="C73">
        <v>0</v>
      </c>
      <c r="D73">
        <v>0</v>
      </c>
      <c r="E73">
        <v>0</v>
      </c>
      <c r="G73">
        <v>1</v>
      </c>
      <c r="H73" t="s">
        <v>209</v>
      </c>
      <c r="I73">
        <v>0</v>
      </c>
      <c r="J73">
        <v>0</v>
      </c>
      <c r="K73">
        <v>0</v>
      </c>
    </row>
    <row r="74" spans="1:11" x14ac:dyDescent="0.3">
      <c r="A74">
        <v>2</v>
      </c>
      <c r="B74" t="s">
        <v>209</v>
      </c>
      <c r="C74">
        <v>3</v>
      </c>
      <c r="D74">
        <v>3</v>
      </c>
      <c r="E74">
        <v>1.099</v>
      </c>
      <c r="G74">
        <v>2</v>
      </c>
      <c r="H74" t="s">
        <v>209</v>
      </c>
      <c r="I74">
        <v>3</v>
      </c>
      <c r="J74">
        <v>3</v>
      </c>
      <c r="K74">
        <v>1.099</v>
      </c>
    </row>
    <row r="75" spans="1:11" x14ac:dyDescent="0.3">
      <c r="A75">
        <v>3</v>
      </c>
      <c r="B75" t="s">
        <v>209</v>
      </c>
      <c r="C75">
        <v>4</v>
      </c>
      <c r="D75">
        <v>2</v>
      </c>
      <c r="E75">
        <v>0.56230000000000002</v>
      </c>
      <c r="G75">
        <v>3</v>
      </c>
      <c r="H75" t="s">
        <v>209</v>
      </c>
      <c r="I75">
        <v>4</v>
      </c>
      <c r="J75">
        <v>2</v>
      </c>
      <c r="K75">
        <v>0.56230000000000002</v>
      </c>
    </row>
    <row r="76" spans="1:11" x14ac:dyDescent="0.3">
      <c r="A76">
        <v>4</v>
      </c>
      <c r="B76" t="s">
        <v>209</v>
      </c>
      <c r="C76">
        <v>7</v>
      </c>
      <c r="D76">
        <v>6</v>
      </c>
      <c r="E76">
        <v>1.748</v>
      </c>
      <c r="G76">
        <v>4</v>
      </c>
      <c r="H76" t="s">
        <v>209</v>
      </c>
      <c r="I76">
        <v>7</v>
      </c>
      <c r="J76">
        <v>6</v>
      </c>
      <c r="K76">
        <v>1.748</v>
      </c>
    </row>
    <row r="77" spans="1:11" x14ac:dyDescent="0.3">
      <c r="A77">
        <v>5</v>
      </c>
      <c r="B77" t="s">
        <v>209</v>
      </c>
      <c r="C77">
        <v>3</v>
      </c>
      <c r="D77">
        <v>3</v>
      </c>
      <c r="E77">
        <v>1.099</v>
      </c>
      <c r="G77">
        <v>5</v>
      </c>
      <c r="H77" t="s">
        <v>209</v>
      </c>
      <c r="I77">
        <v>3</v>
      </c>
      <c r="J77">
        <v>3</v>
      </c>
      <c r="K77">
        <v>1.099</v>
      </c>
    </row>
    <row r="78" spans="1:11" x14ac:dyDescent="0.3">
      <c r="A78">
        <v>6</v>
      </c>
      <c r="B78" t="s">
        <v>209</v>
      </c>
      <c r="C78">
        <v>0</v>
      </c>
      <c r="D78">
        <v>0</v>
      </c>
      <c r="E78">
        <v>0</v>
      </c>
      <c r="G78">
        <v>6</v>
      </c>
      <c r="H78" t="s">
        <v>209</v>
      </c>
      <c r="I78">
        <v>0</v>
      </c>
      <c r="J78">
        <v>0</v>
      </c>
      <c r="K78">
        <v>0</v>
      </c>
    </row>
    <row r="79" spans="1:11" x14ac:dyDescent="0.3">
      <c r="A79">
        <v>7</v>
      </c>
      <c r="B79" t="s">
        <v>209</v>
      </c>
      <c r="C79">
        <v>2</v>
      </c>
      <c r="D79">
        <v>2</v>
      </c>
      <c r="E79">
        <v>0.69310000000000005</v>
      </c>
      <c r="G79">
        <v>7</v>
      </c>
      <c r="H79" t="s">
        <v>209</v>
      </c>
      <c r="I79">
        <v>2</v>
      </c>
      <c r="J79">
        <v>2</v>
      </c>
      <c r="K79">
        <v>0.69310000000000005</v>
      </c>
    </row>
    <row r="80" spans="1:11" x14ac:dyDescent="0.3">
      <c r="A80">
        <v>8</v>
      </c>
      <c r="B80" t="s">
        <v>209</v>
      </c>
      <c r="C80">
        <v>0</v>
      </c>
      <c r="D80">
        <v>0</v>
      </c>
      <c r="E80">
        <v>0</v>
      </c>
      <c r="G80">
        <v>8</v>
      </c>
      <c r="H80" t="s">
        <v>209</v>
      </c>
      <c r="I80">
        <v>0</v>
      </c>
      <c r="J80">
        <v>0</v>
      </c>
      <c r="K80">
        <v>0</v>
      </c>
    </row>
    <row r="81" spans="1:11" x14ac:dyDescent="0.3">
      <c r="A81">
        <v>9</v>
      </c>
      <c r="B81" t="s">
        <v>209</v>
      </c>
      <c r="C81">
        <v>0</v>
      </c>
      <c r="D81">
        <v>0</v>
      </c>
      <c r="E81">
        <v>0</v>
      </c>
      <c r="G81">
        <v>9</v>
      </c>
      <c r="H81" t="s">
        <v>209</v>
      </c>
      <c r="I81">
        <v>0</v>
      </c>
      <c r="J81">
        <v>0</v>
      </c>
      <c r="K81">
        <v>0</v>
      </c>
    </row>
    <row r="82" spans="1:11" x14ac:dyDescent="0.3">
      <c r="A82">
        <v>10</v>
      </c>
      <c r="B82" t="s">
        <v>209</v>
      </c>
      <c r="C82">
        <v>0</v>
      </c>
      <c r="D82">
        <v>0</v>
      </c>
      <c r="E82">
        <v>0</v>
      </c>
      <c r="G82">
        <v>10</v>
      </c>
      <c r="H82" t="s">
        <v>209</v>
      </c>
      <c r="I82">
        <v>0</v>
      </c>
      <c r="J82">
        <v>0</v>
      </c>
      <c r="K82">
        <v>0</v>
      </c>
    </row>
    <row r="83" spans="1:11" x14ac:dyDescent="0.3">
      <c r="A83">
        <v>1</v>
      </c>
      <c r="B83" t="s">
        <v>208</v>
      </c>
      <c r="C83">
        <v>2</v>
      </c>
      <c r="D83">
        <v>2</v>
      </c>
      <c r="E83">
        <v>0.69310000000000005</v>
      </c>
      <c r="G83">
        <v>1</v>
      </c>
      <c r="H83" t="s">
        <v>208</v>
      </c>
      <c r="I83">
        <v>2</v>
      </c>
      <c r="J83">
        <v>2</v>
      </c>
      <c r="K83">
        <v>0.69310000000000005</v>
      </c>
    </row>
    <row r="84" spans="1:11" x14ac:dyDescent="0.3">
      <c r="A84">
        <v>2</v>
      </c>
      <c r="B84" t="s">
        <v>208</v>
      </c>
      <c r="C84">
        <v>4</v>
      </c>
      <c r="D84">
        <v>3</v>
      </c>
      <c r="E84">
        <v>1.04</v>
      </c>
      <c r="G84">
        <v>2</v>
      </c>
      <c r="H84" t="s">
        <v>208</v>
      </c>
      <c r="I84">
        <v>4</v>
      </c>
      <c r="J84">
        <v>3</v>
      </c>
      <c r="K84">
        <v>1.04</v>
      </c>
    </row>
    <row r="85" spans="1:11" x14ac:dyDescent="0.3">
      <c r="A85">
        <v>3</v>
      </c>
      <c r="B85" t="s">
        <v>208</v>
      </c>
      <c r="C85">
        <v>1</v>
      </c>
      <c r="D85">
        <v>1</v>
      </c>
      <c r="E85">
        <v>0</v>
      </c>
      <c r="G85">
        <v>3</v>
      </c>
      <c r="H85" t="s">
        <v>208</v>
      </c>
      <c r="I85">
        <v>1</v>
      </c>
      <c r="J85">
        <v>1</v>
      </c>
      <c r="K85">
        <v>0</v>
      </c>
    </row>
    <row r="86" spans="1:11" x14ac:dyDescent="0.3">
      <c r="A86">
        <v>4</v>
      </c>
      <c r="B86" t="s">
        <v>208</v>
      </c>
      <c r="C86">
        <v>3</v>
      </c>
      <c r="D86">
        <v>3</v>
      </c>
      <c r="E86">
        <v>1.099</v>
      </c>
      <c r="G86">
        <v>4</v>
      </c>
      <c r="H86" t="s">
        <v>208</v>
      </c>
      <c r="I86">
        <v>3</v>
      </c>
      <c r="J86">
        <v>3</v>
      </c>
      <c r="K86">
        <v>1.099</v>
      </c>
    </row>
    <row r="87" spans="1:11" x14ac:dyDescent="0.3">
      <c r="A87">
        <v>5</v>
      </c>
      <c r="B87" t="s">
        <v>208</v>
      </c>
      <c r="C87">
        <v>0</v>
      </c>
      <c r="D87">
        <v>0</v>
      </c>
      <c r="E87">
        <v>0</v>
      </c>
      <c r="G87">
        <v>5</v>
      </c>
      <c r="H87" t="s">
        <v>208</v>
      </c>
      <c r="I87">
        <v>0</v>
      </c>
      <c r="J87">
        <v>0</v>
      </c>
      <c r="K87">
        <v>0</v>
      </c>
    </row>
    <row r="88" spans="1:11" x14ac:dyDescent="0.3">
      <c r="A88">
        <v>6</v>
      </c>
      <c r="B88" t="s">
        <v>208</v>
      </c>
      <c r="C88">
        <v>0</v>
      </c>
      <c r="D88">
        <v>0</v>
      </c>
      <c r="E88">
        <v>0</v>
      </c>
      <c r="G88">
        <v>6</v>
      </c>
      <c r="H88" t="s">
        <v>208</v>
      </c>
      <c r="I88">
        <v>0</v>
      </c>
      <c r="J88">
        <v>0</v>
      </c>
      <c r="K88">
        <v>0</v>
      </c>
    </row>
    <row r="89" spans="1:11" x14ac:dyDescent="0.3">
      <c r="A89">
        <v>7</v>
      </c>
      <c r="B89" t="s">
        <v>208</v>
      </c>
      <c r="C89">
        <v>1</v>
      </c>
      <c r="D89">
        <v>1</v>
      </c>
      <c r="E89">
        <v>0</v>
      </c>
      <c r="G89">
        <v>7</v>
      </c>
      <c r="H89" t="s">
        <v>208</v>
      </c>
      <c r="I89">
        <v>1</v>
      </c>
      <c r="J89">
        <v>1</v>
      </c>
      <c r="K89">
        <v>0</v>
      </c>
    </row>
    <row r="90" spans="1:11" x14ac:dyDescent="0.3">
      <c r="A90">
        <v>8</v>
      </c>
      <c r="B90" t="s">
        <v>208</v>
      </c>
      <c r="C90">
        <v>1</v>
      </c>
      <c r="D90">
        <v>1</v>
      </c>
      <c r="E90">
        <v>0</v>
      </c>
      <c r="G90">
        <v>8</v>
      </c>
      <c r="H90" t="s">
        <v>208</v>
      </c>
      <c r="I90">
        <v>1</v>
      </c>
      <c r="J90">
        <v>1</v>
      </c>
      <c r="K90">
        <v>0</v>
      </c>
    </row>
    <row r="91" spans="1:11" x14ac:dyDescent="0.3">
      <c r="A91">
        <v>9</v>
      </c>
      <c r="B91" t="s">
        <v>208</v>
      </c>
      <c r="C91">
        <v>3</v>
      </c>
      <c r="D91">
        <v>3</v>
      </c>
      <c r="E91">
        <v>1.099</v>
      </c>
      <c r="G91">
        <v>9</v>
      </c>
      <c r="H91" t="s">
        <v>208</v>
      </c>
      <c r="I91">
        <v>3</v>
      </c>
      <c r="J91">
        <v>3</v>
      </c>
      <c r="K91">
        <v>1.099</v>
      </c>
    </row>
    <row r="92" spans="1:11" x14ac:dyDescent="0.3">
      <c r="A92">
        <v>10</v>
      </c>
      <c r="B92" t="s">
        <v>208</v>
      </c>
      <c r="C92">
        <v>3</v>
      </c>
      <c r="D92">
        <v>3</v>
      </c>
      <c r="E92">
        <v>1.099</v>
      </c>
      <c r="G92">
        <v>10</v>
      </c>
      <c r="H92" t="s">
        <v>208</v>
      </c>
      <c r="I92">
        <v>3</v>
      </c>
      <c r="J92">
        <v>3</v>
      </c>
      <c r="K92">
        <v>1.099</v>
      </c>
    </row>
    <row r="93" spans="1:11" x14ac:dyDescent="0.3">
      <c r="A93">
        <v>1</v>
      </c>
      <c r="B93" t="s">
        <v>96</v>
      </c>
      <c r="C93">
        <v>13</v>
      </c>
      <c r="D93">
        <v>6</v>
      </c>
      <c r="E93">
        <v>1.5249999999999999</v>
      </c>
      <c r="G93">
        <v>1</v>
      </c>
      <c r="H93" t="s">
        <v>96</v>
      </c>
      <c r="I93">
        <v>13</v>
      </c>
      <c r="J93">
        <v>6</v>
      </c>
      <c r="K93">
        <v>1.5249999999999999</v>
      </c>
    </row>
    <row r="94" spans="1:11" x14ac:dyDescent="0.3">
      <c r="A94">
        <v>2</v>
      </c>
      <c r="B94" t="s">
        <v>96</v>
      </c>
      <c r="C94">
        <v>9</v>
      </c>
      <c r="D94">
        <v>6</v>
      </c>
      <c r="E94">
        <v>1.677</v>
      </c>
      <c r="G94">
        <v>2</v>
      </c>
      <c r="H94" t="s">
        <v>96</v>
      </c>
      <c r="I94">
        <v>9</v>
      </c>
      <c r="J94">
        <v>6</v>
      </c>
      <c r="K94">
        <v>1.677</v>
      </c>
    </row>
    <row r="95" spans="1:11" x14ac:dyDescent="0.3">
      <c r="A95">
        <v>3</v>
      </c>
      <c r="B95" t="s">
        <v>96</v>
      </c>
      <c r="C95">
        <v>7</v>
      </c>
      <c r="D95">
        <v>4</v>
      </c>
      <c r="E95">
        <v>1.1539999999999999</v>
      </c>
      <c r="G95">
        <v>3</v>
      </c>
      <c r="H95" t="s">
        <v>96</v>
      </c>
      <c r="I95">
        <v>7</v>
      </c>
      <c r="J95">
        <v>4</v>
      </c>
      <c r="K95">
        <v>1.1539999999999999</v>
      </c>
    </row>
    <row r="96" spans="1:11" x14ac:dyDescent="0.3">
      <c r="A96">
        <v>4</v>
      </c>
      <c r="B96" t="s">
        <v>96</v>
      </c>
      <c r="C96">
        <v>10</v>
      </c>
      <c r="D96">
        <v>5</v>
      </c>
      <c r="E96">
        <v>1.5049999999999999</v>
      </c>
      <c r="G96">
        <v>4</v>
      </c>
      <c r="H96" t="s">
        <v>96</v>
      </c>
      <c r="I96">
        <v>10</v>
      </c>
      <c r="J96">
        <v>5</v>
      </c>
      <c r="K96">
        <v>1.5049999999999999</v>
      </c>
    </row>
    <row r="97" spans="1:11" x14ac:dyDescent="0.3">
      <c r="A97">
        <v>5</v>
      </c>
      <c r="B97" t="s">
        <v>96</v>
      </c>
      <c r="C97">
        <v>2</v>
      </c>
      <c r="D97">
        <v>2</v>
      </c>
      <c r="E97">
        <v>0.69310000000000005</v>
      </c>
      <c r="G97">
        <v>5</v>
      </c>
      <c r="H97" t="s">
        <v>96</v>
      </c>
      <c r="I97">
        <v>2</v>
      </c>
      <c r="J97">
        <v>2</v>
      </c>
      <c r="K97">
        <v>0.69310000000000005</v>
      </c>
    </row>
    <row r="98" spans="1:11" x14ac:dyDescent="0.3">
      <c r="A98">
        <v>6</v>
      </c>
      <c r="B98" t="s">
        <v>96</v>
      </c>
      <c r="C98">
        <v>7</v>
      </c>
      <c r="D98">
        <v>4</v>
      </c>
      <c r="E98">
        <v>1.2769999999999999</v>
      </c>
      <c r="G98">
        <v>6</v>
      </c>
      <c r="H98" t="s">
        <v>96</v>
      </c>
      <c r="I98">
        <v>7</v>
      </c>
      <c r="J98">
        <v>4</v>
      </c>
      <c r="K98">
        <v>1.2769999999999999</v>
      </c>
    </row>
    <row r="99" spans="1:11" x14ac:dyDescent="0.3">
      <c r="A99">
        <v>7</v>
      </c>
      <c r="B99" t="s">
        <v>96</v>
      </c>
      <c r="C99">
        <v>3</v>
      </c>
      <c r="D99">
        <v>3</v>
      </c>
      <c r="E99">
        <v>1.099</v>
      </c>
      <c r="G99">
        <v>7</v>
      </c>
      <c r="H99" t="s">
        <v>96</v>
      </c>
      <c r="I99">
        <v>3</v>
      </c>
      <c r="J99">
        <v>3</v>
      </c>
      <c r="K99">
        <v>1.099</v>
      </c>
    </row>
    <row r="100" spans="1:11" x14ac:dyDescent="0.3">
      <c r="A100">
        <v>8</v>
      </c>
      <c r="B100" t="s">
        <v>96</v>
      </c>
      <c r="C100">
        <v>6</v>
      </c>
      <c r="D100">
        <v>2</v>
      </c>
      <c r="E100">
        <v>0.4506</v>
      </c>
      <c r="G100">
        <v>8</v>
      </c>
      <c r="H100" t="s">
        <v>96</v>
      </c>
      <c r="I100">
        <v>6</v>
      </c>
      <c r="J100">
        <v>2</v>
      </c>
      <c r="K100">
        <v>0.4506</v>
      </c>
    </row>
    <row r="101" spans="1:11" x14ac:dyDescent="0.3">
      <c r="A101">
        <v>9</v>
      </c>
      <c r="B101" t="s">
        <v>96</v>
      </c>
      <c r="C101">
        <v>14</v>
      </c>
      <c r="D101">
        <v>8</v>
      </c>
      <c r="E101">
        <v>2.008</v>
      </c>
      <c r="G101">
        <v>9</v>
      </c>
      <c r="H101" t="s">
        <v>96</v>
      </c>
      <c r="I101">
        <v>14</v>
      </c>
      <c r="J101">
        <v>8</v>
      </c>
      <c r="K101">
        <v>2.008</v>
      </c>
    </row>
    <row r="102" spans="1:11" x14ac:dyDescent="0.3">
      <c r="A102">
        <v>10</v>
      </c>
      <c r="B102" t="s">
        <v>96</v>
      </c>
      <c r="C102">
        <v>8</v>
      </c>
      <c r="D102">
        <v>6</v>
      </c>
      <c r="E102">
        <v>1.667</v>
      </c>
      <c r="G102">
        <v>10</v>
      </c>
      <c r="H102" t="s">
        <v>96</v>
      </c>
      <c r="I102">
        <v>8</v>
      </c>
      <c r="J102">
        <v>6</v>
      </c>
      <c r="K102">
        <v>1.667</v>
      </c>
    </row>
    <row r="103" spans="1:11" x14ac:dyDescent="0.3">
      <c r="A103">
        <v>1</v>
      </c>
      <c r="B103" t="s">
        <v>210</v>
      </c>
      <c r="C103">
        <v>5</v>
      </c>
      <c r="D103">
        <v>3</v>
      </c>
      <c r="E103">
        <v>1.0549999999999999</v>
      </c>
      <c r="G103">
        <v>1</v>
      </c>
      <c r="H103" t="s">
        <v>210</v>
      </c>
      <c r="I103">
        <v>5</v>
      </c>
      <c r="J103">
        <v>3</v>
      </c>
      <c r="K103">
        <v>1.0549999999999999</v>
      </c>
    </row>
    <row r="104" spans="1:11" x14ac:dyDescent="0.3">
      <c r="A104">
        <v>2</v>
      </c>
      <c r="B104" t="s">
        <v>210</v>
      </c>
      <c r="C104">
        <v>5</v>
      </c>
      <c r="D104">
        <v>2</v>
      </c>
      <c r="E104">
        <v>0.50039999999999996</v>
      </c>
      <c r="G104">
        <v>2</v>
      </c>
      <c r="H104" t="s">
        <v>210</v>
      </c>
      <c r="I104">
        <v>5</v>
      </c>
      <c r="J104">
        <v>2</v>
      </c>
      <c r="K104">
        <v>0.50039999999999996</v>
      </c>
    </row>
    <row r="105" spans="1:11" x14ac:dyDescent="0.3">
      <c r="A105">
        <v>3</v>
      </c>
      <c r="B105" t="s">
        <v>210</v>
      </c>
      <c r="C105">
        <v>2</v>
      </c>
      <c r="D105">
        <v>2</v>
      </c>
      <c r="E105">
        <v>0.69310000000000005</v>
      </c>
      <c r="G105">
        <v>3</v>
      </c>
      <c r="H105" t="s">
        <v>210</v>
      </c>
      <c r="I105">
        <v>2</v>
      </c>
      <c r="J105">
        <v>2</v>
      </c>
      <c r="K105">
        <v>0.69310000000000005</v>
      </c>
    </row>
    <row r="106" spans="1:11" x14ac:dyDescent="0.3">
      <c r="A106">
        <v>4</v>
      </c>
      <c r="B106" t="s">
        <v>210</v>
      </c>
      <c r="C106">
        <v>3</v>
      </c>
      <c r="D106">
        <v>3</v>
      </c>
      <c r="E106">
        <v>1.099</v>
      </c>
      <c r="G106">
        <v>4</v>
      </c>
      <c r="H106" t="s">
        <v>210</v>
      </c>
      <c r="I106">
        <v>3</v>
      </c>
      <c r="J106">
        <v>3</v>
      </c>
      <c r="K106">
        <v>1.099</v>
      </c>
    </row>
    <row r="107" spans="1:11" x14ac:dyDescent="0.3">
      <c r="A107">
        <v>5</v>
      </c>
      <c r="B107" t="s">
        <v>210</v>
      </c>
      <c r="C107">
        <v>6</v>
      </c>
      <c r="D107">
        <v>4</v>
      </c>
      <c r="E107">
        <v>1.242</v>
      </c>
      <c r="G107">
        <v>5</v>
      </c>
      <c r="H107" t="s">
        <v>210</v>
      </c>
      <c r="I107">
        <v>6</v>
      </c>
      <c r="J107">
        <v>4</v>
      </c>
      <c r="K107">
        <v>1.242</v>
      </c>
    </row>
    <row r="108" spans="1:11" x14ac:dyDescent="0.3">
      <c r="A108">
        <v>6</v>
      </c>
      <c r="B108" t="s">
        <v>210</v>
      </c>
      <c r="C108">
        <v>0</v>
      </c>
      <c r="D108">
        <v>0</v>
      </c>
      <c r="E108">
        <v>0</v>
      </c>
      <c r="G108">
        <v>6</v>
      </c>
      <c r="H108" t="s">
        <v>210</v>
      </c>
      <c r="I108">
        <v>0</v>
      </c>
      <c r="J108">
        <v>0</v>
      </c>
      <c r="K108">
        <v>0</v>
      </c>
    </row>
    <row r="109" spans="1:11" x14ac:dyDescent="0.3">
      <c r="A109">
        <v>7</v>
      </c>
      <c r="B109" t="s">
        <v>210</v>
      </c>
      <c r="C109">
        <v>5</v>
      </c>
      <c r="D109">
        <v>4</v>
      </c>
      <c r="E109">
        <v>1.3320000000000001</v>
      </c>
      <c r="G109">
        <v>7</v>
      </c>
      <c r="H109" t="s">
        <v>210</v>
      </c>
      <c r="I109">
        <v>5</v>
      </c>
      <c r="J109">
        <v>4</v>
      </c>
      <c r="K109">
        <v>1.3320000000000001</v>
      </c>
    </row>
    <row r="110" spans="1:11" x14ac:dyDescent="0.3">
      <c r="A110">
        <v>8</v>
      </c>
      <c r="B110" t="s">
        <v>210</v>
      </c>
      <c r="C110">
        <v>7</v>
      </c>
      <c r="D110">
        <v>3</v>
      </c>
      <c r="E110">
        <v>0.95569999999999999</v>
      </c>
      <c r="G110">
        <v>8</v>
      </c>
      <c r="H110" t="s">
        <v>210</v>
      </c>
      <c r="I110">
        <v>7</v>
      </c>
      <c r="J110">
        <v>3</v>
      </c>
      <c r="K110">
        <v>0.95569999999999999</v>
      </c>
    </row>
    <row r="111" spans="1:11" x14ac:dyDescent="0.3">
      <c r="A111">
        <v>9</v>
      </c>
      <c r="B111" t="s">
        <v>210</v>
      </c>
      <c r="C111">
        <v>18</v>
      </c>
      <c r="D111">
        <v>9</v>
      </c>
      <c r="E111">
        <v>1.9810000000000001</v>
      </c>
      <c r="G111">
        <v>9</v>
      </c>
      <c r="H111" t="s">
        <v>210</v>
      </c>
      <c r="I111">
        <v>18</v>
      </c>
      <c r="J111">
        <v>9</v>
      </c>
      <c r="K111">
        <v>1.9810000000000001</v>
      </c>
    </row>
    <row r="112" spans="1:11" x14ac:dyDescent="0.3">
      <c r="A112">
        <v>10</v>
      </c>
      <c r="B112" t="s">
        <v>210</v>
      </c>
      <c r="C112">
        <v>12</v>
      </c>
      <c r="D112">
        <v>5</v>
      </c>
      <c r="E112">
        <v>1.234</v>
      </c>
      <c r="G112">
        <v>10</v>
      </c>
      <c r="H112" t="s">
        <v>210</v>
      </c>
      <c r="I112">
        <v>12</v>
      </c>
      <c r="J112">
        <v>5</v>
      </c>
      <c r="K112">
        <v>1.234</v>
      </c>
    </row>
    <row r="113" spans="1:11" x14ac:dyDescent="0.3">
      <c r="A113">
        <v>1</v>
      </c>
      <c r="B113" t="s">
        <v>211</v>
      </c>
      <c r="C113">
        <v>1</v>
      </c>
      <c r="D113">
        <v>1</v>
      </c>
      <c r="E113">
        <v>0</v>
      </c>
      <c r="G113">
        <v>1</v>
      </c>
      <c r="H113" t="s">
        <v>211</v>
      </c>
      <c r="I113">
        <v>1</v>
      </c>
      <c r="J113">
        <v>1</v>
      </c>
      <c r="K113">
        <v>0</v>
      </c>
    </row>
    <row r="114" spans="1:11" x14ac:dyDescent="0.3">
      <c r="A114">
        <v>2</v>
      </c>
      <c r="B114" t="s">
        <v>211</v>
      </c>
      <c r="C114">
        <v>0</v>
      </c>
      <c r="D114">
        <v>0</v>
      </c>
      <c r="E114">
        <v>0</v>
      </c>
      <c r="G114">
        <v>2</v>
      </c>
      <c r="H114" t="s">
        <v>211</v>
      </c>
      <c r="I114">
        <v>0</v>
      </c>
      <c r="J114">
        <v>0</v>
      </c>
      <c r="K114">
        <v>0</v>
      </c>
    </row>
    <row r="115" spans="1:11" x14ac:dyDescent="0.3">
      <c r="A115">
        <v>3</v>
      </c>
      <c r="B115" t="s">
        <v>211</v>
      </c>
      <c r="C115">
        <v>0</v>
      </c>
      <c r="D115">
        <v>0</v>
      </c>
      <c r="E115">
        <v>0</v>
      </c>
      <c r="G115">
        <v>3</v>
      </c>
      <c r="H115" t="s">
        <v>211</v>
      </c>
      <c r="I115">
        <v>0</v>
      </c>
      <c r="J115">
        <v>0</v>
      </c>
      <c r="K115">
        <v>0</v>
      </c>
    </row>
    <row r="116" spans="1:11" x14ac:dyDescent="0.3">
      <c r="A116">
        <v>4</v>
      </c>
      <c r="B116" t="s">
        <v>211</v>
      </c>
      <c r="C116">
        <v>2</v>
      </c>
      <c r="D116">
        <v>2</v>
      </c>
      <c r="E116">
        <v>0.69310000000000005</v>
      </c>
      <c r="G116">
        <v>4</v>
      </c>
      <c r="H116" t="s">
        <v>211</v>
      </c>
      <c r="I116">
        <v>2</v>
      </c>
      <c r="J116">
        <v>2</v>
      </c>
      <c r="K116">
        <v>0.69310000000000005</v>
      </c>
    </row>
    <row r="117" spans="1:11" x14ac:dyDescent="0.3">
      <c r="A117">
        <v>5</v>
      </c>
      <c r="B117" t="s">
        <v>211</v>
      </c>
      <c r="C117">
        <v>3</v>
      </c>
      <c r="D117">
        <v>3</v>
      </c>
      <c r="E117">
        <v>1.099</v>
      </c>
      <c r="G117">
        <v>5</v>
      </c>
      <c r="H117" t="s">
        <v>211</v>
      </c>
      <c r="I117">
        <v>3</v>
      </c>
      <c r="J117">
        <v>3</v>
      </c>
      <c r="K117">
        <v>1.099</v>
      </c>
    </row>
    <row r="118" spans="1:11" x14ac:dyDescent="0.3">
      <c r="A118">
        <v>6</v>
      </c>
      <c r="B118" t="s">
        <v>211</v>
      </c>
      <c r="C118">
        <v>1</v>
      </c>
      <c r="D118">
        <v>1</v>
      </c>
      <c r="E118">
        <v>0</v>
      </c>
      <c r="G118">
        <v>6</v>
      </c>
      <c r="H118" t="s">
        <v>211</v>
      </c>
      <c r="I118">
        <v>1</v>
      </c>
      <c r="J118">
        <v>1</v>
      </c>
      <c r="K118">
        <v>0</v>
      </c>
    </row>
    <row r="119" spans="1:11" x14ac:dyDescent="0.3">
      <c r="A119">
        <v>7</v>
      </c>
      <c r="B119" t="s">
        <v>211</v>
      </c>
      <c r="C119">
        <v>3</v>
      </c>
      <c r="D119">
        <v>2</v>
      </c>
      <c r="E119">
        <v>0.63649999999999995</v>
      </c>
      <c r="G119">
        <v>7</v>
      </c>
      <c r="H119" t="s">
        <v>211</v>
      </c>
      <c r="I119">
        <v>3</v>
      </c>
      <c r="J119">
        <v>2</v>
      </c>
      <c r="K119">
        <v>0.63649999999999995</v>
      </c>
    </row>
    <row r="120" spans="1:11" x14ac:dyDescent="0.3">
      <c r="A120">
        <v>8</v>
      </c>
      <c r="B120" t="s">
        <v>211</v>
      </c>
      <c r="C120">
        <v>1</v>
      </c>
      <c r="D120">
        <v>1</v>
      </c>
      <c r="E120">
        <v>0</v>
      </c>
      <c r="G120">
        <v>8</v>
      </c>
      <c r="H120" t="s">
        <v>211</v>
      </c>
      <c r="I120">
        <v>1</v>
      </c>
      <c r="J120">
        <v>1</v>
      </c>
      <c r="K120">
        <v>0</v>
      </c>
    </row>
    <row r="121" spans="1:11" x14ac:dyDescent="0.3">
      <c r="A121">
        <v>9</v>
      </c>
      <c r="B121" t="s">
        <v>211</v>
      </c>
      <c r="C121">
        <v>3</v>
      </c>
      <c r="D121">
        <v>1</v>
      </c>
      <c r="E121">
        <v>0</v>
      </c>
      <c r="G121">
        <v>9</v>
      </c>
      <c r="H121" t="s">
        <v>211</v>
      </c>
      <c r="I121">
        <v>3</v>
      </c>
      <c r="J121">
        <v>1</v>
      </c>
      <c r="K121">
        <v>0</v>
      </c>
    </row>
    <row r="122" spans="1:11" x14ac:dyDescent="0.3">
      <c r="A122">
        <v>10</v>
      </c>
      <c r="B122" t="s">
        <v>211</v>
      </c>
      <c r="C122">
        <v>0</v>
      </c>
      <c r="D122">
        <v>0</v>
      </c>
      <c r="E122">
        <v>0</v>
      </c>
      <c r="G122">
        <v>10</v>
      </c>
      <c r="H122" t="s">
        <v>211</v>
      </c>
      <c r="I122">
        <v>0</v>
      </c>
      <c r="J122">
        <v>0</v>
      </c>
      <c r="K122">
        <v>0</v>
      </c>
    </row>
    <row r="123" spans="1:11" x14ac:dyDescent="0.3">
      <c r="A123">
        <v>1</v>
      </c>
      <c r="B123" t="s">
        <v>107</v>
      </c>
      <c r="C123">
        <v>0</v>
      </c>
      <c r="D123">
        <v>0</v>
      </c>
      <c r="E123">
        <v>0</v>
      </c>
      <c r="G123">
        <v>1</v>
      </c>
      <c r="H123" t="s">
        <v>107</v>
      </c>
      <c r="I123">
        <v>0</v>
      </c>
      <c r="J123">
        <v>0</v>
      </c>
      <c r="K123">
        <v>0</v>
      </c>
    </row>
    <row r="124" spans="1:11" x14ac:dyDescent="0.3">
      <c r="A124">
        <v>2</v>
      </c>
      <c r="B124" t="s">
        <v>107</v>
      </c>
      <c r="C124">
        <v>0</v>
      </c>
      <c r="D124">
        <v>0</v>
      </c>
      <c r="E124">
        <v>0</v>
      </c>
      <c r="G124">
        <v>2</v>
      </c>
      <c r="H124" t="s">
        <v>107</v>
      </c>
      <c r="I124">
        <v>0</v>
      </c>
      <c r="J124">
        <v>0</v>
      </c>
      <c r="K124">
        <v>0</v>
      </c>
    </row>
    <row r="125" spans="1:11" x14ac:dyDescent="0.3">
      <c r="A125">
        <v>3</v>
      </c>
      <c r="B125" t="s">
        <v>107</v>
      </c>
      <c r="C125">
        <v>0</v>
      </c>
      <c r="D125">
        <v>0</v>
      </c>
      <c r="E125">
        <v>0</v>
      </c>
      <c r="G125">
        <v>3</v>
      </c>
      <c r="H125" t="s">
        <v>107</v>
      </c>
      <c r="I125">
        <v>0</v>
      </c>
      <c r="J125">
        <v>0</v>
      </c>
      <c r="K125">
        <v>0</v>
      </c>
    </row>
    <row r="126" spans="1:11" x14ac:dyDescent="0.3">
      <c r="A126">
        <v>4</v>
      </c>
      <c r="B126" t="s">
        <v>107</v>
      </c>
      <c r="C126">
        <v>2</v>
      </c>
      <c r="D126">
        <v>2</v>
      </c>
      <c r="E126">
        <v>0.69310000000000005</v>
      </c>
      <c r="G126">
        <v>4</v>
      </c>
      <c r="H126" t="s">
        <v>107</v>
      </c>
      <c r="I126">
        <v>2</v>
      </c>
      <c r="J126">
        <v>2</v>
      </c>
      <c r="K126">
        <v>0.69310000000000005</v>
      </c>
    </row>
    <row r="127" spans="1:11" x14ac:dyDescent="0.3">
      <c r="A127">
        <v>5</v>
      </c>
      <c r="B127" t="s">
        <v>107</v>
      </c>
      <c r="C127">
        <v>0</v>
      </c>
      <c r="D127">
        <v>0</v>
      </c>
      <c r="E127">
        <v>0</v>
      </c>
      <c r="G127">
        <v>5</v>
      </c>
      <c r="H127" t="s">
        <v>107</v>
      </c>
      <c r="I127">
        <v>0</v>
      </c>
      <c r="J127">
        <v>0</v>
      </c>
      <c r="K127">
        <v>0</v>
      </c>
    </row>
    <row r="128" spans="1:11" x14ac:dyDescent="0.3">
      <c r="A128">
        <v>6</v>
      </c>
      <c r="B128" t="s">
        <v>107</v>
      </c>
      <c r="C128">
        <v>2</v>
      </c>
      <c r="D128">
        <v>1</v>
      </c>
      <c r="E128">
        <v>0</v>
      </c>
      <c r="G128">
        <v>6</v>
      </c>
      <c r="H128" t="s">
        <v>107</v>
      </c>
      <c r="I128">
        <v>2</v>
      </c>
      <c r="J128">
        <v>1</v>
      </c>
      <c r="K128">
        <v>0</v>
      </c>
    </row>
    <row r="129" spans="1:11" x14ac:dyDescent="0.3">
      <c r="A129">
        <v>7</v>
      </c>
      <c r="B129" t="s">
        <v>107</v>
      </c>
      <c r="C129">
        <v>0</v>
      </c>
      <c r="D129">
        <v>0</v>
      </c>
      <c r="E129">
        <v>0</v>
      </c>
      <c r="G129">
        <v>7</v>
      </c>
      <c r="H129" t="s">
        <v>107</v>
      </c>
      <c r="I129">
        <v>0</v>
      </c>
      <c r="J129">
        <v>0</v>
      </c>
      <c r="K129">
        <v>0</v>
      </c>
    </row>
    <row r="130" spans="1:11" x14ac:dyDescent="0.3">
      <c r="A130">
        <v>8</v>
      </c>
      <c r="B130" t="s">
        <v>107</v>
      </c>
      <c r="C130">
        <v>0</v>
      </c>
      <c r="D130">
        <v>0</v>
      </c>
      <c r="E130">
        <v>0</v>
      </c>
      <c r="G130">
        <v>8</v>
      </c>
      <c r="H130" t="s">
        <v>107</v>
      </c>
      <c r="I130">
        <v>0</v>
      </c>
      <c r="J130">
        <v>0</v>
      </c>
      <c r="K130">
        <v>0</v>
      </c>
    </row>
    <row r="131" spans="1:11" x14ac:dyDescent="0.3">
      <c r="A131">
        <v>9</v>
      </c>
      <c r="B131" t="s">
        <v>107</v>
      </c>
      <c r="C131">
        <v>1</v>
      </c>
      <c r="D131">
        <v>1</v>
      </c>
      <c r="E131">
        <v>0</v>
      </c>
      <c r="G131">
        <v>9</v>
      </c>
      <c r="H131" t="s">
        <v>107</v>
      </c>
      <c r="I131">
        <v>1</v>
      </c>
      <c r="J131">
        <v>1</v>
      </c>
      <c r="K131">
        <v>0</v>
      </c>
    </row>
    <row r="132" spans="1:11" x14ac:dyDescent="0.3">
      <c r="A132">
        <v>10</v>
      </c>
      <c r="B132" t="s">
        <v>107</v>
      </c>
      <c r="C132">
        <v>1</v>
      </c>
      <c r="D132">
        <v>1</v>
      </c>
      <c r="E132">
        <v>0</v>
      </c>
      <c r="G132">
        <v>10</v>
      </c>
      <c r="H132" t="s">
        <v>107</v>
      </c>
      <c r="I132">
        <v>1</v>
      </c>
      <c r="J132">
        <v>1</v>
      </c>
      <c r="K132">
        <v>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51"/>
  <sheetViews>
    <sheetView topLeftCell="A149" workbookViewId="0">
      <selection activeCell="A169" sqref="A169"/>
    </sheetView>
  </sheetViews>
  <sheetFormatPr defaultRowHeight="14.4" x14ac:dyDescent="0.3"/>
  <cols>
    <col min="4" max="4" width="12.6640625" customWidth="1"/>
    <col min="6" max="6" width="11.88671875" customWidth="1"/>
    <col min="13" max="13" width="10.77734375" customWidth="1"/>
    <col min="22" max="22" width="10.88671875" customWidth="1"/>
    <col min="23" max="23" width="6.77734375" customWidth="1"/>
    <col min="24" max="24" width="11" customWidth="1"/>
  </cols>
  <sheetData>
    <row r="1" spans="1:26" ht="35.4" x14ac:dyDescent="0.3">
      <c r="A1" s="66">
        <v>39661</v>
      </c>
      <c r="B1" s="44"/>
      <c r="D1" s="32" t="s">
        <v>171</v>
      </c>
      <c r="E1" s="67">
        <v>39661</v>
      </c>
      <c r="F1" s="44"/>
      <c r="J1" s="22" t="s">
        <v>236</v>
      </c>
      <c r="K1" s="21"/>
      <c r="M1" s="74" t="s">
        <v>171</v>
      </c>
      <c r="S1" s="22" t="s">
        <v>237</v>
      </c>
      <c r="T1" s="21"/>
      <c r="V1" s="74" t="s">
        <v>171</v>
      </c>
    </row>
    <row r="2" spans="1:26" x14ac:dyDescent="0.3">
      <c r="A2" s="68" t="s">
        <v>238</v>
      </c>
      <c r="B2" s="68" t="s">
        <v>73</v>
      </c>
      <c r="C2" t="s">
        <v>239</v>
      </c>
      <c r="E2" s="68" t="s">
        <v>240</v>
      </c>
      <c r="F2" s="68" t="s">
        <v>68</v>
      </c>
      <c r="G2" t="s">
        <v>239</v>
      </c>
      <c r="H2" s="69" t="s">
        <v>241</v>
      </c>
    </row>
    <row r="3" spans="1:26" x14ac:dyDescent="0.3">
      <c r="A3" s="68">
        <v>1</v>
      </c>
      <c r="B3" s="68" t="s">
        <v>181</v>
      </c>
      <c r="C3" s="68">
        <v>1</v>
      </c>
      <c r="E3" s="68"/>
      <c r="F3" s="68"/>
      <c r="G3" s="68"/>
      <c r="J3" t="s">
        <v>22</v>
      </c>
      <c r="K3" t="s">
        <v>73</v>
      </c>
      <c r="L3" t="s">
        <v>242</v>
      </c>
      <c r="N3" s="44" t="s">
        <v>3</v>
      </c>
      <c r="O3" s="44" t="s">
        <v>68</v>
      </c>
      <c r="P3" t="s">
        <v>242</v>
      </c>
      <c r="Q3" s="69" t="s">
        <v>241</v>
      </c>
      <c r="S3" s="6" t="s">
        <v>22</v>
      </c>
      <c r="T3" s="6" t="s">
        <v>73</v>
      </c>
      <c r="U3" s="6" t="s">
        <v>243</v>
      </c>
      <c r="W3" s="6" t="s">
        <v>3</v>
      </c>
      <c r="X3" s="6" t="s">
        <v>68</v>
      </c>
      <c r="Y3" s="6" t="s">
        <v>243</v>
      </c>
      <c r="Z3" s="69" t="s">
        <v>241</v>
      </c>
    </row>
    <row r="4" spans="1:26" x14ac:dyDescent="0.3">
      <c r="A4" s="68">
        <v>2</v>
      </c>
      <c r="B4" s="68" t="s">
        <v>181</v>
      </c>
      <c r="C4" s="68">
        <v>0</v>
      </c>
      <c r="E4" s="68"/>
      <c r="F4" s="68"/>
      <c r="G4" s="68"/>
      <c r="J4">
        <v>1</v>
      </c>
      <c r="K4" t="s">
        <v>181</v>
      </c>
      <c r="L4">
        <v>0</v>
      </c>
      <c r="N4">
        <v>1</v>
      </c>
      <c r="O4" t="s">
        <v>181</v>
      </c>
      <c r="P4">
        <v>0</v>
      </c>
      <c r="Q4">
        <f t="shared" ref="Q4:Q13" si="0">P4*25</f>
        <v>0</v>
      </c>
      <c r="S4">
        <v>1</v>
      </c>
      <c r="T4" t="s">
        <v>181</v>
      </c>
      <c r="U4">
        <v>0</v>
      </c>
      <c r="W4">
        <v>1</v>
      </c>
      <c r="X4" t="s">
        <v>181</v>
      </c>
      <c r="Y4">
        <v>0</v>
      </c>
      <c r="Z4">
        <f t="shared" ref="Z4:Z13" si="1">Y4*25</f>
        <v>0</v>
      </c>
    </row>
    <row r="5" spans="1:26" x14ac:dyDescent="0.3">
      <c r="A5" s="70">
        <v>3</v>
      </c>
      <c r="B5" s="68" t="s">
        <v>181</v>
      </c>
      <c r="C5" s="70">
        <v>0</v>
      </c>
      <c r="E5" s="70"/>
      <c r="F5" s="68"/>
      <c r="G5" s="70"/>
      <c r="J5">
        <v>2</v>
      </c>
      <c r="K5" t="s">
        <v>181</v>
      </c>
      <c r="L5">
        <v>0</v>
      </c>
      <c r="N5">
        <v>2</v>
      </c>
      <c r="O5" t="s">
        <v>181</v>
      </c>
      <c r="P5">
        <v>0</v>
      </c>
      <c r="Q5">
        <f t="shared" si="0"/>
        <v>0</v>
      </c>
      <c r="S5">
        <v>2</v>
      </c>
      <c r="T5" t="s">
        <v>181</v>
      </c>
      <c r="U5">
        <v>0</v>
      </c>
      <c r="W5">
        <v>2</v>
      </c>
      <c r="X5" t="s">
        <v>181</v>
      </c>
      <c r="Y5">
        <v>0</v>
      </c>
      <c r="Z5">
        <f t="shared" si="1"/>
        <v>0</v>
      </c>
    </row>
    <row r="6" spans="1:26" x14ac:dyDescent="0.3">
      <c r="A6" s="68">
        <v>4</v>
      </c>
      <c r="B6" s="68" t="s">
        <v>181</v>
      </c>
      <c r="C6" s="70">
        <v>0</v>
      </c>
      <c r="E6" s="68"/>
      <c r="F6" s="68"/>
      <c r="G6" s="70"/>
      <c r="J6">
        <v>3</v>
      </c>
      <c r="K6" t="s">
        <v>181</v>
      </c>
      <c r="L6">
        <v>4</v>
      </c>
      <c r="N6">
        <v>3</v>
      </c>
      <c r="O6" t="s">
        <v>181</v>
      </c>
      <c r="P6">
        <v>4</v>
      </c>
      <c r="Q6">
        <f t="shared" si="0"/>
        <v>100</v>
      </c>
      <c r="S6">
        <v>3</v>
      </c>
      <c r="T6" t="s">
        <v>181</v>
      </c>
      <c r="U6">
        <v>0</v>
      </c>
      <c r="W6">
        <v>3</v>
      </c>
      <c r="X6" t="s">
        <v>181</v>
      </c>
      <c r="Y6">
        <v>0</v>
      </c>
      <c r="Z6">
        <f t="shared" si="1"/>
        <v>0</v>
      </c>
    </row>
    <row r="7" spans="1:26" x14ac:dyDescent="0.3">
      <c r="A7" s="68">
        <v>5</v>
      </c>
      <c r="B7" s="68" t="s">
        <v>181</v>
      </c>
      <c r="C7" s="70">
        <v>0</v>
      </c>
      <c r="E7" s="68"/>
      <c r="F7" s="68"/>
      <c r="G7" s="70"/>
      <c r="J7">
        <v>4</v>
      </c>
      <c r="K7" t="s">
        <v>181</v>
      </c>
      <c r="L7">
        <v>0</v>
      </c>
      <c r="N7">
        <v>4</v>
      </c>
      <c r="O7" t="s">
        <v>181</v>
      </c>
      <c r="P7">
        <v>0</v>
      </c>
      <c r="Q7">
        <f t="shared" si="0"/>
        <v>0</v>
      </c>
      <c r="S7">
        <v>4</v>
      </c>
      <c r="T7" t="s">
        <v>181</v>
      </c>
      <c r="U7">
        <v>0</v>
      </c>
      <c r="W7">
        <v>4</v>
      </c>
      <c r="X7" t="s">
        <v>181</v>
      </c>
      <c r="Y7">
        <v>0</v>
      </c>
      <c r="Z7">
        <f t="shared" si="1"/>
        <v>0</v>
      </c>
    </row>
    <row r="8" spans="1:26" x14ac:dyDescent="0.3">
      <c r="A8" s="70">
        <v>6</v>
      </c>
      <c r="B8" s="68" t="s">
        <v>181</v>
      </c>
      <c r="C8" s="70">
        <v>0</v>
      </c>
      <c r="E8" s="70"/>
      <c r="F8" s="68"/>
      <c r="G8" s="70"/>
      <c r="J8">
        <v>5</v>
      </c>
      <c r="K8" t="s">
        <v>181</v>
      </c>
      <c r="L8">
        <v>0</v>
      </c>
      <c r="N8">
        <v>5</v>
      </c>
      <c r="O8" t="s">
        <v>181</v>
      </c>
      <c r="P8">
        <v>0</v>
      </c>
      <c r="Q8">
        <f t="shared" si="0"/>
        <v>0</v>
      </c>
      <c r="S8">
        <v>5</v>
      </c>
      <c r="T8" t="s">
        <v>181</v>
      </c>
      <c r="U8">
        <v>1</v>
      </c>
      <c r="W8">
        <v>5</v>
      </c>
      <c r="X8" t="s">
        <v>181</v>
      </c>
      <c r="Y8">
        <v>1</v>
      </c>
      <c r="Z8">
        <f t="shared" si="1"/>
        <v>25</v>
      </c>
    </row>
    <row r="9" spans="1:26" x14ac:dyDescent="0.3">
      <c r="A9" s="68">
        <v>7</v>
      </c>
      <c r="B9" s="68" t="s">
        <v>181</v>
      </c>
      <c r="C9" s="70">
        <v>0</v>
      </c>
      <c r="E9" s="68"/>
      <c r="F9" s="68"/>
      <c r="G9" s="70"/>
      <c r="J9">
        <v>6</v>
      </c>
      <c r="K9" t="s">
        <v>181</v>
      </c>
      <c r="L9">
        <v>0</v>
      </c>
      <c r="N9">
        <v>6</v>
      </c>
      <c r="O9" t="s">
        <v>181</v>
      </c>
      <c r="P9">
        <v>0</v>
      </c>
      <c r="Q9">
        <f t="shared" si="0"/>
        <v>0</v>
      </c>
      <c r="S9">
        <v>6</v>
      </c>
      <c r="T9" t="s">
        <v>181</v>
      </c>
      <c r="U9">
        <v>1</v>
      </c>
      <c r="W9">
        <v>6</v>
      </c>
      <c r="X9" t="s">
        <v>181</v>
      </c>
      <c r="Y9">
        <v>1</v>
      </c>
      <c r="Z9">
        <f t="shared" si="1"/>
        <v>25</v>
      </c>
    </row>
    <row r="10" spans="1:26" x14ac:dyDescent="0.3">
      <c r="A10" s="68">
        <v>8</v>
      </c>
      <c r="B10" s="68" t="s">
        <v>181</v>
      </c>
      <c r="C10" s="70">
        <v>0</v>
      </c>
      <c r="E10" s="68"/>
      <c r="F10" s="68"/>
      <c r="G10" s="70"/>
      <c r="J10">
        <v>7</v>
      </c>
      <c r="K10" t="s">
        <v>181</v>
      </c>
      <c r="L10">
        <v>0</v>
      </c>
      <c r="N10">
        <v>7</v>
      </c>
      <c r="O10" t="s">
        <v>181</v>
      </c>
      <c r="P10">
        <v>0</v>
      </c>
      <c r="Q10">
        <f t="shared" si="0"/>
        <v>0</v>
      </c>
      <c r="S10">
        <v>7</v>
      </c>
      <c r="T10" t="s">
        <v>181</v>
      </c>
      <c r="U10">
        <v>0</v>
      </c>
      <c r="W10">
        <v>7</v>
      </c>
      <c r="X10" t="s">
        <v>181</v>
      </c>
      <c r="Y10">
        <v>0</v>
      </c>
      <c r="Z10">
        <f t="shared" si="1"/>
        <v>0</v>
      </c>
    </row>
    <row r="11" spans="1:26" x14ac:dyDescent="0.3">
      <c r="A11" s="70">
        <v>9</v>
      </c>
      <c r="B11" s="68" t="s">
        <v>181</v>
      </c>
      <c r="C11" s="70">
        <v>0</v>
      </c>
      <c r="E11" s="70"/>
      <c r="F11" s="68"/>
      <c r="G11" s="70"/>
      <c r="J11">
        <v>8</v>
      </c>
      <c r="K11" t="s">
        <v>181</v>
      </c>
      <c r="L11">
        <v>0</v>
      </c>
      <c r="N11">
        <v>8</v>
      </c>
      <c r="O11" t="s">
        <v>181</v>
      </c>
      <c r="P11">
        <v>0</v>
      </c>
      <c r="Q11">
        <f t="shared" si="0"/>
        <v>0</v>
      </c>
      <c r="S11">
        <v>8</v>
      </c>
      <c r="T11" t="s">
        <v>181</v>
      </c>
      <c r="U11">
        <v>0</v>
      </c>
      <c r="W11">
        <v>8</v>
      </c>
      <c r="X11" t="s">
        <v>181</v>
      </c>
      <c r="Y11">
        <v>0</v>
      </c>
      <c r="Z11">
        <f t="shared" si="1"/>
        <v>0</v>
      </c>
    </row>
    <row r="12" spans="1:26" x14ac:dyDescent="0.3">
      <c r="A12" s="68">
        <v>10</v>
      </c>
      <c r="B12" s="68" t="s">
        <v>181</v>
      </c>
      <c r="C12" s="70">
        <v>0</v>
      </c>
      <c r="E12" s="68"/>
      <c r="F12" s="68"/>
      <c r="G12" s="70"/>
      <c r="J12">
        <v>9</v>
      </c>
      <c r="K12" t="s">
        <v>181</v>
      </c>
      <c r="L12">
        <v>0</v>
      </c>
      <c r="N12">
        <v>9</v>
      </c>
      <c r="O12" t="s">
        <v>181</v>
      </c>
      <c r="P12">
        <v>0</v>
      </c>
      <c r="Q12">
        <f t="shared" si="0"/>
        <v>0</v>
      </c>
      <c r="S12">
        <v>9</v>
      </c>
      <c r="T12" t="s">
        <v>181</v>
      </c>
      <c r="U12">
        <v>0</v>
      </c>
      <c r="W12">
        <v>9</v>
      </c>
      <c r="X12" t="s">
        <v>181</v>
      </c>
      <c r="Y12">
        <v>0</v>
      </c>
      <c r="Z12">
        <f t="shared" si="1"/>
        <v>0</v>
      </c>
    </row>
    <row r="13" spans="1:26" x14ac:dyDescent="0.3">
      <c r="A13" s="68">
        <v>1</v>
      </c>
      <c r="B13" s="68" t="s">
        <v>184</v>
      </c>
      <c r="C13" s="68">
        <v>0</v>
      </c>
      <c r="E13" s="68"/>
      <c r="F13" s="68"/>
      <c r="G13" s="68"/>
      <c r="J13">
        <v>10</v>
      </c>
      <c r="K13" t="s">
        <v>181</v>
      </c>
      <c r="L13">
        <v>0</v>
      </c>
      <c r="N13">
        <v>10</v>
      </c>
      <c r="O13" t="s">
        <v>181</v>
      </c>
      <c r="P13">
        <v>0</v>
      </c>
      <c r="Q13">
        <f t="shared" si="0"/>
        <v>0</v>
      </c>
      <c r="S13">
        <v>10</v>
      </c>
      <c r="T13" t="s">
        <v>181</v>
      </c>
      <c r="U13">
        <v>0</v>
      </c>
      <c r="W13">
        <v>10</v>
      </c>
      <c r="X13" t="s">
        <v>181</v>
      </c>
      <c r="Y13">
        <v>0</v>
      </c>
      <c r="Z13">
        <f t="shared" si="1"/>
        <v>0</v>
      </c>
    </row>
    <row r="14" spans="1:26" x14ac:dyDescent="0.3">
      <c r="A14" s="68">
        <v>2</v>
      </c>
      <c r="B14" s="68" t="s">
        <v>184</v>
      </c>
      <c r="C14" s="68">
        <v>0</v>
      </c>
      <c r="E14" s="68"/>
      <c r="F14" s="68"/>
      <c r="G14" s="68"/>
      <c r="J14">
        <v>1</v>
      </c>
      <c r="K14" t="s">
        <v>184</v>
      </c>
      <c r="L14">
        <v>0</v>
      </c>
      <c r="S14">
        <v>1</v>
      </c>
      <c r="T14" t="s">
        <v>184</v>
      </c>
      <c r="U14">
        <v>0</v>
      </c>
    </row>
    <row r="15" spans="1:26" x14ac:dyDescent="0.3">
      <c r="A15" s="70">
        <v>3</v>
      </c>
      <c r="B15" s="68" t="s">
        <v>184</v>
      </c>
      <c r="C15" s="70">
        <v>0</v>
      </c>
      <c r="E15" s="70"/>
      <c r="F15" s="68"/>
      <c r="G15" s="70"/>
      <c r="J15">
        <v>2</v>
      </c>
      <c r="K15" t="s">
        <v>184</v>
      </c>
      <c r="L15">
        <v>0</v>
      </c>
      <c r="S15">
        <v>2</v>
      </c>
      <c r="T15" t="s">
        <v>184</v>
      </c>
      <c r="U15">
        <v>0</v>
      </c>
    </row>
    <row r="16" spans="1:26" x14ac:dyDescent="0.3">
      <c r="A16" s="68">
        <v>4</v>
      </c>
      <c r="B16" s="68" t="s">
        <v>184</v>
      </c>
      <c r="C16" s="70">
        <v>0</v>
      </c>
      <c r="E16" s="68"/>
      <c r="F16" s="68"/>
      <c r="G16" s="70"/>
      <c r="J16">
        <v>3</v>
      </c>
      <c r="K16" t="s">
        <v>184</v>
      </c>
      <c r="L16">
        <v>1</v>
      </c>
      <c r="S16">
        <v>3</v>
      </c>
      <c r="T16" t="s">
        <v>184</v>
      </c>
      <c r="U16">
        <v>0</v>
      </c>
    </row>
    <row r="17" spans="1:26" x14ac:dyDescent="0.3">
      <c r="A17" s="68">
        <v>5</v>
      </c>
      <c r="B17" s="68" t="s">
        <v>184</v>
      </c>
      <c r="C17" s="70">
        <v>0</v>
      </c>
      <c r="E17" s="68"/>
      <c r="F17" s="68"/>
      <c r="G17" s="70"/>
      <c r="J17">
        <v>4</v>
      </c>
      <c r="K17" t="s">
        <v>184</v>
      </c>
      <c r="L17">
        <v>0</v>
      </c>
      <c r="S17">
        <v>4</v>
      </c>
      <c r="T17" t="s">
        <v>184</v>
      </c>
      <c r="U17">
        <v>0</v>
      </c>
    </row>
    <row r="18" spans="1:26" x14ac:dyDescent="0.3">
      <c r="A18" s="70">
        <v>6</v>
      </c>
      <c r="B18" s="68" t="s">
        <v>184</v>
      </c>
      <c r="C18" s="70">
        <v>0</v>
      </c>
      <c r="E18" s="70"/>
      <c r="F18" s="68"/>
      <c r="G18" s="70"/>
      <c r="J18">
        <v>5</v>
      </c>
      <c r="K18" t="s">
        <v>184</v>
      </c>
      <c r="L18">
        <v>0</v>
      </c>
      <c r="S18">
        <v>5</v>
      </c>
      <c r="T18" t="s">
        <v>184</v>
      </c>
      <c r="U18">
        <v>0</v>
      </c>
    </row>
    <row r="19" spans="1:26" x14ac:dyDescent="0.3">
      <c r="A19" s="68">
        <v>7</v>
      </c>
      <c r="B19" s="68" t="s">
        <v>184</v>
      </c>
      <c r="C19" s="70">
        <v>0</v>
      </c>
      <c r="E19" s="68"/>
      <c r="F19" s="68"/>
      <c r="G19" s="70"/>
      <c r="J19">
        <v>6</v>
      </c>
      <c r="K19" t="s">
        <v>184</v>
      </c>
      <c r="L19">
        <v>0</v>
      </c>
      <c r="S19">
        <v>6</v>
      </c>
      <c r="T19" t="s">
        <v>184</v>
      </c>
      <c r="U19">
        <v>0</v>
      </c>
    </row>
    <row r="20" spans="1:26" x14ac:dyDescent="0.3">
      <c r="A20" s="68">
        <v>8</v>
      </c>
      <c r="B20" s="68" t="s">
        <v>184</v>
      </c>
      <c r="C20" s="70">
        <v>0</v>
      </c>
      <c r="E20" s="68"/>
      <c r="F20" s="68"/>
      <c r="G20" s="70"/>
      <c r="J20">
        <v>7</v>
      </c>
      <c r="K20" t="s">
        <v>184</v>
      </c>
      <c r="L20">
        <v>0</v>
      </c>
      <c r="S20">
        <v>7</v>
      </c>
      <c r="T20" t="s">
        <v>184</v>
      </c>
      <c r="U20">
        <v>0</v>
      </c>
    </row>
    <row r="21" spans="1:26" x14ac:dyDescent="0.3">
      <c r="A21" s="70">
        <v>9</v>
      </c>
      <c r="B21" s="68" t="s">
        <v>184</v>
      </c>
      <c r="C21" s="70">
        <v>0</v>
      </c>
      <c r="E21" s="70"/>
      <c r="F21" s="68"/>
      <c r="G21" s="70"/>
      <c r="J21">
        <v>8</v>
      </c>
      <c r="K21" t="s">
        <v>184</v>
      </c>
      <c r="L21">
        <v>0</v>
      </c>
      <c r="S21">
        <v>8</v>
      </c>
      <c r="T21" t="s">
        <v>184</v>
      </c>
      <c r="U21">
        <v>0</v>
      </c>
    </row>
    <row r="22" spans="1:26" x14ac:dyDescent="0.3">
      <c r="A22" s="68">
        <v>10</v>
      </c>
      <c r="B22" s="68" t="s">
        <v>184</v>
      </c>
      <c r="C22" s="70">
        <v>0</v>
      </c>
      <c r="E22" s="68"/>
      <c r="F22" s="68"/>
      <c r="G22" s="70"/>
      <c r="J22">
        <v>9</v>
      </c>
      <c r="K22" t="s">
        <v>184</v>
      </c>
      <c r="L22">
        <v>0</v>
      </c>
      <c r="S22">
        <v>9</v>
      </c>
      <c r="T22" t="s">
        <v>184</v>
      </c>
      <c r="U22">
        <v>0</v>
      </c>
    </row>
    <row r="23" spans="1:26" x14ac:dyDescent="0.3">
      <c r="A23" s="68">
        <v>1</v>
      </c>
      <c r="B23" s="68" t="s">
        <v>187</v>
      </c>
      <c r="C23" s="68">
        <v>0</v>
      </c>
      <c r="E23" s="68">
        <v>1</v>
      </c>
      <c r="F23" s="68" t="s">
        <v>187</v>
      </c>
      <c r="G23" s="68">
        <v>0</v>
      </c>
      <c r="H23">
        <f>G23*25</f>
        <v>0</v>
      </c>
      <c r="J23">
        <v>10</v>
      </c>
      <c r="K23" t="s">
        <v>184</v>
      </c>
      <c r="L23">
        <v>0</v>
      </c>
      <c r="S23">
        <v>10</v>
      </c>
      <c r="T23" t="s">
        <v>184</v>
      </c>
      <c r="U23">
        <v>0</v>
      </c>
    </row>
    <row r="24" spans="1:26" x14ac:dyDescent="0.3">
      <c r="A24" s="68">
        <v>2</v>
      </c>
      <c r="B24" s="68" t="s">
        <v>187</v>
      </c>
      <c r="C24" s="68">
        <v>4</v>
      </c>
      <c r="E24" s="68">
        <v>2</v>
      </c>
      <c r="F24" s="68" t="s">
        <v>187</v>
      </c>
      <c r="G24" s="68">
        <v>4</v>
      </c>
      <c r="H24">
        <f t="shared" ref="H24:H82" si="2">G24*25</f>
        <v>100</v>
      </c>
      <c r="J24">
        <v>1</v>
      </c>
      <c r="K24" t="s">
        <v>187</v>
      </c>
      <c r="L24">
        <v>0</v>
      </c>
      <c r="N24">
        <v>1</v>
      </c>
      <c r="O24" t="s">
        <v>187</v>
      </c>
      <c r="P24">
        <v>0</v>
      </c>
      <c r="Q24">
        <f t="shared" ref="Q24:Q83" si="3">P24*25</f>
        <v>0</v>
      </c>
      <c r="S24">
        <v>1</v>
      </c>
      <c r="T24" t="s">
        <v>187</v>
      </c>
      <c r="U24">
        <v>0</v>
      </c>
      <c r="W24">
        <v>1</v>
      </c>
      <c r="X24" t="s">
        <v>187</v>
      </c>
      <c r="Y24">
        <v>0</v>
      </c>
      <c r="Z24">
        <f t="shared" ref="Z24:Z73" si="4">Y24*25</f>
        <v>0</v>
      </c>
    </row>
    <row r="25" spans="1:26" x14ac:dyDescent="0.3">
      <c r="A25" s="70">
        <v>3</v>
      </c>
      <c r="B25" s="68" t="s">
        <v>187</v>
      </c>
      <c r="C25" s="68">
        <v>0</v>
      </c>
      <c r="E25" s="70">
        <v>3</v>
      </c>
      <c r="F25" s="68" t="s">
        <v>187</v>
      </c>
      <c r="G25" s="68">
        <v>0</v>
      </c>
      <c r="H25">
        <f t="shared" si="2"/>
        <v>0</v>
      </c>
      <c r="J25">
        <v>2</v>
      </c>
      <c r="K25" t="s">
        <v>187</v>
      </c>
      <c r="L25">
        <v>0</v>
      </c>
      <c r="N25">
        <v>2</v>
      </c>
      <c r="O25" t="s">
        <v>187</v>
      </c>
      <c r="P25">
        <v>0</v>
      </c>
      <c r="Q25">
        <f t="shared" si="3"/>
        <v>0</v>
      </c>
      <c r="S25">
        <v>2</v>
      </c>
      <c r="T25" t="s">
        <v>187</v>
      </c>
      <c r="U25">
        <v>6</v>
      </c>
      <c r="W25">
        <v>2</v>
      </c>
      <c r="X25" t="s">
        <v>187</v>
      </c>
      <c r="Y25">
        <v>6</v>
      </c>
      <c r="Z25">
        <f t="shared" si="4"/>
        <v>150</v>
      </c>
    </row>
    <row r="26" spans="1:26" x14ac:dyDescent="0.3">
      <c r="A26" s="68">
        <v>4</v>
      </c>
      <c r="B26" s="68" t="s">
        <v>187</v>
      </c>
      <c r="C26" s="68">
        <v>0</v>
      </c>
      <c r="E26" s="68">
        <v>4</v>
      </c>
      <c r="F26" s="68" t="s">
        <v>187</v>
      </c>
      <c r="G26" s="68">
        <v>0</v>
      </c>
      <c r="H26">
        <f t="shared" si="2"/>
        <v>0</v>
      </c>
      <c r="J26">
        <v>3</v>
      </c>
      <c r="K26" t="s">
        <v>187</v>
      </c>
      <c r="L26">
        <v>0</v>
      </c>
      <c r="N26">
        <v>3</v>
      </c>
      <c r="O26" t="s">
        <v>187</v>
      </c>
      <c r="P26">
        <v>0</v>
      </c>
      <c r="Q26">
        <f t="shared" si="3"/>
        <v>0</v>
      </c>
      <c r="S26">
        <v>3</v>
      </c>
      <c r="T26" t="s">
        <v>187</v>
      </c>
      <c r="U26">
        <v>1</v>
      </c>
      <c r="W26">
        <v>3</v>
      </c>
      <c r="X26" t="s">
        <v>187</v>
      </c>
      <c r="Y26">
        <v>1</v>
      </c>
      <c r="Z26">
        <f t="shared" si="4"/>
        <v>25</v>
      </c>
    </row>
    <row r="27" spans="1:26" x14ac:dyDescent="0.3">
      <c r="A27" s="68">
        <v>5</v>
      </c>
      <c r="B27" s="68" t="s">
        <v>187</v>
      </c>
      <c r="C27" s="68">
        <v>0</v>
      </c>
      <c r="E27" s="68">
        <v>5</v>
      </c>
      <c r="F27" s="68" t="s">
        <v>187</v>
      </c>
      <c r="G27" s="68">
        <v>0</v>
      </c>
      <c r="H27">
        <f t="shared" si="2"/>
        <v>0</v>
      </c>
      <c r="J27">
        <v>4</v>
      </c>
      <c r="K27" t="s">
        <v>187</v>
      </c>
      <c r="L27">
        <v>0</v>
      </c>
      <c r="N27">
        <v>4</v>
      </c>
      <c r="O27" t="s">
        <v>187</v>
      </c>
      <c r="P27">
        <v>0</v>
      </c>
      <c r="Q27">
        <f t="shared" si="3"/>
        <v>0</v>
      </c>
      <c r="S27">
        <v>4</v>
      </c>
      <c r="T27" t="s">
        <v>187</v>
      </c>
      <c r="U27">
        <v>1</v>
      </c>
      <c r="W27">
        <v>4</v>
      </c>
      <c r="X27" t="s">
        <v>187</v>
      </c>
      <c r="Y27">
        <v>1</v>
      </c>
      <c r="Z27">
        <f t="shared" si="4"/>
        <v>25</v>
      </c>
    </row>
    <row r="28" spans="1:26" x14ac:dyDescent="0.3">
      <c r="A28" s="70">
        <v>6</v>
      </c>
      <c r="B28" s="68" t="s">
        <v>187</v>
      </c>
      <c r="C28" s="68">
        <v>1</v>
      </c>
      <c r="E28" s="70">
        <v>6</v>
      </c>
      <c r="F28" s="68" t="s">
        <v>187</v>
      </c>
      <c r="G28" s="68">
        <v>1</v>
      </c>
      <c r="H28">
        <f t="shared" si="2"/>
        <v>25</v>
      </c>
      <c r="J28">
        <v>5</v>
      </c>
      <c r="K28" t="s">
        <v>187</v>
      </c>
      <c r="L28">
        <v>1</v>
      </c>
      <c r="N28">
        <v>5</v>
      </c>
      <c r="O28" t="s">
        <v>187</v>
      </c>
      <c r="P28">
        <v>1</v>
      </c>
      <c r="Q28">
        <f t="shared" si="3"/>
        <v>25</v>
      </c>
      <c r="S28">
        <v>5</v>
      </c>
      <c r="T28" t="s">
        <v>187</v>
      </c>
      <c r="U28">
        <v>3</v>
      </c>
      <c r="W28">
        <v>5</v>
      </c>
      <c r="X28" t="s">
        <v>187</v>
      </c>
      <c r="Y28">
        <v>3</v>
      </c>
      <c r="Z28">
        <f t="shared" si="4"/>
        <v>75</v>
      </c>
    </row>
    <row r="29" spans="1:26" x14ac:dyDescent="0.3">
      <c r="A29" s="68">
        <v>7</v>
      </c>
      <c r="B29" s="68" t="s">
        <v>187</v>
      </c>
      <c r="C29" s="68">
        <v>0</v>
      </c>
      <c r="E29" s="68">
        <v>7</v>
      </c>
      <c r="F29" s="68" t="s">
        <v>187</v>
      </c>
      <c r="G29" s="68">
        <v>0</v>
      </c>
      <c r="H29">
        <f t="shared" si="2"/>
        <v>0</v>
      </c>
      <c r="J29">
        <v>6</v>
      </c>
      <c r="K29" t="s">
        <v>187</v>
      </c>
      <c r="L29">
        <v>0</v>
      </c>
      <c r="N29">
        <v>6</v>
      </c>
      <c r="O29" t="s">
        <v>187</v>
      </c>
      <c r="P29">
        <v>0</v>
      </c>
      <c r="Q29">
        <f t="shared" si="3"/>
        <v>0</v>
      </c>
      <c r="S29">
        <v>6</v>
      </c>
      <c r="T29" t="s">
        <v>187</v>
      </c>
      <c r="U29">
        <v>3</v>
      </c>
      <c r="W29">
        <v>6</v>
      </c>
      <c r="X29" t="s">
        <v>187</v>
      </c>
      <c r="Y29">
        <v>3</v>
      </c>
      <c r="Z29">
        <f t="shared" si="4"/>
        <v>75</v>
      </c>
    </row>
    <row r="30" spans="1:26" x14ac:dyDescent="0.3">
      <c r="A30" s="68">
        <v>8</v>
      </c>
      <c r="B30" s="68" t="s">
        <v>187</v>
      </c>
      <c r="C30" s="68">
        <v>1</v>
      </c>
      <c r="E30" s="68">
        <v>8</v>
      </c>
      <c r="F30" s="68" t="s">
        <v>187</v>
      </c>
      <c r="G30" s="68">
        <v>1</v>
      </c>
      <c r="H30">
        <f t="shared" si="2"/>
        <v>25</v>
      </c>
      <c r="J30">
        <v>7</v>
      </c>
      <c r="K30" t="s">
        <v>187</v>
      </c>
      <c r="L30">
        <v>0</v>
      </c>
      <c r="N30">
        <v>7</v>
      </c>
      <c r="O30" t="s">
        <v>187</v>
      </c>
      <c r="P30">
        <v>0</v>
      </c>
      <c r="Q30">
        <f t="shared" si="3"/>
        <v>0</v>
      </c>
      <c r="S30">
        <v>7</v>
      </c>
      <c r="T30" t="s">
        <v>187</v>
      </c>
      <c r="U30">
        <v>0</v>
      </c>
      <c r="W30">
        <v>7</v>
      </c>
      <c r="X30" t="s">
        <v>187</v>
      </c>
      <c r="Y30">
        <v>0</v>
      </c>
      <c r="Z30">
        <f t="shared" si="4"/>
        <v>0</v>
      </c>
    </row>
    <row r="31" spans="1:26" x14ac:dyDescent="0.3">
      <c r="A31" s="70">
        <v>9</v>
      </c>
      <c r="B31" s="68" t="s">
        <v>187</v>
      </c>
      <c r="C31" s="68">
        <v>0</v>
      </c>
      <c r="E31" s="70">
        <v>9</v>
      </c>
      <c r="F31" s="68" t="s">
        <v>187</v>
      </c>
      <c r="G31" s="68">
        <v>0</v>
      </c>
      <c r="H31">
        <f t="shared" si="2"/>
        <v>0</v>
      </c>
      <c r="J31">
        <v>8</v>
      </c>
      <c r="K31" t="s">
        <v>187</v>
      </c>
      <c r="L31">
        <v>0</v>
      </c>
      <c r="N31">
        <v>8</v>
      </c>
      <c r="O31" t="s">
        <v>187</v>
      </c>
      <c r="P31">
        <v>0</v>
      </c>
      <c r="Q31">
        <f t="shared" si="3"/>
        <v>0</v>
      </c>
      <c r="S31">
        <v>8</v>
      </c>
      <c r="T31" t="s">
        <v>187</v>
      </c>
      <c r="U31">
        <v>2</v>
      </c>
      <c r="W31">
        <v>8</v>
      </c>
      <c r="X31" t="s">
        <v>187</v>
      </c>
      <c r="Y31">
        <v>2</v>
      </c>
      <c r="Z31">
        <f t="shared" si="4"/>
        <v>50</v>
      </c>
    </row>
    <row r="32" spans="1:26" x14ac:dyDescent="0.3">
      <c r="A32" s="68">
        <v>10</v>
      </c>
      <c r="B32" s="68" t="s">
        <v>187</v>
      </c>
      <c r="C32" s="68">
        <v>0</v>
      </c>
      <c r="E32" s="68">
        <v>10</v>
      </c>
      <c r="F32" s="68" t="s">
        <v>187</v>
      </c>
      <c r="G32" s="68">
        <v>0</v>
      </c>
      <c r="H32">
        <f t="shared" si="2"/>
        <v>0</v>
      </c>
      <c r="J32">
        <v>9</v>
      </c>
      <c r="K32" t="s">
        <v>187</v>
      </c>
      <c r="L32">
        <v>3</v>
      </c>
      <c r="N32">
        <v>9</v>
      </c>
      <c r="O32" t="s">
        <v>187</v>
      </c>
      <c r="P32">
        <v>3</v>
      </c>
      <c r="Q32">
        <f t="shared" si="3"/>
        <v>75</v>
      </c>
      <c r="S32">
        <v>9</v>
      </c>
      <c r="T32" t="s">
        <v>187</v>
      </c>
      <c r="U32">
        <v>2</v>
      </c>
      <c r="W32">
        <v>9</v>
      </c>
      <c r="X32" t="s">
        <v>187</v>
      </c>
      <c r="Y32">
        <v>2</v>
      </c>
      <c r="Z32">
        <f t="shared" si="4"/>
        <v>50</v>
      </c>
    </row>
    <row r="33" spans="1:26" x14ac:dyDescent="0.3">
      <c r="A33" s="68">
        <v>1</v>
      </c>
      <c r="B33" s="68" t="s">
        <v>193</v>
      </c>
      <c r="C33" s="68">
        <v>0</v>
      </c>
      <c r="E33" s="68">
        <v>1</v>
      </c>
      <c r="F33" s="68" t="s">
        <v>193</v>
      </c>
      <c r="G33" s="68">
        <v>0</v>
      </c>
      <c r="H33">
        <f t="shared" si="2"/>
        <v>0</v>
      </c>
      <c r="J33">
        <v>10</v>
      </c>
      <c r="K33" t="s">
        <v>187</v>
      </c>
      <c r="L33">
        <v>0</v>
      </c>
      <c r="N33">
        <v>10</v>
      </c>
      <c r="O33" t="s">
        <v>187</v>
      </c>
      <c r="P33">
        <v>0</v>
      </c>
      <c r="Q33">
        <f t="shared" si="3"/>
        <v>0</v>
      </c>
      <c r="S33">
        <v>10</v>
      </c>
      <c r="T33" t="s">
        <v>187</v>
      </c>
      <c r="U33">
        <v>0</v>
      </c>
      <c r="W33">
        <v>10</v>
      </c>
      <c r="X33" t="s">
        <v>187</v>
      </c>
      <c r="Y33">
        <v>0</v>
      </c>
      <c r="Z33">
        <f t="shared" si="4"/>
        <v>0</v>
      </c>
    </row>
    <row r="34" spans="1:26" x14ac:dyDescent="0.3">
      <c r="A34" s="68">
        <v>2</v>
      </c>
      <c r="B34" s="68" t="s">
        <v>193</v>
      </c>
      <c r="C34" s="68">
        <v>0</v>
      </c>
      <c r="E34" s="68">
        <v>2</v>
      </c>
      <c r="F34" s="68" t="s">
        <v>193</v>
      </c>
      <c r="G34" s="68">
        <v>0</v>
      </c>
      <c r="H34">
        <f t="shared" si="2"/>
        <v>0</v>
      </c>
      <c r="J34">
        <v>1</v>
      </c>
      <c r="K34" t="s">
        <v>193</v>
      </c>
      <c r="L34">
        <v>0</v>
      </c>
      <c r="N34">
        <v>1</v>
      </c>
      <c r="O34" t="s">
        <v>193</v>
      </c>
      <c r="P34">
        <v>0</v>
      </c>
      <c r="Q34">
        <f t="shared" si="3"/>
        <v>0</v>
      </c>
      <c r="S34">
        <v>1</v>
      </c>
      <c r="T34" t="s">
        <v>193</v>
      </c>
      <c r="U34">
        <v>0</v>
      </c>
      <c r="W34">
        <v>1</v>
      </c>
      <c r="X34" t="s">
        <v>193</v>
      </c>
      <c r="Y34">
        <v>0</v>
      </c>
      <c r="Z34">
        <f t="shared" si="4"/>
        <v>0</v>
      </c>
    </row>
    <row r="35" spans="1:26" x14ac:dyDescent="0.3">
      <c r="A35" s="70">
        <v>3</v>
      </c>
      <c r="B35" s="68" t="s">
        <v>193</v>
      </c>
      <c r="C35" s="68">
        <v>1</v>
      </c>
      <c r="E35" s="70">
        <v>3</v>
      </c>
      <c r="F35" s="68" t="s">
        <v>193</v>
      </c>
      <c r="G35" s="68">
        <v>1</v>
      </c>
      <c r="H35">
        <f t="shared" si="2"/>
        <v>25</v>
      </c>
      <c r="J35">
        <v>2</v>
      </c>
      <c r="K35" t="s">
        <v>193</v>
      </c>
      <c r="L35">
        <v>0</v>
      </c>
      <c r="N35">
        <v>2</v>
      </c>
      <c r="O35" t="s">
        <v>193</v>
      </c>
      <c r="P35">
        <v>0</v>
      </c>
      <c r="Q35">
        <f t="shared" si="3"/>
        <v>0</v>
      </c>
      <c r="S35">
        <v>2</v>
      </c>
      <c r="T35" t="s">
        <v>193</v>
      </c>
      <c r="U35">
        <v>0</v>
      </c>
      <c r="W35">
        <v>2</v>
      </c>
      <c r="X35" t="s">
        <v>193</v>
      </c>
      <c r="Y35">
        <v>0</v>
      </c>
      <c r="Z35">
        <f t="shared" si="4"/>
        <v>0</v>
      </c>
    </row>
    <row r="36" spans="1:26" x14ac:dyDescent="0.3">
      <c r="A36" s="68">
        <v>4</v>
      </c>
      <c r="B36" s="68" t="s">
        <v>193</v>
      </c>
      <c r="C36" s="68">
        <v>0</v>
      </c>
      <c r="E36" s="68">
        <v>4</v>
      </c>
      <c r="F36" s="68" t="s">
        <v>193</v>
      </c>
      <c r="G36" s="68">
        <v>0</v>
      </c>
      <c r="H36">
        <f t="shared" si="2"/>
        <v>0</v>
      </c>
      <c r="J36">
        <v>3</v>
      </c>
      <c r="K36" t="s">
        <v>193</v>
      </c>
      <c r="L36">
        <v>4</v>
      </c>
      <c r="N36">
        <v>3</v>
      </c>
      <c r="O36" t="s">
        <v>193</v>
      </c>
      <c r="P36">
        <v>4</v>
      </c>
      <c r="Q36">
        <f t="shared" si="3"/>
        <v>100</v>
      </c>
      <c r="S36">
        <v>3</v>
      </c>
      <c r="T36" t="s">
        <v>193</v>
      </c>
      <c r="U36">
        <v>1</v>
      </c>
      <c r="W36">
        <v>3</v>
      </c>
      <c r="X36" t="s">
        <v>193</v>
      </c>
      <c r="Y36">
        <v>1</v>
      </c>
      <c r="Z36">
        <f t="shared" si="4"/>
        <v>25</v>
      </c>
    </row>
    <row r="37" spans="1:26" x14ac:dyDescent="0.3">
      <c r="A37" s="68">
        <v>5</v>
      </c>
      <c r="B37" s="68" t="s">
        <v>193</v>
      </c>
      <c r="C37" s="68">
        <v>0</v>
      </c>
      <c r="E37" s="68">
        <v>5</v>
      </c>
      <c r="F37" s="68" t="s">
        <v>193</v>
      </c>
      <c r="G37" s="68">
        <v>0</v>
      </c>
      <c r="H37">
        <f t="shared" si="2"/>
        <v>0</v>
      </c>
      <c r="J37">
        <v>4</v>
      </c>
      <c r="K37" t="s">
        <v>193</v>
      </c>
      <c r="L37">
        <v>0</v>
      </c>
      <c r="N37">
        <v>4</v>
      </c>
      <c r="O37" t="s">
        <v>193</v>
      </c>
      <c r="P37">
        <v>0</v>
      </c>
      <c r="Q37">
        <f t="shared" si="3"/>
        <v>0</v>
      </c>
      <c r="S37">
        <v>4</v>
      </c>
      <c r="T37" t="s">
        <v>193</v>
      </c>
      <c r="U37">
        <v>1</v>
      </c>
      <c r="W37">
        <v>4</v>
      </c>
      <c r="X37" t="s">
        <v>193</v>
      </c>
      <c r="Y37">
        <v>1</v>
      </c>
      <c r="Z37">
        <f t="shared" si="4"/>
        <v>25</v>
      </c>
    </row>
    <row r="38" spans="1:26" x14ac:dyDescent="0.3">
      <c r="A38" s="70">
        <v>6</v>
      </c>
      <c r="B38" s="68" t="s">
        <v>193</v>
      </c>
      <c r="C38" s="68">
        <v>1</v>
      </c>
      <c r="E38" s="70">
        <v>6</v>
      </c>
      <c r="F38" s="68" t="s">
        <v>193</v>
      </c>
      <c r="G38" s="68">
        <v>1</v>
      </c>
      <c r="H38">
        <f t="shared" si="2"/>
        <v>25</v>
      </c>
      <c r="J38">
        <v>5</v>
      </c>
      <c r="K38" t="s">
        <v>193</v>
      </c>
      <c r="L38">
        <v>0</v>
      </c>
      <c r="N38">
        <v>5</v>
      </c>
      <c r="O38" t="s">
        <v>193</v>
      </c>
      <c r="P38">
        <v>0</v>
      </c>
      <c r="Q38">
        <f t="shared" si="3"/>
        <v>0</v>
      </c>
      <c r="S38">
        <v>5</v>
      </c>
      <c r="T38" t="s">
        <v>193</v>
      </c>
      <c r="U38">
        <v>0</v>
      </c>
      <c r="W38">
        <v>5</v>
      </c>
      <c r="X38" t="s">
        <v>193</v>
      </c>
      <c r="Y38">
        <v>0</v>
      </c>
      <c r="Z38">
        <f t="shared" si="4"/>
        <v>0</v>
      </c>
    </row>
    <row r="39" spans="1:26" x14ac:dyDescent="0.3">
      <c r="A39" s="68">
        <v>7</v>
      </c>
      <c r="B39" s="68" t="s">
        <v>193</v>
      </c>
      <c r="C39" s="68">
        <v>0</v>
      </c>
      <c r="E39" s="68">
        <v>7</v>
      </c>
      <c r="F39" s="68" t="s">
        <v>193</v>
      </c>
      <c r="G39" s="68">
        <v>0</v>
      </c>
      <c r="H39">
        <f t="shared" si="2"/>
        <v>0</v>
      </c>
      <c r="J39">
        <v>6</v>
      </c>
      <c r="K39" t="s">
        <v>193</v>
      </c>
      <c r="L39">
        <v>0</v>
      </c>
      <c r="N39">
        <v>6</v>
      </c>
      <c r="O39" t="s">
        <v>193</v>
      </c>
      <c r="P39">
        <v>0</v>
      </c>
      <c r="Q39">
        <f t="shared" si="3"/>
        <v>0</v>
      </c>
      <c r="S39">
        <v>6</v>
      </c>
      <c r="T39" t="s">
        <v>193</v>
      </c>
      <c r="U39">
        <v>0</v>
      </c>
      <c r="W39">
        <v>6</v>
      </c>
      <c r="X39" t="s">
        <v>193</v>
      </c>
      <c r="Y39">
        <v>0</v>
      </c>
      <c r="Z39">
        <f t="shared" si="4"/>
        <v>0</v>
      </c>
    </row>
    <row r="40" spans="1:26" x14ac:dyDescent="0.3">
      <c r="A40" s="68">
        <v>8</v>
      </c>
      <c r="B40" s="68" t="s">
        <v>193</v>
      </c>
      <c r="C40" s="68">
        <v>0</v>
      </c>
      <c r="E40" s="68">
        <v>8</v>
      </c>
      <c r="F40" s="68" t="s">
        <v>193</v>
      </c>
      <c r="G40" s="68">
        <v>0</v>
      </c>
      <c r="H40">
        <f t="shared" si="2"/>
        <v>0</v>
      </c>
      <c r="J40">
        <v>7</v>
      </c>
      <c r="K40" t="s">
        <v>193</v>
      </c>
      <c r="L40">
        <v>0</v>
      </c>
      <c r="N40">
        <v>7</v>
      </c>
      <c r="O40" t="s">
        <v>193</v>
      </c>
      <c r="P40">
        <v>0</v>
      </c>
      <c r="Q40">
        <f t="shared" si="3"/>
        <v>0</v>
      </c>
      <c r="S40">
        <v>7</v>
      </c>
      <c r="T40" t="s">
        <v>193</v>
      </c>
      <c r="U40">
        <v>3</v>
      </c>
      <c r="W40">
        <v>7</v>
      </c>
      <c r="X40" t="s">
        <v>193</v>
      </c>
      <c r="Y40">
        <v>3</v>
      </c>
      <c r="Z40">
        <f t="shared" si="4"/>
        <v>75</v>
      </c>
    </row>
    <row r="41" spans="1:26" x14ac:dyDescent="0.3">
      <c r="A41" s="70">
        <v>9</v>
      </c>
      <c r="B41" s="68" t="s">
        <v>193</v>
      </c>
      <c r="C41" s="68">
        <v>0</v>
      </c>
      <c r="E41" s="70">
        <v>9</v>
      </c>
      <c r="F41" s="68" t="s">
        <v>193</v>
      </c>
      <c r="G41" s="68">
        <v>0</v>
      </c>
      <c r="H41">
        <f t="shared" si="2"/>
        <v>0</v>
      </c>
      <c r="J41">
        <v>8</v>
      </c>
      <c r="K41" t="s">
        <v>193</v>
      </c>
      <c r="L41">
        <v>1</v>
      </c>
      <c r="N41">
        <v>8</v>
      </c>
      <c r="O41" t="s">
        <v>193</v>
      </c>
      <c r="P41">
        <v>1</v>
      </c>
      <c r="Q41">
        <f t="shared" si="3"/>
        <v>25</v>
      </c>
      <c r="S41">
        <v>8</v>
      </c>
      <c r="T41" t="s">
        <v>193</v>
      </c>
      <c r="U41">
        <v>0</v>
      </c>
      <c r="W41">
        <v>8</v>
      </c>
      <c r="X41" t="s">
        <v>193</v>
      </c>
      <c r="Y41">
        <v>0</v>
      </c>
      <c r="Z41">
        <f t="shared" si="4"/>
        <v>0</v>
      </c>
    </row>
    <row r="42" spans="1:26" x14ac:dyDescent="0.3">
      <c r="A42" s="68">
        <v>10</v>
      </c>
      <c r="B42" s="68" t="s">
        <v>193</v>
      </c>
      <c r="C42" s="68">
        <v>0</v>
      </c>
      <c r="E42" s="68">
        <v>10</v>
      </c>
      <c r="F42" s="68" t="s">
        <v>193</v>
      </c>
      <c r="G42" s="68">
        <v>0</v>
      </c>
      <c r="H42">
        <f t="shared" si="2"/>
        <v>0</v>
      </c>
      <c r="J42">
        <v>9</v>
      </c>
      <c r="K42" t="s">
        <v>193</v>
      </c>
      <c r="L42">
        <v>1</v>
      </c>
      <c r="N42">
        <v>9</v>
      </c>
      <c r="O42" t="s">
        <v>193</v>
      </c>
      <c r="P42">
        <v>1</v>
      </c>
      <c r="Q42">
        <f t="shared" si="3"/>
        <v>25</v>
      </c>
      <c r="S42">
        <v>9</v>
      </c>
      <c r="T42" t="s">
        <v>193</v>
      </c>
      <c r="U42">
        <v>0</v>
      </c>
      <c r="W42">
        <v>9</v>
      </c>
      <c r="X42" t="s">
        <v>193</v>
      </c>
      <c r="Y42">
        <v>0</v>
      </c>
      <c r="Z42">
        <f t="shared" si="4"/>
        <v>0</v>
      </c>
    </row>
    <row r="43" spans="1:26" x14ac:dyDescent="0.3">
      <c r="A43" s="68">
        <v>1</v>
      </c>
      <c r="B43" s="68" t="s">
        <v>202</v>
      </c>
      <c r="C43" s="68">
        <v>0</v>
      </c>
      <c r="E43" s="68">
        <v>1</v>
      </c>
      <c r="F43" s="68" t="s">
        <v>202</v>
      </c>
      <c r="G43" s="68">
        <v>0</v>
      </c>
      <c r="H43">
        <f t="shared" si="2"/>
        <v>0</v>
      </c>
      <c r="J43">
        <v>10</v>
      </c>
      <c r="K43" t="s">
        <v>193</v>
      </c>
      <c r="L43">
        <v>0</v>
      </c>
      <c r="N43">
        <v>10</v>
      </c>
      <c r="O43" t="s">
        <v>193</v>
      </c>
      <c r="P43">
        <v>0</v>
      </c>
      <c r="Q43">
        <f t="shared" si="3"/>
        <v>0</v>
      </c>
      <c r="S43">
        <v>10</v>
      </c>
      <c r="T43" t="s">
        <v>193</v>
      </c>
      <c r="U43">
        <v>2</v>
      </c>
      <c r="W43">
        <v>10</v>
      </c>
      <c r="X43" t="s">
        <v>193</v>
      </c>
      <c r="Y43">
        <v>2</v>
      </c>
      <c r="Z43">
        <f t="shared" si="4"/>
        <v>50</v>
      </c>
    </row>
    <row r="44" spans="1:26" x14ac:dyDescent="0.3">
      <c r="A44" s="68">
        <v>2</v>
      </c>
      <c r="B44" s="68" t="s">
        <v>202</v>
      </c>
      <c r="C44" s="68">
        <v>0</v>
      </c>
      <c r="E44" s="68">
        <v>2</v>
      </c>
      <c r="F44" s="68" t="s">
        <v>202</v>
      </c>
      <c r="G44" s="68">
        <v>0</v>
      </c>
      <c r="H44">
        <f t="shared" si="2"/>
        <v>0</v>
      </c>
      <c r="J44">
        <v>1</v>
      </c>
      <c r="K44" t="s">
        <v>202</v>
      </c>
      <c r="L44">
        <v>2</v>
      </c>
      <c r="N44">
        <v>1</v>
      </c>
      <c r="O44" t="s">
        <v>202</v>
      </c>
      <c r="P44">
        <v>2</v>
      </c>
      <c r="Q44">
        <f t="shared" si="3"/>
        <v>50</v>
      </c>
      <c r="S44">
        <v>1</v>
      </c>
      <c r="T44" t="s">
        <v>202</v>
      </c>
      <c r="U44">
        <v>2</v>
      </c>
      <c r="W44">
        <v>1</v>
      </c>
      <c r="X44" t="s">
        <v>202</v>
      </c>
      <c r="Y44">
        <v>2</v>
      </c>
      <c r="Z44">
        <f t="shared" si="4"/>
        <v>50</v>
      </c>
    </row>
    <row r="45" spans="1:26" x14ac:dyDescent="0.3">
      <c r="A45" s="70">
        <v>3</v>
      </c>
      <c r="B45" s="68" t="s">
        <v>202</v>
      </c>
      <c r="C45" s="68">
        <v>2</v>
      </c>
      <c r="E45" s="70">
        <v>3</v>
      </c>
      <c r="F45" s="68" t="s">
        <v>202</v>
      </c>
      <c r="G45" s="68">
        <v>2</v>
      </c>
      <c r="H45">
        <f t="shared" si="2"/>
        <v>50</v>
      </c>
      <c r="J45">
        <v>2</v>
      </c>
      <c r="K45" t="s">
        <v>202</v>
      </c>
      <c r="L45">
        <v>0</v>
      </c>
      <c r="N45">
        <v>2</v>
      </c>
      <c r="O45" t="s">
        <v>202</v>
      </c>
      <c r="P45">
        <v>0</v>
      </c>
      <c r="Q45">
        <f t="shared" si="3"/>
        <v>0</v>
      </c>
      <c r="S45">
        <v>2</v>
      </c>
      <c r="T45" t="s">
        <v>202</v>
      </c>
      <c r="U45">
        <v>0</v>
      </c>
      <c r="W45">
        <v>2</v>
      </c>
      <c r="X45" t="s">
        <v>202</v>
      </c>
      <c r="Y45">
        <v>0</v>
      </c>
      <c r="Z45">
        <f t="shared" si="4"/>
        <v>0</v>
      </c>
    </row>
    <row r="46" spans="1:26" x14ac:dyDescent="0.3">
      <c r="A46" s="68">
        <v>4</v>
      </c>
      <c r="B46" s="68" t="s">
        <v>202</v>
      </c>
      <c r="C46" s="68">
        <v>2</v>
      </c>
      <c r="E46" s="68">
        <v>4</v>
      </c>
      <c r="F46" s="68" t="s">
        <v>202</v>
      </c>
      <c r="G46" s="68">
        <v>2</v>
      </c>
      <c r="H46">
        <f t="shared" si="2"/>
        <v>50</v>
      </c>
      <c r="J46">
        <v>3</v>
      </c>
      <c r="K46" t="s">
        <v>202</v>
      </c>
      <c r="L46">
        <v>1</v>
      </c>
      <c r="N46">
        <v>3</v>
      </c>
      <c r="O46" t="s">
        <v>202</v>
      </c>
      <c r="P46">
        <v>1</v>
      </c>
      <c r="Q46">
        <f t="shared" si="3"/>
        <v>25</v>
      </c>
      <c r="S46">
        <v>3</v>
      </c>
      <c r="T46" t="s">
        <v>202</v>
      </c>
      <c r="U46">
        <v>4</v>
      </c>
      <c r="W46">
        <v>3</v>
      </c>
      <c r="X46" t="s">
        <v>202</v>
      </c>
      <c r="Y46">
        <v>4</v>
      </c>
      <c r="Z46">
        <f t="shared" si="4"/>
        <v>100</v>
      </c>
    </row>
    <row r="47" spans="1:26" x14ac:dyDescent="0.3">
      <c r="A47" s="68">
        <v>5</v>
      </c>
      <c r="B47" s="68" t="s">
        <v>202</v>
      </c>
      <c r="C47" s="68">
        <v>1</v>
      </c>
      <c r="E47" s="68">
        <v>5</v>
      </c>
      <c r="F47" s="68" t="s">
        <v>202</v>
      </c>
      <c r="G47" s="68">
        <v>1</v>
      </c>
      <c r="H47">
        <f t="shared" si="2"/>
        <v>25</v>
      </c>
      <c r="J47">
        <v>4</v>
      </c>
      <c r="K47" t="s">
        <v>202</v>
      </c>
      <c r="L47">
        <v>0</v>
      </c>
      <c r="N47">
        <v>4</v>
      </c>
      <c r="O47" t="s">
        <v>202</v>
      </c>
      <c r="P47">
        <v>0</v>
      </c>
      <c r="Q47">
        <f t="shared" si="3"/>
        <v>0</v>
      </c>
      <c r="S47">
        <v>4</v>
      </c>
      <c r="T47" t="s">
        <v>202</v>
      </c>
      <c r="U47">
        <v>1</v>
      </c>
      <c r="W47">
        <v>4</v>
      </c>
      <c r="X47" t="s">
        <v>202</v>
      </c>
      <c r="Y47">
        <v>1</v>
      </c>
      <c r="Z47">
        <f t="shared" si="4"/>
        <v>25</v>
      </c>
    </row>
    <row r="48" spans="1:26" x14ac:dyDescent="0.3">
      <c r="A48" s="70">
        <v>6</v>
      </c>
      <c r="B48" s="68" t="s">
        <v>202</v>
      </c>
      <c r="C48" s="68">
        <v>0</v>
      </c>
      <c r="E48" s="70">
        <v>6</v>
      </c>
      <c r="F48" s="68" t="s">
        <v>202</v>
      </c>
      <c r="G48" s="68">
        <v>0</v>
      </c>
      <c r="H48">
        <f t="shared" si="2"/>
        <v>0</v>
      </c>
      <c r="J48">
        <v>5</v>
      </c>
      <c r="K48" t="s">
        <v>202</v>
      </c>
      <c r="L48">
        <v>1</v>
      </c>
      <c r="N48">
        <v>5</v>
      </c>
      <c r="O48" t="s">
        <v>202</v>
      </c>
      <c r="P48">
        <v>1</v>
      </c>
      <c r="Q48">
        <f t="shared" si="3"/>
        <v>25</v>
      </c>
      <c r="S48">
        <v>5</v>
      </c>
      <c r="T48" t="s">
        <v>202</v>
      </c>
      <c r="U48">
        <v>1</v>
      </c>
      <c r="W48">
        <v>5</v>
      </c>
      <c r="X48" t="s">
        <v>202</v>
      </c>
      <c r="Y48">
        <v>1</v>
      </c>
      <c r="Z48">
        <f t="shared" si="4"/>
        <v>25</v>
      </c>
    </row>
    <row r="49" spans="1:26" x14ac:dyDescent="0.3">
      <c r="A49" s="68">
        <v>7</v>
      </c>
      <c r="B49" s="68" t="s">
        <v>202</v>
      </c>
      <c r="C49" s="68">
        <v>0</v>
      </c>
      <c r="E49" s="68">
        <v>7</v>
      </c>
      <c r="F49" s="68" t="s">
        <v>202</v>
      </c>
      <c r="G49" s="68">
        <v>0</v>
      </c>
      <c r="H49">
        <f t="shared" si="2"/>
        <v>0</v>
      </c>
      <c r="J49">
        <v>6</v>
      </c>
      <c r="K49" t="s">
        <v>202</v>
      </c>
      <c r="L49">
        <v>2</v>
      </c>
      <c r="N49">
        <v>6</v>
      </c>
      <c r="O49" t="s">
        <v>202</v>
      </c>
      <c r="P49">
        <v>2</v>
      </c>
      <c r="Q49">
        <f t="shared" si="3"/>
        <v>50</v>
      </c>
      <c r="S49">
        <v>6</v>
      </c>
      <c r="T49" t="s">
        <v>202</v>
      </c>
      <c r="U49">
        <v>0</v>
      </c>
      <c r="W49">
        <v>6</v>
      </c>
      <c r="X49" t="s">
        <v>202</v>
      </c>
      <c r="Y49">
        <v>0</v>
      </c>
      <c r="Z49">
        <f t="shared" si="4"/>
        <v>0</v>
      </c>
    </row>
    <row r="50" spans="1:26" x14ac:dyDescent="0.3">
      <c r="A50" s="68">
        <v>8</v>
      </c>
      <c r="B50" s="68" t="s">
        <v>202</v>
      </c>
      <c r="C50" s="68">
        <v>0</v>
      </c>
      <c r="E50" s="68">
        <v>8</v>
      </c>
      <c r="F50" s="68" t="s">
        <v>202</v>
      </c>
      <c r="G50" s="68">
        <v>0</v>
      </c>
      <c r="H50">
        <f t="shared" si="2"/>
        <v>0</v>
      </c>
      <c r="J50">
        <v>7</v>
      </c>
      <c r="K50" t="s">
        <v>202</v>
      </c>
      <c r="L50">
        <v>0</v>
      </c>
      <c r="N50">
        <v>7</v>
      </c>
      <c r="O50" t="s">
        <v>202</v>
      </c>
      <c r="P50">
        <v>0</v>
      </c>
      <c r="Q50">
        <f t="shared" si="3"/>
        <v>0</v>
      </c>
      <c r="S50">
        <v>7</v>
      </c>
      <c r="T50" t="s">
        <v>202</v>
      </c>
      <c r="U50">
        <v>1</v>
      </c>
      <c r="W50">
        <v>7</v>
      </c>
      <c r="X50" t="s">
        <v>202</v>
      </c>
      <c r="Y50">
        <v>1</v>
      </c>
      <c r="Z50">
        <f t="shared" si="4"/>
        <v>25</v>
      </c>
    </row>
    <row r="51" spans="1:26" x14ac:dyDescent="0.3">
      <c r="A51" s="70">
        <v>9</v>
      </c>
      <c r="B51" s="68" t="s">
        <v>202</v>
      </c>
      <c r="C51" s="68">
        <v>0</v>
      </c>
      <c r="E51" s="70">
        <v>9</v>
      </c>
      <c r="F51" s="68" t="s">
        <v>202</v>
      </c>
      <c r="G51" s="68">
        <v>0</v>
      </c>
      <c r="H51">
        <f t="shared" si="2"/>
        <v>0</v>
      </c>
      <c r="J51">
        <v>8</v>
      </c>
      <c r="K51" t="s">
        <v>202</v>
      </c>
      <c r="L51">
        <v>0</v>
      </c>
      <c r="N51">
        <v>8</v>
      </c>
      <c r="O51" t="s">
        <v>202</v>
      </c>
      <c r="P51">
        <v>0</v>
      </c>
      <c r="Q51">
        <f t="shared" si="3"/>
        <v>0</v>
      </c>
      <c r="S51">
        <v>8</v>
      </c>
      <c r="T51" t="s">
        <v>202</v>
      </c>
      <c r="U51">
        <v>0</v>
      </c>
      <c r="W51">
        <v>8</v>
      </c>
      <c r="X51" t="s">
        <v>202</v>
      </c>
      <c r="Y51">
        <v>0</v>
      </c>
      <c r="Z51">
        <f t="shared" si="4"/>
        <v>0</v>
      </c>
    </row>
    <row r="52" spans="1:26" x14ac:dyDescent="0.3">
      <c r="A52" s="68">
        <v>10</v>
      </c>
      <c r="B52" s="68" t="s">
        <v>202</v>
      </c>
      <c r="C52" s="68">
        <v>2</v>
      </c>
      <c r="E52" s="68">
        <v>10</v>
      </c>
      <c r="F52" s="68" t="s">
        <v>202</v>
      </c>
      <c r="G52" s="68">
        <v>2</v>
      </c>
      <c r="H52">
        <f t="shared" si="2"/>
        <v>50</v>
      </c>
      <c r="J52">
        <v>9</v>
      </c>
      <c r="K52" t="s">
        <v>202</v>
      </c>
      <c r="L52">
        <v>0</v>
      </c>
      <c r="N52">
        <v>9</v>
      </c>
      <c r="O52" t="s">
        <v>202</v>
      </c>
      <c r="P52">
        <v>0</v>
      </c>
      <c r="Q52">
        <f t="shared" si="3"/>
        <v>0</v>
      </c>
      <c r="S52">
        <v>9</v>
      </c>
      <c r="T52" t="s">
        <v>202</v>
      </c>
      <c r="U52">
        <v>0</v>
      </c>
      <c r="W52">
        <v>9</v>
      </c>
      <c r="X52" t="s">
        <v>202</v>
      </c>
      <c r="Y52">
        <v>0</v>
      </c>
      <c r="Z52">
        <f t="shared" si="4"/>
        <v>0</v>
      </c>
    </row>
    <row r="53" spans="1:26" x14ac:dyDescent="0.3">
      <c r="A53" s="68">
        <v>1</v>
      </c>
      <c r="B53" s="68" t="s">
        <v>228</v>
      </c>
      <c r="C53" s="68">
        <v>0</v>
      </c>
      <c r="E53" s="68">
        <v>1</v>
      </c>
      <c r="F53" s="68" t="s">
        <v>228</v>
      </c>
      <c r="G53" s="68">
        <v>0</v>
      </c>
      <c r="H53">
        <f t="shared" si="2"/>
        <v>0</v>
      </c>
      <c r="J53">
        <v>10</v>
      </c>
      <c r="K53" t="s">
        <v>202</v>
      </c>
      <c r="L53">
        <v>1</v>
      </c>
      <c r="N53">
        <v>10</v>
      </c>
      <c r="O53" t="s">
        <v>202</v>
      </c>
      <c r="P53">
        <v>1</v>
      </c>
      <c r="Q53">
        <f t="shared" si="3"/>
        <v>25</v>
      </c>
      <c r="S53">
        <v>10</v>
      </c>
      <c r="T53" t="s">
        <v>202</v>
      </c>
      <c r="U53">
        <v>0</v>
      </c>
      <c r="W53">
        <v>10</v>
      </c>
      <c r="X53" t="s">
        <v>202</v>
      </c>
      <c r="Y53">
        <v>0</v>
      </c>
      <c r="Z53">
        <f t="shared" si="4"/>
        <v>0</v>
      </c>
    </row>
    <row r="54" spans="1:26" x14ac:dyDescent="0.3">
      <c r="A54" s="68">
        <v>2</v>
      </c>
      <c r="B54" s="68" t="s">
        <v>228</v>
      </c>
      <c r="C54" s="68">
        <v>0</v>
      </c>
      <c r="E54" s="68">
        <v>2</v>
      </c>
      <c r="F54" s="68" t="s">
        <v>228</v>
      </c>
      <c r="G54" s="68">
        <v>0</v>
      </c>
      <c r="H54">
        <f t="shared" si="2"/>
        <v>0</v>
      </c>
      <c r="J54">
        <v>1</v>
      </c>
      <c r="K54" t="s">
        <v>206</v>
      </c>
      <c r="L54">
        <v>0</v>
      </c>
      <c r="N54">
        <v>1</v>
      </c>
      <c r="O54" t="s">
        <v>206</v>
      </c>
      <c r="P54">
        <v>0</v>
      </c>
      <c r="Q54">
        <f t="shared" si="3"/>
        <v>0</v>
      </c>
      <c r="S54">
        <v>1</v>
      </c>
      <c r="T54" t="s">
        <v>206</v>
      </c>
      <c r="U54">
        <v>4</v>
      </c>
      <c r="W54">
        <v>1</v>
      </c>
      <c r="X54" t="s">
        <v>206</v>
      </c>
      <c r="Y54">
        <v>4</v>
      </c>
      <c r="Z54">
        <f t="shared" si="4"/>
        <v>100</v>
      </c>
    </row>
    <row r="55" spans="1:26" x14ac:dyDescent="0.3">
      <c r="A55" s="70">
        <v>3</v>
      </c>
      <c r="B55" s="68" t="s">
        <v>228</v>
      </c>
      <c r="C55" s="68">
        <v>1</v>
      </c>
      <c r="E55" s="70">
        <v>3</v>
      </c>
      <c r="F55" s="68" t="s">
        <v>228</v>
      </c>
      <c r="G55" s="68">
        <v>1</v>
      </c>
      <c r="H55">
        <f t="shared" si="2"/>
        <v>25</v>
      </c>
      <c r="J55">
        <v>2</v>
      </c>
      <c r="K55" t="s">
        <v>206</v>
      </c>
      <c r="L55">
        <v>2</v>
      </c>
      <c r="N55">
        <v>2</v>
      </c>
      <c r="O55" t="s">
        <v>206</v>
      </c>
      <c r="P55">
        <v>2</v>
      </c>
      <c r="Q55">
        <f t="shared" si="3"/>
        <v>50</v>
      </c>
      <c r="S55">
        <v>2</v>
      </c>
      <c r="T55" t="s">
        <v>206</v>
      </c>
      <c r="U55">
        <v>4</v>
      </c>
      <c r="W55">
        <v>2</v>
      </c>
      <c r="X55" t="s">
        <v>206</v>
      </c>
      <c r="Y55">
        <v>4</v>
      </c>
      <c r="Z55">
        <f t="shared" si="4"/>
        <v>100</v>
      </c>
    </row>
    <row r="56" spans="1:26" x14ac:dyDescent="0.3">
      <c r="A56" s="68">
        <v>4</v>
      </c>
      <c r="B56" s="68" t="s">
        <v>228</v>
      </c>
      <c r="C56" s="68">
        <v>1</v>
      </c>
      <c r="E56" s="68">
        <v>4</v>
      </c>
      <c r="F56" s="68" t="s">
        <v>228</v>
      </c>
      <c r="G56" s="68">
        <v>1</v>
      </c>
      <c r="H56">
        <f t="shared" si="2"/>
        <v>25</v>
      </c>
      <c r="J56">
        <v>3</v>
      </c>
      <c r="K56" t="s">
        <v>206</v>
      </c>
      <c r="L56">
        <v>3</v>
      </c>
      <c r="N56">
        <v>3</v>
      </c>
      <c r="O56" t="s">
        <v>206</v>
      </c>
      <c r="P56">
        <v>3</v>
      </c>
      <c r="Q56">
        <f t="shared" si="3"/>
        <v>75</v>
      </c>
      <c r="S56">
        <v>3</v>
      </c>
      <c r="T56" t="s">
        <v>206</v>
      </c>
      <c r="U56">
        <v>5</v>
      </c>
      <c r="W56">
        <v>3</v>
      </c>
      <c r="X56" t="s">
        <v>206</v>
      </c>
      <c r="Y56">
        <v>5</v>
      </c>
      <c r="Z56">
        <f t="shared" si="4"/>
        <v>125</v>
      </c>
    </row>
    <row r="57" spans="1:26" x14ac:dyDescent="0.3">
      <c r="A57" s="68">
        <v>5</v>
      </c>
      <c r="B57" s="68" t="s">
        <v>228</v>
      </c>
      <c r="C57" s="68">
        <v>0</v>
      </c>
      <c r="E57" s="68">
        <v>5</v>
      </c>
      <c r="F57" s="68" t="s">
        <v>228</v>
      </c>
      <c r="G57" s="68">
        <v>0</v>
      </c>
      <c r="H57">
        <f t="shared" si="2"/>
        <v>0</v>
      </c>
      <c r="J57">
        <v>4</v>
      </c>
      <c r="K57" t="s">
        <v>206</v>
      </c>
      <c r="L57">
        <v>2</v>
      </c>
      <c r="N57">
        <v>4</v>
      </c>
      <c r="O57" t="s">
        <v>206</v>
      </c>
      <c r="P57">
        <v>2</v>
      </c>
      <c r="Q57">
        <f t="shared" si="3"/>
        <v>50</v>
      </c>
      <c r="S57">
        <v>4</v>
      </c>
      <c r="T57" t="s">
        <v>206</v>
      </c>
      <c r="U57">
        <v>4</v>
      </c>
      <c r="W57">
        <v>4</v>
      </c>
      <c r="X57" t="s">
        <v>206</v>
      </c>
      <c r="Y57">
        <v>4</v>
      </c>
      <c r="Z57">
        <f t="shared" si="4"/>
        <v>100</v>
      </c>
    </row>
    <row r="58" spans="1:26" x14ac:dyDescent="0.3">
      <c r="A58" s="70">
        <v>6</v>
      </c>
      <c r="B58" s="68" t="s">
        <v>228</v>
      </c>
      <c r="C58" s="68">
        <v>0</v>
      </c>
      <c r="E58" s="70">
        <v>6</v>
      </c>
      <c r="F58" s="68" t="s">
        <v>228</v>
      </c>
      <c r="G58" s="68">
        <v>0</v>
      </c>
      <c r="H58">
        <f t="shared" si="2"/>
        <v>0</v>
      </c>
      <c r="J58">
        <v>5</v>
      </c>
      <c r="K58" t="s">
        <v>206</v>
      </c>
      <c r="L58">
        <v>3</v>
      </c>
      <c r="N58">
        <v>5</v>
      </c>
      <c r="O58" t="s">
        <v>206</v>
      </c>
      <c r="P58">
        <v>3</v>
      </c>
      <c r="Q58">
        <f t="shared" si="3"/>
        <v>75</v>
      </c>
      <c r="S58">
        <v>5</v>
      </c>
      <c r="T58" t="s">
        <v>206</v>
      </c>
      <c r="U58">
        <v>8</v>
      </c>
      <c r="W58">
        <v>5</v>
      </c>
      <c r="X58" t="s">
        <v>206</v>
      </c>
      <c r="Y58">
        <v>8</v>
      </c>
      <c r="Z58">
        <f t="shared" si="4"/>
        <v>200</v>
      </c>
    </row>
    <row r="59" spans="1:26" x14ac:dyDescent="0.3">
      <c r="A59" s="68">
        <v>7</v>
      </c>
      <c r="B59" s="68" t="s">
        <v>228</v>
      </c>
      <c r="C59" s="68">
        <v>0</v>
      </c>
      <c r="E59" s="68">
        <v>7</v>
      </c>
      <c r="F59" s="68" t="s">
        <v>228</v>
      </c>
      <c r="G59" s="68">
        <v>0</v>
      </c>
      <c r="H59">
        <f t="shared" si="2"/>
        <v>0</v>
      </c>
      <c r="J59">
        <v>6</v>
      </c>
      <c r="K59" t="s">
        <v>206</v>
      </c>
      <c r="L59">
        <v>0</v>
      </c>
      <c r="N59">
        <v>6</v>
      </c>
      <c r="O59" t="s">
        <v>206</v>
      </c>
      <c r="P59">
        <v>0</v>
      </c>
      <c r="Q59">
        <f t="shared" si="3"/>
        <v>0</v>
      </c>
      <c r="S59">
        <v>6</v>
      </c>
      <c r="T59" t="s">
        <v>206</v>
      </c>
      <c r="U59">
        <v>0</v>
      </c>
      <c r="W59">
        <v>6</v>
      </c>
      <c r="X59" t="s">
        <v>206</v>
      </c>
      <c r="Y59">
        <v>0</v>
      </c>
      <c r="Z59">
        <f t="shared" si="4"/>
        <v>0</v>
      </c>
    </row>
    <row r="60" spans="1:26" x14ac:dyDescent="0.3">
      <c r="A60" s="68">
        <v>8</v>
      </c>
      <c r="B60" s="68" t="s">
        <v>228</v>
      </c>
      <c r="C60" s="68">
        <v>0</v>
      </c>
      <c r="E60" s="68">
        <v>8</v>
      </c>
      <c r="F60" s="68" t="s">
        <v>228</v>
      </c>
      <c r="G60" s="68">
        <v>0</v>
      </c>
      <c r="H60">
        <f t="shared" si="2"/>
        <v>0</v>
      </c>
      <c r="J60">
        <v>7</v>
      </c>
      <c r="K60" t="s">
        <v>206</v>
      </c>
      <c r="L60">
        <v>0</v>
      </c>
      <c r="N60">
        <v>7</v>
      </c>
      <c r="O60" t="s">
        <v>206</v>
      </c>
      <c r="P60">
        <v>0</v>
      </c>
      <c r="Q60">
        <f t="shared" si="3"/>
        <v>0</v>
      </c>
      <c r="S60">
        <v>7</v>
      </c>
      <c r="T60" t="s">
        <v>206</v>
      </c>
      <c r="U60">
        <v>0</v>
      </c>
      <c r="W60">
        <v>7</v>
      </c>
      <c r="X60" t="s">
        <v>206</v>
      </c>
      <c r="Y60">
        <v>0</v>
      </c>
      <c r="Z60">
        <f t="shared" si="4"/>
        <v>0</v>
      </c>
    </row>
    <row r="61" spans="1:26" x14ac:dyDescent="0.3">
      <c r="A61" s="70">
        <v>9</v>
      </c>
      <c r="B61" s="68" t="s">
        <v>228</v>
      </c>
      <c r="C61" s="68">
        <v>0</v>
      </c>
      <c r="E61" s="70">
        <v>9</v>
      </c>
      <c r="F61" s="68" t="s">
        <v>228</v>
      </c>
      <c r="G61" s="68">
        <v>0</v>
      </c>
      <c r="H61">
        <f t="shared" si="2"/>
        <v>0</v>
      </c>
      <c r="J61">
        <v>8</v>
      </c>
      <c r="K61" t="s">
        <v>206</v>
      </c>
      <c r="L61">
        <v>4</v>
      </c>
      <c r="N61">
        <v>8</v>
      </c>
      <c r="O61" t="s">
        <v>206</v>
      </c>
      <c r="P61">
        <v>4</v>
      </c>
      <c r="Q61">
        <f t="shared" si="3"/>
        <v>100</v>
      </c>
      <c r="S61">
        <v>8</v>
      </c>
      <c r="T61" t="s">
        <v>206</v>
      </c>
      <c r="U61">
        <v>5</v>
      </c>
      <c r="W61">
        <v>8</v>
      </c>
      <c r="X61" t="s">
        <v>206</v>
      </c>
      <c r="Y61">
        <v>5</v>
      </c>
      <c r="Z61">
        <f t="shared" si="4"/>
        <v>125</v>
      </c>
    </row>
    <row r="62" spans="1:26" x14ac:dyDescent="0.3">
      <c r="A62" s="68">
        <v>10</v>
      </c>
      <c r="B62" s="68" t="s">
        <v>228</v>
      </c>
      <c r="C62" s="68">
        <v>2</v>
      </c>
      <c r="E62" s="68">
        <v>10</v>
      </c>
      <c r="F62" s="68" t="s">
        <v>228</v>
      </c>
      <c r="G62" s="68">
        <v>2</v>
      </c>
      <c r="H62">
        <f t="shared" si="2"/>
        <v>50</v>
      </c>
      <c r="J62">
        <v>9</v>
      </c>
      <c r="K62" t="s">
        <v>206</v>
      </c>
      <c r="L62">
        <v>0</v>
      </c>
      <c r="N62">
        <v>9</v>
      </c>
      <c r="O62" t="s">
        <v>206</v>
      </c>
      <c r="P62">
        <v>0</v>
      </c>
      <c r="Q62">
        <f t="shared" si="3"/>
        <v>0</v>
      </c>
      <c r="S62">
        <v>9</v>
      </c>
      <c r="T62" t="s">
        <v>206</v>
      </c>
      <c r="U62">
        <v>2</v>
      </c>
      <c r="W62">
        <v>9</v>
      </c>
      <c r="X62" t="s">
        <v>206</v>
      </c>
      <c r="Y62">
        <v>2</v>
      </c>
      <c r="Z62">
        <f t="shared" si="4"/>
        <v>50</v>
      </c>
    </row>
    <row r="63" spans="1:26" x14ac:dyDescent="0.3">
      <c r="A63" s="68">
        <v>1</v>
      </c>
      <c r="B63" s="68" t="s">
        <v>206</v>
      </c>
      <c r="C63" s="68">
        <v>1</v>
      </c>
      <c r="E63" s="68">
        <v>1</v>
      </c>
      <c r="F63" s="68" t="s">
        <v>206</v>
      </c>
      <c r="G63" s="68">
        <v>1</v>
      </c>
      <c r="H63">
        <f t="shared" si="2"/>
        <v>25</v>
      </c>
      <c r="J63">
        <v>10</v>
      </c>
      <c r="K63" t="s">
        <v>206</v>
      </c>
      <c r="L63">
        <v>1</v>
      </c>
      <c r="N63">
        <v>10</v>
      </c>
      <c r="O63" t="s">
        <v>206</v>
      </c>
      <c r="P63">
        <v>1</v>
      </c>
      <c r="Q63">
        <f t="shared" si="3"/>
        <v>25</v>
      </c>
      <c r="S63">
        <v>10</v>
      </c>
      <c r="T63" t="s">
        <v>206</v>
      </c>
      <c r="U63">
        <v>1</v>
      </c>
      <c r="W63">
        <v>10</v>
      </c>
      <c r="X63" t="s">
        <v>206</v>
      </c>
      <c r="Y63">
        <v>1</v>
      </c>
      <c r="Z63">
        <f t="shared" si="4"/>
        <v>25</v>
      </c>
    </row>
    <row r="64" spans="1:26" x14ac:dyDescent="0.3">
      <c r="A64" s="68">
        <v>2</v>
      </c>
      <c r="B64" s="68" t="s">
        <v>206</v>
      </c>
      <c r="C64" s="68">
        <v>8</v>
      </c>
      <c r="E64" s="68">
        <v>2</v>
      </c>
      <c r="F64" s="68" t="s">
        <v>206</v>
      </c>
      <c r="G64" s="68">
        <v>8</v>
      </c>
      <c r="H64">
        <f t="shared" si="2"/>
        <v>200</v>
      </c>
      <c r="J64">
        <v>1</v>
      </c>
      <c r="K64" t="s">
        <v>110</v>
      </c>
      <c r="L64">
        <v>1</v>
      </c>
      <c r="N64">
        <v>1</v>
      </c>
      <c r="O64" t="s">
        <v>110</v>
      </c>
      <c r="P64">
        <v>1</v>
      </c>
      <c r="Q64">
        <f t="shared" si="3"/>
        <v>25</v>
      </c>
      <c r="S64">
        <v>1</v>
      </c>
      <c r="T64" t="s">
        <v>110</v>
      </c>
      <c r="U64">
        <v>1</v>
      </c>
      <c r="W64">
        <v>1</v>
      </c>
      <c r="X64" t="s">
        <v>110</v>
      </c>
      <c r="Y64">
        <v>1</v>
      </c>
      <c r="Z64">
        <f t="shared" si="4"/>
        <v>25</v>
      </c>
    </row>
    <row r="65" spans="1:26" x14ac:dyDescent="0.3">
      <c r="A65" s="70">
        <v>3</v>
      </c>
      <c r="B65" s="68" t="s">
        <v>206</v>
      </c>
      <c r="C65" s="68">
        <v>3</v>
      </c>
      <c r="E65" s="70">
        <v>3</v>
      </c>
      <c r="F65" s="68" t="s">
        <v>206</v>
      </c>
      <c r="G65" s="68">
        <v>3</v>
      </c>
      <c r="H65">
        <f t="shared" si="2"/>
        <v>75</v>
      </c>
      <c r="J65">
        <v>2</v>
      </c>
      <c r="K65" t="s">
        <v>110</v>
      </c>
      <c r="L65">
        <v>5</v>
      </c>
      <c r="N65">
        <v>2</v>
      </c>
      <c r="O65" t="s">
        <v>110</v>
      </c>
      <c r="P65">
        <v>5</v>
      </c>
      <c r="Q65">
        <f t="shared" si="3"/>
        <v>125</v>
      </c>
      <c r="S65">
        <v>2</v>
      </c>
      <c r="T65" t="s">
        <v>110</v>
      </c>
      <c r="U65">
        <v>5</v>
      </c>
      <c r="W65">
        <v>2</v>
      </c>
      <c r="X65" t="s">
        <v>110</v>
      </c>
      <c r="Y65">
        <v>5</v>
      </c>
      <c r="Z65">
        <f t="shared" si="4"/>
        <v>125</v>
      </c>
    </row>
    <row r="66" spans="1:26" x14ac:dyDescent="0.3">
      <c r="A66" s="68">
        <v>4</v>
      </c>
      <c r="B66" s="68" t="s">
        <v>206</v>
      </c>
      <c r="C66" s="68">
        <v>4</v>
      </c>
      <c r="E66" s="68">
        <v>4</v>
      </c>
      <c r="F66" s="68" t="s">
        <v>206</v>
      </c>
      <c r="G66" s="68">
        <v>4</v>
      </c>
      <c r="H66">
        <f t="shared" si="2"/>
        <v>100</v>
      </c>
      <c r="J66">
        <v>3</v>
      </c>
      <c r="K66" t="s">
        <v>110</v>
      </c>
      <c r="L66">
        <v>0</v>
      </c>
      <c r="N66">
        <v>3</v>
      </c>
      <c r="O66" t="s">
        <v>110</v>
      </c>
      <c r="P66">
        <v>0</v>
      </c>
      <c r="Q66">
        <f t="shared" si="3"/>
        <v>0</v>
      </c>
      <c r="S66">
        <v>3</v>
      </c>
      <c r="T66" t="s">
        <v>110</v>
      </c>
      <c r="U66">
        <v>2</v>
      </c>
      <c r="W66">
        <v>3</v>
      </c>
      <c r="X66" t="s">
        <v>110</v>
      </c>
      <c r="Y66">
        <v>2</v>
      </c>
      <c r="Z66">
        <f t="shared" si="4"/>
        <v>50</v>
      </c>
    </row>
    <row r="67" spans="1:26" x14ac:dyDescent="0.3">
      <c r="A67" s="68">
        <v>5</v>
      </c>
      <c r="B67" s="68" t="s">
        <v>206</v>
      </c>
      <c r="C67" s="68">
        <v>2</v>
      </c>
      <c r="E67" s="68">
        <v>5</v>
      </c>
      <c r="F67" s="68" t="s">
        <v>206</v>
      </c>
      <c r="G67" s="68">
        <v>2</v>
      </c>
      <c r="H67">
        <f t="shared" si="2"/>
        <v>50</v>
      </c>
      <c r="J67">
        <v>4</v>
      </c>
      <c r="K67" t="s">
        <v>110</v>
      </c>
      <c r="L67">
        <v>6</v>
      </c>
      <c r="N67">
        <v>4</v>
      </c>
      <c r="O67" t="s">
        <v>110</v>
      </c>
      <c r="P67">
        <v>6</v>
      </c>
      <c r="Q67">
        <f t="shared" si="3"/>
        <v>150</v>
      </c>
      <c r="S67">
        <v>4</v>
      </c>
      <c r="T67" t="s">
        <v>110</v>
      </c>
      <c r="U67">
        <v>5</v>
      </c>
      <c r="W67">
        <v>4</v>
      </c>
      <c r="X67" t="s">
        <v>110</v>
      </c>
      <c r="Y67">
        <v>5</v>
      </c>
      <c r="Z67">
        <f t="shared" si="4"/>
        <v>125</v>
      </c>
    </row>
    <row r="68" spans="1:26" x14ac:dyDescent="0.3">
      <c r="A68" s="70">
        <v>6</v>
      </c>
      <c r="B68" s="68" t="s">
        <v>206</v>
      </c>
      <c r="C68" s="68">
        <v>2</v>
      </c>
      <c r="E68" s="70">
        <v>6</v>
      </c>
      <c r="F68" s="68" t="s">
        <v>206</v>
      </c>
      <c r="G68" s="68">
        <v>2</v>
      </c>
      <c r="H68">
        <f t="shared" si="2"/>
        <v>50</v>
      </c>
      <c r="J68">
        <v>5</v>
      </c>
      <c r="K68" t="s">
        <v>110</v>
      </c>
      <c r="L68">
        <v>3</v>
      </c>
      <c r="N68">
        <v>5</v>
      </c>
      <c r="O68" t="s">
        <v>110</v>
      </c>
      <c r="P68">
        <v>3</v>
      </c>
      <c r="Q68">
        <f t="shared" si="3"/>
        <v>75</v>
      </c>
      <c r="S68">
        <v>5</v>
      </c>
      <c r="T68" t="s">
        <v>110</v>
      </c>
      <c r="U68">
        <v>5</v>
      </c>
      <c r="W68">
        <v>5</v>
      </c>
      <c r="X68" t="s">
        <v>110</v>
      </c>
      <c r="Y68">
        <v>5</v>
      </c>
      <c r="Z68">
        <f t="shared" si="4"/>
        <v>125</v>
      </c>
    </row>
    <row r="69" spans="1:26" x14ac:dyDescent="0.3">
      <c r="A69" s="68">
        <v>7</v>
      </c>
      <c r="B69" s="68" t="s">
        <v>206</v>
      </c>
      <c r="C69" s="68">
        <v>0</v>
      </c>
      <c r="E69" s="68">
        <v>7</v>
      </c>
      <c r="F69" s="68" t="s">
        <v>206</v>
      </c>
      <c r="G69" s="68">
        <v>0</v>
      </c>
      <c r="H69">
        <f t="shared" si="2"/>
        <v>0</v>
      </c>
      <c r="J69">
        <v>6</v>
      </c>
      <c r="K69" t="s">
        <v>110</v>
      </c>
      <c r="L69">
        <v>1</v>
      </c>
      <c r="N69">
        <v>6</v>
      </c>
      <c r="O69" t="s">
        <v>110</v>
      </c>
      <c r="P69">
        <v>1</v>
      </c>
      <c r="Q69">
        <f t="shared" si="3"/>
        <v>25</v>
      </c>
      <c r="S69">
        <v>6</v>
      </c>
      <c r="T69" t="s">
        <v>110</v>
      </c>
      <c r="U69">
        <v>1</v>
      </c>
      <c r="W69">
        <v>6</v>
      </c>
      <c r="X69" t="s">
        <v>110</v>
      </c>
      <c r="Y69">
        <v>1</v>
      </c>
      <c r="Z69">
        <f t="shared" si="4"/>
        <v>25</v>
      </c>
    </row>
    <row r="70" spans="1:26" x14ac:dyDescent="0.3">
      <c r="A70" s="68">
        <v>8</v>
      </c>
      <c r="B70" s="68" t="s">
        <v>206</v>
      </c>
      <c r="C70" s="68">
        <v>3</v>
      </c>
      <c r="E70" s="68">
        <v>8</v>
      </c>
      <c r="F70" s="68" t="s">
        <v>206</v>
      </c>
      <c r="G70" s="68">
        <v>3</v>
      </c>
      <c r="H70">
        <f t="shared" si="2"/>
        <v>75</v>
      </c>
      <c r="J70">
        <v>7</v>
      </c>
      <c r="K70" t="s">
        <v>110</v>
      </c>
      <c r="L70">
        <v>0</v>
      </c>
      <c r="N70">
        <v>7</v>
      </c>
      <c r="O70" t="s">
        <v>110</v>
      </c>
      <c r="P70">
        <v>0</v>
      </c>
      <c r="Q70">
        <f t="shared" si="3"/>
        <v>0</v>
      </c>
      <c r="S70">
        <v>7</v>
      </c>
      <c r="T70" t="s">
        <v>110</v>
      </c>
      <c r="U70">
        <v>1</v>
      </c>
      <c r="W70">
        <v>7</v>
      </c>
      <c r="X70" t="s">
        <v>110</v>
      </c>
      <c r="Y70">
        <v>1</v>
      </c>
      <c r="Z70">
        <f t="shared" si="4"/>
        <v>25</v>
      </c>
    </row>
    <row r="71" spans="1:26" x14ac:dyDescent="0.3">
      <c r="A71" s="70">
        <v>9</v>
      </c>
      <c r="B71" s="68" t="s">
        <v>206</v>
      </c>
      <c r="C71" s="68">
        <v>1</v>
      </c>
      <c r="E71" s="70">
        <v>9</v>
      </c>
      <c r="F71" s="68" t="s">
        <v>206</v>
      </c>
      <c r="G71" s="68">
        <v>1</v>
      </c>
      <c r="H71">
        <f t="shared" si="2"/>
        <v>25</v>
      </c>
      <c r="J71">
        <v>8</v>
      </c>
      <c r="K71" t="s">
        <v>110</v>
      </c>
      <c r="L71">
        <v>1</v>
      </c>
      <c r="N71">
        <v>8</v>
      </c>
      <c r="O71" t="s">
        <v>110</v>
      </c>
      <c r="P71">
        <v>1</v>
      </c>
      <c r="Q71">
        <f t="shared" si="3"/>
        <v>25</v>
      </c>
      <c r="S71">
        <v>8</v>
      </c>
      <c r="T71" t="s">
        <v>110</v>
      </c>
      <c r="U71">
        <v>1</v>
      </c>
      <c r="W71">
        <v>8</v>
      </c>
      <c r="X71" t="s">
        <v>110</v>
      </c>
      <c r="Y71">
        <v>1</v>
      </c>
      <c r="Z71">
        <f t="shared" si="4"/>
        <v>25</v>
      </c>
    </row>
    <row r="72" spans="1:26" x14ac:dyDescent="0.3">
      <c r="A72" s="68">
        <v>10</v>
      </c>
      <c r="B72" s="68" t="s">
        <v>206</v>
      </c>
      <c r="C72" s="68">
        <v>0</v>
      </c>
      <c r="E72" s="68">
        <v>10</v>
      </c>
      <c r="F72" s="68" t="s">
        <v>206</v>
      </c>
      <c r="G72" s="68">
        <v>0</v>
      </c>
      <c r="H72">
        <f t="shared" si="2"/>
        <v>0</v>
      </c>
      <c r="J72">
        <v>9</v>
      </c>
      <c r="K72" t="s">
        <v>110</v>
      </c>
      <c r="L72">
        <v>0</v>
      </c>
      <c r="N72">
        <v>9</v>
      </c>
      <c r="O72" t="s">
        <v>110</v>
      </c>
      <c r="P72">
        <v>0</v>
      </c>
      <c r="Q72">
        <f t="shared" si="3"/>
        <v>0</v>
      </c>
      <c r="S72">
        <v>9</v>
      </c>
      <c r="T72" t="s">
        <v>110</v>
      </c>
      <c r="U72">
        <v>5</v>
      </c>
      <c r="W72">
        <v>9</v>
      </c>
      <c r="X72" t="s">
        <v>110</v>
      </c>
      <c r="Y72">
        <v>5</v>
      </c>
      <c r="Z72">
        <f t="shared" si="4"/>
        <v>125</v>
      </c>
    </row>
    <row r="73" spans="1:26" x14ac:dyDescent="0.3">
      <c r="A73" s="68">
        <v>1</v>
      </c>
      <c r="B73" s="68" t="s">
        <v>110</v>
      </c>
      <c r="C73" s="68">
        <v>2</v>
      </c>
      <c r="E73" s="68">
        <v>1</v>
      </c>
      <c r="F73" s="68" t="s">
        <v>110</v>
      </c>
      <c r="G73" s="68">
        <v>2</v>
      </c>
      <c r="H73">
        <f t="shared" si="2"/>
        <v>50</v>
      </c>
      <c r="J73">
        <v>10</v>
      </c>
      <c r="K73" t="s">
        <v>110</v>
      </c>
      <c r="L73">
        <v>1</v>
      </c>
      <c r="N73">
        <v>10</v>
      </c>
      <c r="O73" t="s">
        <v>110</v>
      </c>
      <c r="P73">
        <v>1</v>
      </c>
      <c r="Q73">
        <f t="shared" si="3"/>
        <v>25</v>
      </c>
      <c r="S73">
        <v>10</v>
      </c>
      <c r="T73" t="s">
        <v>110</v>
      </c>
      <c r="U73">
        <v>2</v>
      </c>
      <c r="W73">
        <v>10</v>
      </c>
      <c r="X73" t="s">
        <v>110</v>
      </c>
      <c r="Y73">
        <v>2</v>
      </c>
      <c r="Z73">
        <f t="shared" si="4"/>
        <v>50</v>
      </c>
    </row>
    <row r="74" spans="1:26" x14ac:dyDescent="0.3">
      <c r="A74" s="68">
        <v>2</v>
      </c>
      <c r="B74" s="68" t="s">
        <v>110</v>
      </c>
      <c r="C74" s="68">
        <v>2</v>
      </c>
      <c r="E74" s="68">
        <v>2</v>
      </c>
      <c r="F74" s="68" t="s">
        <v>110</v>
      </c>
      <c r="G74" s="68">
        <v>2</v>
      </c>
      <c r="H74">
        <f t="shared" si="2"/>
        <v>50</v>
      </c>
      <c r="J74">
        <v>1</v>
      </c>
      <c r="K74" t="s">
        <v>209</v>
      </c>
      <c r="L74">
        <v>0</v>
      </c>
      <c r="N74">
        <v>1</v>
      </c>
      <c r="O74" t="s">
        <v>209</v>
      </c>
      <c r="P74">
        <v>0</v>
      </c>
      <c r="Q74">
        <f t="shared" si="3"/>
        <v>0</v>
      </c>
      <c r="S74">
        <v>1</v>
      </c>
      <c r="T74" t="s">
        <v>209</v>
      </c>
      <c r="U74">
        <v>0</v>
      </c>
    </row>
    <row r="75" spans="1:26" x14ac:dyDescent="0.3">
      <c r="A75" s="70">
        <v>3</v>
      </c>
      <c r="B75" s="68" t="s">
        <v>110</v>
      </c>
      <c r="C75" s="68">
        <v>1</v>
      </c>
      <c r="E75" s="70">
        <v>3</v>
      </c>
      <c r="F75" s="68" t="s">
        <v>110</v>
      </c>
      <c r="G75" s="68">
        <v>1</v>
      </c>
      <c r="H75">
        <f t="shared" si="2"/>
        <v>25</v>
      </c>
      <c r="J75">
        <v>2</v>
      </c>
      <c r="K75" t="s">
        <v>209</v>
      </c>
      <c r="L75">
        <v>1</v>
      </c>
      <c r="N75">
        <v>2</v>
      </c>
      <c r="O75" t="s">
        <v>209</v>
      </c>
      <c r="P75">
        <v>1</v>
      </c>
      <c r="Q75">
        <f t="shared" si="3"/>
        <v>25</v>
      </c>
      <c r="S75">
        <v>2</v>
      </c>
      <c r="T75" t="s">
        <v>209</v>
      </c>
      <c r="U75">
        <v>0</v>
      </c>
    </row>
    <row r="76" spans="1:26" x14ac:dyDescent="0.3">
      <c r="A76" s="68">
        <v>4</v>
      </c>
      <c r="B76" s="68" t="s">
        <v>110</v>
      </c>
      <c r="C76" s="68">
        <v>1</v>
      </c>
      <c r="E76" s="68">
        <v>4</v>
      </c>
      <c r="F76" s="68" t="s">
        <v>110</v>
      </c>
      <c r="G76" s="68">
        <v>1</v>
      </c>
      <c r="H76">
        <f t="shared" si="2"/>
        <v>25</v>
      </c>
      <c r="J76">
        <v>3</v>
      </c>
      <c r="K76" t="s">
        <v>209</v>
      </c>
      <c r="L76">
        <v>0</v>
      </c>
      <c r="N76">
        <v>3</v>
      </c>
      <c r="O76" t="s">
        <v>209</v>
      </c>
      <c r="P76">
        <v>0</v>
      </c>
      <c r="Q76">
        <f t="shared" si="3"/>
        <v>0</v>
      </c>
      <c r="S76">
        <v>3</v>
      </c>
      <c r="T76" t="s">
        <v>209</v>
      </c>
      <c r="U76">
        <v>0</v>
      </c>
    </row>
    <row r="77" spans="1:26" x14ac:dyDescent="0.3">
      <c r="A77" s="68">
        <v>5</v>
      </c>
      <c r="B77" s="68" t="s">
        <v>110</v>
      </c>
      <c r="C77" s="68">
        <v>0</v>
      </c>
      <c r="E77" s="68">
        <v>5</v>
      </c>
      <c r="F77" s="68" t="s">
        <v>110</v>
      </c>
      <c r="G77" s="68">
        <v>0</v>
      </c>
      <c r="H77">
        <f t="shared" si="2"/>
        <v>0</v>
      </c>
      <c r="J77">
        <v>4</v>
      </c>
      <c r="K77" t="s">
        <v>209</v>
      </c>
      <c r="L77">
        <v>2</v>
      </c>
      <c r="N77">
        <v>4</v>
      </c>
      <c r="O77" t="s">
        <v>209</v>
      </c>
      <c r="P77">
        <v>2</v>
      </c>
      <c r="Q77">
        <f t="shared" si="3"/>
        <v>50</v>
      </c>
      <c r="S77">
        <v>4</v>
      </c>
      <c r="T77" t="s">
        <v>209</v>
      </c>
      <c r="U77">
        <v>0</v>
      </c>
    </row>
    <row r="78" spans="1:26" x14ac:dyDescent="0.3">
      <c r="A78" s="70">
        <v>6</v>
      </c>
      <c r="B78" s="68" t="s">
        <v>110</v>
      </c>
      <c r="C78" s="68">
        <v>1</v>
      </c>
      <c r="E78" s="70">
        <v>6</v>
      </c>
      <c r="F78" s="68" t="s">
        <v>110</v>
      </c>
      <c r="G78" s="68">
        <v>1</v>
      </c>
      <c r="H78">
        <f t="shared" si="2"/>
        <v>25</v>
      </c>
      <c r="J78">
        <v>5</v>
      </c>
      <c r="K78" t="s">
        <v>209</v>
      </c>
      <c r="L78">
        <v>0</v>
      </c>
      <c r="N78">
        <v>5</v>
      </c>
      <c r="O78" t="s">
        <v>209</v>
      </c>
      <c r="P78">
        <v>0</v>
      </c>
      <c r="Q78">
        <f t="shared" si="3"/>
        <v>0</v>
      </c>
      <c r="S78">
        <v>5</v>
      </c>
      <c r="T78" t="s">
        <v>209</v>
      </c>
      <c r="U78">
        <v>0</v>
      </c>
    </row>
    <row r="79" spans="1:26" x14ac:dyDescent="0.3">
      <c r="A79" s="68">
        <v>7</v>
      </c>
      <c r="B79" s="68" t="s">
        <v>110</v>
      </c>
      <c r="C79" s="68">
        <v>2</v>
      </c>
      <c r="E79" s="68">
        <v>7</v>
      </c>
      <c r="F79" s="68" t="s">
        <v>110</v>
      </c>
      <c r="G79" s="68">
        <v>2</v>
      </c>
      <c r="H79">
        <f t="shared" si="2"/>
        <v>50</v>
      </c>
      <c r="J79">
        <v>6</v>
      </c>
      <c r="K79" t="s">
        <v>209</v>
      </c>
      <c r="L79">
        <v>0</v>
      </c>
      <c r="N79">
        <v>6</v>
      </c>
      <c r="O79" t="s">
        <v>209</v>
      </c>
      <c r="P79">
        <v>0</v>
      </c>
      <c r="Q79">
        <f t="shared" si="3"/>
        <v>0</v>
      </c>
      <c r="S79">
        <v>6</v>
      </c>
      <c r="T79" t="s">
        <v>209</v>
      </c>
      <c r="U79">
        <v>0</v>
      </c>
    </row>
    <row r="80" spans="1:26" x14ac:dyDescent="0.3">
      <c r="A80" s="68">
        <v>8</v>
      </c>
      <c r="B80" s="68" t="s">
        <v>110</v>
      </c>
      <c r="C80" s="68">
        <v>3</v>
      </c>
      <c r="E80" s="68">
        <v>8</v>
      </c>
      <c r="F80" s="68" t="s">
        <v>110</v>
      </c>
      <c r="G80" s="68">
        <v>3</v>
      </c>
      <c r="H80">
        <f t="shared" si="2"/>
        <v>75</v>
      </c>
      <c r="J80">
        <v>7</v>
      </c>
      <c r="K80" t="s">
        <v>209</v>
      </c>
      <c r="L80">
        <v>0</v>
      </c>
      <c r="N80">
        <v>7</v>
      </c>
      <c r="O80" t="s">
        <v>209</v>
      </c>
      <c r="P80">
        <v>0</v>
      </c>
      <c r="Q80">
        <f t="shared" si="3"/>
        <v>0</v>
      </c>
      <c r="S80">
        <v>7</v>
      </c>
      <c r="T80" t="s">
        <v>209</v>
      </c>
      <c r="U80">
        <v>0</v>
      </c>
    </row>
    <row r="81" spans="1:26" x14ac:dyDescent="0.3">
      <c r="A81" s="70">
        <v>9</v>
      </c>
      <c r="B81" s="68" t="s">
        <v>110</v>
      </c>
      <c r="C81" s="68">
        <v>2</v>
      </c>
      <c r="E81" s="70">
        <v>9</v>
      </c>
      <c r="F81" s="68" t="s">
        <v>110</v>
      </c>
      <c r="G81" s="68">
        <v>2</v>
      </c>
      <c r="H81">
        <f t="shared" si="2"/>
        <v>50</v>
      </c>
      <c r="J81">
        <v>8</v>
      </c>
      <c r="K81" t="s">
        <v>209</v>
      </c>
      <c r="L81">
        <v>1</v>
      </c>
      <c r="N81">
        <v>8</v>
      </c>
      <c r="O81" t="s">
        <v>209</v>
      </c>
      <c r="P81">
        <v>1</v>
      </c>
      <c r="Q81">
        <f t="shared" si="3"/>
        <v>25</v>
      </c>
      <c r="S81">
        <v>8</v>
      </c>
      <c r="T81" t="s">
        <v>209</v>
      </c>
      <c r="U81">
        <v>0</v>
      </c>
    </row>
    <row r="82" spans="1:26" x14ac:dyDescent="0.3">
      <c r="A82" s="68">
        <v>10</v>
      </c>
      <c r="B82" s="68" t="s">
        <v>110</v>
      </c>
      <c r="C82" s="68">
        <v>1</v>
      </c>
      <c r="E82" s="68">
        <v>10</v>
      </c>
      <c r="F82" s="68" t="s">
        <v>110</v>
      </c>
      <c r="G82" s="68">
        <v>1</v>
      </c>
      <c r="H82">
        <f t="shared" si="2"/>
        <v>25</v>
      </c>
      <c r="J82">
        <v>9</v>
      </c>
      <c r="K82" t="s">
        <v>209</v>
      </c>
      <c r="L82">
        <v>0</v>
      </c>
      <c r="N82">
        <v>9</v>
      </c>
      <c r="O82" t="s">
        <v>209</v>
      </c>
      <c r="P82">
        <v>0</v>
      </c>
      <c r="Q82">
        <f t="shared" si="3"/>
        <v>0</v>
      </c>
      <c r="S82">
        <v>9</v>
      </c>
      <c r="T82" t="s">
        <v>209</v>
      </c>
      <c r="U82">
        <v>0</v>
      </c>
    </row>
    <row r="83" spans="1:26" x14ac:dyDescent="0.3">
      <c r="A83" s="68">
        <v>1</v>
      </c>
      <c r="B83" s="68" t="s">
        <v>209</v>
      </c>
      <c r="C83" s="68">
        <v>0</v>
      </c>
      <c r="E83" s="68"/>
      <c r="F83" s="68"/>
      <c r="G83" s="68"/>
      <c r="J83">
        <v>10</v>
      </c>
      <c r="K83" t="s">
        <v>209</v>
      </c>
      <c r="L83">
        <v>0</v>
      </c>
      <c r="N83">
        <v>10</v>
      </c>
      <c r="O83" t="s">
        <v>209</v>
      </c>
      <c r="P83">
        <v>0</v>
      </c>
      <c r="Q83">
        <f t="shared" si="3"/>
        <v>0</v>
      </c>
      <c r="S83">
        <v>10</v>
      </c>
      <c r="T83" t="s">
        <v>209</v>
      </c>
      <c r="U83">
        <v>0</v>
      </c>
    </row>
    <row r="84" spans="1:26" x14ac:dyDescent="0.3">
      <c r="A84" s="68">
        <v>2</v>
      </c>
      <c r="B84" s="68" t="s">
        <v>209</v>
      </c>
      <c r="C84" s="68">
        <v>0</v>
      </c>
      <c r="E84" s="68"/>
      <c r="F84" s="68"/>
      <c r="G84" s="68"/>
      <c r="J84">
        <v>1</v>
      </c>
      <c r="K84" t="s">
        <v>208</v>
      </c>
      <c r="L84">
        <v>0</v>
      </c>
      <c r="S84">
        <v>1</v>
      </c>
      <c r="T84" t="s">
        <v>208</v>
      </c>
      <c r="U84">
        <v>1</v>
      </c>
      <c r="W84">
        <v>1</v>
      </c>
      <c r="X84" t="s">
        <v>208</v>
      </c>
      <c r="Y84">
        <v>1</v>
      </c>
      <c r="Z84">
        <f t="shared" ref="Z84:Z123" si="5">Y84*25</f>
        <v>25</v>
      </c>
    </row>
    <row r="85" spans="1:26" x14ac:dyDescent="0.3">
      <c r="A85" s="70">
        <v>3</v>
      </c>
      <c r="B85" s="68" t="s">
        <v>209</v>
      </c>
      <c r="C85" s="68">
        <v>0</v>
      </c>
      <c r="E85" s="70"/>
      <c r="F85" s="68"/>
      <c r="G85" s="68"/>
      <c r="J85">
        <v>2</v>
      </c>
      <c r="K85" t="s">
        <v>208</v>
      </c>
      <c r="L85">
        <v>0</v>
      </c>
      <c r="S85">
        <v>2</v>
      </c>
      <c r="T85" t="s">
        <v>208</v>
      </c>
      <c r="U85">
        <v>0</v>
      </c>
      <c r="W85">
        <v>2</v>
      </c>
      <c r="X85" t="s">
        <v>208</v>
      </c>
      <c r="Y85">
        <v>0</v>
      </c>
      <c r="Z85">
        <f t="shared" si="5"/>
        <v>0</v>
      </c>
    </row>
    <row r="86" spans="1:26" x14ac:dyDescent="0.3">
      <c r="A86" s="68">
        <v>4</v>
      </c>
      <c r="B86" s="68" t="s">
        <v>209</v>
      </c>
      <c r="C86" s="68">
        <v>0</v>
      </c>
      <c r="E86" s="68"/>
      <c r="F86" s="68"/>
      <c r="G86" s="68"/>
      <c r="J86">
        <v>3</v>
      </c>
      <c r="K86" t="s">
        <v>208</v>
      </c>
      <c r="L86">
        <v>0</v>
      </c>
      <c r="S86">
        <v>3</v>
      </c>
      <c r="T86" t="s">
        <v>208</v>
      </c>
      <c r="U86">
        <v>0</v>
      </c>
      <c r="W86">
        <v>3</v>
      </c>
      <c r="X86" t="s">
        <v>208</v>
      </c>
      <c r="Y86">
        <v>0</v>
      </c>
      <c r="Z86">
        <f t="shared" si="5"/>
        <v>0</v>
      </c>
    </row>
    <row r="87" spans="1:26" x14ac:dyDescent="0.3">
      <c r="A87" s="68">
        <v>5</v>
      </c>
      <c r="B87" s="68" t="s">
        <v>209</v>
      </c>
      <c r="C87" s="68">
        <v>0</v>
      </c>
      <c r="E87" s="68"/>
      <c r="F87" s="68"/>
      <c r="G87" s="68"/>
      <c r="J87">
        <v>4</v>
      </c>
      <c r="K87" t="s">
        <v>208</v>
      </c>
      <c r="L87">
        <v>0</v>
      </c>
      <c r="S87">
        <v>4</v>
      </c>
      <c r="T87" t="s">
        <v>208</v>
      </c>
      <c r="U87">
        <v>0</v>
      </c>
      <c r="W87">
        <v>4</v>
      </c>
      <c r="X87" t="s">
        <v>208</v>
      </c>
      <c r="Y87">
        <v>0</v>
      </c>
      <c r="Z87">
        <f t="shared" si="5"/>
        <v>0</v>
      </c>
    </row>
    <row r="88" spans="1:26" x14ac:dyDescent="0.3">
      <c r="A88" s="70">
        <v>6</v>
      </c>
      <c r="B88" s="68" t="s">
        <v>209</v>
      </c>
      <c r="C88" s="68">
        <v>0</v>
      </c>
      <c r="E88" s="70"/>
      <c r="F88" s="68"/>
      <c r="G88" s="68"/>
      <c r="J88">
        <v>5</v>
      </c>
      <c r="K88" t="s">
        <v>208</v>
      </c>
      <c r="L88">
        <v>0</v>
      </c>
      <c r="S88">
        <v>5</v>
      </c>
      <c r="T88" t="s">
        <v>208</v>
      </c>
      <c r="U88">
        <v>0</v>
      </c>
      <c r="W88">
        <v>5</v>
      </c>
      <c r="X88" t="s">
        <v>208</v>
      </c>
      <c r="Y88">
        <v>0</v>
      </c>
      <c r="Z88">
        <f t="shared" si="5"/>
        <v>0</v>
      </c>
    </row>
    <row r="89" spans="1:26" x14ac:dyDescent="0.3">
      <c r="A89" s="68">
        <v>7</v>
      </c>
      <c r="B89" s="68" t="s">
        <v>209</v>
      </c>
      <c r="C89" s="68">
        <v>0</v>
      </c>
      <c r="E89" s="68"/>
      <c r="F89" s="68"/>
      <c r="G89" s="68"/>
      <c r="J89">
        <v>6</v>
      </c>
      <c r="K89" t="s">
        <v>208</v>
      </c>
      <c r="L89">
        <v>0</v>
      </c>
      <c r="S89">
        <v>6</v>
      </c>
      <c r="T89" t="s">
        <v>208</v>
      </c>
      <c r="U89">
        <v>1</v>
      </c>
      <c r="W89">
        <v>6</v>
      </c>
      <c r="X89" t="s">
        <v>208</v>
      </c>
      <c r="Y89">
        <v>1</v>
      </c>
      <c r="Z89">
        <f t="shared" si="5"/>
        <v>25</v>
      </c>
    </row>
    <row r="90" spans="1:26" x14ac:dyDescent="0.3">
      <c r="A90" s="68">
        <v>8</v>
      </c>
      <c r="B90" s="68" t="s">
        <v>209</v>
      </c>
      <c r="C90" s="68">
        <v>0</v>
      </c>
      <c r="E90" s="68"/>
      <c r="F90" s="68"/>
      <c r="G90" s="68"/>
      <c r="J90">
        <v>7</v>
      </c>
      <c r="K90" t="s">
        <v>208</v>
      </c>
      <c r="L90">
        <v>0</v>
      </c>
      <c r="S90">
        <v>7</v>
      </c>
      <c r="T90" t="s">
        <v>208</v>
      </c>
      <c r="U90">
        <v>0</v>
      </c>
      <c r="W90">
        <v>7</v>
      </c>
      <c r="X90" t="s">
        <v>208</v>
      </c>
      <c r="Y90">
        <v>0</v>
      </c>
      <c r="Z90">
        <f t="shared" si="5"/>
        <v>0</v>
      </c>
    </row>
    <row r="91" spans="1:26" x14ac:dyDescent="0.3">
      <c r="A91" s="70">
        <v>9</v>
      </c>
      <c r="B91" s="68" t="s">
        <v>209</v>
      </c>
      <c r="C91" s="68">
        <v>0</v>
      </c>
      <c r="E91" s="70"/>
      <c r="F91" s="68"/>
      <c r="G91" s="68"/>
      <c r="J91">
        <v>8</v>
      </c>
      <c r="K91" t="s">
        <v>208</v>
      </c>
      <c r="L91">
        <v>0</v>
      </c>
      <c r="S91">
        <v>8</v>
      </c>
      <c r="T91" t="s">
        <v>208</v>
      </c>
      <c r="U91">
        <v>0</v>
      </c>
      <c r="W91">
        <v>8</v>
      </c>
      <c r="X91" t="s">
        <v>208</v>
      </c>
      <c r="Y91">
        <v>0</v>
      </c>
      <c r="Z91">
        <f t="shared" si="5"/>
        <v>0</v>
      </c>
    </row>
    <row r="92" spans="1:26" x14ac:dyDescent="0.3">
      <c r="A92" s="68">
        <v>10</v>
      </c>
      <c r="B92" s="68" t="s">
        <v>209</v>
      </c>
      <c r="C92" s="68">
        <v>1</v>
      </c>
      <c r="E92" s="68"/>
      <c r="F92" s="68"/>
      <c r="G92" s="68"/>
      <c r="J92">
        <v>9</v>
      </c>
      <c r="K92" t="s">
        <v>208</v>
      </c>
      <c r="L92">
        <v>0</v>
      </c>
      <c r="S92">
        <v>9</v>
      </c>
      <c r="T92" t="s">
        <v>208</v>
      </c>
      <c r="U92">
        <v>0</v>
      </c>
      <c r="W92">
        <v>9</v>
      </c>
      <c r="X92" t="s">
        <v>208</v>
      </c>
      <c r="Y92">
        <v>0</v>
      </c>
      <c r="Z92">
        <f t="shared" si="5"/>
        <v>0</v>
      </c>
    </row>
    <row r="93" spans="1:26" x14ac:dyDescent="0.3">
      <c r="A93" s="68">
        <v>1</v>
      </c>
      <c r="B93" s="68" t="s">
        <v>208</v>
      </c>
      <c r="C93" s="68">
        <v>0</v>
      </c>
      <c r="E93" s="68">
        <v>1</v>
      </c>
      <c r="F93" s="68" t="s">
        <v>208</v>
      </c>
      <c r="G93" s="68">
        <v>0</v>
      </c>
      <c r="H93">
        <f t="shared" ref="H93:H112" si="6">G93*25</f>
        <v>0</v>
      </c>
      <c r="J93">
        <v>10</v>
      </c>
      <c r="K93" t="s">
        <v>208</v>
      </c>
      <c r="L93">
        <v>0</v>
      </c>
      <c r="S93">
        <v>10</v>
      </c>
      <c r="T93" t="s">
        <v>208</v>
      </c>
      <c r="U93">
        <v>0</v>
      </c>
      <c r="W93">
        <v>10</v>
      </c>
      <c r="X93" t="s">
        <v>208</v>
      </c>
      <c r="Y93">
        <v>0</v>
      </c>
      <c r="Z93">
        <f t="shared" si="5"/>
        <v>0</v>
      </c>
    </row>
    <row r="94" spans="1:26" x14ac:dyDescent="0.3">
      <c r="A94" s="68">
        <v>2</v>
      </c>
      <c r="B94" s="68" t="s">
        <v>208</v>
      </c>
      <c r="C94" s="68">
        <v>0</v>
      </c>
      <c r="E94" s="68">
        <v>2</v>
      </c>
      <c r="F94" s="68" t="s">
        <v>208</v>
      </c>
      <c r="G94" s="68">
        <v>0</v>
      </c>
      <c r="H94">
        <f t="shared" si="6"/>
        <v>0</v>
      </c>
      <c r="J94">
        <v>1</v>
      </c>
      <c r="K94" t="s">
        <v>96</v>
      </c>
      <c r="L94">
        <v>0</v>
      </c>
      <c r="N94">
        <v>1</v>
      </c>
      <c r="O94" t="s">
        <v>96</v>
      </c>
      <c r="P94">
        <v>0</v>
      </c>
      <c r="Q94">
        <f t="shared" ref="Q94:Q123" si="7">P94*25</f>
        <v>0</v>
      </c>
      <c r="S94">
        <v>1</v>
      </c>
      <c r="T94" t="s">
        <v>96</v>
      </c>
      <c r="U94">
        <v>3</v>
      </c>
      <c r="W94">
        <v>1</v>
      </c>
      <c r="X94" t="s">
        <v>96</v>
      </c>
      <c r="Y94">
        <v>3</v>
      </c>
      <c r="Z94">
        <f t="shared" si="5"/>
        <v>75</v>
      </c>
    </row>
    <row r="95" spans="1:26" x14ac:dyDescent="0.3">
      <c r="A95" s="70">
        <v>3</v>
      </c>
      <c r="B95" s="68" t="s">
        <v>208</v>
      </c>
      <c r="C95" s="68">
        <v>1</v>
      </c>
      <c r="E95" s="70">
        <v>3</v>
      </c>
      <c r="F95" s="68" t="s">
        <v>208</v>
      </c>
      <c r="G95" s="68">
        <v>1</v>
      </c>
      <c r="H95">
        <f t="shared" si="6"/>
        <v>25</v>
      </c>
      <c r="J95">
        <v>2</v>
      </c>
      <c r="K95" t="s">
        <v>96</v>
      </c>
      <c r="L95">
        <v>0</v>
      </c>
      <c r="N95">
        <v>2</v>
      </c>
      <c r="O95" t="s">
        <v>96</v>
      </c>
      <c r="P95">
        <v>0</v>
      </c>
      <c r="Q95">
        <f t="shared" si="7"/>
        <v>0</v>
      </c>
      <c r="S95">
        <v>2</v>
      </c>
      <c r="T95" t="s">
        <v>96</v>
      </c>
      <c r="U95">
        <v>0</v>
      </c>
      <c r="W95">
        <v>2</v>
      </c>
      <c r="X95" t="s">
        <v>96</v>
      </c>
      <c r="Y95">
        <v>0</v>
      </c>
      <c r="Z95">
        <f t="shared" si="5"/>
        <v>0</v>
      </c>
    </row>
    <row r="96" spans="1:26" x14ac:dyDescent="0.3">
      <c r="A96" s="68">
        <v>4</v>
      </c>
      <c r="B96" s="68" t="s">
        <v>208</v>
      </c>
      <c r="C96" s="68">
        <v>1</v>
      </c>
      <c r="E96" s="68">
        <v>4</v>
      </c>
      <c r="F96" s="68" t="s">
        <v>208</v>
      </c>
      <c r="G96" s="68">
        <v>1</v>
      </c>
      <c r="H96">
        <f t="shared" si="6"/>
        <v>25</v>
      </c>
      <c r="J96">
        <v>3</v>
      </c>
      <c r="K96" t="s">
        <v>96</v>
      </c>
      <c r="L96">
        <v>1</v>
      </c>
      <c r="N96">
        <v>3</v>
      </c>
      <c r="O96" t="s">
        <v>96</v>
      </c>
      <c r="P96">
        <v>1</v>
      </c>
      <c r="Q96">
        <f t="shared" si="7"/>
        <v>25</v>
      </c>
      <c r="S96">
        <v>3</v>
      </c>
      <c r="T96" t="s">
        <v>96</v>
      </c>
      <c r="U96">
        <v>1</v>
      </c>
      <c r="W96">
        <v>3</v>
      </c>
      <c r="X96" t="s">
        <v>96</v>
      </c>
      <c r="Y96">
        <v>1</v>
      </c>
      <c r="Z96">
        <f t="shared" si="5"/>
        <v>25</v>
      </c>
    </row>
    <row r="97" spans="1:26" x14ac:dyDescent="0.3">
      <c r="A97" s="68">
        <v>5</v>
      </c>
      <c r="B97" s="68" t="s">
        <v>208</v>
      </c>
      <c r="C97" s="68">
        <v>0</v>
      </c>
      <c r="E97" s="68">
        <v>5</v>
      </c>
      <c r="F97" s="68" t="s">
        <v>208</v>
      </c>
      <c r="G97" s="68">
        <v>0</v>
      </c>
      <c r="H97">
        <f t="shared" si="6"/>
        <v>0</v>
      </c>
      <c r="J97">
        <v>4</v>
      </c>
      <c r="K97" t="s">
        <v>96</v>
      </c>
      <c r="L97">
        <v>1</v>
      </c>
      <c r="N97">
        <v>4</v>
      </c>
      <c r="O97" t="s">
        <v>96</v>
      </c>
      <c r="P97">
        <v>1</v>
      </c>
      <c r="Q97">
        <f t="shared" si="7"/>
        <v>25</v>
      </c>
      <c r="S97">
        <v>4</v>
      </c>
      <c r="T97" t="s">
        <v>96</v>
      </c>
      <c r="U97">
        <v>2</v>
      </c>
      <c r="W97">
        <v>4</v>
      </c>
      <c r="X97" t="s">
        <v>96</v>
      </c>
      <c r="Y97">
        <v>2</v>
      </c>
      <c r="Z97">
        <f t="shared" si="5"/>
        <v>50</v>
      </c>
    </row>
    <row r="98" spans="1:26" x14ac:dyDescent="0.3">
      <c r="A98" s="70">
        <v>6</v>
      </c>
      <c r="B98" s="68" t="s">
        <v>208</v>
      </c>
      <c r="C98" s="68">
        <v>0</v>
      </c>
      <c r="E98" s="70">
        <v>6</v>
      </c>
      <c r="F98" s="68" t="s">
        <v>208</v>
      </c>
      <c r="G98" s="68">
        <v>0</v>
      </c>
      <c r="H98">
        <f t="shared" si="6"/>
        <v>0</v>
      </c>
      <c r="J98">
        <v>5</v>
      </c>
      <c r="K98" t="s">
        <v>96</v>
      </c>
      <c r="L98">
        <v>0</v>
      </c>
      <c r="N98">
        <v>5</v>
      </c>
      <c r="O98" t="s">
        <v>96</v>
      </c>
      <c r="P98">
        <v>0</v>
      </c>
      <c r="Q98">
        <f t="shared" si="7"/>
        <v>0</v>
      </c>
      <c r="S98">
        <v>5</v>
      </c>
      <c r="T98" t="s">
        <v>96</v>
      </c>
      <c r="U98">
        <v>0</v>
      </c>
      <c r="W98">
        <v>5</v>
      </c>
      <c r="X98" t="s">
        <v>96</v>
      </c>
      <c r="Y98">
        <v>0</v>
      </c>
      <c r="Z98">
        <f t="shared" si="5"/>
        <v>0</v>
      </c>
    </row>
    <row r="99" spans="1:26" x14ac:dyDescent="0.3">
      <c r="A99" s="68">
        <v>7</v>
      </c>
      <c r="B99" s="68" t="s">
        <v>208</v>
      </c>
      <c r="C99" s="68">
        <v>0</v>
      </c>
      <c r="E99" s="68">
        <v>7</v>
      </c>
      <c r="F99" s="68" t="s">
        <v>208</v>
      </c>
      <c r="G99" s="68">
        <v>0</v>
      </c>
      <c r="H99">
        <f t="shared" si="6"/>
        <v>0</v>
      </c>
      <c r="J99">
        <v>6</v>
      </c>
      <c r="K99" t="s">
        <v>96</v>
      </c>
      <c r="L99">
        <v>1</v>
      </c>
      <c r="N99">
        <v>6</v>
      </c>
      <c r="O99" t="s">
        <v>96</v>
      </c>
      <c r="P99">
        <v>1</v>
      </c>
      <c r="Q99">
        <f t="shared" si="7"/>
        <v>25</v>
      </c>
      <c r="S99">
        <v>6</v>
      </c>
      <c r="T99" t="s">
        <v>96</v>
      </c>
      <c r="U99">
        <v>1</v>
      </c>
      <c r="W99">
        <v>6</v>
      </c>
      <c r="X99" t="s">
        <v>96</v>
      </c>
      <c r="Y99">
        <v>1</v>
      </c>
      <c r="Z99">
        <f t="shared" si="5"/>
        <v>25</v>
      </c>
    </row>
    <row r="100" spans="1:26" x14ac:dyDescent="0.3">
      <c r="A100" s="68">
        <v>8</v>
      </c>
      <c r="B100" s="68" t="s">
        <v>208</v>
      </c>
      <c r="C100" s="68">
        <v>0</v>
      </c>
      <c r="E100" s="68">
        <v>8</v>
      </c>
      <c r="F100" s="68" t="s">
        <v>208</v>
      </c>
      <c r="G100" s="68">
        <v>0</v>
      </c>
      <c r="H100">
        <f t="shared" si="6"/>
        <v>0</v>
      </c>
      <c r="J100">
        <v>7</v>
      </c>
      <c r="K100" t="s">
        <v>96</v>
      </c>
      <c r="L100">
        <v>0</v>
      </c>
      <c r="N100">
        <v>7</v>
      </c>
      <c r="O100" t="s">
        <v>96</v>
      </c>
      <c r="P100">
        <v>0</v>
      </c>
      <c r="Q100">
        <f t="shared" si="7"/>
        <v>0</v>
      </c>
      <c r="S100">
        <v>7</v>
      </c>
      <c r="T100" t="s">
        <v>96</v>
      </c>
      <c r="U100">
        <v>1</v>
      </c>
      <c r="W100">
        <v>7</v>
      </c>
      <c r="X100" t="s">
        <v>96</v>
      </c>
      <c r="Y100">
        <v>1</v>
      </c>
      <c r="Z100">
        <f t="shared" si="5"/>
        <v>25</v>
      </c>
    </row>
    <row r="101" spans="1:26" x14ac:dyDescent="0.3">
      <c r="A101" s="70">
        <v>9</v>
      </c>
      <c r="B101" s="68" t="s">
        <v>208</v>
      </c>
      <c r="C101" s="68">
        <v>0</v>
      </c>
      <c r="E101" s="70">
        <v>9</v>
      </c>
      <c r="F101" s="68" t="s">
        <v>208</v>
      </c>
      <c r="G101" s="68">
        <v>0</v>
      </c>
      <c r="H101">
        <f t="shared" si="6"/>
        <v>0</v>
      </c>
      <c r="J101">
        <v>8</v>
      </c>
      <c r="K101" t="s">
        <v>96</v>
      </c>
      <c r="L101">
        <v>0</v>
      </c>
      <c r="N101">
        <v>8</v>
      </c>
      <c r="O101" t="s">
        <v>96</v>
      </c>
      <c r="P101">
        <v>0</v>
      </c>
      <c r="Q101">
        <f t="shared" si="7"/>
        <v>0</v>
      </c>
      <c r="S101">
        <v>8</v>
      </c>
      <c r="T101" t="s">
        <v>96</v>
      </c>
      <c r="U101">
        <v>0</v>
      </c>
      <c r="W101">
        <v>8</v>
      </c>
      <c r="X101" t="s">
        <v>96</v>
      </c>
      <c r="Y101">
        <v>0</v>
      </c>
      <c r="Z101">
        <f t="shared" si="5"/>
        <v>0</v>
      </c>
    </row>
    <row r="102" spans="1:26" x14ac:dyDescent="0.3">
      <c r="A102" s="68">
        <v>10</v>
      </c>
      <c r="B102" s="68" t="s">
        <v>208</v>
      </c>
      <c r="C102" s="70">
        <v>1</v>
      </c>
      <c r="E102" s="68">
        <v>10</v>
      </c>
      <c r="F102" s="68" t="s">
        <v>208</v>
      </c>
      <c r="G102" s="70">
        <v>1</v>
      </c>
      <c r="H102">
        <f t="shared" si="6"/>
        <v>25</v>
      </c>
      <c r="J102">
        <v>9</v>
      </c>
      <c r="K102" t="s">
        <v>96</v>
      </c>
      <c r="L102">
        <v>0</v>
      </c>
      <c r="N102">
        <v>9</v>
      </c>
      <c r="O102" t="s">
        <v>96</v>
      </c>
      <c r="P102">
        <v>0</v>
      </c>
      <c r="Q102">
        <f t="shared" si="7"/>
        <v>0</v>
      </c>
      <c r="S102">
        <v>9</v>
      </c>
      <c r="T102" t="s">
        <v>96</v>
      </c>
      <c r="U102">
        <v>4</v>
      </c>
      <c r="W102">
        <v>9</v>
      </c>
      <c r="X102" t="s">
        <v>96</v>
      </c>
      <c r="Y102">
        <v>4</v>
      </c>
      <c r="Z102">
        <f t="shared" si="5"/>
        <v>100</v>
      </c>
    </row>
    <row r="103" spans="1:26" x14ac:dyDescent="0.3">
      <c r="A103" s="68">
        <v>1</v>
      </c>
      <c r="B103" s="68" t="s">
        <v>96</v>
      </c>
      <c r="C103" s="68">
        <v>0</v>
      </c>
      <c r="E103" s="68">
        <v>1</v>
      </c>
      <c r="F103" s="68" t="s">
        <v>96</v>
      </c>
      <c r="G103" s="68">
        <v>0</v>
      </c>
      <c r="H103">
        <f t="shared" si="6"/>
        <v>0</v>
      </c>
      <c r="J103">
        <v>10</v>
      </c>
      <c r="K103" t="s">
        <v>96</v>
      </c>
      <c r="L103">
        <v>0</v>
      </c>
      <c r="N103">
        <v>10</v>
      </c>
      <c r="O103" t="s">
        <v>96</v>
      </c>
      <c r="P103">
        <v>0</v>
      </c>
      <c r="Q103">
        <f t="shared" si="7"/>
        <v>0</v>
      </c>
      <c r="S103">
        <v>10</v>
      </c>
      <c r="T103" t="s">
        <v>96</v>
      </c>
      <c r="U103">
        <v>0</v>
      </c>
      <c r="W103">
        <v>10</v>
      </c>
      <c r="X103" t="s">
        <v>96</v>
      </c>
      <c r="Y103">
        <v>0</v>
      </c>
      <c r="Z103">
        <f t="shared" si="5"/>
        <v>0</v>
      </c>
    </row>
    <row r="104" spans="1:26" x14ac:dyDescent="0.3">
      <c r="A104" s="68">
        <v>2</v>
      </c>
      <c r="B104" s="68" t="s">
        <v>96</v>
      </c>
      <c r="C104" s="68">
        <v>2</v>
      </c>
      <c r="E104" s="68">
        <v>2</v>
      </c>
      <c r="F104" s="68" t="s">
        <v>96</v>
      </c>
      <c r="G104" s="68">
        <v>2</v>
      </c>
      <c r="H104">
        <f t="shared" si="6"/>
        <v>50</v>
      </c>
      <c r="J104">
        <v>1</v>
      </c>
      <c r="K104" t="s">
        <v>210</v>
      </c>
      <c r="L104">
        <v>0</v>
      </c>
      <c r="N104">
        <v>1</v>
      </c>
      <c r="O104" t="s">
        <v>210</v>
      </c>
      <c r="P104">
        <v>0</v>
      </c>
      <c r="Q104">
        <f t="shared" si="7"/>
        <v>0</v>
      </c>
      <c r="S104">
        <v>1</v>
      </c>
      <c r="T104" t="s">
        <v>210</v>
      </c>
      <c r="U104">
        <v>0</v>
      </c>
      <c r="W104">
        <v>1</v>
      </c>
      <c r="X104" t="s">
        <v>210</v>
      </c>
      <c r="Y104">
        <v>0</v>
      </c>
      <c r="Z104">
        <f t="shared" si="5"/>
        <v>0</v>
      </c>
    </row>
    <row r="105" spans="1:26" x14ac:dyDescent="0.3">
      <c r="A105" s="70">
        <v>3</v>
      </c>
      <c r="B105" s="68" t="s">
        <v>96</v>
      </c>
      <c r="C105" s="68">
        <v>4</v>
      </c>
      <c r="E105" s="70">
        <v>3</v>
      </c>
      <c r="F105" s="68" t="s">
        <v>96</v>
      </c>
      <c r="G105" s="68">
        <v>4</v>
      </c>
      <c r="H105">
        <f t="shared" si="6"/>
        <v>100</v>
      </c>
      <c r="J105">
        <v>2</v>
      </c>
      <c r="K105" t="s">
        <v>210</v>
      </c>
      <c r="L105">
        <v>0</v>
      </c>
      <c r="N105">
        <v>2</v>
      </c>
      <c r="O105" t="s">
        <v>210</v>
      </c>
      <c r="P105">
        <v>0</v>
      </c>
      <c r="Q105">
        <f t="shared" si="7"/>
        <v>0</v>
      </c>
      <c r="S105">
        <v>2</v>
      </c>
      <c r="T105" t="s">
        <v>210</v>
      </c>
      <c r="U105">
        <v>0</v>
      </c>
      <c r="W105">
        <v>2</v>
      </c>
      <c r="X105" t="s">
        <v>210</v>
      </c>
      <c r="Y105">
        <v>0</v>
      </c>
      <c r="Z105">
        <f t="shared" si="5"/>
        <v>0</v>
      </c>
    </row>
    <row r="106" spans="1:26" x14ac:dyDescent="0.3">
      <c r="A106" s="68">
        <v>4</v>
      </c>
      <c r="B106" s="68" t="s">
        <v>96</v>
      </c>
      <c r="C106" s="68">
        <v>0</v>
      </c>
      <c r="E106" s="68">
        <v>4</v>
      </c>
      <c r="F106" s="68" t="s">
        <v>96</v>
      </c>
      <c r="G106" s="68">
        <v>0</v>
      </c>
      <c r="H106">
        <f t="shared" si="6"/>
        <v>0</v>
      </c>
      <c r="J106">
        <v>3</v>
      </c>
      <c r="K106" t="s">
        <v>210</v>
      </c>
      <c r="L106">
        <v>0</v>
      </c>
      <c r="N106">
        <v>3</v>
      </c>
      <c r="O106" t="s">
        <v>210</v>
      </c>
      <c r="P106">
        <v>0</v>
      </c>
      <c r="Q106">
        <f t="shared" si="7"/>
        <v>0</v>
      </c>
      <c r="S106">
        <v>3</v>
      </c>
      <c r="T106" t="s">
        <v>210</v>
      </c>
      <c r="U106">
        <v>0</v>
      </c>
      <c r="W106">
        <v>3</v>
      </c>
      <c r="X106" t="s">
        <v>210</v>
      </c>
      <c r="Y106">
        <v>0</v>
      </c>
      <c r="Z106">
        <f t="shared" si="5"/>
        <v>0</v>
      </c>
    </row>
    <row r="107" spans="1:26" x14ac:dyDescent="0.3">
      <c r="A107" s="68">
        <v>5</v>
      </c>
      <c r="B107" s="68" t="s">
        <v>96</v>
      </c>
      <c r="C107" s="68">
        <v>0</v>
      </c>
      <c r="E107" s="68">
        <v>5</v>
      </c>
      <c r="F107" s="68" t="s">
        <v>96</v>
      </c>
      <c r="G107" s="68">
        <v>0</v>
      </c>
      <c r="H107">
        <f t="shared" si="6"/>
        <v>0</v>
      </c>
      <c r="J107">
        <v>4</v>
      </c>
      <c r="K107" t="s">
        <v>210</v>
      </c>
      <c r="L107">
        <v>6</v>
      </c>
      <c r="N107">
        <v>4</v>
      </c>
      <c r="O107" t="s">
        <v>210</v>
      </c>
      <c r="P107">
        <v>6</v>
      </c>
      <c r="Q107">
        <f t="shared" si="7"/>
        <v>150</v>
      </c>
      <c r="S107">
        <v>4</v>
      </c>
      <c r="T107" t="s">
        <v>210</v>
      </c>
      <c r="U107">
        <v>0</v>
      </c>
      <c r="W107">
        <v>4</v>
      </c>
      <c r="X107" t="s">
        <v>210</v>
      </c>
      <c r="Y107">
        <v>0</v>
      </c>
      <c r="Z107">
        <f t="shared" si="5"/>
        <v>0</v>
      </c>
    </row>
    <row r="108" spans="1:26" x14ac:dyDescent="0.3">
      <c r="A108" s="70">
        <v>6</v>
      </c>
      <c r="B108" s="68" t="s">
        <v>96</v>
      </c>
      <c r="C108" s="68">
        <v>1</v>
      </c>
      <c r="E108" s="70">
        <v>6</v>
      </c>
      <c r="F108" s="68" t="s">
        <v>96</v>
      </c>
      <c r="G108" s="68">
        <v>1</v>
      </c>
      <c r="H108">
        <f t="shared" si="6"/>
        <v>25</v>
      </c>
      <c r="J108">
        <v>5</v>
      </c>
      <c r="K108" t="s">
        <v>210</v>
      </c>
      <c r="L108">
        <v>3</v>
      </c>
      <c r="N108">
        <v>5</v>
      </c>
      <c r="O108" t="s">
        <v>210</v>
      </c>
      <c r="P108">
        <v>3</v>
      </c>
      <c r="Q108">
        <f t="shared" si="7"/>
        <v>75</v>
      </c>
      <c r="S108">
        <v>5</v>
      </c>
      <c r="T108" t="s">
        <v>210</v>
      </c>
      <c r="U108">
        <v>1</v>
      </c>
      <c r="W108">
        <v>5</v>
      </c>
      <c r="X108" t="s">
        <v>210</v>
      </c>
      <c r="Y108">
        <v>1</v>
      </c>
      <c r="Z108">
        <f t="shared" si="5"/>
        <v>25</v>
      </c>
    </row>
    <row r="109" spans="1:26" x14ac:dyDescent="0.3">
      <c r="A109" s="68">
        <v>7</v>
      </c>
      <c r="B109" s="68" t="s">
        <v>96</v>
      </c>
      <c r="C109" s="68">
        <v>1</v>
      </c>
      <c r="E109" s="68">
        <v>7</v>
      </c>
      <c r="F109" s="68" t="s">
        <v>96</v>
      </c>
      <c r="G109" s="68">
        <v>1</v>
      </c>
      <c r="H109">
        <f t="shared" si="6"/>
        <v>25</v>
      </c>
      <c r="J109">
        <v>6</v>
      </c>
      <c r="K109" t="s">
        <v>210</v>
      </c>
      <c r="L109">
        <v>0</v>
      </c>
      <c r="N109">
        <v>6</v>
      </c>
      <c r="O109" t="s">
        <v>210</v>
      </c>
      <c r="P109">
        <v>0</v>
      </c>
      <c r="Q109">
        <f t="shared" si="7"/>
        <v>0</v>
      </c>
      <c r="S109">
        <v>6</v>
      </c>
      <c r="T109" t="s">
        <v>210</v>
      </c>
      <c r="U109">
        <v>0</v>
      </c>
      <c r="W109">
        <v>6</v>
      </c>
      <c r="X109" t="s">
        <v>210</v>
      </c>
      <c r="Y109">
        <v>0</v>
      </c>
      <c r="Z109">
        <f t="shared" si="5"/>
        <v>0</v>
      </c>
    </row>
    <row r="110" spans="1:26" x14ac:dyDescent="0.3">
      <c r="A110" s="68">
        <v>8</v>
      </c>
      <c r="B110" s="68" t="s">
        <v>96</v>
      </c>
      <c r="C110" s="68">
        <v>0</v>
      </c>
      <c r="E110" s="68">
        <v>8</v>
      </c>
      <c r="F110" s="68" t="s">
        <v>96</v>
      </c>
      <c r="G110" s="68">
        <v>0</v>
      </c>
      <c r="H110">
        <f t="shared" si="6"/>
        <v>0</v>
      </c>
      <c r="J110">
        <v>7</v>
      </c>
      <c r="K110" t="s">
        <v>210</v>
      </c>
      <c r="L110">
        <v>3</v>
      </c>
      <c r="N110">
        <v>7</v>
      </c>
      <c r="O110" t="s">
        <v>210</v>
      </c>
      <c r="P110">
        <v>3</v>
      </c>
      <c r="Q110">
        <f t="shared" si="7"/>
        <v>75</v>
      </c>
      <c r="S110">
        <v>7</v>
      </c>
      <c r="T110" t="s">
        <v>210</v>
      </c>
      <c r="U110">
        <v>1</v>
      </c>
      <c r="W110">
        <v>7</v>
      </c>
      <c r="X110" t="s">
        <v>210</v>
      </c>
      <c r="Y110">
        <v>1</v>
      </c>
      <c r="Z110">
        <f t="shared" si="5"/>
        <v>25</v>
      </c>
    </row>
    <row r="111" spans="1:26" x14ac:dyDescent="0.3">
      <c r="A111" s="70">
        <v>9</v>
      </c>
      <c r="B111" s="68" t="s">
        <v>96</v>
      </c>
      <c r="C111" s="68">
        <v>0</v>
      </c>
      <c r="E111" s="70">
        <v>9</v>
      </c>
      <c r="F111" s="68" t="s">
        <v>96</v>
      </c>
      <c r="G111" s="68">
        <v>0</v>
      </c>
      <c r="H111">
        <f t="shared" si="6"/>
        <v>0</v>
      </c>
      <c r="J111">
        <v>8</v>
      </c>
      <c r="K111" t="s">
        <v>210</v>
      </c>
      <c r="L111">
        <v>0</v>
      </c>
      <c r="N111">
        <v>8</v>
      </c>
      <c r="O111" t="s">
        <v>210</v>
      </c>
      <c r="P111">
        <v>0</v>
      </c>
      <c r="Q111">
        <f t="shared" si="7"/>
        <v>0</v>
      </c>
      <c r="S111">
        <v>8</v>
      </c>
      <c r="T111" t="s">
        <v>210</v>
      </c>
      <c r="U111">
        <v>0</v>
      </c>
      <c r="W111">
        <v>8</v>
      </c>
      <c r="X111" t="s">
        <v>210</v>
      </c>
      <c r="Y111">
        <v>0</v>
      </c>
      <c r="Z111">
        <f t="shared" si="5"/>
        <v>0</v>
      </c>
    </row>
    <row r="112" spans="1:26" x14ac:dyDescent="0.3">
      <c r="A112" s="68">
        <v>10</v>
      </c>
      <c r="B112" s="68" t="s">
        <v>96</v>
      </c>
      <c r="C112" s="70">
        <v>0</v>
      </c>
      <c r="E112" s="68">
        <v>10</v>
      </c>
      <c r="F112" s="68" t="s">
        <v>96</v>
      </c>
      <c r="G112" s="70">
        <v>0</v>
      </c>
      <c r="H112">
        <f t="shared" si="6"/>
        <v>0</v>
      </c>
      <c r="J112">
        <v>9</v>
      </c>
      <c r="K112" t="s">
        <v>210</v>
      </c>
      <c r="L112">
        <v>0</v>
      </c>
      <c r="N112">
        <v>9</v>
      </c>
      <c r="O112" t="s">
        <v>210</v>
      </c>
      <c r="P112">
        <v>0</v>
      </c>
      <c r="Q112">
        <f t="shared" si="7"/>
        <v>0</v>
      </c>
      <c r="S112">
        <v>9</v>
      </c>
      <c r="T112" t="s">
        <v>210</v>
      </c>
      <c r="U112">
        <v>3</v>
      </c>
      <c r="W112">
        <v>9</v>
      </c>
      <c r="X112" t="s">
        <v>210</v>
      </c>
      <c r="Y112">
        <v>3</v>
      </c>
      <c r="Z112">
        <f t="shared" si="5"/>
        <v>75</v>
      </c>
    </row>
    <row r="113" spans="1:26" x14ac:dyDescent="0.3">
      <c r="A113" s="68">
        <v>1</v>
      </c>
      <c r="B113" s="68" t="s">
        <v>231</v>
      </c>
      <c r="C113" s="68">
        <v>0</v>
      </c>
      <c r="E113" s="68"/>
      <c r="F113" s="68"/>
      <c r="G113" s="68"/>
      <c r="J113">
        <v>10</v>
      </c>
      <c r="K113" t="s">
        <v>210</v>
      </c>
      <c r="L113">
        <v>1</v>
      </c>
      <c r="N113">
        <v>10</v>
      </c>
      <c r="O113" t="s">
        <v>210</v>
      </c>
      <c r="P113">
        <v>1</v>
      </c>
      <c r="Q113">
        <f t="shared" si="7"/>
        <v>25</v>
      </c>
      <c r="S113">
        <v>10</v>
      </c>
      <c r="T113" t="s">
        <v>210</v>
      </c>
      <c r="U113">
        <v>3</v>
      </c>
      <c r="W113">
        <v>10</v>
      </c>
      <c r="X113" t="s">
        <v>210</v>
      </c>
      <c r="Y113">
        <v>3</v>
      </c>
      <c r="Z113">
        <f t="shared" si="5"/>
        <v>75</v>
      </c>
    </row>
    <row r="114" spans="1:26" x14ac:dyDescent="0.3">
      <c r="A114" s="68">
        <v>2</v>
      </c>
      <c r="B114" s="68" t="s">
        <v>231</v>
      </c>
      <c r="C114" s="68">
        <v>0</v>
      </c>
      <c r="E114" s="68"/>
      <c r="F114" s="68"/>
      <c r="G114" s="68"/>
      <c r="J114">
        <v>1</v>
      </c>
      <c r="K114" t="s">
        <v>211</v>
      </c>
      <c r="L114">
        <v>0</v>
      </c>
      <c r="N114">
        <v>1</v>
      </c>
      <c r="O114" t="s">
        <v>211</v>
      </c>
      <c r="P114">
        <v>0</v>
      </c>
      <c r="Q114">
        <f t="shared" si="7"/>
        <v>0</v>
      </c>
      <c r="S114">
        <v>1</v>
      </c>
      <c r="T114" t="s">
        <v>211</v>
      </c>
      <c r="U114">
        <v>0</v>
      </c>
      <c r="W114">
        <v>1</v>
      </c>
      <c r="X114" t="s">
        <v>211</v>
      </c>
      <c r="Y114">
        <v>0</v>
      </c>
      <c r="Z114">
        <f t="shared" si="5"/>
        <v>0</v>
      </c>
    </row>
    <row r="115" spans="1:26" x14ac:dyDescent="0.3">
      <c r="A115" s="70">
        <v>3</v>
      </c>
      <c r="B115" s="68" t="s">
        <v>231</v>
      </c>
      <c r="C115" s="68">
        <v>0</v>
      </c>
      <c r="E115" s="70"/>
      <c r="F115" s="68"/>
      <c r="G115" s="68"/>
      <c r="J115">
        <v>2</v>
      </c>
      <c r="K115" t="s">
        <v>211</v>
      </c>
      <c r="L115">
        <v>0</v>
      </c>
      <c r="N115">
        <v>2</v>
      </c>
      <c r="O115" t="s">
        <v>211</v>
      </c>
      <c r="P115">
        <v>0</v>
      </c>
      <c r="Q115">
        <f t="shared" si="7"/>
        <v>0</v>
      </c>
      <c r="S115">
        <v>2</v>
      </c>
      <c r="T115" t="s">
        <v>211</v>
      </c>
      <c r="U115">
        <v>2</v>
      </c>
      <c r="W115">
        <v>2</v>
      </c>
      <c r="X115" t="s">
        <v>211</v>
      </c>
      <c r="Y115">
        <v>2</v>
      </c>
      <c r="Z115">
        <f t="shared" si="5"/>
        <v>50</v>
      </c>
    </row>
    <row r="116" spans="1:26" x14ac:dyDescent="0.3">
      <c r="A116" s="68">
        <v>4</v>
      </c>
      <c r="B116" s="68" t="s">
        <v>231</v>
      </c>
      <c r="C116" s="68">
        <v>0</v>
      </c>
      <c r="E116" s="68"/>
      <c r="F116" s="68"/>
      <c r="G116" s="68"/>
      <c r="J116">
        <v>3</v>
      </c>
      <c r="K116" t="s">
        <v>211</v>
      </c>
      <c r="L116">
        <v>0</v>
      </c>
      <c r="N116">
        <v>3</v>
      </c>
      <c r="O116" t="s">
        <v>211</v>
      </c>
      <c r="P116">
        <v>0</v>
      </c>
      <c r="Q116">
        <f t="shared" si="7"/>
        <v>0</v>
      </c>
      <c r="S116">
        <v>3</v>
      </c>
      <c r="T116" t="s">
        <v>211</v>
      </c>
      <c r="U116">
        <v>0</v>
      </c>
      <c r="W116">
        <v>3</v>
      </c>
      <c r="X116" t="s">
        <v>211</v>
      </c>
      <c r="Y116">
        <v>0</v>
      </c>
      <c r="Z116">
        <f t="shared" si="5"/>
        <v>0</v>
      </c>
    </row>
    <row r="117" spans="1:26" x14ac:dyDescent="0.3">
      <c r="A117" s="68">
        <v>5</v>
      </c>
      <c r="B117" s="68" t="s">
        <v>231</v>
      </c>
      <c r="C117" s="68">
        <v>0</v>
      </c>
      <c r="E117" s="68"/>
      <c r="F117" s="68"/>
      <c r="G117" s="68"/>
      <c r="J117">
        <v>4</v>
      </c>
      <c r="K117" t="s">
        <v>211</v>
      </c>
      <c r="L117">
        <v>0</v>
      </c>
      <c r="N117">
        <v>4</v>
      </c>
      <c r="O117" t="s">
        <v>211</v>
      </c>
      <c r="P117">
        <v>0</v>
      </c>
      <c r="Q117">
        <f t="shared" si="7"/>
        <v>0</v>
      </c>
      <c r="S117">
        <v>4</v>
      </c>
      <c r="T117" t="s">
        <v>211</v>
      </c>
      <c r="U117">
        <v>0</v>
      </c>
      <c r="W117">
        <v>4</v>
      </c>
      <c r="X117" t="s">
        <v>211</v>
      </c>
      <c r="Y117">
        <v>0</v>
      </c>
      <c r="Z117">
        <f t="shared" si="5"/>
        <v>0</v>
      </c>
    </row>
    <row r="118" spans="1:26" x14ac:dyDescent="0.3">
      <c r="A118" s="70">
        <v>6</v>
      </c>
      <c r="B118" s="68" t="s">
        <v>231</v>
      </c>
      <c r="C118" s="68">
        <v>0</v>
      </c>
      <c r="E118" s="70"/>
      <c r="F118" s="68"/>
      <c r="G118" s="68"/>
      <c r="J118">
        <v>5</v>
      </c>
      <c r="K118" t="s">
        <v>211</v>
      </c>
      <c r="L118">
        <v>3</v>
      </c>
      <c r="N118">
        <v>5</v>
      </c>
      <c r="O118" t="s">
        <v>211</v>
      </c>
      <c r="P118">
        <v>3</v>
      </c>
      <c r="Q118">
        <f t="shared" si="7"/>
        <v>75</v>
      </c>
      <c r="S118">
        <v>5</v>
      </c>
      <c r="T118" t="s">
        <v>211</v>
      </c>
      <c r="U118">
        <v>0</v>
      </c>
      <c r="W118">
        <v>5</v>
      </c>
      <c r="X118" t="s">
        <v>211</v>
      </c>
      <c r="Y118">
        <v>0</v>
      </c>
      <c r="Z118">
        <f t="shared" si="5"/>
        <v>0</v>
      </c>
    </row>
    <row r="119" spans="1:26" x14ac:dyDescent="0.3">
      <c r="A119" s="68">
        <v>7</v>
      </c>
      <c r="B119" s="68" t="s">
        <v>231</v>
      </c>
      <c r="C119" s="68">
        <v>0</v>
      </c>
      <c r="E119" s="68"/>
      <c r="F119" s="68"/>
      <c r="G119" s="68"/>
      <c r="J119">
        <v>6</v>
      </c>
      <c r="K119" t="s">
        <v>211</v>
      </c>
      <c r="L119">
        <v>0</v>
      </c>
      <c r="N119">
        <v>6</v>
      </c>
      <c r="O119" t="s">
        <v>211</v>
      </c>
      <c r="P119">
        <v>0</v>
      </c>
      <c r="Q119">
        <f t="shared" si="7"/>
        <v>0</v>
      </c>
      <c r="S119">
        <v>6</v>
      </c>
      <c r="T119" t="s">
        <v>211</v>
      </c>
      <c r="U119">
        <v>1</v>
      </c>
      <c r="W119">
        <v>6</v>
      </c>
      <c r="X119" t="s">
        <v>211</v>
      </c>
      <c r="Y119">
        <v>1</v>
      </c>
      <c r="Z119">
        <f t="shared" si="5"/>
        <v>25</v>
      </c>
    </row>
    <row r="120" spans="1:26" x14ac:dyDescent="0.3">
      <c r="A120" s="68">
        <v>8</v>
      </c>
      <c r="B120" s="68" t="s">
        <v>231</v>
      </c>
      <c r="C120" s="68">
        <v>0</v>
      </c>
      <c r="E120" s="68"/>
      <c r="F120" s="68"/>
      <c r="G120" s="68"/>
      <c r="J120">
        <v>7</v>
      </c>
      <c r="K120" t="s">
        <v>211</v>
      </c>
      <c r="L120">
        <v>0</v>
      </c>
      <c r="N120">
        <v>7</v>
      </c>
      <c r="O120" t="s">
        <v>211</v>
      </c>
      <c r="P120">
        <v>0</v>
      </c>
      <c r="Q120">
        <f t="shared" si="7"/>
        <v>0</v>
      </c>
      <c r="S120">
        <v>7</v>
      </c>
      <c r="T120" t="s">
        <v>211</v>
      </c>
      <c r="U120">
        <v>1</v>
      </c>
      <c r="W120">
        <v>7</v>
      </c>
      <c r="X120" t="s">
        <v>211</v>
      </c>
      <c r="Y120">
        <v>1</v>
      </c>
      <c r="Z120">
        <f t="shared" si="5"/>
        <v>25</v>
      </c>
    </row>
    <row r="121" spans="1:26" x14ac:dyDescent="0.3">
      <c r="A121" s="70">
        <v>9</v>
      </c>
      <c r="B121" s="68" t="s">
        <v>231</v>
      </c>
      <c r="C121" s="68">
        <v>0</v>
      </c>
      <c r="E121" s="70"/>
      <c r="F121" s="68"/>
      <c r="G121" s="68"/>
      <c r="J121">
        <v>8</v>
      </c>
      <c r="K121" t="s">
        <v>211</v>
      </c>
      <c r="L121">
        <v>0</v>
      </c>
      <c r="N121">
        <v>8</v>
      </c>
      <c r="O121" t="s">
        <v>211</v>
      </c>
      <c r="P121">
        <v>0</v>
      </c>
      <c r="Q121">
        <f t="shared" si="7"/>
        <v>0</v>
      </c>
      <c r="S121">
        <v>8</v>
      </c>
      <c r="T121" t="s">
        <v>211</v>
      </c>
      <c r="U121">
        <v>1</v>
      </c>
      <c r="W121">
        <v>8</v>
      </c>
      <c r="X121" t="s">
        <v>211</v>
      </c>
      <c r="Y121">
        <v>1</v>
      </c>
      <c r="Z121">
        <f t="shared" si="5"/>
        <v>25</v>
      </c>
    </row>
    <row r="122" spans="1:26" x14ac:dyDescent="0.3">
      <c r="A122" s="68">
        <v>10</v>
      </c>
      <c r="B122" s="68" t="s">
        <v>231</v>
      </c>
      <c r="C122" s="70">
        <v>0</v>
      </c>
      <c r="E122" s="68"/>
      <c r="F122" s="68"/>
      <c r="G122" s="70"/>
      <c r="J122">
        <v>9</v>
      </c>
      <c r="K122" t="s">
        <v>211</v>
      </c>
      <c r="L122">
        <v>0</v>
      </c>
      <c r="N122">
        <v>9</v>
      </c>
      <c r="O122" t="s">
        <v>211</v>
      </c>
      <c r="P122">
        <v>0</v>
      </c>
      <c r="Q122">
        <f t="shared" si="7"/>
        <v>0</v>
      </c>
      <c r="S122">
        <v>9</v>
      </c>
      <c r="T122" t="s">
        <v>211</v>
      </c>
      <c r="U122">
        <v>0</v>
      </c>
      <c r="W122">
        <v>9</v>
      </c>
      <c r="X122" t="s">
        <v>211</v>
      </c>
      <c r="Y122">
        <v>0</v>
      </c>
      <c r="Z122">
        <f t="shared" si="5"/>
        <v>0</v>
      </c>
    </row>
    <row r="123" spans="1:26" x14ac:dyDescent="0.3">
      <c r="A123" s="68">
        <v>1</v>
      </c>
      <c r="B123" s="68" t="s">
        <v>210</v>
      </c>
      <c r="C123" s="68">
        <v>0</v>
      </c>
      <c r="E123" s="68"/>
      <c r="F123" s="68"/>
      <c r="G123" s="68"/>
      <c r="J123">
        <v>10</v>
      </c>
      <c r="K123" t="s">
        <v>211</v>
      </c>
      <c r="L123">
        <v>0</v>
      </c>
      <c r="N123">
        <v>10</v>
      </c>
      <c r="O123" t="s">
        <v>211</v>
      </c>
      <c r="P123">
        <v>0</v>
      </c>
      <c r="Q123">
        <f t="shared" si="7"/>
        <v>0</v>
      </c>
      <c r="S123">
        <v>10</v>
      </c>
      <c r="T123" t="s">
        <v>211</v>
      </c>
      <c r="U123">
        <v>0</v>
      </c>
      <c r="W123">
        <v>10</v>
      </c>
      <c r="X123" t="s">
        <v>211</v>
      </c>
      <c r="Y123">
        <v>0</v>
      </c>
      <c r="Z123">
        <f t="shared" si="5"/>
        <v>0</v>
      </c>
    </row>
    <row r="124" spans="1:26" x14ac:dyDescent="0.3">
      <c r="A124" s="68">
        <v>2</v>
      </c>
      <c r="B124" s="68" t="s">
        <v>210</v>
      </c>
      <c r="C124" s="68">
        <v>0</v>
      </c>
      <c r="E124" s="68"/>
      <c r="F124" s="68"/>
      <c r="G124" s="68"/>
      <c r="J124">
        <v>1</v>
      </c>
      <c r="K124" t="s">
        <v>107</v>
      </c>
      <c r="L124">
        <v>0</v>
      </c>
      <c r="S124">
        <v>1</v>
      </c>
      <c r="T124" t="s">
        <v>107</v>
      </c>
      <c r="U124">
        <v>0</v>
      </c>
    </row>
    <row r="125" spans="1:26" x14ac:dyDescent="0.3">
      <c r="A125" s="70">
        <v>3</v>
      </c>
      <c r="B125" s="68" t="s">
        <v>210</v>
      </c>
      <c r="C125" s="68">
        <v>0</v>
      </c>
      <c r="E125" s="70"/>
      <c r="F125" s="68"/>
      <c r="G125" s="68"/>
      <c r="J125">
        <v>2</v>
      </c>
      <c r="K125" t="s">
        <v>107</v>
      </c>
      <c r="L125">
        <v>0</v>
      </c>
      <c r="S125">
        <v>2</v>
      </c>
      <c r="T125" t="s">
        <v>107</v>
      </c>
      <c r="U125">
        <v>0</v>
      </c>
    </row>
    <row r="126" spans="1:26" x14ac:dyDescent="0.3">
      <c r="A126" s="68">
        <v>4</v>
      </c>
      <c r="B126" s="68" t="s">
        <v>210</v>
      </c>
      <c r="C126" s="68">
        <v>0</v>
      </c>
      <c r="E126" s="68"/>
      <c r="F126" s="68"/>
      <c r="G126" s="68"/>
      <c r="J126">
        <v>3</v>
      </c>
      <c r="K126" t="s">
        <v>107</v>
      </c>
      <c r="L126">
        <v>0</v>
      </c>
      <c r="S126">
        <v>3</v>
      </c>
      <c r="T126" t="s">
        <v>107</v>
      </c>
      <c r="U126">
        <v>0</v>
      </c>
    </row>
    <row r="127" spans="1:26" x14ac:dyDescent="0.3">
      <c r="A127" s="68">
        <v>5</v>
      </c>
      <c r="B127" s="68" t="s">
        <v>210</v>
      </c>
      <c r="C127" s="68">
        <v>0</v>
      </c>
      <c r="E127" s="68"/>
      <c r="F127" s="68"/>
      <c r="G127" s="68"/>
      <c r="J127">
        <v>4</v>
      </c>
      <c r="K127" t="s">
        <v>107</v>
      </c>
      <c r="L127">
        <v>0</v>
      </c>
      <c r="S127">
        <v>4</v>
      </c>
      <c r="T127" t="s">
        <v>107</v>
      </c>
      <c r="U127">
        <v>0</v>
      </c>
    </row>
    <row r="128" spans="1:26" x14ac:dyDescent="0.3">
      <c r="A128" s="70">
        <v>6</v>
      </c>
      <c r="B128" s="68" t="s">
        <v>210</v>
      </c>
      <c r="C128" s="68">
        <v>0</v>
      </c>
      <c r="E128" s="70"/>
      <c r="F128" s="68"/>
      <c r="G128" s="68"/>
      <c r="J128">
        <v>5</v>
      </c>
      <c r="K128" t="s">
        <v>107</v>
      </c>
      <c r="L128">
        <v>0</v>
      </c>
      <c r="S128">
        <v>5</v>
      </c>
      <c r="T128" t="s">
        <v>107</v>
      </c>
      <c r="U128">
        <v>0</v>
      </c>
    </row>
    <row r="129" spans="1:28" x14ac:dyDescent="0.3">
      <c r="A129" s="68">
        <v>7</v>
      </c>
      <c r="B129" s="68" t="s">
        <v>210</v>
      </c>
      <c r="C129" s="68">
        <v>0</v>
      </c>
      <c r="E129" s="68"/>
      <c r="F129" s="68"/>
      <c r="G129" s="68"/>
      <c r="J129">
        <v>6</v>
      </c>
      <c r="K129" t="s">
        <v>107</v>
      </c>
      <c r="L129">
        <v>0</v>
      </c>
      <c r="S129">
        <v>6</v>
      </c>
      <c r="T129" t="s">
        <v>107</v>
      </c>
      <c r="U129">
        <v>0</v>
      </c>
    </row>
    <row r="130" spans="1:28" x14ac:dyDescent="0.3">
      <c r="A130" s="68">
        <v>8</v>
      </c>
      <c r="B130" s="68" t="s">
        <v>210</v>
      </c>
      <c r="C130" s="68">
        <v>0</v>
      </c>
      <c r="E130" s="68"/>
      <c r="F130" s="68"/>
      <c r="G130" s="68"/>
      <c r="J130">
        <v>7</v>
      </c>
      <c r="K130" t="s">
        <v>107</v>
      </c>
      <c r="L130">
        <v>0</v>
      </c>
      <c r="S130">
        <v>7</v>
      </c>
      <c r="T130" t="s">
        <v>107</v>
      </c>
      <c r="U130">
        <v>0</v>
      </c>
    </row>
    <row r="131" spans="1:28" x14ac:dyDescent="0.3">
      <c r="A131" s="70">
        <v>9</v>
      </c>
      <c r="B131" s="68" t="s">
        <v>210</v>
      </c>
      <c r="C131" s="68">
        <v>0</v>
      </c>
      <c r="E131" s="70"/>
      <c r="F131" s="68"/>
      <c r="G131" s="68"/>
      <c r="J131">
        <v>8</v>
      </c>
      <c r="K131" t="s">
        <v>107</v>
      </c>
      <c r="L131">
        <v>0</v>
      </c>
      <c r="S131">
        <v>8</v>
      </c>
      <c r="T131" t="s">
        <v>107</v>
      </c>
      <c r="U131">
        <v>0</v>
      </c>
    </row>
    <row r="132" spans="1:28" x14ac:dyDescent="0.3">
      <c r="A132" s="68">
        <v>10</v>
      </c>
      <c r="B132" s="68" t="s">
        <v>210</v>
      </c>
      <c r="C132" s="70">
        <v>0</v>
      </c>
      <c r="E132" s="68"/>
      <c r="F132" s="68"/>
      <c r="G132" s="70"/>
      <c r="J132">
        <v>9</v>
      </c>
      <c r="K132" t="s">
        <v>107</v>
      </c>
      <c r="L132">
        <v>0</v>
      </c>
      <c r="S132">
        <v>9</v>
      </c>
      <c r="T132" t="s">
        <v>107</v>
      </c>
      <c r="U132">
        <v>0</v>
      </c>
    </row>
    <row r="133" spans="1:28" x14ac:dyDescent="0.3">
      <c r="A133" s="68">
        <v>1</v>
      </c>
      <c r="B133" s="68" t="s">
        <v>211</v>
      </c>
      <c r="C133" s="68">
        <v>0</v>
      </c>
      <c r="E133" s="68"/>
      <c r="F133" s="68"/>
      <c r="G133" s="68"/>
      <c r="J133">
        <v>10</v>
      </c>
      <c r="K133" t="s">
        <v>107</v>
      </c>
      <c r="L133">
        <v>1</v>
      </c>
      <c r="S133">
        <v>10</v>
      </c>
      <c r="T133" t="s">
        <v>107</v>
      </c>
      <c r="U133">
        <v>0</v>
      </c>
    </row>
    <row r="134" spans="1:28" x14ac:dyDescent="0.3">
      <c r="A134" s="68">
        <v>2</v>
      </c>
      <c r="B134" s="68" t="s">
        <v>211</v>
      </c>
      <c r="C134" s="68">
        <v>0</v>
      </c>
      <c r="E134" s="68"/>
      <c r="F134" s="68"/>
      <c r="G134" s="68"/>
    </row>
    <row r="135" spans="1:28" x14ac:dyDescent="0.3">
      <c r="A135" s="70">
        <v>3</v>
      </c>
      <c r="B135" s="68" t="s">
        <v>211</v>
      </c>
      <c r="C135" s="68">
        <v>0</v>
      </c>
      <c r="E135" s="70"/>
      <c r="F135" s="68"/>
      <c r="G135" s="68"/>
      <c r="J135" s="71" t="s">
        <v>13</v>
      </c>
      <c r="K135" s="71"/>
      <c r="L135" s="71"/>
      <c r="M135" s="71"/>
      <c r="N135" s="71"/>
      <c r="O135" s="71"/>
      <c r="P135" s="71"/>
      <c r="Q135" s="71"/>
      <c r="R135" s="71"/>
      <c r="T135" s="46" t="s">
        <v>13</v>
      </c>
      <c r="U135" s="46"/>
      <c r="V135" s="46"/>
      <c r="W135" s="46"/>
      <c r="X135" s="46"/>
      <c r="Y135" s="46"/>
      <c r="Z135" s="46"/>
      <c r="AA135" s="46"/>
      <c r="AB135" s="46"/>
    </row>
    <row r="136" spans="1:28" x14ac:dyDescent="0.3">
      <c r="A136" s="68">
        <v>4</v>
      </c>
      <c r="B136" s="68" t="s">
        <v>211</v>
      </c>
      <c r="C136" s="68">
        <v>0</v>
      </c>
      <c r="E136" s="68"/>
      <c r="F136" s="68"/>
      <c r="G136" s="68"/>
      <c r="J136" s="71" t="s">
        <v>14</v>
      </c>
      <c r="K136" s="71"/>
      <c r="L136" s="71"/>
      <c r="M136" s="71"/>
      <c r="N136" s="71"/>
      <c r="O136" s="71"/>
      <c r="P136" s="71"/>
      <c r="Q136" s="71"/>
      <c r="R136" s="71"/>
      <c r="T136" s="46" t="s">
        <v>14</v>
      </c>
      <c r="U136" s="46"/>
      <c r="V136" s="46"/>
      <c r="W136" s="46"/>
      <c r="X136" s="46"/>
      <c r="Y136" s="46"/>
      <c r="Z136" s="46"/>
      <c r="AA136" s="46"/>
      <c r="AB136" s="46"/>
    </row>
    <row r="137" spans="1:28" x14ac:dyDescent="0.3">
      <c r="A137" s="68">
        <v>5</v>
      </c>
      <c r="B137" s="68" t="s">
        <v>211</v>
      </c>
      <c r="C137" s="68">
        <v>0</v>
      </c>
      <c r="E137" s="68"/>
      <c r="F137" s="68"/>
      <c r="G137" s="68"/>
      <c r="J137" s="71" t="s">
        <v>244</v>
      </c>
      <c r="K137" s="71"/>
      <c r="L137" s="72">
        <v>39814</v>
      </c>
      <c r="M137" s="71"/>
      <c r="N137" s="71"/>
      <c r="O137" s="71"/>
      <c r="P137" s="71"/>
      <c r="Q137" s="71"/>
      <c r="R137" s="71"/>
      <c r="T137" s="46" t="s">
        <v>245</v>
      </c>
      <c r="U137" s="46"/>
      <c r="V137" s="72">
        <v>39873</v>
      </c>
      <c r="W137" s="46"/>
      <c r="X137" s="46"/>
      <c r="Y137" s="46"/>
      <c r="Z137" s="46"/>
      <c r="AA137" s="46"/>
      <c r="AB137" s="46"/>
    </row>
    <row r="138" spans="1:28" x14ac:dyDescent="0.3">
      <c r="A138" s="70">
        <v>6</v>
      </c>
      <c r="B138" s="68" t="s">
        <v>211</v>
      </c>
      <c r="C138" s="68">
        <v>0</v>
      </c>
      <c r="E138" s="70"/>
      <c r="F138" s="68"/>
      <c r="G138" s="68"/>
      <c r="J138" s="71" t="s">
        <v>14</v>
      </c>
      <c r="K138" s="71"/>
      <c r="L138" s="71"/>
      <c r="M138" s="71"/>
      <c r="N138" s="71"/>
      <c r="O138" s="71"/>
      <c r="P138" s="71"/>
      <c r="Q138" s="71"/>
      <c r="R138" s="71"/>
      <c r="T138" s="46" t="s">
        <v>14</v>
      </c>
      <c r="U138" s="46"/>
      <c r="V138" s="46"/>
      <c r="W138" s="46"/>
      <c r="X138" s="46"/>
      <c r="Y138" s="46"/>
      <c r="Z138" s="46"/>
      <c r="AA138" s="46"/>
      <c r="AB138" s="46"/>
    </row>
    <row r="139" spans="1:28" x14ac:dyDescent="0.3">
      <c r="A139" s="68">
        <v>7</v>
      </c>
      <c r="B139" s="68" t="s">
        <v>211</v>
      </c>
      <c r="C139" s="68">
        <v>0</v>
      </c>
      <c r="E139" s="68"/>
      <c r="F139" s="68"/>
      <c r="G139" s="68"/>
      <c r="J139" s="71" t="s">
        <v>16</v>
      </c>
      <c r="K139" s="71" t="s">
        <v>17</v>
      </c>
      <c r="L139" s="71" t="s">
        <v>18</v>
      </c>
      <c r="M139" s="71" t="s">
        <v>19</v>
      </c>
      <c r="N139" s="71" t="s">
        <v>20</v>
      </c>
      <c r="O139" s="71" t="s">
        <v>21</v>
      </c>
      <c r="P139" s="71"/>
      <c r="Q139" s="71"/>
      <c r="R139" s="71"/>
      <c r="T139" s="46" t="s">
        <v>16</v>
      </c>
      <c r="U139" s="46" t="s">
        <v>17</v>
      </c>
      <c r="V139" s="46" t="s">
        <v>18</v>
      </c>
      <c r="W139" s="46" t="s">
        <v>19</v>
      </c>
      <c r="X139" s="46" t="s">
        <v>20</v>
      </c>
      <c r="Y139" s="46" t="s">
        <v>21</v>
      </c>
      <c r="Z139" s="46"/>
      <c r="AA139" s="46"/>
      <c r="AB139" s="46"/>
    </row>
    <row r="140" spans="1:28" x14ac:dyDescent="0.3">
      <c r="A140" s="68">
        <v>8</v>
      </c>
      <c r="B140" s="68" t="s">
        <v>211</v>
      </c>
      <c r="C140" s="68">
        <v>0</v>
      </c>
      <c r="E140" s="68"/>
      <c r="F140" s="68"/>
      <c r="G140" s="68"/>
      <c r="J140" s="71" t="s">
        <v>22</v>
      </c>
      <c r="K140" s="71">
        <v>9</v>
      </c>
      <c r="L140" s="71">
        <v>24.01</v>
      </c>
      <c r="M140" s="71">
        <v>2.6680000000000001</v>
      </c>
      <c r="N140" s="71">
        <v>1.61</v>
      </c>
      <c r="O140" s="71">
        <v>0.126</v>
      </c>
      <c r="P140" s="71"/>
      <c r="Q140" s="71"/>
      <c r="R140" s="71"/>
      <c r="T140" s="46" t="s">
        <v>22</v>
      </c>
      <c r="U140" s="46">
        <v>9</v>
      </c>
      <c r="V140" s="46">
        <v>15.44</v>
      </c>
      <c r="W140" s="46">
        <v>1.716</v>
      </c>
      <c r="X140" s="46">
        <v>0.81</v>
      </c>
      <c r="Y140" s="46">
        <v>0.60899999999999999</v>
      </c>
      <c r="Z140" s="46"/>
      <c r="AA140" s="46"/>
      <c r="AB140" s="46"/>
    </row>
    <row r="141" spans="1:28" x14ac:dyDescent="0.3">
      <c r="A141" s="70">
        <v>9</v>
      </c>
      <c r="B141" s="68" t="s">
        <v>211</v>
      </c>
      <c r="C141" s="68">
        <v>0</v>
      </c>
      <c r="E141" s="70"/>
      <c r="F141" s="68"/>
      <c r="G141" s="68"/>
      <c r="J141" s="71" t="s">
        <v>73</v>
      </c>
      <c r="K141" s="71">
        <v>9</v>
      </c>
      <c r="L141" s="71">
        <v>27.61</v>
      </c>
      <c r="M141" s="71">
        <v>3.0680000000000001</v>
      </c>
      <c r="N141" s="71">
        <v>1.85</v>
      </c>
      <c r="O141" s="71">
        <v>7.0999999999999994E-2</v>
      </c>
      <c r="P141" s="71"/>
      <c r="Q141" s="71"/>
      <c r="R141" s="71"/>
      <c r="T141" s="46" t="s">
        <v>73</v>
      </c>
      <c r="U141" s="46">
        <v>9</v>
      </c>
      <c r="V141" s="46">
        <v>103.04</v>
      </c>
      <c r="W141" s="46">
        <v>11.449</v>
      </c>
      <c r="X141" s="46">
        <v>5.4</v>
      </c>
      <c r="Y141" s="46" t="s">
        <v>23</v>
      </c>
      <c r="Z141" s="46"/>
      <c r="AA141" s="46"/>
      <c r="AB141" s="46"/>
    </row>
    <row r="142" spans="1:28" x14ac:dyDescent="0.3">
      <c r="A142" s="68">
        <v>10</v>
      </c>
      <c r="B142" s="68" t="s">
        <v>211</v>
      </c>
      <c r="C142" s="70">
        <v>0</v>
      </c>
      <c r="E142" s="68"/>
      <c r="F142" s="68"/>
      <c r="G142" s="70"/>
      <c r="J142" s="71" t="s">
        <v>26</v>
      </c>
      <c r="K142" s="71">
        <v>81</v>
      </c>
      <c r="L142" s="71">
        <v>134.09</v>
      </c>
      <c r="M142" s="71">
        <v>1.655</v>
      </c>
      <c r="N142" s="71" t="s">
        <v>14</v>
      </c>
      <c r="O142" s="71" t="s">
        <v>14</v>
      </c>
      <c r="P142" s="71"/>
      <c r="Q142" s="71"/>
      <c r="R142" s="71"/>
      <c r="T142" s="46" t="s">
        <v>26</v>
      </c>
      <c r="U142" s="46">
        <v>81</v>
      </c>
      <c r="V142" s="46">
        <v>171.76</v>
      </c>
      <c r="W142" s="46">
        <v>2.12</v>
      </c>
      <c r="X142" s="46" t="s">
        <v>14</v>
      </c>
      <c r="Y142" s="46" t="s">
        <v>14</v>
      </c>
      <c r="Z142" s="46"/>
      <c r="AA142" s="46"/>
      <c r="AB142" s="46"/>
    </row>
    <row r="143" spans="1:28" x14ac:dyDescent="0.3">
      <c r="A143" s="68">
        <v>1</v>
      </c>
      <c r="B143" s="35" t="s">
        <v>123</v>
      </c>
      <c r="C143" s="35">
        <v>0</v>
      </c>
      <c r="E143" s="68"/>
      <c r="F143" s="35"/>
      <c r="G143" s="35"/>
      <c r="J143" s="71" t="s">
        <v>27</v>
      </c>
      <c r="K143" s="71">
        <v>99</v>
      </c>
      <c r="L143" s="71">
        <v>185.71</v>
      </c>
      <c r="M143" s="71" t="s">
        <v>14</v>
      </c>
      <c r="N143" s="71" t="s">
        <v>14</v>
      </c>
      <c r="O143" s="71" t="s">
        <v>14</v>
      </c>
      <c r="P143" s="71"/>
      <c r="Q143" s="71"/>
      <c r="R143" s="71"/>
      <c r="T143" s="46" t="s">
        <v>27</v>
      </c>
      <c r="U143" s="46">
        <v>99</v>
      </c>
      <c r="V143" s="46">
        <v>290.24</v>
      </c>
      <c r="W143" s="46" t="s">
        <v>14</v>
      </c>
      <c r="X143" s="46" t="s">
        <v>14</v>
      </c>
      <c r="Y143" s="46" t="s">
        <v>14</v>
      </c>
      <c r="Z143" s="46"/>
      <c r="AA143" s="46"/>
      <c r="AB143" s="46"/>
    </row>
    <row r="144" spans="1:28" x14ac:dyDescent="0.3">
      <c r="A144" s="68">
        <v>2</v>
      </c>
      <c r="B144" s="35" t="s">
        <v>123</v>
      </c>
      <c r="C144" s="35">
        <v>0</v>
      </c>
      <c r="E144" s="68"/>
      <c r="F144" s="35"/>
      <c r="G144" s="35"/>
      <c r="J144" s="71" t="s">
        <v>14</v>
      </c>
      <c r="K144" s="71"/>
      <c r="L144" s="71"/>
      <c r="M144" s="71"/>
      <c r="N144" s="71"/>
      <c r="O144" s="71"/>
      <c r="P144" s="71"/>
      <c r="Q144" s="71"/>
      <c r="R144" s="71"/>
      <c r="T144" s="46" t="s">
        <v>14</v>
      </c>
      <c r="U144" s="46"/>
      <c r="V144" s="46"/>
      <c r="W144" s="46"/>
      <c r="X144" s="46"/>
      <c r="Y144" s="46"/>
      <c r="Z144" s="46"/>
      <c r="AA144" s="46"/>
      <c r="AB144" s="46"/>
    </row>
    <row r="145" spans="1:28" x14ac:dyDescent="0.3">
      <c r="A145" s="70">
        <v>3</v>
      </c>
      <c r="B145" s="35" t="s">
        <v>123</v>
      </c>
      <c r="C145" s="35">
        <v>0</v>
      </c>
      <c r="E145" s="70"/>
      <c r="F145" s="35"/>
      <c r="G145" s="35"/>
      <c r="J145" s="71" t="s">
        <v>14</v>
      </c>
      <c r="K145" s="71"/>
      <c r="L145" s="71"/>
      <c r="M145" s="71"/>
      <c r="N145" s="71"/>
      <c r="O145" s="71"/>
      <c r="P145" s="71"/>
      <c r="Q145" s="71"/>
      <c r="R145" s="71"/>
      <c r="T145" s="46" t="s">
        <v>14</v>
      </c>
      <c r="U145" s="46"/>
      <c r="V145" s="46"/>
      <c r="W145" s="46"/>
      <c r="X145" s="46"/>
      <c r="Y145" s="46"/>
      <c r="Z145" s="46"/>
      <c r="AA145" s="46"/>
      <c r="AB145" s="46"/>
    </row>
    <row r="146" spans="1:28" x14ac:dyDescent="0.3">
      <c r="A146" s="68">
        <v>4</v>
      </c>
      <c r="B146" s="35" t="s">
        <v>123</v>
      </c>
      <c r="C146" s="35">
        <v>0</v>
      </c>
      <c r="E146" s="68"/>
      <c r="F146" s="35"/>
      <c r="G146" s="35"/>
      <c r="J146" s="71" t="s">
        <v>28</v>
      </c>
      <c r="K146" s="71"/>
      <c r="L146" s="71"/>
      <c r="M146" s="71"/>
      <c r="N146" s="71"/>
      <c r="O146" s="71"/>
      <c r="P146" s="71"/>
      <c r="Q146" s="71"/>
      <c r="R146" s="71"/>
      <c r="T146" s="46" t="s">
        <v>28</v>
      </c>
      <c r="U146" s="46"/>
      <c r="V146" s="46"/>
      <c r="W146" s="46"/>
      <c r="X146" s="46"/>
      <c r="Y146" s="46"/>
      <c r="Z146" s="46"/>
      <c r="AA146" s="46"/>
      <c r="AB146" s="46"/>
    </row>
    <row r="147" spans="1:28" x14ac:dyDescent="0.3">
      <c r="A147" s="68">
        <v>5</v>
      </c>
      <c r="B147" s="35" t="s">
        <v>123</v>
      </c>
      <c r="C147" s="35">
        <v>0</v>
      </c>
      <c r="E147" s="68"/>
      <c r="F147" s="35"/>
      <c r="G147" s="35"/>
      <c r="J147" s="71" t="s">
        <v>14</v>
      </c>
      <c r="K147" s="71"/>
      <c r="L147" s="71"/>
      <c r="M147" s="71"/>
      <c r="N147" s="71"/>
      <c r="O147" s="71"/>
      <c r="P147" s="71"/>
      <c r="Q147" s="71"/>
      <c r="R147" s="71"/>
      <c r="T147" s="46" t="s">
        <v>14</v>
      </c>
      <c r="U147" s="46"/>
      <c r="V147" s="46"/>
      <c r="W147" s="46"/>
      <c r="X147" s="46"/>
      <c r="Y147" s="46"/>
      <c r="Z147" s="46"/>
      <c r="AA147" s="46"/>
      <c r="AB147" s="46"/>
    </row>
    <row r="148" spans="1:28" x14ac:dyDescent="0.3">
      <c r="A148" s="70">
        <v>6</v>
      </c>
      <c r="B148" s="35" t="s">
        <v>123</v>
      </c>
      <c r="C148" s="35">
        <v>0</v>
      </c>
      <c r="E148" s="70"/>
      <c r="F148" s="35"/>
      <c r="G148" s="35"/>
      <c r="J148" s="71" t="s">
        <v>246</v>
      </c>
      <c r="K148" s="71">
        <v>3.07</v>
      </c>
      <c r="L148" s="71" t="s">
        <v>247</v>
      </c>
      <c r="M148" s="71"/>
      <c r="N148" s="71"/>
      <c r="O148" s="71"/>
      <c r="P148" s="71"/>
      <c r="Q148" s="71"/>
      <c r="R148" s="71"/>
      <c r="T148" s="46" t="s">
        <v>248</v>
      </c>
      <c r="U148" s="46">
        <v>3.74</v>
      </c>
      <c r="V148" s="46" t="s">
        <v>249</v>
      </c>
      <c r="W148" s="46"/>
      <c r="X148" s="46"/>
      <c r="Y148" s="46"/>
      <c r="Z148" s="46"/>
      <c r="AA148" s="46"/>
      <c r="AB148" s="46"/>
    </row>
    <row r="149" spans="1:28" x14ac:dyDescent="0.3">
      <c r="A149" s="68">
        <v>7</v>
      </c>
      <c r="B149" s="35" t="s">
        <v>123</v>
      </c>
      <c r="C149" s="68">
        <v>0</v>
      </c>
      <c r="E149" s="68"/>
      <c r="F149" s="35"/>
      <c r="G149" s="68"/>
      <c r="J149" s="71" t="s">
        <v>250</v>
      </c>
      <c r="K149" s="71">
        <v>2.97</v>
      </c>
      <c r="L149" s="71" t="s">
        <v>247</v>
      </c>
      <c r="M149" s="71"/>
      <c r="N149" s="71"/>
      <c r="O149" s="71"/>
      <c r="P149" s="71"/>
      <c r="Q149" s="71"/>
      <c r="R149" s="71"/>
      <c r="T149" s="46" t="s">
        <v>251</v>
      </c>
      <c r="U149" s="46">
        <v>4.04</v>
      </c>
      <c r="V149" s="46" t="s">
        <v>249</v>
      </c>
      <c r="W149" s="46"/>
      <c r="X149" s="46"/>
      <c r="Y149" s="46"/>
      <c r="Z149" s="46"/>
      <c r="AA149" s="46"/>
      <c r="AB149" s="46"/>
    </row>
    <row r="150" spans="1:28" x14ac:dyDescent="0.3">
      <c r="A150" s="68">
        <v>8</v>
      </c>
      <c r="B150" s="35" t="s">
        <v>123</v>
      </c>
      <c r="C150" s="68">
        <v>0</v>
      </c>
      <c r="E150" s="68"/>
      <c r="F150" s="35"/>
      <c r="G150" s="68"/>
      <c r="J150" s="71" t="s">
        <v>252</v>
      </c>
      <c r="K150" s="71">
        <v>3.17</v>
      </c>
      <c r="L150" s="71" t="s">
        <v>247</v>
      </c>
      <c r="M150" s="71"/>
      <c r="N150" s="71"/>
      <c r="O150" s="71"/>
      <c r="P150" s="71"/>
      <c r="Q150" s="71"/>
      <c r="R150" s="71"/>
      <c r="T150" s="46" t="s">
        <v>14</v>
      </c>
      <c r="U150" s="46"/>
      <c r="V150" s="46"/>
      <c r="W150" s="46"/>
      <c r="X150" s="46"/>
      <c r="Y150" s="46"/>
      <c r="Z150" s="46"/>
      <c r="AA150" s="46"/>
      <c r="AB150" s="46"/>
    </row>
    <row r="151" spans="1:28" x14ac:dyDescent="0.3">
      <c r="A151" s="70">
        <v>9</v>
      </c>
      <c r="B151" s="35" t="s">
        <v>123</v>
      </c>
      <c r="C151" s="68">
        <v>0</v>
      </c>
      <c r="E151" s="70"/>
      <c r="F151" s="35"/>
      <c r="G151" s="68"/>
      <c r="J151" s="71" t="s">
        <v>253</v>
      </c>
      <c r="K151" s="71">
        <v>3.27</v>
      </c>
      <c r="L151" s="71" t="s">
        <v>247</v>
      </c>
      <c r="M151" s="71"/>
      <c r="N151" s="71"/>
      <c r="O151" s="71"/>
      <c r="P151" s="71"/>
      <c r="Q151" s="71"/>
      <c r="R151" s="71"/>
      <c r="T151" s="46" t="s">
        <v>14</v>
      </c>
      <c r="U151" s="46"/>
      <c r="V151" s="46"/>
      <c r="W151" s="46"/>
      <c r="X151" s="46"/>
      <c r="Y151" s="46"/>
      <c r="Z151" s="46"/>
      <c r="AA151" s="46"/>
      <c r="AB151" s="46"/>
    </row>
    <row r="152" spans="1:28" x14ac:dyDescent="0.3">
      <c r="A152" s="68">
        <v>10</v>
      </c>
      <c r="B152" s="35" t="s">
        <v>123</v>
      </c>
      <c r="C152" s="68">
        <v>0</v>
      </c>
      <c r="E152" s="68"/>
      <c r="F152" s="35"/>
      <c r="G152" s="68"/>
      <c r="J152" s="71" t="s">
        <v>254</v>
      </c>
      <c r="K152" s="71">
        <v>3.77</v>
      </c>
      <c r="L152" s="71" t="s">
        <v>247</v>
      </c>
      <c r="M152" s="71"/>
      <c r="N152" s="71"/>
      <c r="O152" s="71"/>
      <c r="P152" s="71"/>
      <c r="Q152" s="71"/>
      <c r="R152" s="71"/>
      <c r="T152" s="46" t="s">
        <v>35</v>
      </c>
      <c r="U152" s="46"/>
      <c r="V152" s="46"/>
      <c r="W152" s="46"/>
      <c r="X152" s="46"/>
      <c r="Y152" s="46"/>
      <c r="Z152" s="46"/>
      <c r="AA152" s="46"/>
      <c r="AB152" s="46"/>
    </row>
    <row r="153" spans="1:28" x14ac:dyDescent="0.3">
      <c r="A153" s="68">
        <v>1</v>
      </c>
      <c r="B153" s="35" t="s">
        <v>107</v>
      </c>
      <c r="C153" s="35">
        <v>0</v>
      </c>
      <c r="E153" s="68"/>
      <c r="F153" s="35"/>
      <c r="G153" s="35"/>
      <c r="J153" s="71" t="s">
        <v>14</v>
      </c>
      <c r="K153" s="71"/>
      <c r="L153" s="71"/>
      <c r="M153" s="71"/>
      <c r="N153" s="71"/>
      <c r="O153" s="71"/>
      <c r="P153" s="71"/>
      <c r="Q153" s="71"/>
      <c r="R153" s="71"/>
      <c r="T153" s="46" t="s">
        <v>14</v>
      </c>
      <c r="U153" s="46"/>
      <c r="V153" s="46"/>
      <c r="W153" s="46"/>
      <c r="X153" s="46"/>
      <c r="Y153" s="46"/>
      <c r="Z153" s="46"/>
      <c r="AA153" s="46"/>
      <c r="AB153" s="46"/>
    </row>
    <row r="154" spans="1:28" x14ac:dyDescent="0.3">
      <c r="A154" s="68">
        <v>2</v>
      </c>
      <c r="B154" s="35" t="s">
        <v>107</v>
      </c>
      <c r="C154" s="35">
        <v>1</v>
      </c>
      <c r="E154" s="68"/>
      <c r="F154" s="35"/>
      <c r="G154" s="35"/>
      <c r="J154" s="71" t="s">
        <v>14</v>
      </c>
      <c r="K154" s="71"/>
      <c r="L154" s="71"/>
      <c r="M154" s="71"/>
      <c r="N154" s="71"/>
      <c r="O154" s="71"/>
      <c r="P154" s="71"/>
      <c r="Q154" s="71"/>
      <c r="R154" s="71"/>
      <c r="T154" s="46" t="s">
        <v>245</v>
      </c>
      <c r="U154" s="46"/>
      <c r="V154" s="46"/>
      <c r="W154" s="46"/>
      <c r="X154" s="46"/>
      <c r="Y154" s="46"/>
      <c r="Z154" s="46"/>
      <c r="AA154" s="46"/>
      <c r="AB154" s="46"/>
    </row>
    <row r="155" spans="1:28" x14ac:dyDescent="0.3">
      <c r="A155" s="70">
        <v>3</v>
      </c>
      <c r="B155" s="35" t="s">
        <v>107</v>
      </c>
      <c r="C155" s="35">
        <v>0</v>
      </c>
      <c r="E155" s="70"/>
      <c r="F155" s="35"/>
      <c r="G155" s="35"/>
      <c r="J155" s="71" t="s">
        <v>35</v>
      </c>
      <c r="K155" s="71"/>
      <c r="L155" s="71"/>
      <c r="M155" s="71"/>
      <c r="N155" s="71"/>
      <c r="O155" s="71"/>
      <c r="P155" s="71"/>
      <c r="Q155" s="71"/>
      <c r="R155" s="71"/>
      <c r="T155" s="46" t="s">
        <v>14</v>
      </c>
      <c r="U155" s="46"/>
      <c r="V155" s="46"/>
      <c r="W155" s="46"/>
      <c r="X155" s="46"/>
      <c r="Y155" s="46"/>
      <c r="Z155" s="46"/>
      <c r="AA155" s="46"/>
      <c r="AB155" s="46"/>
    </row>
    <row r="156" spans="1:28" x14ac:dyDescent="0.3">
      <c r="A156" s="68">
        <v>4</v>
      </c>
      <c r="B156" s="35" t="s">
        <v>107</v>
      </c>
      <c r="C156" s="35">
        <v>0</v>
      </c>
      <c r="E156" s="68"/>
      <c r="F156" s="35"/>
      <c r="G156" s="35"/>
      <c r="J156" s="71" t="s">
        <v>14</v>
      </c>
      <c r="K156" s="71"/>
      <c r="L156" s="71"/>
      <c r="M156" s="71"/>
      <c r="N156" s="71"/>
      <c r="O156" s="71"/>
      <c r="P156" s="71"/>
      <c r="Q156" s="71"/>
      <c r="R156" s="71"/>
      <c r="T156" s="46" t="s">
        <v>255</v>
      </c>
      <c r="U156" s="46"/>
      <c r="V156" s="46"/>
      <c r="W156" s="46"/>
      <c r="X156" s="46"/>
      <c r="Y156" s="46"/>
      <c r="Z156" s="46"/>
      <c r="AA156" s="46"/>
      <c r="AB156" s="46"/>
    </row>
    <row r="157" spans="1:28" x14ac:dyDescent="0.3">
      <c r="A157" s="68">
        <v>5</v>
      </c>
      <c r="B157" s="35" t="s">
        <v>107</v>
      </c>
      <c r="C157" s="35">
        <v>0</v>
      </c>
      <c r="E157" s="68"/>
      <c r="F157" s="35"/>
      <c r="G157" s="35"/>
      <c r="J157" s="71" t="s">
        <v>244</v>
      </c>
      <c r="K157" s="71"/>
      <c r="L157" s="71"/>
      <c r="M157" s="71"/>
      <c r="N157" s="71"/>
      <c r="O157" s="71"/>
      <c r="P157" s="71"/>
      <c r="Q157" s="71"/>
      <c r="R157" s="71"/>
      <c r="T157" s="46" t="s">
        <v>14</v>
      </c>
      <c r="U157" s="46"/>
      <c r="V157" s="46"/>
      <c r="W157" s="46"/>
      <c r="X157" s="46"/>
      <c r="Y157" s="46"/>
      <c r="Z157" s="46"/>
      <c r="AA157" s="46"/>
      <c r="AB157" s="46"/>
    </row>
    <row r="158" spans="1:28" x14ac:dyDescent="0.3">
      <c r="A158" s="70">
        <v>6</v>
      </c>
      <c r="B158" s="35" t="s">
        <v>107</v>
      </c>
      <c r="C158" s="35">
        <v>0</v>
      </c>
      <c r="E158" s="70"/>
      <c r="F158" s="35"/>
      <c r="G158" s="35"/>
      <c r="J158" s="71" t="s">
        <v>14</v>
      </c>
      <c r="K158" s="71"/>
      <c r="L158" s="71"/>
      <c r="M158" s="71"/>
      <c r="N158" s="71"/>
      <c r="O158" s="71"/>
      <c r="P158" s="71"/>
      <c r="Q158" s="71"/>
      <c r="R158" s="71"/>
      <c r="T158" s="46"/>
      <c r="U158" s="46" t="s">
        <v>22</v>
      </c>
      <c r="V158" s="46">
        <v>1</v>
      </c>
      <c r="W158" s="46">
        <v>2</v>
      </c>
      <c r="X158" s="46">
        <v>3</v>
      </c>
      <c r="Y158" s="46">
        <v>4</v>
      </c>
      <c r="Z158" s="46">
        <v>5</v>
      </c>
      <c r="AA158" s="46">
        <v>6</v>
      </c>
      <c r="AB158" s="46">
        <v>7</v>
      </c>
    </row>
    <row r="159" spans="1:28" x14ac:dyDescent="0.3">
      <c r="A159" s="68">
        <v>7</v>
      </c>
      <c r="B159" s="35" t="s">
        <v>107</v>
      </c>
      <c r="C159" s="35">
        <v>0</v>
      </c>
      <c r="E159" s="68"/>
      <c r="F159" s="35"/>
      <c r="G159" s="35"/>
      <c r="J159" s="71" t="s">
        <v>256</v>
      </c>
      <c r="K159" s="71"/>
      <c r="L159" s="71"/>
      <c r="M159" s="71"/>
      <c r="N159" s="71"/>
      <c r="O159" s="71"/>
      <c r="P159" s="71"/>
      <c r="Q159" s="71"/>
      <c r="R159" s="71"/>
      <c r="T159" s="46"/>
      <c r="U159" s="46"/>
      <c r="V159" s="46">
        <v>1.1000000000000001</v>
      </c>
      <c r="W159" s="46">
        <v>1.7</v>
      </c>
      <c r="X159" s="46">
        <v>1.4</v>
      </c>
      <c r="Y159" s="46">
        <v>1.4</v>
      </c>
      <c r="Z159" s="46">
        <v>1.9</v>
      </c>
      <c r="AA159" s="46">
        <v>0.8</v>
      </c>
      <c r="AB159" s="46">
        <v>0.8</v>
      </c>
    </row>
    <row r="160" spans="1:28" x14ac:dyDescent="0.3">
      <c r="A160" s="68">
        <v>8</v>
      </c>
      <c r="B160" s="35" t="s">
        <v>107</v>
      </c>
      <c r="C160" s="35">
        <v>0</v>
      </c>
      <c r="E160" s="68"/>
      <c r="F160" s="35"/>
      <c r="G160" s="35"/>
      <c r="J160" s="71" t="s">
        <v>14</v>
      </c>
      <c r="K160" s="71"/>
      <c r="L160" s="71"/>
      <c r="M160" s="71"/>
      <c r="N160" s="71"/>
      <c r="O160" s="71"/>
      <c r="P160" s="71"/>
      <c r="Q160" s="71"/>
      <c r="R160" s="71"/>
      <c r="T160" s="46"/>
      <c r="U160" s="46" t="s">
        <v>14</v>
      </c>
      <c r="V160" s="46"/>
      <c r="W160" s="46"/>
      <c r="X160" s="46"/>
      <c r="Y160" s="46"/>
      <c r="Z160" s="46"/>
      <c r="AA160" s="46"/>
      <c r="AB160" s="46"/>
    </row>
    <row r="161" spans="1:28" x14ac:dyDescent="0.3">
      <c r="A161" s="70">
        <v>9</v>
      </c>
      <c r="B161" s="35" t="s">
        <v>107</v>
      </c>
      <c r="C161" s="35">
        <v>0</v>
      </c>
      <c r="E161" s="70"/>
      <c r="F161" s="35"/>
      <c r="G161" s="35"/>
      <c r="J161" s="71"/>
      <c r="K161" s="71" t="s">
        <v>22</v>
      </c>
      <c r="L161" s="71">
        <v>1</v>
      </c>
      <c r="M161" s="71">
        <v>2</v>
      </c>
      <c r="N161" s="71">
        <v>3</v>
      </c>
      <c r="O161" s="71">
        <v>4</v>
      </c>
      <c r="P161" s="71">
        <v>5</v>
      </c>
      <c r="Q161" s="71">
        <v>6</v>
      </c>
      <c r="R161" s="71">
        <v>7</v>
      </c>
      <c r="T161" s="46"/>
      <c r="U161" s="46" t="s">
        <v>22</v>
      </c>
      <c r="V161" s="46">
        <v>8</v>
      </c>
      <c r="W161" s="46">
        <v>9</v>
      </c>
      <c r="X161" s="46">
        <v>10</v>
      </c>
      <c r="Y161" s="46" t="s">
        <v>14</v>
      </c>
      <c r="Z161" s="46" t="s">
        <v>14</v>
      </c>
      <c r="AA161" s="46" t="s">
        <v>14</v>
      </c>
      <c r="AB161" s="46" t="s">
        <v>14</v>
      </c>
    </row>
    <row r="162" spans="1:28" x14ac:dyDescent="0.3">
      <c r="A162" s="68">
        <v>10</v>
      </c>
      <c r="B162" s="35" t="s">
        <v>107</v>
      </c>
      <c r="C162" s="35">
        <v>0</v>
      </c>
      <c r="E162" s="68"/>
      <c r="F162" s="35"/>
      <c r="G162" s="35"/>
      <c r="J162" s="71"/>
      <c r="K162" s="71"/>
      <c r="L162" s="71">
        <v>0.3</v>
      </c>
      <c r="M162" s="71">
        <v>0.8</v>
      </c>
      <c r="N162" s="71">
        <v>1.3</v>
      </c>
      <c r="O162" s="71">
        <v>1.7</v>
      </c>
      <c r="P162" s="71">
        <v>1.4</v>
      </c>
      <c r="Q162" s="71">
        <v>0.4</v>
      </c>
      <c r="R162" s="71">
        <v>0.3</v>
      </c>
      <c r="T162" s="46"/>
      <c r="U162" s="46"/>
      <c r="V162" s="46">
        <v>0.9</v>
      </c>
      <c r="W162" s="46">
        <v>1.6</v>
      </c>
      <c r="X162" s="46">
        <v>0.8</v>
      </c>
      <c r="Y162" s="46" t="s">
        <v>14</v>
      </c>
      <c r="Z162" s="46" t="s">
        <v>14</v>
      </c>
      <c r="AA162" s="46" t="s">
        <v>14</v>
      </c>
      <c r="AB162" s="46" t="s">
        <v>14</v>
      </c>
    </row>
    <row r="163" spans="1:28" x14ac:dyDescent="0.3">
      <c r="C163">
        <f>SUM(C3:C162)</f>
        <v>72</v>
      </c>
      <c r="J163" s="71"/>
      <c r="K163" s="71" t="s">
        <v>14</v>
      </c>
      <c r="L163" s="71"/>
      <c r="M163" s="71"/>
      <c r="N163" s="71"/>
      <c r="O163" s="71"/>
      <c r="P163" s="71"/>
      <c r="Q163" s="71"/>
      <c r="R163" s="71"/>
      <c r="T163" s="46" t="s">
        <v>14</v>
      </c>
      <c r="U163" s="46"/>
      <c r="V163" s="46"/>
      <c r="W163" s="46"/>
      <c r="X163" s="46"/>
      <c r="Y163" s="46"/>
      <c r="Z163" s="46"/>
      <c r="AA163" s="46"/>
      <c r="AB163" s="46"/>
    </row>
    <row r="164" spans="1:28" x14ac:dyDescent="0.3">
      <c r="J164" s="71"/>
      <c r="K164" s="71" t="s">
        <v>22</v>
      </c>
      <c r="L164" s="71">
        <v>8</v>
      </c>
      <c r="M164" s="71">
        <v>9</v>
      </c>
      <c r="N164" s="71">
        <v>10</v>
      </c>
      <c r="O164" s="71" t="s">
        <v>14</v>
      </c>
      <c r="P164" s="71" t="s">
        <v>14</v>
      </c>
      <c r="Q164" s="71" t="s">
        <v>14</v>
      </c>
      <c r="R164" s="71" t="s">
        <v>14</v>
      </c>
      <c r="T164" s="46"/>
      <c r="U164" s="46" t="s">
        <v>73</v>
      </c>
      <c r="V164" s="46" t="s">
        <v>194</v>
      </c>
      <c r="W164" s="46" t="s">
        <v>192</v>
      </c>
      <c r="X164" s="46" t="s">
        <v>191</v>
      </c>
      <c r="Y164" s="46" t="s">
        <v>195</v>
      </c>
      <c r="Z164" s="46"/>
      <c r="AA164" s="46"/>
      <c r="AB164" s="46"/>
    </row>
    <row r="165" spans="1:28" x14ac:dyDescent="0.3">
      <c r="A165" s="73" t="s">
        <v>13</v>
      </c>
      <c r="B165" s="73"/>
      <c r="C165" s="73"/>
      <c r="D165" s="73"/>
      <c r="E165" s="73"/>
      <c r="F165" s="73"/>
      <c r="G165" s="73"/>
      <c r="H165" s="73"/>
      <c r="I165" s="73"/>
      <c r="J165" s="71"/>
      <c r="K165" s="71"/>
      <c r="L165" s="71">
        <v>0.7</v>
      </c>
      <c r="M165" s="71">
        <v>0.4</v>
      </c>
      <c r="N165" s="71">
        <v>0.4</v>
      </c>
      <c r="O165" s="71" t="s">
        <v>14</v>
      </c>
      <c r="P165" s="71" t="s">
        <v>14</v>
      </c>
      <c r="Q165" s="71" t="s">
        <v>14</v>
      </c>
      <c r="R165" s="71" t="s">
        <v>14</v>
      </c>
      <c r="T165" s="46"/>
      <c r="U165" s="46"/>
      <c r="V165" s="46">
        <v>0.9</v>
      </c>
      <c r="W165" s="46">
        <v>0.7</v>
      </c>
      <c r="X165" s="46">
        <v>1.8</v>
      </c>
      <c r="Y165" s="46">
        <v>3.3</v>
      </c>
      <c r="Z165" s="46"/>
      <c r="AA165" s="46"/>
      <c r="AB165" s="46"/>
    </row>
    <row r="166" spans="1:28" x14ac:dyDescent="0.3">
      <c r="A166" s="73" t="s">
        <v>14</v>
      </c>
      <c r="B166" s="73"/>
      <c r="C166" s="73"/>
      <c r="D166" s="73"/>
      <c r="E166" s="73"/>
      <c r="F166" s="73"/>
      <c r="G166" s="73"/>
      <c r="H166" s="73"/>
      <c r="I166" s="73"/>
      <c r="J166" s="71" t="s">
        <v>14</v>
      </c>
      <c r="K166" s="71"/>
      <c r="L166" s="71"/>
      <c r="M166" s="71"/>
      <c r="N166" s="71"/>
      <c r="O166" s="71"/>
      <c r="P166" s="71"/>
      <c r="Q166" s="71"/>
      <c r="R166" s="71"/>
      <c r="T166" s="46"/>
      <c r="U166" s="46" t="s">
        <v>14</v>
      </c>
      <c r="V166" s="46"/>
      <c r="W166" s="46"/>
      <c r="X166" s="46"/>
      <c r="Y166" s="46"/>
      <c r="Z166" s="46"/>
      <c r="AA166" s="46"/>
      <c r="AB166" s="46"/>
    </row>
    <row r="167" spans="1:28" x14ac:dyDescent="0.3">
      <c r="A167" s="73" t="s">
        <v>257</v>
      </c>
      <c r="B167" s="73"/>
      <c r="C167" s="72">
        <v>39661</v>
      </c>
      <c r="D167" s="73"/>
      <c r="E167" s="73"/>
      <c r="F167" s="73"/>
      <c r="G167" s="73"/>
      <c r="H167" s="73"/>
      <c r="I167" s="73"/>
      <c r="J167" s="71"/>
      <c r="K167" s="71" t="s">
        <v>73</v>
      </c>
      <c r="L167" s="71" t="s">
        <v>194</v>
      </c>
      <c r="M167" s="71" t="s">
        <v>192</v>
      </c>
      <c r="N167" s="71" t="s">
        <v>191</v>
      </c>
      <c r="O167" s="71" t="s">
        <v>195</v>
      </c>
      <c r="P167" s="71"/>
      <c r="Q167" s="71"/>
      <c r="R167" s="71"/>
      <c r="T167" s="46"/>
      <c r="U167" s="46" t="s">
        <v>73</v>
      </c>
      <c r="V167" s="46" t="s">
        <v>189</v>
      </c>
      <c r="W167" s="46" t="s">
        <v>196</v>
      </c>
      <c r="X167" s="46" t="s">
        <v>198</v>
      </c>
      <c r="Y167" s="46" t="s">
        <v>199</v>
      </c>
      <c r="Z167" s="46"/>
      <c r="AA167" s="46"/>
      <c r="AB167" s="46"/>
    </row>
    <row r="168" spans="1:28" x14ac:dyDescent="0.3">
      <c r="A168" s="73" t="s">
        <v>14</v>
      </c>
      <c r="B168" s="73"/>
      <c r="C168" s="73"/>
      <c r="D168" s="73"/>
      <c r="E168" s="73"/>
      <c r="F168" s="73"/>
      <c r="G168" s="73"/>
      <c r="H168" s="73"/>
      <c r="I168" s="73"/>
      <c r="J168" s="71"/>
      <c r="K168" s="71"/>
      <c r="L168" s="71">
        <v>0.7</v>
      </c>
      <c r="M168" s="71">
        <v>0.6</v>
      </c>
      <c r="N168" s="71">
        <v>0.4</v>
      </c>
      <c r="O168" s="71">
        <v>1.5</v>
      </c>
      <c r="P168" s="71"/>
      <c r="Q168" s="71"/>
      <c r="R168" s="71"/>
      <c r="T168" s="46"/>
      <c r="U168" s="46"/>
      <c r="V168" s="46">
        <v>0.2</v>
      </c>
      <c r="W168" s="46">
        <v>2.8</v>
      </c>
      <c r="X168" s="46">
        <v>0.2</v>
      </c>
      <c r="Y168" s="46">
        <v>1.2</v>
      </c>
      <c r="Z168" s="46"/>
      <c r="AA168" s="46"/>
      <c r="AB168" s="46"/>
    </row>
    <row r="169" spans="1:28" x14ac:dyDescent="0.3">
      <c r="A169" s="73" t="s">
        <v>16</v>
      </c>
      <c r="B169" s="73" t="s">
        <v>17</v>
      </c>
      <c r="C169" s="73" t="s">
        <v>18</v>
      </c>
      <c r="D169" s="73" t="s">
        <v>19</v>
      </c>
      <c r="E169" s="73" t="s">
        <v>20</v>
      </c>
      <c r="F169" s="73" t="s">
        <v>21</v>
      </c>
      <c r="G169" s="73"/>
      <c r="H169" s="73"/>
      <c r="I169" s="73"/>
      <c r="J169" s="71"/>
      <c r="K169" s="71" t="s">
        <v>14</v>
      </c>
      <c r="L169" s="71"/>
      <c r="M169" s="71"/>
      <c r="N169" s="71"/>
      <c r="O169" s="71"/>
      <c r="P169" s="71"/>
      <c r="Q169" s="71"/>
      <c r="R169" s="71"/>
      <c r="T169" s="46"/>
      <c r="U169" s="46" t="s">
        <v>14</v>
      </c>
      <c r="V169" s="46"/>
      <c r="W169" s="46"/>
      <c r="X169" s="46"/>
      <c r="Y169" s="46"/>
      <c r="Z169" s="46"/>
      <c r="AA169" s="46"/>
      <c r="AB169" s="46"/>
    </row>
    <row r="170" spans="1:28" x14ac:dyDescent="0.3">
      <c r="A170" s="73" t="s">
        <v>238</v>
      </c>
      <c r="B170" s="73">
        <v>9</v>
      </c>
      <c r="C170" s="73">
        <v>23.363</v>
      </c>
      <c r="D170" s="73">
        <v>2.5960000000000001</v>
      </c>
      <c r="E170" s="73">
        <v>2.0499999999999998</v>
      </c>
      <c r="F170" s="73">
        <v>4.8000000000000001E-2</v>
      </c>
      <c r="G170" s="73"/>
      <c r="H170" s="73"/>
      <c r="I170" s="73"/>
      <c r="J170" s="71"/>
      <c r="K170" s="71" t="s">
        <v>73</v>
      </c>
      <c r="L170" s="71" t="s">
        <v>189</v>
      </c>
      <c r="M170" s="71" t="s">
        <v>196</v>
      </c>
      <c r="N170" s="71" t="s">
        <v>197</v>
      </c>
      <c r="O170" s="71" t="s">
        <v>199</v>
      </c>
      <c r="P170" s="71"/>
      <c r="Q170" s="71"/>
      <c r="R170" s="71"/>
      <c r="T170" s="46"/>
      <c r="U170" s="46" t="s">
        <v>73</v>
      </c>
      <c r="V170" s="46" t="s">
        <v>200</v>
      </c>
      <c r="W170" s="46" t="s">
        <v>201</v>
      </c>
      <c r="X170" s="46" t="s">
        <v>14</v>
      </c>
      <c r="Y170" s="46" t="s">
        <v>14</v>
      </c>
      <c r="Z170" s="46"/>
      <c r="AA170" s="46"/>
      <c r="AB170" s="46"/>
    </row>
    <row r="171" spans="1:28" x14ac:dyDescent="0.3">
      <c r="A171" s="73" t="s">
        <v>73</v>
      </c>
      <c r="B171" s="73">
        <v>7</v>
      </c>
      <c r="C171" s="73">
        <v>38.387999999999998</v>
      </c>
      <c r="D171" s="73">
        <v>5.484</v>
      </c>
      <c r="E171" s="73">
        <v>4.33</v>
      </c>
      <c r="F171" s="73" t="s">
        <v>23</v>
      </c>
      <c r="G171" s="73"/>
      <c r="H171" s="73"/>
      <c r="I171" s="73"/>
      <c r="J171" s="71"/>
      <c r="K171" s="71"/>
      <c r="L171" s="71">
        <v>0.4</v>
      </c>
      <c r="M171" s="71">
        <v>1.8</v>
      </c>
      <c r="N171" s="71">
        <v>0.4</v>
      </c>
      <c r="O171" s="71">
        <v>0.3</v>
      </c>
      <c r="P171" s="71"/>
      <c r="Q171" s="71"/>
      <c r="R171" s="71"/>
      <c r="T171" s="46"/>
      <c r="U171" s="46"/>
      <c r="V171" s="46">
        <v>0.8</v>
      </c>
      <c r="W171" s="46">
        <v>0.5</v>
      </c>
      <c r="X171" s="46" t="s">
        <v>14</v>
      </c>
      <c r="Y171" s="46" t="s">
        <v>14</v>
      </c>
      <c r="Z171" s="46"/>
      <c r="AA171" s="46"/>
      <c r="AB171" s="46"/>
    </row>
    <row r="172" spans="1:28" x14ac:dyDescent="0.3">
      <c r="A172" s="73" t="s">
        <v>26</v>
      </c>
      <c r="B172" s="73">
        <v>63</v>
      </c>
      <c r="C172" s="73">
        <v>79.738</v>
      </c>
      <c r="D172" s="73">
        <v>1.266</v>
      </c>
      <c r="E172" s="73" t="s">
        <v>14</v>
      </c>
      <c r="F172" s="73" t="s">
        <v>14</v>
      </c>
      <c r="G172" s="73"/>
      <c r="H172" s="73"/>
      <c r="I172" s="73"/>
      <c r="J172" s="71"/>
      <c r="K172" s="71" t="s">
        <v>14</v>
      </c>
      <c r="L172" s="71"/>
      <c r="M172" s="71"/>
      <c r="N172" s="71"/>
      <c r="O172" s="71"/>
      <c r="P172" s="71"/>
      <c r="Q172" s="71"/>
      <c r="R172" s="71"/>
      <c r="T172" s="46" t="s">
        <v>14</v>
      </c>
      <c r="U172" s="46"/>
      <c r="V172" s="46"/>
      <c r="W172" s="46"/>
      <c r="X172" s="46"/>
      <c r="Y172" s="46"/>
      <c r="Z172" s="46"/>
      <c r="AA172" s="46"/>
      <c r="AB172" s="46"/>
    </row>
    <row r="173" spans="1:28" x14ac:dyDescent="0.3">
      <c r="A173" s="73" t="s">
        <v>27</v>
      </c>
      <c r="B173" s="73">
        <v>79</v>
      </c>
      <c r="C173" s="73">
        <v>141.48699999999999</v>
      </c>
      <c r="D173" s="73" t="s">
        <v>14</v>
      </c>
      <c r="E173" s="73" t="s">
        <v>14</v>
      </c>
      <c r="F173" s="73" t="s">
        <v>14</v>
      </c>
      <c r="G173" s="73"/>
      <c r="H173" s="73"/>
      <c r="I173" s="73"/>
      <c r="J173" s="71"/>
      <c r="K173" s="71" t="s">
        <v>73</v>
      </c>
      <c r="L173" s="71" t="s">
        <v>200</v>
      </c>
      <c r="M173" s="71" t="s">
        <v>201</v>
      </c>
      <c r="N173" s="71" t="s">
        <v>14</v>
      </c>
      <c r="O173" s="71" t="s">
        <v>14</v>
      </c>
      <c r="P173" s="71"/>
      <c r="Q173" s="71"/>
      <c r="R173" s="71"/>
      <c r="T173" s="46" t="s">
        <v>14</v>
      </c>
      <c r="U173" s="46"/>
      <c r="V173" s="46"/>
      <c r="W173" s="46"/>
      <c r="X173" s="46"/>
      <c r="Y173" s="46"/>
      <c r="Z173" s="46"/>
      <c r="AA173" s="46"/>
      <c r="AB173" s="46"/>
    </row>
    <row r="174" spans="1:28" x14ac:dyDescent="0.3">
      <c r="A174" s="73" t="s">
        <v>14</v>
      </c>
      <c r="B174" s="73"/>
      <c r="C174" s="73"/>
      <c r="D174" s="73"/>
      <c r="E174" s="73"/>
      <c r="F174" s="73"/>
      <c r="G174" s="73"/>
      <c r="H174" s="73"/>
      <c r="I174" s="73"/>
      <c r="J174" s="71"/>
      <c r="K174" s="71"/>
      <c r="L174" s="71">
        <v>1.3</v>
      </c>
      <c r="M174" s="71">
        <v>0.3</v>
      </c>
      <c r="N174" s="71" t="s">
        <v>14</v>
      </c>
      <c r="O174" s="71" t="s">
        <v>14</v>
      </c>
      <c r="P174" s="71"/>
      <c r="Q174" s="71"/>
      <c r="R174" s="71"/>
      <c r="T174" s="46" t="s">
        <v>58</v>
      </c>
      <c r="U174" s="46"/>
      <c r="V174" s="46"/>
      <c r="W174" s="46"/>
      <c r="X174" s="46"/>
      <c r="Y174" s="46"/>
      <c r="Z174" s="46"/>
      <c r="AA174" s="46"/>
      <c r="AB174" s="46"/>
    </row>
    <row r="175" spans="1:28" x14ac:dyDescent="0.3">
      <c r="A175" s="73" t="s">
        <v>14</v>
      </c>
      <c r="B175" s="73"/>
      <c r="C175" s="73"/>
      <c r="D175" s="73"/>
      <c r="E175" s="73"/>
      <c r="F175" s="73"/>
      <c r="G175" s="73"/>
      <c r="H175" s="73"/>
      <c r="I175" s="73"/>
      <c r="J175" s="71" t="s">
        <v>14</v>
      </c>
      <c r="K175" s="71"/>
      <c r="L175" s="71"/>
      <c r="M175" s="71"/>
      <c r="N175" s="71"/>
      <c r="O175" s="71"/>
      <c r="P175" s="71"/>
      <c r="Q175" s="71"/>
      <c r="R175" s="71"/>
      <c r="T175" s="46" t="s">
        <v>14</v>
      </c>
      <c r="U175" s="46"/>
      <c r="V175" s="46"/>
      <c r="W175" s="46"/>
      <c r="X175" s="46"/>
      <c r="Y175" s="46"/>
      <c r="Z175" s="46"/>
      <c r="AA175" s="46"/>
      <c r="AB175" s="46"/>
    </row>
    <row r="176" spans="1:28" x14ac:dyDescent="0.3">
      <c r="A176" s="73" t="s">
        <v>28</v>
      </c>
      <c r="B176" s="73"/>
      <c r="C176" s="73"/>
      <c r="D176" s="73"/>
      <c r="E176" s="73"/>
      <c r="F176" s="73"/>
      <c r="G176" s="73"/>
      <c r="H176" s="73"/>
      <c r="I176" s="73"/>
      <c r="J176" s="71" t="s">
        <v>14</v>
      </c>
      <c r="K176" s="71"/>
      <c r="L176" s="71"/>
      <c r="M176" s="71"/>
      <c r="N176" s="71"/>
      <c r="O176" s="71"/>
      <c r="P176" s="71"/>
      <c r="Q176" s="71"/>
      <c r="R176" s="71"/>
      <c r="T176" s="46" t="s">
        <v>59</v>
      </c>
      <c r="U176" s="46" t="s">
        <v>22</v>
      </c>
      <c r="V176" s="46" t="s">
        <v>73</v>
      </c>
      <c r="W176" s="46" t="s">
        <v>14</v>
      </c>
      <c r="X176" s="46"/>
      <c r="Y176" s="46"/>
      <c r="Z176" s="46"/>
      <c r="AA176" s="46"/>
      <c r="AB176" s="46"/>
    </row>
    <row r="177" spans="1:28" x14ac:dyDescent="0.3">
      <c r="A177" s="73" t="s">
        <v>14</v>
      </c>
      <c r="B177" s="73"/>
      <c r="C177" s="73"/>
      <c r="D177" s="73"/>
      <c r="E177" s="73"/>
      <c r="F177" s="73"/>
      <c r="G177" s="73"/>
      <c r="H177" s="73"/>
      <c r="I177" s="73"/>
      <c r="J177" s="71" t="s">
        <v>58</v>
      </c>
      <c r="K177" s="71"/>
      <c r="L177" s="71"/>
      <c r="M177" s="71"/>
      <c r="N177" s="71"/>
      <c r="O177" s="71"/>
      <c r="P177" s="71"/>
      <c r="Q177" s="71"/>
      <c r="R177" s="71"/>
      <c r="T177" s="46" t="s">
        <v>60</v>
      </c>
      <c r="U177" s="46">
        <v>10</v>
      </c>
      <c r="V177" s="46">
        <v>10</v>
      </c>
      <c r="W177" s="46" t="s">
        <v>14</v>
      </c>
      <c r="X177" s="46"/>
      <c r="Y177" s="46"/>
      <c r="Z177" s="46"/>
      <c r="AA177" s="46"/>
      <c r="AB177" s="46"/>
    </row>
    <row r="178" spans="1:28" x14ac:dyDescent="0.3">
      <c r="A178" s="73" t="s">
        <v>258</v>
      </c>
      <c r="B178" s="73">
        <v>4.46</v>
      </c>
      <c r="C178" s="73" t="s">
        <v>259</v>
      </c>
      <c r="D178" s="73"/>
      <c r="E178" s="73"/>
      <c r="F178" s="73"/>
      <c r="G178" s="73"/>
      <c r="H178" s="73"/>
      <c r="I178" s="73"/>
      <c r="J178" s="71" t="s">
        <v>14</v>
      </c>
      <c r="K178" s="71"/>
      <c r="L178" s="71"/>
      <c r="M178" s="71"/>
      <c r="N178" s="71"/>
      <c r="O178" s="71"/>
      <c r="P178" s="71"/>
      <c r="Q178" s="71"/>
      <c r="R178" s="71"/>
      <c r="T178" s="46" t="s">
        <v>17</v>
      </c>
      <c r="U178" s="46">
        <v>81</v>
      </c>
      <c r="V178" s="46">
        <v>81</v>
      </c>
      <c r="W178" s="46" t="s">
        <v>14</v>
      </c>
      <c r="X178" s="46"/>
      <c r="Y178" s="46"/>
      <c r="Z178" s="46"/>
      <c r="AA178" s="46"/>
      <c r="AB178" s="46"/>
    </row>
    <row r="179" spans="1:28" x14ac:dyDescent="0.3">
      <c r="A179" s="73" t="s">
        <v>260</v>
      </c>
      <c r="B179" s="73">
        <v>2.44</v>
      </c>
      <c r="C179" s="73" t="s">
        <v>259</v>
      </c>
      <c r="D179" s="73"/>
      <c r="E179" s="73"/>
      <c r="F179" s="73"/>
      <c r="G179" s="73"/>
      <c r="H179" s="73"/>
      <c r="I179" s="73"/>
      <c r="J179" s="71" t="s">
        <v>59</v>
      </c>
      <c r="K179" s="71" t="s">
        <v>22</v>
      </c>
      <c r="L179" s="71" t="s">
        <v>73</v>
      </c>
      <c r="M179" s="71" t="s">
        <v>14</v>
      </c>
      <c r="N179" s="71"/>
      <c r="O179" s="71"/>
      <c r="P179" s="71"/>
      <c r="Q179" s="71"/>
      <c r="R179" s="71"/>
      <c r="T179" s="46" t="s">
        <v>62</v>
      </c>
      <c r="U179" s="46">
        <v>1.296</v>
      </c>
      <c r="V179" s="46">
        <v>1.296</v>
      </c>
      <c r="W179" s="46" t="s">
        <v>14</v>
      </c>
      <c r="X179" s="46"/>
      <c r="Y179" s="46"/>
      <c r="Z179" s="46"/>
      <c r="AA179" s="46"/>
      <c r="AB179" s="46"/>
    </row>
    <row r="180" spans="1:28" x14ac:dyDescent="0.3">
      <c r="A180" s="73" t="s">
        <v>14</v>
      </c>
      <c r="B180" s="73"/>
      <c r="C180" s="73"/>
      <c r="D180" s="73"/>
      <c r="E180" s="73"/>
      <c r="F180" s="73"/>
      <c r="G180" s="73"/>
      <c r="H180" s="73"/>
      <c r="I180" s="73"/>
      <c r="J180" s="71" t="s">
        <v>60</v>
      </c>
      <c r="K180" s="71">
        <v>10</v>
      </c>
      <c r="L180" s="71">
        <v>10</v>
      </c>
      <c r="M180" s="71" t="s">
        <v>14</v>
      </c>
      <c r="N180" s="71"/>
      <c r="O180" s="71"/>
      <c r="P180" s="71"/>
      <c r="Q180" s="71"/>
      <c r="R180" s="71"/>
    </row>
    <row r="181" spans="1:28" x14ac:dyDescent="0.3">
      <c r="A181" s="73" t="s">
        <v>14</v>
      </c>
      <c r="B181" s="73"/>
      <c r="C181" s="73"/>
      <c r="D181" s="73"/>
      <c r="E181" s="73"/>
      <c r="F181" s="73"/>
      <c r="G181" s="73"/>
      <c r="H181" s="73"/>
      <c r="I181" s="73"/>
      <c r="J181" s="71" t="s">
        <v>17</v>
      </c>
      <c r="K181" s="71">
        <v>81</v>
      </c>
      <c r="L181" s="71">
        <v>81</v>
      </c>
      <c r="M181" s="71" t="s">
        <v>14</v>
      </c>
      <c r="N181" s="71"/>
      <c r="O181" s="71"/>
      <c r="P181" s="71"/>
      <c r="Q181" s="71"/>
      <c r="R181" s="71"/>
    </row>
    <row r="182" spans="1:28" x14ac:dyDescent="0.3">
      <c r="A182" s="73" t="s">
        <v>35</v>
      </c>
      <c r="B182" s="73"/>
      <c r="C182" s="73"/>
      <c r="D182" s="73"/>
      <c r="E182" s="73"/>
      <c r="F182" s="73"/>
      <c r="G182" s="73"/>
      <c r="H182" s="73"/>
      <c r="I182" s="73"/>
      <c r="J182" s="71" t="s">
        <v>62</v>
      </c>
      <c r="K182" s="71">
        <v>1.145</v>
      </c>
      <c r="L182" s="71">
        <v>1.145</v>
      </c>
      <c r="M182" s="71" t="s">
        <v>14</v>
      </c>
      <c r="N182" s="71"/>
      <c r="O182" s="71"/>
      <c r="P182" s="71"/>
      <c r="Q182" s="71"/>
      <c r="R182" s="71"/>
    </row>
    <row r="183" spans="1:28" x14ac:dyDescent="0.3">
      <c r="A183" s="73" t="s">
        <v>14</v>
      </c>
      <c r="B183" s="73"/>
      <c r="C183" s="73"/>
      <c r="D183" s="73"/>
      <c r="E183" s="73"/>
      <c r="F183" s="73"/>
      <c r="G183" s="73"/>
      <c r="H183" s="73"/>
      <c r="I183" s="73"/>
    </row>
    <row r="184" spans="1:28" x14ac:dyDescent="0.3">
      <c r="A184" s="73" t="s">
        <v>257</v>
      </c>
      <c r="B184" s="73"/>
      <c r="C184" s="73"/>
      <c r="D184" s="73"/>
      <c r="E184" s="73"/>
      <c r="F184" s="73"/>
      <c r="G184" s="73"/>
      <c r="H184" s="73"/>
      <c r="I184" s="73"/>
    </row>
    <row r="185" spans="1:28" x14ac:dyDescent="0.3">
      <c r="A185" s="73" t="s">
        <v>14</v>
      </c>
      <c r="B185" s="73"/>
      <c r="C185" s="73"/>
      <c r="D185" s="73"/>
      <c r="E185" s="73"/>
      <c r="F185" s="73"/>
      <c r="G185" s="73"/>
      <c r="H185" s="73"/>
      <c r="I185" s="73"/>
    </row>
    <row r="186" spans="1:28" x14ac:dyDescent="0.3">
      <c r="A186" s="73" t="s">
        <v>261</v>
      </c>
      <c r="B186" s="73"/>
      <c r="C186" s="73"/>
      <c r="D186" s="73"/>
      <c r="E186" s="73"/>
      <c r="F186" s="73"/>
      <c r="G186" s="73"/>
      <c r="H186" s="73"/>
      <c r="I186" s="73"/>
    </row>
    <row r="187" spans="1:28" x14ac:dyDescent="0.3">
      <c r="A187" s="73" t="s">
        <v>14</v>
      </c>
      <c r="B187" s="73"/>
      <c r="C187" s="73"/>
      <c r="D187" s="73"/>
      <c r="E187" s="73"/>
      <c r="F187" s="73"/>
      <c r="G187" s="73"/>
      <c r="H187" s="73"/>
      <c r="I187" s="73"/>
    </row>
    <row r="188" spans="1:28" x14ac:dyDescent="0.3">
      <c r="A188" s="73"/>
      <c r="B188" s="73" t="s">
        <v>238</v>
      </c>
      <c r="C188" s="73">
        <v>1</v>
      </c>
      <c r="D188" s="73">
        <v>2</v>
      </c>
      <c r="E188" s="73">
        <v>3</v>
      </c>
      <c r="F188" s="73">
        <v>4</v>
      </c>
      <c r="G188" s="73">
        <v>5</v>
      </c>
      <c r="H188" s="73">
        <v>6</v>
      </c>
      <c r="I188" s="73">
        <v>7</v>
      </c>
    </row>
    <row r="189" spans="1:28" x14ac:dyDescent="0.3">
      <c r="A189" s="73"/>
      <c r="B189" s="73"/>
      <c r="C189" s="73">
        <v>0.38</v>
      </c>
      <c r="D189" s="73">
        <v>2</v>
      </c>
      <c r="E189" s="73">
        <v>1.62</v>
      </c>
      <c r="F189" s="73">
        <v>1.1200000000000001</v>
      </c>
      <c r="G189" s="73">
        <v>0.38</v>
      </c>
      <c r="H189" s="73">
        <v>0.75</v>
      </c>
      <c r="I189" s="73">
        <v>0.38</v>
      </c>
    </row>
    <row r="190" spans="1:28" x14ac:dyDescent="0.3">
      <c r="A190" s="73"/>
      <c r="B190" s="73" t="s">
        <v>14</v>
      </c>
      <c r="C190" s="73"/>
      <c r="D190" s="73"/>
      <c r="E190" s="73"/>
      <c r="F190" s="73"/>
      <c r="G190" s="73"/>
      <c r="H190" s="73"/>
      <c r="I190" s="73"/>
    </row>
    <row r="191" spans="1:28" x14ac:dyDescent="0.3">
      <c r="A191" s="73"/>
      <c r="B191" s="73" t="s">
        <v>238</v>
      </c>
      <c r="C191" s="73">
        <v>8</v>
      </c>
      <c r="D191" s="73">
        <v>9</v>
      </c>
      <c r="E191" s="73">
        <v>10</v>
      </c>
      <c r="F191" s="73" t="s">
        <v>14</v>
      </c>
      <c r="G191" s="73" t="s">
        <v>14</v>
      </c>
      <c r="H191" s="73" t="s">
        <v>14</v>
      </c>
      <c r="I191" s="73" t="s">
        <v>14</v>
      </c>
    </row>
    <row r="192" spans="1:28" x14ac:dyDescent="0.3">
      <c r="A192" s="73"/>
      <c r="B192" s="73"/>
      <c r="C192" s="73">
        <v>0.88</v>
      </c>
      <c r="D192" s="73">
        <v>0.38</v>
      </c>
      <c r="E192" s="73">
        <v>0.75</v>
      </c>
      <c r="F192" s="73" t="s">
        <v>14</v>
      </c>
      <c r="G192" s="73" t="s">
        <v>14</v>
      </c>
      <c r="H192" s="73" t="s">
        <v>14</v>
      </c>
      <c r="I192" s="73" t="s">
        <v>14</v>
      </c>
    </row>
    <row r="193" spans="1:9" x14ac:dyDescent="0.3">
      <c r="A193" s="73" t="s">
        <v>14</v>
      </c>
      <c r="B193" s="73"/>
      <c r="C193" s="73"/>
      <c r="D193" s="73"/>
      <c r="E193" s="73"/>
      <c r="F193" s="73"/>
      <c r="G193" s="73"/>
      <c r="H193" s="73"/>
      <c r="I193" s="73"/>
    </row>
    <row r="194" spans="1:9" x14ac:dyDescent="0.3">
      <c r="A194" s="73"/>
      <c r="B194" s="73" t="s">
        <v>73</v>
      </c>
      <c r="C194" s="73" t="s">
        <v>194</v>
      </c>
      <c r="D194" s="73" t="s">
        <v>192</v>
      </c>
      <c r="E194" s="73" t="s">
        <v>191</v>
      </c>
      <c r="F194" s="73" t="s">
        <v>225</v>
      </c>
      <c r="G194" s="73"/>
      <c r="H194" s="73"/>
      <c r="I194" s="73"/>
    </row>
    <row r="195" spans="1:9" x14ac:dyDescent="0.3">
      <c r="A195" s="73"/>
      <c r="B195" s="73"/>
      <c r="C195" s="73">
        <v>0.7</v>
      </c>
      <c r="D195" s="73">
        <v>0.2</v>
      </c>
      <c r="E195" s="73">
        <v>0.6</v>
      </c>
      <c r="F195" s="73">
        <v>0.4</v>
      </c>
      <c r="G195" s="73"/>
      <c r="H195" s="73"/>
      <c r="I195" s="73"/>
    </row>
    <row r="196" spans="1:9" x14ac:dyDescent="0.3">
      <c r="A196" s="73"/>
      <c r="B196" s="73" t="s">
        <v>14</v>
      </c>
      <c r="C196" s="73"/>
      <c r="D196" s="73"/>
      <c r="E196" s="73"/>
      <c r="F196" s="73"/>
      <c r="G196" s="73"/>
      <c r="H196" s="73"/>
      <c r="I196" s="73"/>
    </row>
    <row r="197" spans="1:9" x14ac:dyDescent="0.3">
      <c r="A197" s="73"/>
      <c r="B197" s="73" t="s">
        <v>73</v>
      </c>
      <c r="C197" s="73" t="s">
        <v>195</v>
      </c>
      <c r="D197" s="73" t="s">
        <v>196</v>
      </c>
      <c r="E197" s="73" t="s">
        <v>198</v>
      </c>
      <c r="F197" s="73" t="s">
        <v>199</v>
      </c>
      <c r="G197" s="73"/>
      <c r="H197" s="73"/>
      <c r="I197" s="73"/>
    </row>
    <row r="198" spans="1:9" x14ac:dyDescent="0.3">
      <c r="A198" s="73"/>
      <c r="B198" s="73"/>
      <c r="C198" s="73">
        <v>2.4</v>
      </c>
      <c r="D198" s="73">
        <v>1.5</v>
      </c>
      <c r="E198" s="73">
        <v>0.3</v>
      </c>
      <c r="F198" s="73">
        <v>0.8</v>
      </c>
      <c r="G198" s="73"/>
      <c r="H198" s="73"/>
      <c r="I198" s="73"/>
    </row>
    <row r="199" spans="1:9" x14ac:dyDescent="0.3">
      <c r="A199" s="73" t="s">
        <v>14</v>
      </c>
      <c r="B199" s="73"/>
      <c r="C199" s="73"/>
      <c r="D199" s="73"/>
      <c r="E199" s="73"/>
      <c r="F199" s="73"/>
      <c r="G199" s="73"/>
      <c r="H199" s="73"/>
      <c r="I199" s="73"/>
    </row>
    <row r="200" spans="1:9" x14ac:dyDescent="0.3">
      <c r="A200" s="73" t="s">
        <v>14</v>
      </c>
      <c r="B200" s="73"/>
      <c r="C200" s="73"/>
      <c r="D200" s="73"/>
      <c r="E200" s="73"/>
      <c r="F200" s="73"/>
      <c r="G200" s="73"/>
      <c r="H200" s="73"/>
      <c r="I200" s="73"/>
    </row>
    <row r="201" spans="1:9" x14ac:dyDescent="0.3">
      <c r="A201" s="73" t="s">
        <v>58</v>
      </c>
      <c r="B201" s="73"/>
      <c r="C201" s="73"/>
      <c r="D201" s="73"/>
      <c r="E201" s="73"/>
      <c r="F201" s="73"/>
      <c r="G201" s="73"/>
      <c r="H201" s="73"/>
      <c r="I201" s="73"/>
    </row>
    <row r="202" spans="1:9" x14ac:dyDescent="0.3">
      <c r="A202" s="73" t="s">
        <v>14</v>
      </c>
      <c r="B202" s="73"/>
      <c r="C202" s="73"/>
      <c r="D202" s="73"/>
      <c r="E202" s="73"/>
      <c r="F202" s="73"/>
      <c r="G202" s="73"/>
      <c r="H202" s="73"/>
      <c r="I202" s="73"/>
    </row>
    <row r="203" spans="1:9" x14ac:dyDescent="0.3">
      <c r="A203" s="73" t="s">
        <v>59</v>
      </c>
      <c r="B203" s="73" t="s">
        <v>238</v>
      </c>
      <c r="C203" s="73" t="s">
        <v>73</v>
      </c>
      <c r="D203" s="73" t="s">
        <v>14</v>
      </c>
      <c r="E203" s="73"/>
      <c r="F203" s="73"/>
      <c r="G203" s="73"/>
      <c r="H203" s="73"/>
      <c r="I203" s="73"/>
    </row>
    <row r="204" spans="1:9" x14ac:dyDescent="0.3">
      <c r="A204" s="73" t="s">
        <v>60</v>
      </c>
      <c r="B204" s="73">
        <v>8</v>
      </c>
      <c r="C204" s="73">
        <v>10</v>
      </c>
      <c r="D204" s="73" t="s">
        <v>14</v>
      </c>
      <c r="E204" s="73"/>
      <c r="F204" s="73"/>
      <c r="G204" s="73"/>
      <c r="H204" s="73"/>
      <c r="I204" s="73"/>
    </row>
    <row r="205" spans="1:9" x14ac:dyDescent="0.3">
      <c r="A205" s="73" t="s">
        <v>17</v>
      </c>
      <c r="B205" s="73">
        <v>63</v>
      </c>
      <c r="C205" s="73">
        <v>63</v>
      </c>
      <c r="D205" s="73" t="s">
        <v>14</v>
      </c>
      <c r="E205" s="73"/>
      <c r="F205" s="73"/>
      <c r="G205" s="73"/>
      <c r="H205" s="73"/>
      <c r="I205" s="73"/>
    </row>
    <row r="206" spans="1:9" x14ac:dyDescent="0.3">
      <c r="A206" s="73" t="s">
        <v>62</v>
      </c>
      <c r="B206" s="73">
        <v>1.1240000000000001</v>
      </c>
      <c r="C206" s="73">
        <v>1.0049999999999999</v>
      </c>
      <c r="D206" s="73" t="s">
        <v>14</v>
      </c>
      <c r="E206" s="73"/>
      <c r="F206" s="73"/>
      <c r="G206" s="73"/>
      <c r="H206" s="73"/>
      <c r="I206" s="73"/>
    </row>
    <row r="210" spans="1:9" x14ac:dyDescent="0.3">
      <c r="A210" s="46" t="s">
        <v>13</v>
      </c>
      <c r="B210" s="46"/>
      <c r="C210" s="46"/>
      <c r="D210" s="46"/>
      <c r="E210" s="46"/>
      <c r="F210" s="46"/>
      <c r="G210" s="46"/>
      <c r="H210" s="46"/>
      <c r="I210" s="46"/>
    </row>
    <row r="211" spans="1:9" x14ac:dyDescent="0.3">
      <c r="A211" s="46" t="s">
        <v>14</v>
      </c>
      <c r="B211" s="46"/>
      <c r="C211" s="46"/>
      <c r="D211" s="46"/>
      <c r="E211" s="46"/>
      <c r="F211" s="46"/>
      <c r="G211" s="46"/>
      <c r="H211" s="46"/>
      <c r="I211" s="46"/>
    </row>
    <row r="212" spans="1:9" x14ac:dyDescent="0.3">
      <c r="A212" s="46" t="s">
        <v>262</v>
      </c>
      <c r="B212" s="21"/>
      <c r="C212" s="46"/>
      <c r="D212" s="72">
        <v>39661</v>
      </c>
      <c r="E212" s="46"/>
      <c r="F212" s="46"/>
      <c r="G212" s="46"/>
      <c r="H212" s="46"/>
      <c r="I212" s="46"/>
    </row>
    <row r="213" spans="1:9" x14ac:dyDescent="0.3">
      <c r="A213" s="46" t="s">
        <v>14</v>
      </c>
      <c r="B213" s="46"/>
      <c r="C213" s="46"/>
      <c r="D213" s="46"/>
      <c r="E213" s="46"/>
      <c r="F213" s="46"/>
      <c r="G213" s="46"/>
      <c r="H213" s="46"/>
      <c r="I213" s="46"/>
    </row>
    <row r="214" spans="1:9" x14ac:dyDescent="0.3">
      <c r="A214" s="46" t="s">
        <v>16</v>
      </c>
      <c r="B214" s="46" t="s">
        <v>17</v>
      </c>
      <c r="C214" s="46" t="s">
        <v>18</v>
      </c>
      <c r="D214" s="46" t="s">
        <v>19</v>
      </c>
      <c r="E214" s="46" t="s">
        <v>20</v>
      </c>
      <c r="F214" s="46" t="s">
        <v>21</v>
      </c>
      <c r="G214" s="46"/>
      <c r="H214" s="46"/>
      <c r="I214" s="46"/>
    </row>
    <row r="215" spans="1:9" x14ac:dyDescent="0.3">
      <c r="A215" s="46" t="s">
        <v>238</v>
      </c>
      <c r="B215" s="46">
        <v>9</v>
      </c>
      <c r="C215" s="46">
        <v>14601.6</v>
      </c>
      <c r="D215" s="46">
        <v>1622.4</v>
      </c>
      <c r="E215" s="46">
        <v>2.0499999999999998</v>
      </c>
      <c r="F215" s="46">
        <v>4.8000000000000001E-2</v>
      </c>
      <c r="G215" s="46"/>
      <c r="H215" s="46"/>
      <c r="I215" s="46"/>
    </row>
    <row r="216" spans="1:9" x14ac:dyDescent="0.3">
      <c r="A216" s="46" t="s">
        <v>73</v>
      </c>
      <c r="B216" s="46">
        <v>7</v>
      </c>
      <c r="C216" s="46">
        <v>23992.2</v>
      </c>
      <c r="D216" s="46">
        <v>3427.5</v>
      </c>
      <c r="E216" s="46">
        <v>4.33</v>
      </c>
      <c r="F216" s="46" t="s">
        <v>23</v>
      </c>
      <c r="G216" s="46"/>
      <c r="H216" s="46"/>
      <c r="I216" s="46"/>
    </row>
    <row r="217" spans="1:9" x14ac:dyDescent="0.3">
      <c r="A217" s="46" t="s">
        <v>26</v>
      </c>
      <c r="B217" s="46">
        <v>63</v>
      </c>
      <c r="C217" s="46">
        <v>49835.9</v>
      </c>
      <c r="D217" s="46">
        <v>791</v>
      </c>
      <c r="E217" s="46" t="s">
        <v>14</v>
      </c>
      <c r="F217" s="46" t="s">
        <v>14</v>
      </c>
      <c r="G217" s="46"/>
      <c r="H217" s="46"/>
      <c r="I217" s="46"/>
    </row>
    <row r="218" spans="1:9" x14ac:dyDescent="0.3">
      <c r="A218" s="46" t="s">
        <v>27</v>
      </c>
      <c r="B218" s="46">
        <v>79</v>
      </c>
      <c r="C218" s="46">
        <v>88429.7</v>
      </c>
      <c r="D218" s="46" t="s">
        <v>14</v>
      </c>
      <c r="E218" s="46" t="s">
        <v>14</v>
      </c>
      <c r="F218" s="46" t="s">
        <v>14</v>
      </c>
      <c r="G218" s="46"/>
      <c r="H218" s="46"/>
      <c r="I218" s="46"/>
    </row>
    <row r="219" spans="1:9" x14ac:dyDescent="0.3">
      <c r="A219" s="46" t="s">
        <v>14</v>
      </c>
      <c r="B219" s="46"/>
      <c r="C219" s="46"/>
      <c r="D219" s="46"/>
      <c r="E219" s="46"/>
      <c r="F219" s="46"/>
      <c r="G219" s="46"/>
      <c r="H219" s="46"/>
      <c r="I219" s="46"/>
    </row>
    <row r="220" spans="1:9" x14ac:dyDescent="0.3">
      <c r="A220" s="46" t="s">
        <v>14</v>
      </c>
      <c r="B220" s="46"/>
      <c r="C220" s="46"/>
      <c r="D220" s="46"/>
      <c r="E220" s="46"/>
      <c r="F220" s="46"/>
      <c r="G220" s="46"/>
      <c r="H220" s="46"/>
      <c r="I220" s="46"/>
    </row>
    <row r="221" spans="1:9" x14ac:dyDescent="0.3">
      <c r="A221" s="46" t="s">
        <v>28</v>
      </c>
      <c r="B221" s="46"/>
      <c r="C221" s="46"/>
      <c r="D221" s="46"/>
      <c r="E221" s="46"/>
      <c r="F221" s="46"/>
      <c r="G221" s="46"/>
      <c r="H221" s="46"/>
      <c r="I221" s="46"/>
    </row>
    <row r="222" spans="1:9" x14ac:dyDescent="0.3">
      <c r="A222" s="46" t="s">
        <v>14</v>
      </c>
      <c r="B222" s="46"/>
      <c r="C222" s="46"/>
      <c r="D222" s="46"/>
      <c r="E222" s="46"/>
      <c r="F222" s="46"/>
      <c r="G222" s="46"/>
      <c r="H222" s="46"/>
      <c r="I222" s="46"/>
    </row>
    <row r="223" spans="1:9" x14ac:dyDescent="0.3">
      <c r="A223" s="46" t="s">
        <v>258</v>
      </c>
      <c r="B223" s="46">
        <v>111.6</v>
      </c>
      <c r="C223" s="46" t="s">
        <v>263</v>
      </c>
      <c r="D223" s="46"/>
      <c r="E223" s="46"/>
      <c r="F223" s="46"/>
      <c r="G223" s="46"/>
      <c r="H223" s="46"/>
      <c r="I223" s="46"/>
    </row>
    <row r="224" spans="1:9" x14ac:dyDescent="0.3">
      <c r="A224" s="46" t="s">
        <v>260</v>
      </c>
      <c r="B224" s="46">
        <v>60.9</v>
      </c>
      <c r="C224" s="46" t="s">
        <v>263</v>
      </c>
      <c r="D224" s="46"/>
      <c r="E224" s="46"/>
      <c r="F224" s="46"/>
      <c r="G224" s="46"/>
      <c r="H224" s="46"/>
      <c r="I224" s="46"/>
    </row>
    <row r="225" spans="1:9" x14ac:dyDescent="0.3">
      <c r="A225" s="46" t="s">
        <v>14</v>
      </c>
      <c r="B225" s="46"/>
      <c r="C225" s="46"/>
      <c r="D225" s="46"/>
      <c r="E225" s="46"/>
      <c r="F225" s="46"/>
      <c r="G225" s="46"/>
      <c r="H225" s="46"/>
      <c r="I225" s="46"/>
    </row>
    <row r="226" spans="1:9" x14ac:dyDescent="0.3">
      <c r="A226" s="46" t="s">
        <v>14</v>
      </c>
      <c r="B226" s="46"/>
      <c r="C226" s="46"/>
      <c r="D226" s="46"/>
      <c r="E226" s="46"/>
      <c r="F226" s="46"/>
      <c r="G226" s="46"/>
      <c r="H226" s="46"/>
      <c r="I226" s="46"/>
    </row>
    <row r="227" spans="1:9" x14ac:dyDescent="0.3">
      <c r="A227" s="46" t="s">
        <v>35</v>
      </c>
      <c r="B227" s="46"/>
      <c r="C227" s="46"/>
      <c r="D227" s="46"/>
      <c r="E227" s="46"/>
      <c r="F227" s="46"/>
      <c r="G227" s="46"/>
      <c r="H227" s="46"/>
      <c r="I227" s="46"/>
    </row>
    <row r="228" spans="1:9" x14ac:dyDescent="0.3">
      <c r="A228" s="46" t="s">
        <v>14</v>
      </c>
      <c r="B228" s="46"/>
      <c r="C228" s="46"/>
      <c r="D228" s="46"/>
      <c r="E228" s="46"/>
      <c r="F228" s="46"/>
      <c r="G228" s="46"/>
      <c r="H228" s="46"/>
      <c r="I228" s="46"/>
    </row>
    <row r="229" spans="1:9" x14ac:dyDescent="0.3">
      <c r="A229" s="46" t="s">
        <v>262</v>
      </c>
      <c r="B229" s="46"/>
      <c r="C229" s="46"/>
      <c r="D229" s="46"/>
      <c r="E229" s="46"/>
      <c r="F229" s="46"/>
      <c r="G229" s="46"/>
      <c r="H229" s="46"/>
      <c r="I229" s="46"/>
    </row>
    <row r="230" spans="1:9" x14ac:dyDescent="0.3">
      <c r="A230" s="46" t="s">
        <v>14</v>
      </c>
      <c r="B230" s="46"/>
      <c r="C230" s="46"/>
      <c r="D230" s="46"/>
      <c r="E230" s="46"/>
      <c r="F230" s="46"/>
      <c r="G230" s="46"/>
      <c r="H230" s="46"/>
      <c r="I230" s="46"/>
    </row>
    <row r="231" spans="1:9" x14ac:dyDescent="0.3">
      <c r="A231" s="46" t="s">
        <v>264</v>
      </c>
      <c r="B231" s="46"/>
      <c r="C231" s="46"/>
      <c r="D231" s="46"/>
      <c r="E231" s="46"/>
      <c r="F231" s="46"/>
      <c r="G231" s="46"/>
      <c r="H231" s="46"/>
      <c r="I231" s="46"/>
    </row>
    <row r="232" spans="1:9" x14ac:dyDescent="0.3">
      <c r="A232" s="46" t="s">
        <v>14</v>
      </c>
      <c r="B232" s="46"/>
      <c r="C232" s="46"/>
      <c r="D232" s="46"/>
      <c r="E232" s="46"/>
      <c r="F232" s="46"/>
      <c r="G232" s="46"/>
      <c r="H232" s="46"/>
      <c r="I232" s="46"/>
    </row>
    <row r="233" spans="1:9" x14ac:dyDescent="0.3">
      <c r="A233" s="46"/>
      <c r="B233" s="46" t="s">
        <v>238</v>
      </c>
      <c r="C233" s="46">
        <v>1</v>
      </c>
      <c r="D233" s="46">
        <v>2</v>
      </c>
      <c r="E233" s="46">
        <v>3</v>
      </c>
      <c r="F233" s="46">
        <v>4</v>
      </c>
      <c r="G233" s="46">
        <v>5</v>
      </c>
      <c r="H233" s="46">
        <v>6</v>
      </c>
      <c r="I233" s="46">
        <v>7</v>
      </c>
    </row>
    <row r="234" spans="1:9" x14ac:dyDescent="0.3">
      <c r="A234" s="46"/>
      <c r="B234" s="46"/>
      <c r="C234" s="46">
        <v>9.4</v>
      </c>
      <c r="D234" s="46">
        <v>50</v>
      </c>
      <c r="E234" s="46">
        <v>40.6</v>
      </c>
      <c r="F234" s="46">
        <v>28.1</v>
      </c>
      <c r="G234" s="46">
        <v>9.4</v>
      </c>
      <c r="H234" s="46">
        <v>18.8</v>
      </c>
      <c r="I234" s="46">
        <v>9.4</v>
      </c>
    </row>
    <row r="235" spans="1:9" x14ac:dyDescent="0.3">
      <c r="A235" s="46"/>
      <c r="B235" s="46" t="s">
        <v>14</v>
      </c>
      <c r="C235" s="46"/>
      <c r="D235" s="46"/>
      <c r="E235" s="46"/>
      <c r="F235" s="46"/>
      <c r="G235" s="46"/>
      <c r="H235" s="46"/>
      <c r="I235" s="46"/>
    </row>
    <row r="236" spans="1:9" x14ac:dyDescent="0.3">
      <c r="A236" s="46"/>
      <c r="B236" s="46" t="s">
        <v>238</v>
      </c>
      <c r="C236" s="46">
        <v>8</v>
      </c>
      <c r="D236" s="46">
        <v>9</v>
      </c>
      <c r="E236" s="46">
        <v>10</v>
      </c>
      <c r="F236" s="46" t="s">
        <v>14</v>
      </c>
      <c r="G236" s="46" t="s">
        <v>14</v>
      </c>
      <c r="H236" s="46" t="s">
        <v>14</v>
      </c>
      <c r="I236" s="46" t="s">
        <v>14</v>
      </c>
    </row>
    <row r="237" spans="1:9" x14ac:dyDescent="0.3">
      <c r="A237" s="46"/>
      <c r="B237" s="46"/>
      <c r="C237" s="46">
        <v>21.9</v>
      </c>
      <c r="D237" s="46">
        <v>9.4</v>
      </c>
      <c r="E237" s="46">
        <v>18.8</v>
      </c>
      <c r="F237" s="46" t="s">
        <v>14</v>
      </c>
      <c r="G237" s="46" t="s">
        <v>14</v>
      </c>
      <c r="H237" s="46" t="s">
        <v>14</v>
      </c>
      <c r="I237" s="46" t="s">
        <v>14</v>
      </c>
    </row>
    <row r="238" spans="1:9" x14ac:dyDescent="0.3">
      <c r="A238" s="46" t="s">
        <v>14</v>
      </c>
      <c r="B238" s="46"/>
      <c r="C238" s="46"/>
      <c r="D238" s="46"/>
      <c r="E238" s="46"/>
      <c r="F238" s="46"/>
      <c r="G238" s="46"/>
      <c r="H238" s="46"/>
      <c r="I238" s="46"/>
    </row>
    <row r="239" spans="1:9" x14ac:dyDescent="0.3">
      <c r="A239" s="46"/>
      <c r="B239" s="46" t="s">
        <v>73</v>
      </c>
      <c r="C239" s="46" t="s">
        <v>194</v>
      </c>
      <c r="D239" s="46" t="s">
        <v>192</v>
      </c>
      <c r="E239" s="46" t="s">
        <v>191</v>
      </c>
      <c r="F239" s="46" t="s">
        <v>225</v>
      </c>
      <c r="G239" s="46"/>
      <c r="H239" s="46"/>
      <c r="I239" s="46"/>
    </row>
    <row r="240" spans="1:9" x14ac:dyDescent="0.3">
      <c r="A240" s="46"/>
      <c r="B240" s="46"/>
      <c r="C240" s="46">
        <v>17.5</v>
      </c>
      <c r="D240" s="46">
        <v>5</v>
      </c>
      <c r="E240" s="46">
        <v>15</v>
      </c>
      <c r="F240" s="46">
        <v>10</v>
      </c>
      <c r="G240" s="46"/>
      <c r="H240" s="46"/>
      <c r="I240" s="46"/>
    </row>
    <row r="241" spans="1:9" x14ac:dyDescent="0.3">
      <c r="A241" s="46"/>
      <c r="B241" s="46" t="s">
        <v>14</v>
      </c>
      <c r="C241" s="46"/>
      <c r="D241" s="46"/>
      <c r="E241" s="46"/>
      <c r="F241" s="46"/>
      <c r="G241" s="46"/>
      <c r="H241" s="46"/>
      <c r="I241" s="46"/>
    </row>
    <row r="242" spans="1:9" x14ac:dyDescent="0.3">
      <c r="A242" s="46"/>
      <c r="B242" s="46" t="s">
        <v>73</v>
      </c>
      <c r="C242" s="46" t="s">
        <v>195</v>
      </c>
      <c r="D242" s="46" t="s">
        <v>196</v>
      </c>
      <c r="E242" s="46" t="s">
        <v>198</v>
      </c>
      <c r="F242" s="46" t="s">
        <v>199</v>
      </c>
      <c r="G242" s="46"/>
      <c r="H242" s="46"/>
      <c r="I242" s="46"/>
    </row>
    <row r="243" spans="1:9" x14ac:dyDescent="0.3">
      <c r="A243" s="46"/>
      <c r="B243" s="46"/>
      <c r="C243" s="46">
        <v>60</v>
      </c>
      <c r="D243" s="46">
        <v>37.5</v>
      </c>
      <c r="E243" s="46">
        <v>7.5</v>
      </c>
      <c r="F243" s="46">
        <v>20</v>
      </c>
      <c r="G243" s="46"/>
      <c r="H243" s="46"/>
      <c r="I243" s="46"/>
    </row>
    <row r="244" spans="1:9" x14ac:dyDescent="0.3">
      <c r="A244" s="46" t="s">
        <v>14</v>
      </c>
      <c r="B244" s="46"/>
      <c r="C244" s="46"/>
      <c r="D244" s="46"/>
      <c r="E244" s="46"/>
      <c r="F244" s="46"/>
      <c r="G244" s="46"/>
      <c r="H244" s="46"/>
      <c r="I244" s="46"/>
    </row>
    <row r="245" spans="1:9" x14ac:dyDescent="0.3">
      <c r="A245" s="46" t="s">
        <v>14</v>
      </c>
      <c r="B245" s="46"/>
      <c r="C245" s="46"/>
      <c r="D245" s="46"/>
      <c r="E245" s="46"/>
      <c r="F245" s="46"/>
      <c r="G245" s="46"/>
      <c r="H245" s="46"/>
      <c r="I245" s="46"/>
    </row>
    <row r="246" spans="1:9" x14ac:dyDescent="0.3">
      <c r="A246" s="46" t="s">
        <v>58</v>
      </c>
      <c r="B246" s="46"/>
      <c r="C246" s="46"/>
      <c r="D246" s="46"/>
      <c r="E246" s="46"/>
      <c r="F246" s="46"/>
      <c r="G246" s="46"/>
      <c r="H246" s="46"/>
      <c r="I246" s="46"/>
    </row>
    <row r="247" spans="1:9" x14ac:dyDescent="0.3">
      <c r="A247" s="46" t="s">
        <v>14</v>
      </c>
      <c r="B247" s="46"/>
      <c r="C247" s="46"/>
      <c r="D247" s="46"/>
      <c r="E247" s="46"/>
      <c r="F247" s="46"/>
      <c r="G247" s="46"/>
      <c r="H247" s="46"/>
      <c r="I247" s="46"/>
    </row>
    <row r="248" spans="1:9" x14ac:dyDescent="0.3">
      <c r="A248" s="46" t="s">
        <v>59</v>
      </c>
      <c r="B248" s="46" t="s">
        <v>238</v>
      </c>
      <c r="C248" s="46" t="s">
        <v>73</v>
      </c>
      <c r="D248" s="46" t="s">
        <v>14</v>
      </c>
      <c r="E248" s="46"/>
      <c r="F248" s="46"/>
      <c r="G248" s="46"/>
      <c r="H248" s="46"/>
      <c r="I248" s="46"/>
    </row>
    <row r="249" spans="1:9" x14ac:dyDescent="0.3">
      <c r="A249" s="46" t="s">
        <v>60</v>
      </c>
      <c r="B249" s="46">
        <v>8</v>
      </c>
      <c r="C249" s="46">
        <v>10</v>
      </c>
      <c r="D249" s="46" t="s">
        <v>14</v>
      </c>
      <c r="E249" s="46"/>
      <c r="F249" s="46"/>
      <c r="G249" s="46"/>
      <c r="H249" s="46"/>
      <c r="I249" s="46"/>
    </row>
    <row r="250" spans="1:9" x14ac:dyDescent="0.3">
      <c r="A250" s="46" t="s">
        <v>17</v>
      </c>
      <c r="B250" s="46">
        <v>63</v>
      </c>
      <c r="C250" s="46">
        <v>63</v>
      </c>
      <c r="D250" s="46" t="s">
        <v>14</v>
      </c>
      <c r="E250" s="46"/>
      <c r="F250" s="46"/>
      <c r="G250" s="46"/>
      <c r="H250" s="46"/>
      <c r="I250" s="46"/>
    </row>
    <row r="251" spans="1:9" x14ac:dyDescent="0.3">
      <c r="A251" s="46" t="s">
        <v>62</v>
      </c>
      <c r="B251" s="46">
        <v>28.1</v>
      </c>
      <c r="C251" s="46">
        <v>25.14</v>
      </c>
      <c r="D251" s="46" t="s">
        <v>14</v>
      </c>
      <c r="E251" s="46"/>
      <c r="F251" s="46"/>
      <c r="G251" s="46"/>
      <c r="H251" s="46"/>
      <c r="I251" s="46"/>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101"/>
  <sheetViews>
    <sheetView workbookViewId="0">
      <selection activeCell="A23" sqref="A23"/>
    </sheetView>
  </sheetViews>
  <sheetFormatPr defaultRowHeight="14.4" x14ac:dyDescent="0.3"/>
  <cols>
    <col min="2" max="2" width="11.6640625" customWidth="1"/>
    <col min="5" max="5" width="13.5546875" customWidth="1"/>
    <col min="8" max="8" width="10.6640625" customWidth="1"/>
    <col min="9" max="9" width="11.88671875" customWidth="1"/>
    <col min="35" max="36" width="13.88671875" customWidth="1"/>
  </cols>
  <sheetData>
    <row r="1" spans="1:46" x14ac:dyDescent="0.3">
      <c r="A1" s="86" t="s">
        <v>308</v>
      </c>
      <c r="B1" s="87" t="s">
        <v>309</v>
      </c>
      <c r="C1" s="88" t="s">
        <v>310</v>
      </c>
      <c r="D1" s="86" t="s">
        <v>311</v>
      </c>
      <c r="E1" s="87" t="s">
        <v>312</v>
      </c>
      <c r="F1" s="86" t="s">
        <v>313</v>
      </c>
      <c r="G1" s="89" t="s">
        <v>314</v>
      </c>
      <c r="H1" s="90" t="s">
        <v>315</v>
      </c>
      <c r="I1" s="91" t="s">
        <v>315</v>
      </c>
      <c r="K1" s="92" t="s">
        <v>316</v>
      </c>
      <c r="L1" s="22"/>
      <c r="M1" s="22"/>
      <c r="S1" s="92" t="s">
        <v>317</v>
      </c>
      <c r="T1" s="22"/>
      <c r="U1" s="22"/>
      <c r="AD1" s="93" t="s">
        <v>313</v>
      </c>
      <c r="AE1" s="86" t="s">
        <v>308</v>
      </c>
      <c r="AF1" s="89"/>
      <c r="AG1" s="94" t="s">
        <v>314</v>
      </c>
      <c r="AI1" s="95" t="s">
        <v>318</v>
      </c>
      <c r="AJ1" s="95" t="s">
        <v>318</v>
      </c>
      <c r="AL1" s="96" t="s">
        <v>13</v>
      </c>
      <c r="AM1" s="96"/>
      <c r="AN1" s="96"/>
      <c r="AO1" s="96"/>
      <c r="AP1" s="96"/>
      <c r="AQ1" s="96"/>
      <c r="AR1" s="96"/>
      <c r="AS1" s="96"/>
      <c r="AT1" s="96"/>
    </row>
    <row r="2" spans="1:46" ht="15" thickBot="1" x14ac:dyDescent="0.35">
      <c r="A2" s="97" t="s">
        <v>319</v>
      </c>
      <c r="B2" s="98" t="s">
        <v>320</v>
      </c>
      <c r="C2" s="99" t="s">
        <v>321</v>
      </c>
      <c r="D2" s="97" t="s">
        <v>322</v>
      </c>
      <c r="E2" s="98" t="s">
        <v>323</v>
      </c>
      <c r="F2" s="97" t="s">
        <v>324</v>
      </c>
      <c r="G2" s="100" t="s">
        <v>325</v>
      </c>
      <c r="H2" s="101" t="s">
        <v>326</v>
      </c>
      <c r="I2" s="102" t="s">
        <v>327</v>
      </c>
      <c r="L2" s="6" t="s">
        <v>328</v>
      </c>
      <c r="M2" s="6"/>
      <c r="N2" s="6"/>
      <c r="S2" s="44"/>
      <c r="V2" s="45" t="s">
        <v>329</v>
      </c>
      <c r="W2" s="21"/>
      <c r="X2" s="21"/>
      <c r="Y2" s="21"/>
      <c r="Z2" s="21"/>
      <c r="AD2" s="93" t="s">
        <v>330</v>
      </c>
      <c r="AE2" s="97" t="s">
        <v>319</v>
      </c>
      <c r="AF2" s="100"/>
      <c r="AG2" s="103" t="s">
        <v>325</v>
      </c>
      <c r="AH2" s="104" t="s">
        <v>331</v>
      </c>
      <c r="AI2" s="95" t="s">
        <v>332</v>
      </c>
      <c r="AJ2" s="95" t="s">
        <v>333</v>
      </c>
      <c r="AL2" s="96" t="s">
        <v>14</v>
      </c>
      <c r="AM2" s="96"/>
      <c r="AN2" s="96"/>
      <c r="AO2" s="96"/>
      <c r="AP2" s="96"/>
      <c r="AQ2" s="96"/>
      <c r="AR2" s="96"/>
      <c r="AS2" s="96"/>
      <c r="AT2" s="96"/>
    </row>
    <row r="3" spans="1:46" ht="15" thickBot="1" x14ac:dyDescent="0.35">
      <c r="A3" s="105" t="s">
        <v>334</v>
      </c>
      <c r="B3" s="106">
        <f>C43</f>
        <v>1.4499999999999999E-2</v>
      </c>
      <c r="C3" s="107" t="s">
        <v>335</v>
      </c>
      <c r="D3" s="108"/>
      <c r="F3" s="79"/>
      <c r="G3" s="109"/>
      <c r="H3" s="109"/>
      <c r="I3" s="109"/>
      <c r="J3" s="109"/>
      <c r="K3" s="109"/>
      <c r="L3" s="110"/>
      <c r="O3" t="s">
        <v>336</v>
      </c>
      <c r="T3" s="111" t="s">
        <v>315</v>
      </c>
      <c r="U3" s="45" t="s">
        <v>337</v>
      </c>
      <c r="V3" s="45" t="s">
        <v>338</v>
      </c>
      <c r="W3" s="21"/>
      <c r="X3" s="21"/>
      <c r="Y3" s="21"/>
      <c r="Z3" s="21"/>
      <c r="AD3" s="112">
        <v>39783</v>
      </c>
      <c r="AE3" s="44" t="s">
        <v>308</v>
      </c>
      <c r="AF3" s="22" t="s">
        <v>339</v>
      </c>
      <c r="AG3" s="113" t="s">
        <v>340</v>
      </c>
      <c r="AH3" s="114" t="s">
        <v>341</v>
      </c>
      <c r="AI3" s="114" t="s">
        <v>342</v>
      </c>
      <c r="AJ3" s="143" t="s">
        <v>343</v>
      </c>
      <c r="AL3" s="96" t="s">
        <v>344</v>
      </c>
      <c r="AM3" s="96"/>
      <c r="AN3" s="66">
        <v>39783</v>
      </c>
      <c r="AO3" s="96"/>
      <c r="AP3" s="96"/>
      <c r="AQ3" s="96"/>
      <c r="AR3" s="96"/>
      <c r="AS3" s="96"/>
      <c r="AT3" s="96"/>
    </row>
    <row r="4" spans="1:46" ht="15" thickBot="1" x14ac:dyDescent="0.35">
      <c r="A4" t="s">
        <v>345</v>
      </c>
      <c r="B4" s="11">
        <v>0.55159999999999998</v>
      </c>
      <c r="C4" s="115">
        <f t="shared" ref="C4:C40" si="0">B4</f>
        <v>0.55159999999999998</v>
      </c>
      <c r="D4" s="116">
        <f t="shared" ref="D4:D40" si="1">C4-$B$3</f>
        <v>0.53710000000000002</v>
      </c>
      <c r="E4" s="117">
        <f t="shared" ref="E4:E40" si="2">(D4+$N$5)/$M$6</f>
        <v>21.510779436152571</v>
      </c>
      <c r="F4" s="118">
        <v>4.6917928286852604</v>
      </c>
      <c r="G4" s="118">
        <v>0.94023904382470136</v>
      </c>
      <c r="H4" s="119">
        <f t="shared" ref="H4:H40" si="3">(E4*45)/(G4*F4)</f>
        <v>219.42775124569428</v>
      </c>
      <c r="I4" s="120">
        <f t="shared" ref="I4:I40" si="4">H4/24</f>
        <v>9.1428229685705951</v>
      </c>
      <c r="L4" t="s">
        <v>346</v>
      </c>
      <c r="S4" s="44" t="s">
        <v>347</v>
      </c>
      <c r="T4" s="121" t="s">
        <v>327</v>
      </c>
      <c r="AD4" s="93" t="s">
        <v>348</v>
      </c>
      <c r="AE4" t="s">
        <v>345</v>
      </c>
      <c r="AF4" s="44" t="s">
        <v>118</v>
      </c>
      <c r="AG4" s="122">
        <v>0.94023904382470136</v>
      </c>
      <c r="AH4" s="42">
        <f>1-AG4</f>
        <v>5.9760956175298641E-2</v>
      </c>
      <c r="AI4" s="123">
        <f>AH4/AG4*100</f>
        <v>6.3559322033898118</v>
      </c>
      <c r="AJ4" s="123">
        <f>AH4/1 *100</f>
        <v>5.9760956175298645</v>
      </c>
      <c r="AL4" s="96" t="s">
        <v>14</v>
      </c>
      <c r="AM4" s="96"/>
      <c r="AN4" s="96"/>
      <c r="AO4" s="96"/>
      <c r="AP4" s="96"/>
      <c r="AQ4" s="96"/>
      <c r="AR4" s="96"/>
      <c r="AS4" s="96"/>
      <c r="AT4" s="96"/>
    </row>
    <row r="5" spans="1:46" ht="15" thickBot="1" x14ac:dyDescent="0.35">
      <c r="A5" t="s">
        <v>349</v>
      </c>
      <c r="B5" s="11">
        <v>0.64329999999999998</v>
      </c>
      <c r="C5" s="115">
        <f t="shared" si="0"/>
        <v>0.64329999999999998</v>
      </c>
      <c r="D5" s="116">
        <f t="shared" si="1"/>
        <v>0.62880000000000003</v>
      </c>
      <c r="E5" s="117">
        <f t="shared" si="2"/>
        <v>25.312603648424549</v>
      </c>
      <c r="F5" s="124">
        <v>4.6114772727272735</v>
      </c>
      <c r="G5" s="124">
        <v>0.92045454545454564</v>
      </c>
      <c r="H5" s="119">
        <f t="shared" si="3"/>
        <v>268.35328335564765</v>
      </c>
      <c r="I5" s="120">
        <f t="shared" si="4"/>
        <v>11.181386806485319</v>
      </c>
      <c r="L5" t="s">
        <v>350</v>
      </c>
      <c r="M5" s="125" t="s">
        <v>351</v>
      </c>
      <c r="N5">
        <v>-1.8259999999999998E-2</v>
      </c>
      <c r="S5" t="s">
        <v>352</v>
      </c>
      <c r="T5">
        <v>27.314353954935399</v>
      </c>
      <c r="W5" s="126" t="s">
        <v>13</v>
      </c>
      <c r="X5" s="126"/>
      <c r="Y5" s="126"/>
      <c r="Z5" s="126"/>
      <c r="AA5" s="126"/>
      <c r="AB5" s="126"/>
      <c r="AC5" s="126"/>
      <c r="AE5" t="s">
        <v>349</v>
      </c>
      <c r="AF5" s="44" t="s">
        <v>118</v>
      </c>
      <c r="AG5" s="127">
        <v>0.92045454545454564</v>
      </c>
      <c r="AH5" s="42">
        <f t="shared" ref="AH5:AH40" si="5">1-AG5</f>
        <v>7.9545454545454364E-2</v>
      </c>
      <c r="AI5" s="123">
        <f t="shared" ref="AI5:AI40" si="6">AH5/AG5*100</f>
        <v>8.6419753086419533</v>
      </c>
      <c r="AJ5" s="123">
        <f t="shared" ref="AJ5:AJ40" si="7">AH5/1 *100</f>
        <v>7.9545454545454364</v>
      </c>
      <c r="AL5" s="96" t="s">
        <v>16</v>
      </c>
      <c r="AM5" s="128" t="s">
        <v>17</v>
      </c>
      <c r="AN5" s="128" t="s">
        <v>18</v>
      </c>
      <c r="AO5" s="128" t="s">
        <v>19</v>
      </c>
      <c r="AP5" s="128" t="s">
        <v>20</v>
      </c>
      <c r="AQ5" s="128" t="s">
        <v>21</v>
      </c>
      <c r="AR5" s="96"/>
      <c r="AS5" s="96"/>
      <c r="AT5" s="96"/>
    </row>
    <row r="6" spans="1:46" ht="15" thickBot="1" x14ac:dyDescent="0.35">
      <c r="A6" t="s">
        <v>353</v>
      </c>
      <c r="B6" s="11">
        <v>0.82340000000000002</v>
      </c>
      <c r="C6" s="115">
        <f t="shared" si="0"/>
        <v>0.82340000000000002</v>
      </c>
      <c r="D6" s="116">
        <f t="shared" si="1"/>
        <v>0.80890000000000006</v>
      </c>
      <c r="E6" s="117">
        <f t="shared" si="2"/>
        <v>32.779436152570483</v>
      </c>
      <c r="F6" s="124">
        <v>4.7014925373134346</v>
      </c>
      <c r="G6" s="124">
        <v>0.94029850746268684</v>
      </c>
      <c r="H6" s="119">
        <f t="shared" si="3"/>
        <v>333.66641471403352</v>
      </c>
      <c r="I6" s="120">
        <f t="shared" si="4"/>
        <v>13.902767279751396</v>
      </c>
      <c r="M6">
        <v>2.4119999999999999E-2</v>
      </c>
      <c r="S6" t="s">
        <v>352</v>
      </c>
      <c r="T6">
        <v>23.547601439834391</v>
      </c>
      <c r="W6" s="126" t="s">
        <v>14</v>
      </c>
      <c r="X6" s="126"/>
      <c r="Y6" s="126"/>
      <c r="Z6" s="126"/>
      <c r="AA6" s="126"/>
      <c r="AB6" s="126"/>
      <c r="AC6" s="126"/>
      <c r="AE6" t="s">
        <v>353</v>
      </c>
      <c r="AF6" s="44" t="s">
        <v>118</v>
      </c>
      <c r="AG6" s="127">
        <v>0.94029850746268684</v>
      </c>
      <c r="AH6" s="42">
        <f t="shared" si="5"/>
        <v>5.9701492537313161E-2</v>
      </c>
      <c r="AI6" s="123">
        <f t="shared" si="6"/>
        <v>6.3492063492063187</v>
      </c>
      <c r="AJ6" s="123">
        <f t="shared" si="7"/>
        <v>5.9701492537313161</v>
      </c>
      <c r="AL6" s="96" t="s">
        <v>354</v>
      </c>
      <c r="AM6" s="96">
        <v>6</v>
      </c>
      <c r="AN6" s="96">
        <v>31.686</v>
      </c>
      <c r="AO6" s="96">
        <v>5.2809999999999997</v>
      </c>
      <c r="AP6" s="96">
        <v>1.3</v>
      </c>
      <c r="AQ6" s="96">
        <v>0.29099999999999998</v>
      </c>
      <c r="AR6" s="96"/>
      <c r="AS6" s="96"/>
      <c r="AT6" s="96"/>
    </row>
    <row r="7" spans="1:46" ht="15" thickBot="1" x14ac:dyDescent="0.35">
      <c r="A7" t="s">
        <v>355</v>
      </c>
      <c r="B7" s="11">
        <v>0.75949999999999995</v>
      </c>
      <c r="C7" s="115">
        <f t="shared" si="0"/>
        <v>0.75949999999999995</v>
      </c>
      <c r="D7" s="116">
        <f t="shared" si="1"/>
        <v>0.745</v>
      </c>
      <c r="E7" s="117">
        <f t="shared" si="2"/>
        <v>30.130182421227197</v>
      </c>
      <c r="F7" s="124">
        <v>4.6022862823061637</v>
      </c>
      <c r="G7" s="124">
        <v>0.90954274353876752</v>
      </c>
      <c r="H7" s="119">
        <f t="shared" si="3"/>
        <v>323.90490992634557</v>
      </c>
      <c r="I7" s="120">
        <f t="shared" si="4"/>
        <v>13.496037913597732</v>
      </c>
      <c r="S7" t="s">
        <v>352</v>
      </c>
      <c r="T7">
        <v>21.200393089247658</v>
      </c>
      <c r="W7" s="142" t="s">
        <v>356</v>
      </c>
      <c r="X7" s="126"/>
      <c r="Y7" s="126"/>
      <c r="Z7" s="126"/>
      <c r="AA7" s="126"/>
      <c r="AB7" s="126"/>
      <c r="AC7" s="126"/>
      <c r="AE7" t="s">
        <v>355</v>
      </c>
      <c r="AF7" s="44" t="s">
        <v>118</v>
      </c>
      <c r="AG7" s="127">
        <v>0.90954274353876752</v>
      </c>
      <c r="AH7" s="42">
        <f t="shared" si="5"/>
        <v>9.0457256461232483E-2</v>
      </c>
      <c r="AI7" s="123">
        <f t="shared" si="6"/>
        <v>9.9453551912568159</v>
      </c>
      <c r="AJ7" s="123">
        <f t="shared" si="7"/>
        <v>9.0457256461232483</v>
      </c>
      <c r="AL7" s="96" t="s">
        <v>26</v>
      </c>
      <c r="AM7" s="96">
        <v>28</v>
      </c>
      <c r="AN7" s="96">
        <v>114.11</v>
      </c>
      <c r="AO7" s="96">
        <v>4.0750000000000002</v>
      </c>
      <c r="AP7" s="96" t="s">
        <v>14</v>
      </c>
      <c r="AQ7" s="96" t="s">
        <v>14</v>
      </c>
      <c r="AR7" s="96"/>
      <c r="AS7" s="96"/>
      <c r="AT7" s="96"/>
    </row>
    <row r="8" spans="1:46" ht="15" thickBot="1" x14ac:dyDescent="0.35">
      <c r="A8" t="s">
        <v>357</v>
      </c>
      <c r="B8" s="11">
        <v>0.8216</v>
      </c>
      <c r="C8" s="115">
        <f t="shared" si="0"/>
        <v>0.8216</v>
      </c>
      <c r="D8" s="116">
        <f t="shared" si="1"/>
        <v>0.80710000000000004</v>
      </c>
      <c r="E8" s="117">
        <f t="shared" si="2"/>
        <v>32.704809286898836</v>
      </c>
      <c r="F8" s="124">
        <v>4.8016069699903206</v>
      </c>
      <c r="G8" s="124">
        <v>0.96224588576960324</v>
      </c>
      <c r="H8" s="119">
        <f t="shared" si="3"/>
        <v>318.53082273750834</v>
      </c>
      <c r="I8" s="120">
        <f t="shared" si="4"/>
        <v>13.272117614062848</v>
      </c>
      <c r="S8" t="s">
        <v>352</v>
      </c>
      <c r="T8">
        <v>15.254090982470435</v>
      </c>
      <c r="W8" s="126" t="s">
        <v>14</v>
      </c>
      <c r="X8" s="126"/>
      <c r="Y8" s="126"/>
      <c r="Z8" s="126"/>
      <c r="AA8" s="126"/>
      <c r="AB8" s="126"/>
      <c r="AC8" s="126"/>
      <c r="AE8" t="s">
        <v>357</v>
      </c>
      <c r="AF8" s="44" t="s">
        <v>118</v>
      </c>
      <c r="AG8" s="127">
        <v>0.96224588576960324</v>
      </c>
      <c r="AH8" s="42">
        <f t="shared" si="5"/>
        <v>3.7754114230396763E-2</v>
      </c>
      <c r="AI8" s="123">
        <f t="shared" si="6"/>
        <v>3.9235412474848941</v>
      </c>
      <c r="AJ8" s="123">
        <f t="shared" si="7"/>
        <v>3.7754114230396763</v>
      </c>
      <c r="AL8" s="96" t="s">
        <v>27</v>
      </c>
      <c r="AM8" s="96">
        <v>34</v>
      </c>
      <c r="AN8" s="96">
        <v>145.79599999999999</v>
      </c>
      <c r="AO8" s="96" t="s">
        <v>14</v>
      </c>
      <c r="AP8" s="96" t="s">
        <v>14</v>
      </c>
      <c r="AQ8" s="96" t="s">
        <v>14</v>
      </c>
      <c r="AR8" s="96"/>
      <c r="AS8" s="96"/>
      <c r="AT8" s="96"/>
    </row>
    <row r="9" spans="1:46" ht="15" thickBot="1" x14ac:dyDescent="0.35">
      <c r="A9" t="s">
        <v>358</v>
      </c>
      <c r="B9" s="11">
        <v>0.62839999999999996</v>
      </c>
      <c r="C9" s="115">
        <f t="shared" si="0"/>
        <v>0.62839999999999996</v>
      </c>
      <c r="D9" s="116">
        <f t="shared" si="1"/>
        <v>0.6139</v>
      </c>
      <c r="E9" s="117">
        <f t="shared" si="2"/>
        <v>24.694859038142621</v>
      </c>
      <c r="F9" s="124">
        <v>4.7533333333333339</v>
      </c>
      <c r="G9" s="124">
        <v>0.95833333333333337</v>
      </c>
      <c r="H9" s="119">
        <f t="shared" si="3"/>
        <v>243.9518973217333</v>
      </c>
      <c r="I9" s="120">
        <f t="shared" si="4"/>
        <v>10.164662388405555</v>
      </c>
      <c r="S9" t="s">
        <v>352</v>
      </c>
      <c r="T9">
        <v>12.472678632512874</v>
      </c>
      <c r="W9" s="126" t="s">
        <v>16</v>
      </c>
      <c r="X9" s="126" t="s">
        <v>17</v>
      </c>
      <c r="Y9" s="126" t="s">
        <v>18</v>
      </c>
      <c r="Z9" s="126" t="s">
        <v>19</v>
      </c>
      <c r="AA9" s="126" t="s">
        <v>20</v>
      </c>
      <c r="AB9" s="126" t="s">
        <v>21</v>
      </c>
      <c r="AC9" s="126"/>
      <c r="AE9" t="s">
        <v>358</v>
      </c>
      <c r="AF9" s="129" t="s">
        <v>359</v>
      </c>
      <c r="AG9" s="127">
        <v>0.95833333333333337</v>
      </c>
      <c r="AH9" s="42">
        <f t="shared" si="5"/>
        <v>4.166666666666663E-2</v>
      </c>
      <c r="AI9" s="123">
        <f t="shared" si="6"/>
        <v>4.3478260869565171</v>
      </c>
      <c r="AJ9" s="123">
        <f t="shared" si="7"/>
        <v>4.1666666666666625</v>
      </c>
      <c r="AL9" s="96" t="s">
        <v>14</v>
      </c>
      <c r="AM9" s="96"/>
      <c r="AN9" s="96"/>
      <c r="AO9" s="96"/>
      <c r="AP9" s="96"/>
      <c r="AQ9" s="96"/>
      <c r="AR9" s="96"/>
      <c r="AS9" s="96"/>
      <c r="AT9" s="96"/>
    </row>
    <row r="10" spans="1:46" ht="15" thickBot="1" x14ac:dyDescent="0.35">
      <c r="A10" t="s">
        <v>360</v>
      </c>
      <c r="B10" s="11">
        <v>0.56189999999999996</v>
      </c>
      <c r="C10" s="115">
        <f t="shared" si="0"/>
        <v>0.56189999999999996</v>
      </c>
      <c r="D10" s="116">
        <f t="shared" si="1"/>
        <v>0.5474</v>
      </c>
      <c r="E10" s="117">
        <f t="shared" si="2"/>
        <v>21.937810945273629</v>
      </c>
      <c r="F10" s="124">
        <v>4.5055278310940503</v>
      </c>
      <c r="G10" s="124">
        <v>0.92706333973128596</v>
      </c>
      <c r="H10" s="119">
        <f t="shared" si="3"/>
        <v>236.34734015320132</v>
      </c>
      <c r="I10" s="120">
        <f t="shared" si="4"/>
        <v>9.8478058397167221</v>
      </c>
      <c r="S10" t="s">
        <v>275</v>
      </c>
      <c r="T10">
        <v>9.1428229685705951</v>
      </c>
      <c r="W10" s="126" t="s">
        <v>361</v>
      </c>
      <c r="X10" s="126">
        <v>6</v>
      </c>
      <c r="Y10" s="126">
        <v>454.16</v>
      </c>
      <c r="Z10" s="126">
        <v>75.69</v>
      </c>
      <c r="AA10" s="126">
        <v>6.5</v>
      </c>
      <c r="AB10" s="126" t="s">
        <v>23</v>
      </c>
      <c r="AC10" s="126"/>
      <c r="AE10" t="s">
        <v>360</v>
      </c>
      <c r="AF10" s="129" t="s">
        <v>359</v>
      </c>
      <c r="AG10" s="127">
        <v>0.92706333973128596</v>
      </c>
      <c r="AH10" s="42">
        <f t="shared" si="5"/>
        <v>7.2936660268714038E-2</v>
      </c>
      <c r="AI10" s="123">
        <f t="shared" si="6"/>
        <v>7.8674948240165659</v>
      </c>
      <c r="AJ10" s="123">
        <f t="shared" si="7"/>
        <v>7.2936660268714038</v>
      </c>
      <c r="AL10" s="96" t="s">
        <v>14</v>
      </c>
      <c r="AM10" s="96"/>
      <c r="AN10" s="96"/>
      <c r="AO10" s="96"/>
      <c r="AP10" s="96"/>
      <c r="AQ10" s="96"/>
      <c r="AR10" s="96"/>
      <c r="AS10" s="96"/>
      <c r="AT10" s="96"/>
    </row>
    <row r="11" spans="1:46" ht="15" thickBot="1" x14ac:dyDescent="0.35">
      <c r="A11" t="s">
        <v>362</v>
      </c>
      <c r="B11" s="11">
        <v>0.20019999999999999</v>
      </c>
      <c r="C11" s="115">
        <f t="shared" si="0"/>
        <v>0.20019999999999999</v>
      </c>
      <c r="D11" s="116">
        <f t="shared" si="1"/>
        <v>0.18569999999999998</v>
      </c>
      <c r="E11" s="117">
        <f t="shared" si="2"/>
        <v>6.941956882255389</v>
      </c>
      <c r="F11" s="124">
        <v>4.7418363273453084</v>
      </c>
      <c r="G11" s="124">
        <v>0.95409181636726537</v>
      </c>
      <c r="H11" s="119">
        <f t="shared" si="3"/>
        <v>69.049048032997931</v>
      </c>
      <c r="I11" s="120">
        <f t="shared" si="4"/>
        <v>2.8770436680415803</v>
      </c>
      <c r="K11" s="130" t="s">
        <v>363</v>
      </c>
      <c r="S11" t="s">
        <v>275</v>
      </c>
      <c r="T11">
        <v>11.181386806485319</v>
      </c>
      <c r="W11" s="126" t="s">
        <v>26</v>
      </c>
      <c r="X11" s="126">
        <v>28</v>
      </c>
      <c r="Y11" s="126">
        <v>326.10000000000002</v>
      </c>
      <c r="Z11" s="126">
        <v>11.65</v>
      </c>
      <c r="AA11" s="126" t="s">
        <v>14</v>
      </c>
      <c r="AB11" s="126" t="s">
        <v>14</v>
      </c>
      <c r="AC11" s="126"/>
      <c r="AE11" t="s">
        <v>362</v>
      </c>
      <c r="AF11" s="129" t="s">
        <v>359</v>
      </c>
      <c r="AG11" s="127">
        <v>0.95409181636726537</v>
      </c>
      <c r="AH11" s="42">
        <f t="shared" si="5"/>
        <v>4.5908183632734634E-2</v>
      </c>
      <c r="AI11" s="123">
        <f t="shared" si="6"/>
        <v>4.811715481171559</v>
      </c>
      <c r="AJ11" s="123">
        <f t="shared" si="7"/>
        <v>4.5908183632734634</v>
      </c>
      <c r="AL11" s="96" t="s">
        <v>28</v>
      </c>
      <c r="AM11" s="96"/>
      <c r="AN11" s="96"/>
      <c r="AO11" s="96"/>
      <c r="AP11" s="96"/>
      <c r="AQ11" s="96"/>
      <c r="AR11" s="96"/>
      <c r="AS11" s="96"/>
      <c r="AT11" s="96"/>
    </row>
    <row r="12" spans="1:46" ht="15" thickBot="1" x14ac:dyDescent="0.35">
      <c r="A12" t="s">
        <v>364</v>
      </c>
      <c r="B12" s="11">
        <v>0.36630000000000001</v>
      </c>
      <c r="C12" s="115">
        <f t="shared" si="0"/>
        <v>0.36630000000000001</v>
      </c>
      <c r="D12" s="116">
        <f t="shared" si="1"/>
        <v>0.3518</v>
      </c>
      <c r="E12" s="117">
        <f t="shared" si="2"/>
        <v>13.828358208955224</v>
      </c>
      <c r="F12" s="124">
        <v>4.8368244575936892</v>
      </c>
      <c r="G12" s="124">
        <v>0.963510848126233</v>
      </c>
      <c r="H12" s="119">
        <f t="shared" si="3"/>
        <v>133.526110984962</v>
      </c>
      <c r="I12" s="120">
        <f t="shared" si="4"/>
        <v>5.5635879577067504</v>
      </c>
      <c r="K12" s="130" t="s">
        <v>365</v>
      </c>
      <c r="S12" t="s">
        <v>275</v>
      </c>
      <c r="T12">
        <v>13.902767279751396</v>
      </c>
      <c r="W12" s="126" t="s">
        <v>27</v>
      </c>
      <c r="X12" s="126">
        <v>34</v>
      </c>
      <c r="Y12" s="126">
        <v>780.26</v>
      </c>
      <c r="Z12" s="126" t="s">
        <v>14</v>
      </c>
      <c r="AA12" s="126" t="s">
        <v>14</v>
      </c>
      <c r="AB12" s="126" t="s">
        <v>14</v>
      </c>
      <c r="AC12" s="126"/>
      <c r="AE12" t="s">
        <v>364</v>
      </c>
      <c r="AF12" s="129" t="s">
        <v>359</v>
      </c>
      <c r="AG12" s="127">
        <v>0.963510848126233</v>
      </c>
      <c r="AH12" s="42">
        <f t="shared" si="5"/>
        <v>3.6489151873767001E-2</v>
      </c>
      <c r="AI12" s="123">
        <f t="shared" si="6"/>
        <v>3.7871033776867686</v>
      </c>
      <c r="AJ12" s="123">
        <f t="shared" si="7"/>
        <v>3.6489151873767001</v>
      </c>
      <c r="AL12" s="96" t="s">
        <v>14</v>
      </c>
      <c r="AM12" s="96"/>
      <c r="AN12" s="96"/>
      <c r="AO12" s="96"/>
      <c r="AP12" s="96"/>
      <c r="AQ12" s="96"/>
      <c r="AR12" s="96"/>
      <c r="AS12" s="96"/>
      <c r="AT12" s="96"/>
    </row>
    <row r="13" spans="1:46" ht="15" thickBot="1" x14ac:dyDescent="0.35">
      <c r="A13" t="s">
        <v>366</v>
      </c>
      <c r="B13" s="11">
        <v>0.3226</v>
      </c>
      <c r="C13" s="115">
        <f t="shared" si="0"/>
        <v>0.3226</v>
      </c>
      <c r="D13" s="116">
        <f t="shared" si="1"/>
        <v>0.30809999999999998</v>
      </c>
      <c r="E13" s="117">
        <f t="shared" si="2"/>
        <v>12.016583747927031</v>
      </c>
      <c r="F13" s="124">
        <v>4.7238575667655791</v>
      </c>
      <c r="G13" s="124">
        <v>0.94856577645895157</v>
      </c>
      <c r="H13" s="119">
        <f t="shared" si="3"/>
        <v>120.6783282852174</v>
      </c>
      <c r="I13" s="120">
        <f t="shared" si="4"/>
        <v>5.0282636785507249</v>
      </c>
      <c r="K13" s="130" t="s">
        <v>367</v>
      </c>
      <c r="S13" t="s">
        <v>275</v>
      </c>
      <c r="T13">
        <v>13.496037913597732</v>
      </c>
      <c r="W13" s="126" t="s">
        <v>14</v>
      </c>
      <c r="X13" s="126"/>
      <c r="Y13" s="126"/>
      <c r="Z13" s="126"/>
      <c r="AA13" s="126"/>
      <c r="AB13" s="126"/>
      <c r="AC13" s="126"/>
      <c r="AE13" t="s">
        <v>366</v>
      </c>
      <c r="AF13" s="129" t="s">
        <v>359</v>
      </c>
      <c r="AG13" s="127">
        <v>0.94856577645895157</v>
      </c>
      <c r="AH13" s="42">
        <f t="shared" si="5"/>
        <v>5.1434223541048429E-2</v>
      </c>
      <c r="AI13" s="123">
        <f t="shared" si="6"/>
        <v>5.4223149113660023</v>
      </c>
      <c r="AJ13" s="123">
        <f t="shared" si="7"/>
        <v>5.1434223541048425</v>
      </c>
      <c r="AL13" s="96" t="s">
        <v>297</v>
      </c>
      <c r="AM13" s="96">
        <v>6.78</v>
      </c>
      <c r="AN13" s="96" t="s">
        <v>368</v>
      </c>
      <c r="AO13" s="96"/>
      <c r="AP13" s="96"/>
      <c r="AQ13" s="96"/>
      <c r="AR13" s="96"/>
      <c r="AS13" s="96"/>
      <c r="AT13" s="96"/>
    </row>
    <row r="14" spans="1:46" ht="15" thickBot="1" x14ac:dyDescent="0.35">
      <c r="A14" t="s">
        <v>369</v>
      </c>
      <c r="B14" s="11">
        <v>0.58599999999999997</v>
      </c>
      <c r="C14" s="115">
        <f t="shared" si="0"/>
        <v>0.58599999999999997</v>
      </c>
      <c r="D14" s="116">
        <f t="shared" si="1"/>
        <v>0.57150000000000001</v>
      </c>
      <c r="E14" s="117">
        <f t="shared" si="2"/>
        <v>22.93698175787728</v>
      </c>
      <c r="F14" s="124">
        <v>4.3322125603864734</v>
      </c>
      <c r="G14" s="124">
        <v>0.87342995169082127</v>
      </c>
      <c r="H14" s="119">
        <f t="shared" si="3"/>
        <v>272.77900764094835</v>
      </c>
      <c r="I14" s="120">
        <f t="shared" si="4"/>
        <v>11.365791985039515</v>
      </c>
      <c r="K14" s="130" t="s">
        <v>370</v>
      </c>
      <c r="S14" t="s">
        <v>275</v>
      </c>
      <c r="T14">
        <v>13.272117614062848</v>
      </c>
      <c r="W14" s="126" t="s">
        <v>14</v>
      </c>
      <c r="X14" s="126"/>
      <c r="Y14" s="126"/>
      <c r="Z14" s="126"/>
      <c r="AA14" s="126"/>
      <c r="AB14" s="126"/>
      <c r="AC14" s="126"/>
      <c r="AE14" t="s">
        <v>369</v>
      </c>
      <c r="AF14" s="129" t="s">
        <v>371</v>
      </c>
      <c r="AG14" s="127">
        <v>0.87342995169082127</v>
      </c>
      <c r="AH14" s="42">
        <f t="shared" si="5"/>
        <v>0.12657004830917873</v>
      </c>
      <c r="AI14" s="123">
        <f t="shared" si="6"/>
        <v>14.491150442477874</v>
      </c>
      <c r="AJ14" s="123">
        <f t="shared" si="7"/>
        <v>12.657004830917874</v>
      </c>
      <c r="AL14" s="96" t="s">
        <v>14</v>
      </c>
      <c r="AM14" s="96"/>
      <c r="AN14" s="96"/>
      <c r="AO14" s="96"/>
      <c r="AP14" s="96"/>
      <c r="AQ14" s="96"/>
      <c r="AR14" s="96"/>
      <c r="AS14" s="96"/>
      <c r="AT14" s="96"/>
    </row>
    <row r="15" spans="1:46" ht="15" thickBot="1" x14ac:dyDescent="0.35">
      <c r="A15" t="s">
        <v>372</v>
      </c>
      <c r="B15" s="11">
        <v>0.70009999999999994</v>
      </c>
      <c r="C15" s="115">
        <f t="shared" si="0"/>
        <v>0.70009999999999994</v>
      </c>
      <c r="D15" s="116">
        <f t="shared" si="1"/>
        <v>0.68559999999999999</v>
      </c>
      <c r="E15" s="117">
        <f t="shared" si="2"/>
        <v>27.66749585406302</v>
      </c>
      <c r="F15" s="124">
        <v>4.6764960629921255</v>
      </c>
      <c r="G15" s="131">
        <v>0.94094488188976377</v>
      </c>
      <c r="H15" s="119">
        <f t="shared" si="3"/>
        <v>282.94212435352597</v>
      </c>
      <c r="I15" s="120">
        <f t="shared" si="4"/>
        <v>11.789255181396916</v>
      </c>
      <c r="K15" s="130" t="s">
        <v>373</v>
      </c>
      <c r="S15" t="s">
        <v>273</v>
      </c>
      <c r="T15">
        <v>11.365791985039515</v>
      </c>
      <c r="W15" s="126" t="s">
        <v>28</v>
      </c>
      <c r="X15" s="126"/>
      <c r="Y15" s="126"/>
      <c r="Z15" s="126"/>
      <c r="AA15" s="126"/>
      <c r="AB15" s="126"/>
      <c r="AC15" s="126"/>
      <c r="AE15" t="s">
        <v>372</v>
      </c>
      <c r="AF15" s="129" t="s">
        <v>371</v>
      </c>
      <c r="AG15" s="132">
        <v>0.94094488188976377</v>
      </c>
      <c r="AH15" s="42">
        <f t="shared" si="5"/>
        <v>5.9055118110236227E-2</v>
      </c>
      <c r="AI15" s="123">
        <f t="shared" si="6"/>
        <v>6.2761506276150643</v>
      </c>
      <c r="AJ15" s="123">
        <f t="shared" si="7"/>
        <v>5.9055118110236222</v>
      </c>
      <c r="AL15" s="96" t="s">
        <v>14</v>
      </c>
      <c r="AM15" s="96"/>
      <c r="AN15" s="96"/>
      <c r="AO15" s="96"/>
      <c r="AP15" s="96"/>
      <c r="AQ15" s="96"/>
      <c r="AR15" s="96"/>
      <c r="AS15" s="96"/>
      <c r="AT15" s="96"/>
    </row>
    <row r="16" spans="1:46" ht="15" thickBot="1" x14ac:dyDescent="0.35">
      <c r="A16" t="s">
        <v>374</v>
      </c>
      <c r="B16" s="11">
        <v>0.99639999999999995</v>
      </c>
      <c r="C16" s="115">
        <f t="shared" si="0"/>
        <v>0.99639999999999995</v>
      </c>
      <c r="D16" s="116">
        <f t="shared" si="1"/>
        <v>0.9819</v>
      </c>
      <c r="E16" s="117">
        <f t="shared" si="2"/>
        <v>39.951907131011609</v>
      </c>
      <c r="F16" s="124">
        <v>4.7504990019960083</v>
      </c>
      <c r="G16" s="124">
        <v>0.95009980039920161</v>
      </c>
      <c r="H16" s="119">
        <f t="shared" si="3"/>
        <v>398.32867459977837</v>
      </c>
      <c r="I16" s="120">
        <f t="shared" si="4"/>
        <v>16.5970281083241</v>
      </c>
      <c r="K16" s="130" t="s">
        <v>375</v>
      </c>
      <c r="S16" t="s">
        <v>273</v>
      </c>
      <c r="T16">
        <v>11.789255181396916</v>
      </c>
      <c r="W16" s="126" t="s">
        <v>14</v>
      </c>
      <c r="X16" s="126"/>
      <c r="Y16" s="126"/>
      <c r="Z16" s="126"/>
      <c r="AA16" s="126"/>
      <c r="AB16" s="126"/>
      <c r="AC16" s="126"/>
      <c r="AE16" t="s">
        <v>374</v>
      </c>
      <c r="AF16" s="129" t="s">
        <v>371</v>
      </c>
      <c r="AG16" s="127">
        <v>0.95009980039920161</v>
      </c>
      <c r="AH16" s="42">
        <f t="shared" si="5"/>
        <v>4.9900199600798389E-2</v>
      </c>
      <c r="AI16" s="123">
        <f t="shared" si="6"/>
        <v>5.2521008403361336</v>
      </c>
      <c r="AJ16" s="123">
        <f t="shared" si="7"/>
        <v>4.9900199600798389</v>
      </c>
      <c r="AL16" s="96" t="s">
        <v>35</v>
      </c>
      <c r="AM16" s="96"/>
      <c r="AN16" s="96"/>
      <c r="AO16" s="96"/>
      <c r="AP16" s="96"/>
      <c r="AQ16" s="96"/>
      <c r="AR16" s="96"/>
      <c r="AS16" s="96"/>
      <c r="AT16" s="96"/>
    </row>
    <row r="17" spans="1:46" ht="15" thickBot="1" x14ac:dyDescent="0.35">
      <c r="A17" t="s">
        <v>376</v>
      </c>
      <c r="B17" s="11">
        <v>0.63900000000000001</v>
      </c>
      <c r="C17" s="115">
        <f t="shared" si="0"/>
        <v>0.63900000000000001</v>
      </c>
      <c r="D17" s="116">
        <f t="shared" si="1"/>
        <v>0.62450000000000006</v>
      </c>
      <c r="E17" s="117">
        <f t="shared" si="2"/>
        <v>25.134328358208961</v>
      </c>
      <c r="F17" s="124">
        <v>4.6447509225092265</v>
      </c>
      <c r="G17" s="124">
        <v>0.9308118081180814</v>
      </c>
      <c r="H17" s="119">
        <f t="shared" si="3"/>
        <v>261.61068896602393</v>
      </c>
      <c r="I17" s="120">
        <f t="shared" si="4"/>
        <v>10.900445373584331</v>
      </c>
      <c r="S17" t="s">
        <v>273</v>
      </c>
      <c r="T17">
        <v>16.5970281083241</v>
      </c>
      <c r="W17" s="126" t="s">
        <v>377</v>
      </c>
      <c r="X17" s="126">
        <v>7.36</v>
      </c>
      <c r="Y17" s="126" t="s">
        <v>378</v>
      </c>
      <c r="Z17" s="126"/>
      <c r="AA17" s="126"/>
      <c r="AB17" s="126"/>
      <c r="AC17" s="126"/>
      <c r="AE17" t="s">
        <v>376</v>
      </c>
      <c r="AF17" s="129" t="s">
        <v>371</v>
      </c>
      <c r="AG17" s="127">
        <v>0.9308118081180814</v>
      </c>
      <c r="AH17" s="42">
        <f t="shared" si="5"/>
        <v>6.9188191881918604E-2</v>
      </c>
      <c r="AI17" s="123">
        <f t="shared" si="6"/>
        <v>7.433102081268558</v>
      </c>
      <c r="AJ17" s="123">
        <f t="shared" si="7"/>
        <v>6.9188191881918604</v>
      </c>
      <c r="AL17" s="96" t="s">
        <v>14</v>
      </c>
      <c r="AM17" s="96"/>
      <c r="AN17" s="96"/>
      <c r="AO17" s="96"/>
      <c r="AP17" s="96"/>
      <c r="AQ17" s="96"/>
      <c r="AR17" s="96"/>
      <c r="AS17" s="96"/>
      <c r="AT17" s="96"/>
    </row>
    <row r="18" spans="1:46" ht="15" thickBot="1" x14ac:dyDescent="0.35">
      <c r="A18" t="s">
        <v>379</v>
      </c>
      <c r="B18" s="11">
        <v>0.95450000000000002</v>
      </c>
      <c r="C18" s="115">
        <f t="shared" si="0"/>
        <v>0.95450000000000002</v>
      </c>
      <c r="D18" s="116">
        <f t="shared" si="1"/>
        <v>0.94000000000000006</v>
      </c>
      <c r="E18" s="117">
        <f t="shared" si="2"/>
        <v>38.214759535655062</v>
      </c>
      <c r="F18" s="124">
        <v>4.8058027079303676</v>
      </c>
      <c r="G18" s="124">
        <v>0.95164410058027082</v>
      </c>
      <c r="H18" s="119">
        <f t="shared" si="3"/>
        <v>376.01324874123526</v>
      </c>
      <c r="I18" s="120">
        <f t="shared" si="4"/>
        <v>15.667218697551469</v>
      </c>
      <c r="S18" t="s">
        <v>273</v>
      </c>
      <c r="T18">
        <v>10.900445373584331</v>
      </c>
      <c r="W18" s="126" t="s">
        <v>380</v>
      </c>
      <c r="X18" s="126">
        <v>-7.49</v>
      </c>
      <c r="Y18" s="126" t="s">
        <v>378</v>
      </c>
      <c r="Z18" s="126"/>
      <c r="AA18" s="126"/>
      <c r="AB18" s="126"/>
      <c r="AC18" s="126"/>
      <c r="AE18" t="s">
        <v>379</v>
      </c>
      <c r="AF18" s="129" t="s">
        <v>371</v>
      </c>
      <c r="AG18" s="127">
        <v>0.95164410058027082</v>
      </c>
      <c r="AH18" s="42">
        <f t="shared" si="5"/>
        <v>4.8355899419729176E-2</v>
      </c>
      <c r="AI18" s="123">
        <f t="shared" si="6"/>
        <v>5.0813008130081263</v>
      </c>
      <c r="AJ18" s="123">
        <f t="shared" si="7"/>
        <v>4.835589941972918</v>
      </c>
      <c r="AL18" s="96" t="s">
        <v>344</v>
      </c>
      <c r="AM18" s="96"/>
      <c r="AN18" s="96"/>
      <c r="AO18" s="96"/>
      <c r="AP18" s="96"/>
      <c r="AQ18" s="96"/>
      <c r="AR18" s="96"/>
      <c r="AS18" s="96"/>
      <c r="AT18" s="96"/>
    </row>
    <row r="19" spans="1:46" ht="15" thickBot="1" x14ac:dyDescent="0.35">
      <c r="A19" t="s">
        <v>381</v>
      </c>
      <c r="B19" s="11">
        <v>1.5784</v>
      </c>
      <c r="C19" s="115">
        <f t="shared" si="0"/>
        <v>1.5784</v>
      </c>
      <c r="D19" s="116">
        <f t="shared" si="1"/>
        <v>1.5639000000000001</v>
      </c>
      <c r="E19" s="117">
        <f t="shared" si="2"/>
        <v>64.081260364842464</v>
      </c>
      <c r="F19" s="124">
        <v>4.689814814814814</v>
      </c>
      <c r="G19" s="124">
        <v>0.93796296296296278</v>
      </c>
      <c r="H19" s="119">
        <f t="shared" si="3"/>
        <v>655.54449491844957</v>
      </c>
      <c r="I19" s="120">
        <f t="shared" si="4"/>
        <v>27.314353954935399</v>
      </c>
      <c r="K19" s="133" t="s">
        <v>382</v>
      </c>
      <c r="S19" t="s">
        <v>273</v>
      </c>
      <c r="T19">
        <v>15.667218697551469</v>
      </c>
      <c r="W19" s="126" t="s">
        <v>14</v>
      </c>
      <c r="X19" s="126"/>
      <c r="Y19" s="126"/>
      <c r="Z19" s="126"/>
      <c r="AA19" s="126"/>
      <c r="AB19" s="126"/>
      <c r="AC19" s="126"/>
      <c r="AE19" t="s">
        <v>381</v>
      </c>
      <c r="AF19" s="129" t="s">
        <v>383</v>
      </c>
      <c r="AG19" s="127">
        <v>0.93796296296296278</v>
      </c>
      <c r="AH19" s="42">
        <f t="shared" si="5"/>
        <v>6.2037037037037224E-2</v>
      </c>
      <c r="AI19" s="123">
        <f t="shared" si="6"/>
        <v>6.6140177690029835</v>
      </c>
      <c r="AJ19" s="123">
        <f t="shared" si="7"/>
        <v>6.2037037037037219</v>
      </c>
      <c r="AL19" s="96" t="s">
        <v>14</v>
      </c>
      <c r="AM19" s="96"/>
      <c r="AN19" s="96"/>
      <c r="AO19" s="96"/>
      <c r="AP19" s="96"/>
      <c r="AQ19" s="96"/>
      <c r="AR19" s="96"/>
      <c r="AS19" s="96"/>
      <c r="AT19" s="96"/>
    </row>
    <row r="20" spans="1:46" ht="15" thickBot="1" x14ac:dyDescent="0.35">
      <c r="A20" t="s">
        <v>384</v>
      </c>
      <c r="B20" s="11">
        <v>1.409</v>
      </c>
      <c r="C20" s="115">
        <f t="shared" si="0"/>
        <v>1.409</v>
      </c>
      <c r="D20" s="116">
        <f t="shared" si="1"/>
        <v>1.3945000000000001</v>
      </c>
      <c r="E20" s="117">
        <f t="shared" si="2"/>
        <v>57.058043117744617</v>
      </c>
      <c r="F20" s="124">
        <v>4.7757061068702278</v>
      </c>
      <c r="G20" s="131">
        <v>0.95133587786259532</v>
      </c>
      <c r="H20" s="119">
        <f t="shared" si="3"/>
        <v>565.14243455602536</v>
      </c>
      <c r="I20" s="120">
        <f t="shared" si="4"/>
        <v>23.547601439834391</v>
      </c>
      <c r="S20" t="s">
        <v>272</v>
      </c>
      <c r="T20">
        <v>15.376582898183472</v>
      </c>
      <c r="W20" s="126" t="s">
        <v>14</v>
      </c>
      <c r="X20" s="126"/>
      <c r="Y20" s="126"/>
      <c r="Z20" s="126"/>
      <c r="AA20" s="126"/>
      <c r="AB20" s="126"/>
      <c r="AC20" s="126"/>
      <c r="AE20" t="s">
        <v>384</v>
      </c>
      <c r="AF20" s="129" t="s">
        <v>383</v>
      </c>
      <c r="AG20" s="132">
        <v>0.95133587786259532</v>
      </c>
      <c r="AH20" s="42">
        <f t="shared" si="5"/>
        <v>4.8664122137404675E-2</v>
      </c>
      <c r="AI20" s="123">
        <f t="shared" si="6"/>
        <v>5.1153460381143541</v>
      </c>
      <c r="AJ20" s="123">
        <f t="shared" si="7"/>
        <v>4.8664122137404675</v>
      </c>
      <c r="AL20" s="96" t="s">
        <v>385</v>
      </c>
      <c r="AM20" s="96"/>
      <c r="AN20" s="96"/>
      <c r="AO20" s="96"/>
      <c r="AP20" s="96"/>
      <c r="AQ20" s="96"/>
      <c r="AR20" s="96"/>
      <c r="AS20" s="96"/>
      <c r="AT20" s="96"/>
    </row>
    <row r="21" spans="1:46" ht="15" thickBot="1" x14ac:dyDescent="0.35">
      <c r="A21" t="s">
        <v>386</v>
      </c>
      <c r="B21" s="11">
        <v>1.2327999999999999</v>
      </c>
      <c r="C21" s="115">
        <f t="shared" si="0"/>
        <v>1.2327999999999999</v>
      </c>
      <c r="D21" s="116">
        <f t="shared" si="1"/>
        <v>1.2182999999999999</v>
      </c>
      <c r="E21" s="117">
        <f t="shared" si="2"/>
        <v>49.752902155887234</v>
      </c>
      <c r="F21" s="124">
        <v>4.6858476190476193</v>
      </c>
      <c r="G21" s="131">
        <v>0.93904761904761902</v>
      </c>
      <c r="H21" s="119">
        <f t="shared" si="3"/>
        <v>508.80943414194383</v>
      </c>
      <c r="I21" s="120">
        <f t="shared" si="4"/>
        <v>21.200393089247658</v>
      </c>
      <c r="S21" t="s">
        <v>272</v>
      </c>
      <c r="T21">
        <v>15.977059901665454</v>
      </c>
      <c r="W21" s="126" t="s">
        <v>35</v>
      </c>
      <c r="X21" s="126"/>
      <c r="Y21" s="126"/>
      <c r="Z21" s="126"/>
      <c r="AA21" s="126"/>
      <c r="AB21" s="126"/>
      <c r="AC21" s="126"/>
      <c r="AE21" t="s">
        <v>386</v>
      </c>
      <c r="AF21" s="129" t="s">
        <v>383</v>
      </c>
      <c r="AG21" s="132">
        <v>0.93904761904761902</v>
      </c>
      <c r="AH21" s="42">
        <f t="shared" si="5"/>
        <v>6.095238095238098E-2</v>
      </c>
      <c r="AI21" s="123">
        <f t="shared" si="6"/>
        <v>6.4908722109533494</v>
      </c>
      <c r="AJ21" s="123">
        <f t="shared" si="7"/>
        <v>6.0952380952380985</v>
      </c>
      <c r="AL21" s="96" t="s">
        <v>14</v>
      </c>
      <c r="AM21" s="96"/>
      <c r="AN21" s="96"/>
      <c r="AO21" s="96"/>
      <c r="AP21" s="96"/>
      <c r="AQ21" s="96"/>
      <c r="AR21" s="96"/>
      <c r="AS21" s="96"/>
      <c r="AT21" s="96"/>
    </row>
    <row r="22" spans="1:46" ht="15" thickBot="1" x14ac:dyDescent="0.35">
      <c r="A22" t="s">
        <v>387</v>
      </c>
      <c r="B22" s="11">
        <v>0.87270000000000003</v>
      </c>
      <c r="C22" s="115">
        <f t="shared" si="0"/>
        <v>0.87270000000000003</v>
      </c>
      <c r="D22" s="116">
        <f t="shared" si="1"/>
        <v>0.85820000000000007</v>
      </c>
      <c r="E22" s="117">
        <f t="shared" si="2"/>
        <v>34.823383084577124</v>
      </c>
      <c r="F22" s="124">
        <v>4.6447058823529419</v>
      </c>
      <c r="G22" s="131">
        <v>0.92156862745098045</v>
      </c>
      <c r="H22" s="119">
        <f t="shared" si="3"/>
        <v>366.09818357929043</v>
      </c>
      <c r="I22" s="120">
        <f t="shared" si="4"/>
        <v>15.254090982470435</v>
      </c>
      <c r="S22" t="s">
        <v>272</v>
      </c>
      <c r="T22">
        <v>10.405906165648135</v>
      </c>
      <c r="W22" s="126" t="s">
        <v>14</v>
      </c>
      <c r="X22" s="126"/>
      <c r="Y22" s="126"/>
      <c r="Z22" s="126"/>
      <c r="AA22" s="126"/>
      <c r="AB22" s="126"/>
      <c r="AC22" s="126"/>
      <c r="AE22" t="s">
        <v>387</v>
      </c>
      <c r="AF22" s="129" t="s">
        <v>383</v>
      </c>
      <c r="AG22" s="132">
        <v>0.92156862745098045</v>
      </c>
      <c r="AH22" s="42">
        <f t="shared" si="5"/>
        <v>7.8431372549019551E-2</v>
      </c>
      <c r="AI22" s="123">
        <f t="shared" si="6"/>
        <v>8.5106382978723332</v>
      </c>
      <c r="AJ22" s="123">
        <f t="shared" si="7"/>
        <v>7.8431372549019551</v>
      </c>
      <c r="AL22" s="96"/>
      <c r="AM22" s="96" t="s">
        <v>354</v>
      </c>
      <c r="AN22" s="96" t="s">
        <v>388</v>
      </c>
      <c r="AO22" s="96" t="s">
        <v>389</v>
      </c>
      <c r="AP22" s="96" t="s">
        <v>303</v>
      </c>
      <c r="AQ22" s="96" t="s">
        <v>390</v>
      </c>
      <c r="AR22" s="96" t="s">
        <v>391</v>
      </c>
      <c r="AS22" s="96" t="s">
        <v>392</v>
      </c>
      <c r="AT22" s="96" t="s">
        <v>393</v>
      </c>
    </row>
    <row r="23" spans="1:46" ht="15" thickBot="1" x14ac:dyDescent="0.35">
      <c r="A23" t="s">
        <v>394</v>
      </c>
      <c r="B23" s="11">
        <v>0.75080000000000002</v>
      </c>
      <c r="C23" s="115">
        <f t="shared" si="0"/>
        <v>0.75080000000000002</v>
      </c>
      <c r="D23" s="116">
        <f t="shared" si="1"/>
        <v>0.73630000000000007</v>
      </c>
      <c r="E23" s="117">
        <f t="shared" si="2"/>
        <v>29.769485903814264</v>
      </c>
      <c r="F23" s="124">
        <v>4.7255973025048172</v>
      </c>
      <c r="G23" s="131">
        <v>0.94701348747591529</v>
      </c>
      <c r="H23" s="119">
        <f t="shared" si="3"/>
        <v>299.34428718030898</v>
      </c>
      <c r="I23" s="120">
        <f t="shared" si="4"/>
        <v>12.472678632512874</v>
      </c>
      <c r="S23" t="s">
        <v>272</v>
      </c>
      <c r="T23">
        <v>9.0481634723155597</v>
      </c>
      <c r="W23" s="126" t="s">
        <v>356</v>
      </c>
      <c r="X23" s="126"/>
      <c r="Y23" s="126"/>
      <c r="Z23" s="126"/>
      <c r="AA23" s="126"/>
      <c r="AB23" s="126"/>
      <c r="AC23" s="126"/>
      <c r="AE23" t="s">
        <v>394</v>
      </c>
      <c r="AF23" s="129" t="s">
        <v>383</v>
      </c>
      <c r="AG23" s="132">
        <v>0.94701348747591529</v>
      </c>
      <c r="AH23" s="42">
        <f t="shared" si="5"/>
        <v>5.2986512524084706E-2</v>
      </c>
      <c r="AI23" s="123">
        <f t="shared" si="6"/>
        <v>5.5951169888097576</v>
      </c>
      <c r="AJ23" s="123">
        <f t="shared" si="7"/>
        <v>5.2986512524084706</v>
      </c>
      <c r="AL23" s="96"/>
      <c r="AM23" s="96"/>
      <c r="AN23" s="96">
        <v>5.25</v>
      </c>
      <c r="AO23" s="96">
        <v>5.2</v>
      </c>
      <c r="AP23" s="96">
        <v>5.04</v>
      </c>
      <c r="AQ23" s="96">
        <v>6.47</v>
      </c>
      <c r="AR23" s="96">
        <v>6.43</v>
      </c>
      <c r="AS23" s="96">
        <v>7.04</v>
      </c>
      <c r="AT23" s="96">
        <v>7.71</v>
      </c>
    </row>
    <row r="24" spans="1:46" ht="15" thickBot="1" x14ac:dyDescent="0.35">
      <c r="A24" t="s">
        <v>395</v>
      </c>
      <c r="B24" s="11">
        <v>0.94730000000000003</v>
      </c>
      <c r="C24" s="115">
        <f t="shared" si="0"/>
        <v>0.94730000000000003</v>
      </c>
      <c r="D24" s="116">
        <f t="shared" si="1"/>
        <v>0.93280000000000007</v>
      </c>
      <c r="E24" s="117">
        <f t="shared" si="2"/>
        <v>37.916252072968497</v>
      </c>
      <c r="F24" s="124">
        <v>4.8080438756855584</v>
      </c>
      <c r="G24" s="131">
        <v>0.96160877513711163</v>
      </c>
      <c r="H24" s="119">
        <f t="shared" si="3"/>
        <v>369.03798955640332</v>
      </c>
      <c r="I24" s="120">
        <f t="shared" si="4"/>
        <v>15.376582898183472</v>
      </c>
      <c r="S24" t="s">
        <v>272</v>
      </c>
      <c r="T24">
        <v>13.818073992770252</v>
      </c>
      <c r="W24" s="126" t="s">
        <v>14</v>
      </c>
      <c r="X24" s="126"/>
      <c r="Y24" s="126"/>
      <c r="Z24" s="126"/>
      <c r="AA24" s="126"/>
      <c r="AB24" s="126"/>
      <c r="AC24" s="126"/>
      <c r="AE24" t="s">
        <v>395</v>
      </c>
      <c r="AF24" s="129" t="s">
        <v>272</v>
      </c>
      <c r="AG24" s="132">
        <v>0.96160877513711163</v>
      </c>
      <c r="AH24" s="42">
        <f t="shared" si="5"/>
        <v>3.8391224862888373E-2</v>
      </c>
      <c r="AI24" s="123">
        <f t="shared" si="6"/>
        <v>3.9923954372623456</v>
      </c>
      <c r="AJ24" s="123">
        <f t="shared" si="7"/>
        <v>3.8391224862888373</v>
      </c>
      <c r="AL24" s="96" t="s">
        <v>14</v>
      </c>
      <c r="AM24" s="96"/>
      <c r="AN24" s="96"/>
      <c r="AO24" s="96"/>
      <c r="AP24" s="96"/>
      <c r="AQ24" s="96"/>
      <c r="AR24" s="96"/>
      <c r="AS24" s="96"/>
      <c r="AT24" s="96"/>
    </row>
    <row r="25" spans="1:46" ht="15" thickBot="1" x14ac:dyDescent="0.35">
      <c r="A25" t="s">
        <v>396</v>
      </c>
      <c r="B25" s="11">
        <v>0.97929999999999995</v>
      </c>
      <c r="C25" s="115">
        <f t="shared" si="0"/>
        <v>0.97929999999999995</v>
      </c>
      <c r="D25" s="116">
        <f t="shared" si="1"/>
        <v>0.96479999999999999</v>
      </c>
      <c r="E25" s="117">
        <f t="shared" si="2"/>
        <v>39.242951907131008</v>
      </c>
      <c r="F25" s="124">
        <v>4.8082262703739209</v>
      </c>
      <c r="G25" s="131">
        <v>0.95781399808245449</v>
      </c>
      <c r="H25" s="119">
        <f t="shared" si="3"/>
        <v>383.44943763997088</v>
      </c>
      <c r="I25" s="120">
        <f t="shared" si="4"/>
        <v>15.977059901665454</v>
      </c>
      <c r="L25" s="42"/>
      <c r="O25" s="77"/>
      <c r="U25" t="s">
        <v>271</v>
      </c>
      <c r="V25">
        <v>11.068213284801482</v>
      </c>
      <c r="W25" s="126" t="s">
        <v>397</v>
      </c>
      <c r="X25" s="126"/>
      <c r="Y25" s="126"/>
      <c r="Z25" s="126"/>
      <c r="AA25" s="126"/>
      <c r="AB25" s="126"/>
      <c r="AC25" s="126"/>
      <c r="AE25" t="s">
        <v>396</v>
      </c>
      <c r="AF25" s="129" t="s">
        <v>272</v>
      </c>
      <c r="AG25" s="132">
        <v>0.95781399808245449</v>
      </c>
      <c r="AH25" s="42">
        <f t="shared" si="5"/>
        <v>4.2186001917545513E-2</v>
      </c>
      <c r="AI25" s="123">
        <f t="shared" si="6"/>
        <v>4.4044044044044011</v>
      </c>
      <c r="AJ25" s="123">
        <f t="shared" si="7"/>
        <v>4.2186001917545513</v>
      </c>
      <c r="AL25" s="96" t="s">
        <v>14</v>
      </c>
      <c r="AM25" s="96"/>
      <c r="AN25" s="96"/>
      <c r="AO25" s="96"/>
      <c r="AP25" s="96"/>
      <c r="AQ25" s="96"/>
      <c r="AR25" s="96"/>
      <c r="AS25" s="96"/>
      <c r="AT25" s="96"/>
    </row>
    <row r="26" spans="1:46" ht="15" thickBot="1" x14ac:dyDescent="0.35">
      <c r="A26" t="s">
        <v>398</v>
      </c>
      <c r="B26" s="11">
        <v>0.63480000000000003</v>
      </c>
      <c r="C26" s="115">
        <f t="shared" si="0"/>
        <v>0.63480000000000003</v>
      </c>
      <c r="D26" s="116">
        <f t="shared" si="1"/>
        <v>0.62030000000000007</v>
      </c>
      <c r="E26" s="117">
        <f t="shared" si="2"/>
        <v>24.960199004975131</v>
      </c>
      <c r="F26" s="124">
        <v>4.746828793774319</v>
      </c>
      <c r="G26" s="131">
        <v>0.94747081712062264</v>
      </c>
      <c r="H26" s="119">
        <f t="shared" si="3"/>
        <v>249.74174797555523</v>
      </c>
      <c r="I26" s="120">
        <f t="shared" si="4"/>
        <v>10.405906165648135</v>
      </c>
      <c r="L26" s="42"/>
      <c r="O26" s="77"/>
      <c r="U26" t="s">
        <v>271</v>
      </c>
      <c r="V26">
        <v>11.097975079185295</v>
      </c>
      <c r="W26" s="126" t="s">
        <v>14</v>
      </c>
      <c r="X26" s="126"/>
      <c r="Y26" s="126"/>
      <c r="Z26" s="126"/>
      <c r="AA26" s="126"/>
      <c r="AB26" s="126"/>
      <c r="AC26" s="126"/>
      <c r="AE26" t="s">
        <v>398</v>
      </c>
      <c r="AF26" s="129" t="s">
        <v>272</v>
      </c>
      <c r="AG26" s="132">
        <v>0.94747081712062264</v>
      </c>
      <c r="AH26" s="42">
        <f t="shared" si="5"/>
        <v>5.2529182879377356E-2</v>
      </c>
      <c r="AI26" s="123">
        <f t="shared" si="6"/>
        <v>5.544147843942496</v>
      </c>
      <c r="AJ26" s="123">
        <f t="shared" si="7"/>
        <v>5.2529182879377352</v>
      </c>
      <c r="AL26" s="96" t="s">
        <v>58</v>
      </c>
      <c r="AM26" s="96"/>
      <c r="AN26" s="96"/>
      <c r="AO26" s="96"/>
      <c r="AP26" s="96"/>
      <c r="AQ26" s="96"/>
      <c r="AR26" s="96"/>
      <c r="AS26" s="96"/>
      <c r="AT26" s="96"/>
    </row>
    <row r="27" spans="1:46" ht="15" thickBot="1" x14ac:dyDescent="0.35">
      <c r="A27" t="s">
        <v>399</v>
      </c>
      <c r="B27" s="11">
        <v>0.55369999999999997</v>
      </c>
      <c r="C27" s="115">
        <f t="shared" si="0"/>
        <v>0.55369999999999997</v>
      </c>
      <c r="D27" s="116">
        <f t="shared" si="1"/>
        <v>0.53920000000000001</v>
      </c>
      <c r="E27" s="117">
        <f t="shared" si="2"/>
        <v>21.597844112769486</v>
      </c>
      <c r="F27" s="124">
        <v>4.7305389221556879</v>
      </c>
      <c r="G27" s="131">
        <v>0.94610778443113763</v>
      </c>
      <c r="H27" s="119">
        <f t="shared" si="3"/>
        <v>217.15592333557342</v>
      </c>
      <c r="I27" s="120">
        <f t="shared" si="4"/>
        <v>9.0481634723155597</v>
      </c>
      <c r="L27" s="42"/>
      <c r="O27" s="77"/>
      <c r="S27" t="s">
        <v>400</v>
      </c>
      <c r="T27">
        <v>16.70315975164652</v>
      </c>
      <c r="W27" s="126"/>
      <c r="X27" s="126" t="s">
        <v>361</v>
      </c>
      <c r="Y27" s="126" t="s">
        <v>401</v>
      </c>
      <c r="Z27" s="126" t="s">
        <v>305</v>
      </c>
      <c r="AA27" s="126" t="s">
        <v>306</v>
      </c>
      <c r="AB27" s="126" t="s">
        <v>303</v>
      </c>
      <c r="AC27" s="126" t="s">
        <v>402</v>
      </c>
      <c r="AE27" t="s">
        <v>399</v>
      </c>
      <c r="AF27" s="129" t="s">
        <v>272</v>
      </c>
      <c r="AG27" s="132">
        <v>0.94610778443113763</v>
      </c>
      <c r="AH27" s="42">
        <f t="shared" si="5"/>
        <v>5.3892215568862367E-2</v>
      </c>
      <c r="AI27" s="123">
        <f t="shared" si="6"/>
        <v>5.6962025316455795</v>
      </c>
      <c r="AJ27" s="123">
        <f t="shared" si="7"/>
        <v>5.3892215568862367</v>
      </c>
      <c r="AL27" s="96" t="s">
        <v>14</v>
      </c>
      <c r="AM27" s="96"/>
      <c r="AN27" s="96"/>
      <c r="AO27" s="96"/>
      <c r="AP27" s="96"/>
      <c r="AQ27" s="96"/>
      <c r="AR27" s="96"/>
      <c r="AS27" s="96"/>
      <c r="AT27" s="96"/>
    </row>
    <row r="28" spans="1:46" ht="15" thickBot="1" x14ac:dyDescent="0.35">
      <c r="A28" t="s">
        <v>403</v>
      </c>
      <c r="B28" s="11">
        <v>0.82699999999999996</v>
      </c>
      <c r="C28" s="115">
        <f t="shared" si="0"/>
        <v>0.82699999999999996</v>
      </c>
      <c r="D28" s="116">
        <f t="shared" si="1"/>
        <v>0.8125</v>
      </c>
      <c r="E28" s="117">
        <f t="shared" si="2"/>
        <v>32.928689883913769</v>
      </c>
      <c r="F28" s="134">
        <v>4.7171401151631489</v>
      </c>
      <c r="G28" s="131">
        <v>0.94721689059500969</v>
      </c>
      <c r="H28" s="119">
        <f t="shared" si="3"/>
        <v>331.63377582648604</v>
      </c>
      <c r="I28" s="120">
        <f t="shared" si="4"/>
        <v>13.818073992770252</v>
      </c>
      <c r="L28" s="42"/>
      <c r="O28" s="77"/>
      <c r="S28" t="s">
        <v>400</v>
      </c>
      <c r="T28">
        <v>9.9515602670874888</v>
      </c>
      <c r="W28" s="126"/>
      <c r="X28" s="126"/>
      <c r="Y28" s="126">
        <v>19.96</v>
      </c>
      <c r="Z28" s="126">
        <v>12.2</v>
      </c>
      <c r="AA28" s="126">
        <v>13.26</v>
      </c>
      <c r="AB28" s="126">
        <v>12.93</v>
      </c>
      <c r="AC28" s="126">
        <v>11.6</v>
      </c>
      <c r="AE28" t="s">
        <v>403</v>
      </c>
      <c r="AF28" s="129" t="s">
        <v>272</v>
      </c>
      <c r="AG28" s="132">
        <v>0.94721689059500969</v>
      </c>
      <c r="AH28" s="42">
        <f t="shared" si="5"/>
        <v>5.2783109404990314E-2</v>
      </c>
      <c r="AI28" s="123">
        <f t="shared" si="6"/>
        <v>5.5724417426544983</v>
      </c>
      <c r="AJ28" s="123">
        <f t="shared" si="7"/>
        <v>5.2783109404990309</v>
      </c>
      <c r="AL28" s="96" t="s">
        <v>59</v>
      </c>
      <c r="AM28" s="96" t="s">
        <v>354</v>
      </c>
      <c r="AN28" s="96" t="s">
        <v>14</v>
      </c>
      <c r="AO28" s="96"/>
      <c r="AP28" s="96"/>
      <c r="AQ28" s="96"/>
      <c r="AR28" s="96"/>
      <c r="AS28" s="96"/>
      <c r="AT28" s="96"/>
    </row>
    <row r="29" spans="1:46" ht="15" thickBot="1" x14ac:dyDescent="0.35">
      <c r="A29" t="s">
        <v>404</v>
      </c>
      <c r="B29" s="11">
        <v>0.71140000000000003</v>
      </c>
      <c r="C29" s="115">
        <f t="shared" si="0"/>
        <v>0.71140000000000003</v>
      </c>
      <c r="D29" s="116">
        <f t="shared" si="1"/>
        <v>0.69690000000000007</v>
      </c>
      <c r="E29" s="117">
        <f t="shared" si="2"/>
        <v>28.135986733001666</v>
      </c>
      <c r="F29" s="124">
        <v>4.9061253561253571</v>
      </c>
      <c r="G29" s="131">
        <v>0.97150997150997165</v>
      </c>
      <c r="H29" s="119">
        <f t="shared" si="3"/>
        <v>265.63711883523558</v>
      </c>
      <c r="I29" s="120">
        <f t="shared" si="4"/>
        <v>11.068213284801482</v>
      </c>
      <c r="L29" s="42"/>
      <c r="O29" s="77"/>
      <c r="S29" t="s">
        <v>400</v>
      </c>
      <c r="T29">
        <v>13.09387468297899</v>
      </c>
      <c r="W29" s="126"/>
      <c r="X29" s="126" t="s">
        <v>14</v>
      </c>
      <c r="Y29" s="126"/>
      <c r="Z29" s="126"/>
      <c r="AA29" s="126"/>
      <c r="AB29" s="126"/>
      <c r="AC29" s="126"/>
      <c r="AG29" s="42"/>
      <c r="AI29" s="27"/>
      <c r="AJ29" s="27"/>
      <c r="AL29" s="96" t="s">
        <v>60</v>
      </c>
      <c r="AM29" s="96">
        <v>5</v>
      </c>
      <c r="AN29" s="96" t="s">
        <v>14</v>
      </c>
      <c r="AO29" s="96"/>
      <c r="AP29" s="96"/>
      <c r="AQ29" s="96"/>
      <c r="AR29" s="96"/>
      <c r="AS29" s="96"/>
      <c r="AT29" s="96"/>
    </row>
    <row r="30" spans="1:46" ht="15" thickBot="1" x14ac:dyDescent="0.35">
      <c r="A30" t="s">
        <v>405</v>
      </c>
      <c r="B30" s="11">
        <v>0.67759999999999998</v>
      </c>
      <c r="C30" s="115">
        <f t="shared" si="0"/>
        <v>0.67759999999999998</v>
      </c>
      <c r="D30" s="116">
        <f t="shared" si="1"/>
        <v>0.66310000000000002</v>
      </c>
      <c r="E30" s="117">
        <f t="shared" si="2"/>
        <v>26.734660033167501</v>
      </c>
      <c r="F30" s="124">
        <v>4.7570198019801984</v>
      </c>
      <c r="G30" s="131">
        <v>0.94950495049504957</v>
      </c>
      <c r="H30" s="119">
        <f t="shared" si="3"/>
        <v>266.35140190044706</v>
      </c>
      <c r="I30" s="120">
        <f t="shared" si="4"/>
        <v>11.097975079185295</v>
      </c>
      <c r="L30" s="42"/>
      <c r="O30" s="77"/>
      <c r="S30" t="s">
        <v>400</v>
      </c>
      <c r="T30">
        <v>8.3729952851801936</v>
      </c>
      <c r="W30" s="126"/>
      <c r="X30" s="126" t="s">
        <v>361</v>
      </c>
      <c r="Y30" s="126" t="s">
        <v>302</v>
      </c>
      <c r="Z30" s="126" t="s">
        <v>190</v>
      </c>
      <c r="AA30" s="126" t="s">
        <v>14</v>
      </c>
      <c r="AB30" s="126" t="s">
        <v>14</v>
      </c>
      <c r="AC30" s="126" t="s">
        <v>14</v>
      </c>
      <c r="AG30" s="42"/>
      <c r="AI30" s="27"/>
      <c r="AJ30" s="27"/>
      <c r="AL30" s="96" t="s">
        <v>17</v>
      </c>
      <c r="AM30" s="96">
        <v>28</v>
      </c>
      <c r="AN30" s="96" t="s">
        <v>14</v>
      </c>
      <c r="AO30" s="96"/>
      <c r="AP30" s="96"/>
      <c r="AQ30" s="96"/>
      <c r="AR30" s="96"/>
      <c r="AS30" s="96"/>
      <c r="AT30" s="96"/>
    </row>
    <row r="31" spans="1:46" ht="15" thickBot="1" x14ac:dyDescent="0.35">
      <c r="A31" t="s">
        <v>406</v>
      </c>
      <c r="B31" s="11">
        <v>0.98799999999999999</v>
      </c>
      <c r="C31" s="115">
        <f t="shared" si="0"/>
        <v>0.98799999999999999</v>
      </c>
      <c r="D31" s="116">
        <f t="shared" si="1"/>
        <v>0.97350000000000003</v>
      </c>
      <c r="E31" s="117">
        <f t="shared" si="2"/>
        <v>39.603648424543955</v>
      </c>
      <c r="F31" s="124">
        <v>4.7382132834424695</v>
      </c>
      <c r="G31" s="131">
        <v>0.93826005612722163</v>
      </c>
      <c r="H31" s="119">
        <f t="shared" si="3"/>
        <v>400.87583403951652</v>
      </c>
      <c r="I31" s="120">
        <f t="shared" si="4"/>
        <v>16.70315975164652</v>
      </c>
      <c r="L31" s="42"/>
      <c r="O31" s="77"/>
      <c r="S31" t="s">
        <v>400</v>
      </c>
      <c r="T31">
        <v>9.8790242412222344</v>
      </c>
      <c r="W31" s="126"/>
      <c r="X31" s="126"/>
      <c r="Y31" s="126">
        <v>12.17</v>
      </c>
      <c r="Z31" s="126">
        <v>6.7</v>
      </c>
      <c r="AA31" s="126" t="s">
        <v>14</v>
      </c>
      <c r="AB31" s="126" t="s">
        <v>14</v>
      </c>
      <c r="AC31" s="126" t="s">
        <v>14</v>
      </c>
      <c r="AE31" t="s">
        <v>406</v>
      </c>
      <c r="AF31" s="135" t="s">
        <v>407</v>
      </c>
      <c r="AG31" s="132">
        <v>0.93826005612722163</v>
      </c>
      <c r="AH31" s="42">
        <f t="shared" si="5"/>
        <v>6.1739943872778369E-2</v>
      </c>
      <c r="AI31" s="123">
        <f t="shared" si="6"/>
        <v>6.5802592223330096</v>
      </c>
      <c r="AJ31" s="123">
        <f t="shared" si="7"/>
        <v>6.1739943872778369</v>
      </c>
      <c r="AL31" s="96" t="s">
        <v>62</v>
      </c>
      <c r="AM31" s="96">
        <v>2.6150000000000002</v>
      </c>
      <c r="AN31" s="96" t="s">
        <v>14</v>
      </c>
      <c r="AO31" s="96"/>
      <c r="AP31" s="96"/>
      <c r="AQ31" s="96"/>
      <c r="AR31" s="96"/>
      <c r="AS31" s="96"/>
      <c r="AT31" s="96"/>
    </row>
    <row r="32" spans="1:46" ht="15" thickBot="1" x14ac:dyDescent="0.35">
      <c r="A32" t="s">
        <v>408</v>
      </c>
      <c r="B32" s="11">
        <v>0.60440000000000005</v>
      </c>
      <c r="C32" s="115">
        <f t="shared" si="0"/>
        <v>0.60440000000000005</v>
      </c>
      <c r="D32" s="116">
        <f t="shared" si="1"/>
        <v>0.58990000000000009</v>
      </c>
      <c r="E32" s="117">
        <f t="shared" si="2"/>
        <v>23.699834162520737</v>
      </c>
      <c r="F32" s="124">
        <v>4.7251184834123219</v>
      </c>
      <c r="G32" s="131">
        <v>0.94502369668246433</v>
      </c>
      <c r="H32" s="119">
        <f t="shared" si="3"/>
        <v>238.83744641009974</v>
      </c>
      <c r="I32" s="120">
        <f t="shared" si="4"/>
        <v>9.9515602670874888</v>
      </c>
      <c r="L32" s="42"/>
      <c r="O32" s="77"/>
      <c r="S32" t="s">
        <v>276</v>
      </c>
      <c r="T32">
        <v>14.998058694998873</v>
      </c>
      <c r="W32" s="126" t="s">
        <v>14</v>
      </c>
      <c r="X32" s="126"/>
      <c r="Y32" s="126"/>
      <c r="Z32" s="126"/>
      <c r="AA32" s="126"/>
      <c r="AB32" s="126"/>
      <c r="AC32" s="126"/>
      <c r="AE32" t="s">
        <v>408</v>
      </c>
      <c r="AF32" s="135" t="s">
        <v>407</v>
      </c>
      <c r="AG32" s="132">
        <v>0.94502369668246433</v>
      </c>
      <c r="AH32" s="42">
        <f t="shared" si="5"/>
        <v>5.4976303317535669E-2</v>
      </c>
      <c r="AI32" s="123">
        <f t="shared" si="6"/>
        <v>5.8174523570712271</v>
      </c>
      <c r="AJ32" s="123">
        <f t="shared" si="7"/>
        <v>5.4976303317535669</v>
      </c>
    </row>
    <row r="33" spans="1:36" ht="15" thickBot="1" x14ac:dyDescent="0.35">
      <c r="A33" t="s">
        <v>409</v>
      </c>
      <c r="B33" s="11">
        <v>0.78959999999999997</v>
      </c>
      <c r="C33" s="115">
        <f t="shared" si="0"/>
        <v>0.78959999999999997</v>
      </c>
      <c r="D33" s="116">
        <f t="shared" si="1"/>
        <v>0.77510000000000001</v>
      </c>
      <c r="E33" s="117">
        <f t="shared" si="2"/>
        <v>31.378109452736318</v>
      </c>
      <c r="F33" s="136">
        <v>4.75405197305101</v>
      </c>
      <c r="G33" s="131">
        <v>0.94513955726660226</v>
      </c>
      <c r="H33" s="119">
        <f t="shared" si="3"/>
        <v>314.25299239149575</v>
      </c>
      <c r="I33" s="120">
        <f t="shared" si="4"/>
        <v>13.09387468297899</v>
      </c>
      <c r="S33" t="s">
        <v>276</v>
      </c>
      <c r="T33">
        <v>12.316772341840485</v>
      </c>
      <c r="W33" s="126" t="s">
        <v>14</v>
      </c>
      <c r="X33" s="126"/>
      <c r="Y33" s="126"/>
      <c r="Z33" s="126"/>
      <c r="AA33" s="126"/>
      <c r="AB33" s="126"/>
      <c r="AC33" s="126"/>
      <c r="AE33" t="s">
        <v>409</v>
      </c>
      <c r="AF33" s="135" t="s">
        <v>407</v>
      </c>
      <c r="AG33" s="132">
        <v>0.94513955726660226</v>
      </c>
      <c r="AH33" s="42">
        <f t="shared" si="5"/>
        <v>5.4860442733397741E-2</v>
      </c>
      <c r="AI33" s="123">
        <f t="shared" si="6"/>
        <v>5.804480651731188</v>
      </c>
      <c r="AJ33" s="123">
        <f t="shared" si="7"/>
        <v>5.4860442733397736</v>
      </c>
    </row>
    <row r="34" spans="1:36" ht="15" thickBot="1" x14ac:dyDescent="0.35">
      <c r="A34" t="s">
        <v>410</v>
      </c>
      <c r="B34" s="11">
        <v>0.49509999999999998</v>
      </c>
      <c r="C34" s="115">
        <f t="shared" si="0"/>
        <v>0.49509999999999998</v>
      </c>
      <c r="D34" s="116">
        <f t="shared" si="1"/>
        <v>0.48059999999999997</v>
      </c>
      <c r="E34" s="117">
        <f t="shared" si="2"/>
        <v>19.168325041459369</v>
      </c>
      <c r="F34" s="38">
        <v>4.6141651376146786</v>
      </c>
      <c r="G34" s="131">
        <v>0.93027522935779816</v>
      </c>
      <c r="H34" s="119">
        <f t="shared" si="3"/>
        <v>200.95188684432463</v>
      </c>
      <c r="I34" s="120">
        <f t="shared" si="4"/>
        <v>8.3729952851801936</v>
      </c>
      <c r="S34" t="s">
        <v>276</v>
      </c>
      <c r="T34">
        <v>10.150577874100213</v>
      </c>
      <c r="W34" s="126" t="s">
        <v>58</v>
      </c>
      <c r="X34" s="126"/>
      <c r="Y34" s="126"/>
      <c r="Z34" s="126"/>
      <c r="AA34" s="126"/>
      <c r="AB34" s="126"/>
      <c r="AC34" s="126"/>
      <c r="AE34" t="s">
        <v>410</v>
      </c>
      <c r="AF34" s="135" t="s">
        <v>407</v>
      </c>
      <c r="AG34" s="132">
        <v>0.93027522935779816</v>
      </c>
      <c r="AH34" s="42">
        <f t="shared" si="5"/>
        <v>6.9724770642201839E-2</v>
      </c>
      <c r="AI34" s="123">
        <f t="shared" si="6"/>
        <v>7.495069033530573</v>
      </c>
      <c r="AJ34" s="123">
        <f t="shared" si="7"/>
        <v>6.9724770642201843</v>
      </c>
    </row>
    <row r="35" spans="1:36" ht="15" thickBot="1" x14ac:dyDescent="0.35">
      <c r="A35" t="s">
        <v>411</v>
      </c>
      <c r="B35" s="11">
        <v>0.59360000000000002</v>
      </c>
      <c r="C35" s="115">
        <f t="shared" si="0"/>
        <v>0.59360000000000002</v>
      </c>
      <c r="D35" s="116">
        <f t="shared" si="1"/>
        <v>0.57910000000000006</v>
      </c>
      <c r="E35" s="117">
        <f t="shared" si="2"/>
        <v>23.252072968490879</v>
      </c>
      <c r="F35" s="38">
        <v>4.6974206349206344</v>
      </c>
      <c r="G35" s="137">
        <v>0.93948412698412687</v>
      </c>
      <c r="H35" s="119">
        <f t="shared" si="3"/>
        <v>237.09658178933361</v>
      </c>
      <c r="I35" s="120">
        <f t="shared" si="4"/>
        <v>9.8790242412222344</v>
      </c>
      <c r="S35" t="s">
        <v>276</v>
      </c>
      <c r="T35">
        <v>11.687071216518296</v>
      </c>
      <c r="W35" s="126" t="s">
        <v>14</v>
      </c>
      <c r="X35" s="126"/>
      <c r="Y35" s="126"/>
      <c r="Z35" s="126"/>
      <c r="AA35" s="126"/>
      <c r="AB35" s="126"/>
      <c r="AC35" s="126"/>
      <c r="AE35" t="s">
        <v>411</v>
      </c>
      <c r="AF35" s="135" t="s">
        <v>407</v>
      </c>
      <c r="AG35" s="138">
        <v>0.93948412698412687</v>
      </c>
      <c r="AH35" s="42">
        <f t="shared" si="5"/>
        <v>6.0515873015873134E-2</v>
      </c>
      <c r="AI35" s="123">
        <f t="shared" si="6"/>
        <v>6.4413938753960007</v>
      </c>
      <c r="AJ35" s="123">
        <f t="shared" si="7"/>
        <v>6.051587301587313</v>
      </c>
    </row>
    <row r="36" spans="1:36" ht="15" thickBot="1" x14ac:dyDescent="0.35">
      <c r="A36" t="s">
        <v>412</v>
      </c>
      <c r="B36" s="11">
        <v>0.87690000000000001</v>
      </c>
      <c r="C36" s="115">
        <f t="shared" si="0"/>
        <v>0.87690000000000001</v>
      </c>
      <c r="D36" s="116">
        <f t="shared" si="1"/>
        <v>0.86240000000000006</v>
      </c>
      <c r="E36" s="117">
        <f t="shared" si="2"/>
        <v>34.997512437810954</v>
      </c>
      <c r="F36" s="38">
        <v>4.7005360623781671</v>
      </c>
      <c r="G36" s="38">
        <v>0.9307992202729044</v>
      </c>
      <c r="H36" s="119">
        <f t="shared" si="3"/>
        <v>359.95340867997294</v>
      </c>
      <c r="I36" s="120">
        <f t="shared" si="4"/>
        <v>14.998058694998873</v>
      </c>
      <c r="S36" t="s">
        <v>276</v>
      </c>
      <c r="T36">
        <v>11.692067383136724</v>
      </c>
      <c r="W36" s="126" t="s">
        <v>59</v>
      </c>
      <c r="X36" s="126" t="s">
        <v>361</v>
      </c>
      <c r="Y36" s="126" t="s">
        <v>14</v>
      </c>
      <c r="Z36" s="126"/>
      <c r="AA36" s="126"/>
      <c r="AB36" s="126"/>
      <c r="AC36" s="126"/>
      <c r="AE36" t="s">
        <v>412</v>
      </c>
      <c r="AF36" s="135" t="s">
        <v>413</v>
      </c>
      <c r="AG36" s="42">
        <v>0.9307992202729044</v>
      </c>
      <c r="AH36" s="42">
        <f t="shared" si="5"/>
        <v>6.9200779727095596E-2</v>
      </c>
      <c r="AI36" s="123">
        <f t="shared" si="6"/>
        <v>7.4345549738219985</v>
      </c>
      <c r="AJ36" s="123">
        <f t="shared" si="7"/>
        <v>6.92007797270956</v>
      </c>
    </row>
    <row r="37" spans="1:36" ht="15" thickBot="1" x14ac:dyDescent="0.35">
      <c r="A37" t="s">
        <v>414</v>
      </c>
      <c r="B37" s="11">
        <v>0.7833</v>
      </c>
      <c r="C37" s="115">
        <f t="shared" si="0"/>
        <v>0.7833</v>
      </c>
      <c r="D37" s="116">
        <f t="shared" si="1"/>
        <v>0.76880000000000004</v>
      </c>
      <c r="E37" s="117">
        <f t="shared" si="2"/>
        <v>31.116915422885572</v>
      </c>
      <c r="F37" s="38">
        <v>4.8909828244274811</v>
      </c>
      <c r="G37" s="38">
        <v>0.96851145038167952</v>
      </c>
      <c r="H37" s="119">
        <f t="shared" si="3"/>
        <v>295.60253620417166</v>
      </c>
      <c r="I37" s="120">
        <f t="shared" si="4"/>
        <v>12.316772341840485</v>
      </c>
      <c r="S37" t="s">
        <v>184</v>
      </c>
      <c r="T37">
        <v>10.164662388405555</v>
      </c>
      <c r="W37" s="126" t="s">
        <v>60</v>
      </c>
      <c r="X37" s="126">
        <v>5</v>
      </c>
      <c r="Y37" s="126" t="s">
        <v>14</v>
      </c>
      <c r="Z37" s="126"/>
      <c r="AA37" s="126"/>
      <c r="AB37" s="126"/>
      <c r="AC37" s="126"/>
      <c r="AE37" t="s">
        <v>414</v>
      </c>
      <c r="AF37" s="135" t="s">
        <v>413</v>
      </c>
      <c r="AG37" s="42">
        <v>0.96851145038167952</v>
      </c>
      <c r="AH37" s="42">
        <f t="shared" si="5"/>
        <v>3.1488549618320483E-2</v>
      </c>
      <c r="AI37" s="123">
        <f t="shared" si="6"/>
        <v>3.2512315270935823</v>
      </c>
      <c r="AJ37" s="123">
        <f t="shared" si="7"/>
        <v>3.1488549618320483</v>
      </c>
    </row>
    <row r="38" spans="1:36" ht="15" thickBot="1" x14ac:dyDescent="0.35">
      <c r="A38" t="s">
        <v>415</v>
      </c>
      <c r="B38" s="11">
        <v>0.61899999999999999</v>
      </c>
      <c r="C38" s="115">
        <f t="shared" si="0"/>
        <v>0.61899999999999999</v>
      </c>
      <c r="D38" s="116">
        <f t="shared" si="1"/>
        <v>0.60450000000000004</v>
      </c>
      <c r="E38" s="117">
        <f t="shared" si="2"/>
        <v>24.305140961857386</v>
      </c>
      <c r="F38" s="38">
        <v>4.7615682478218773</v>
      </c>
      <c r="G38" s="38">
        <v>0.94288480154888654</v>
      </c>
      <c r="H38" s="119">
        <f t="shared" si="3"/>
        <v>243.61386897840509</v>
      </c>
      <c r="I38" s="120">
        <f t="shared" si="4"/>
        <v>10.150577874100213</v>
      </c>
      <c r="S38" t="s">
        <v>184</v>
      </c>
      <c r="T38">
        <v>9.8478058397167221</v>
      </c>
      <c r="W38" s="126" t="s">
        <v>17</v>
      </c>
      <c r="X38" s="126">
        <v>28</v>
      </c>
      <c r="Y38" s="126" t="s">
        <v>14</v>
      </c>
      <c r="Z38" s="126"/>
      <c r="AA38" s="126"/>
      <c r="AB38" s="126"/>
      <c r="AC38" s="126"/>
      <c r="AE38" t="s">
        <v>415</v>
      </c>
      <c r="AF38" s="135" t="s">
        <v>413</v>
      </c>
      <c r="AG38" s="42">
        <v>0.94288480154888654</v>
      </c>
      <c r="AH38" s="42">
        <f t="shared" si="5"/>
        <v>5.7115198451113458E-2</v>
      </c>
      <c r="AI38" s="123">
        <f t="shared" si="6"/>
        <v>6.0574948665297956</v>
      </c>
      <c r="AJ38" s="123">
        <f t="shared" si="7"/>
        <v>5.7115198451113454</v>
      </c>
    </row>
    <row r="39" spans="1:36" ht="15" thickBot="1" x14ac:dyDescent="0.35">
      <c r="A39" t="s">
        <v>416</v>
      </c>
      <c r="B39" s="11">
        <v>0.7228</v>
      </c>
      <c r="C39" s="115">
        <f t="shared" si="0"/>
        <v>0.7228</v>
      </c>
      <c r="D39" s="116">
        <f t="shared" si="1"/>
        <v>0.70830000000000004</v>
      </c>
      <c r="E39" s="117">
        <f t="shared" si="2"/>
        <v>28.608623548922058</v>
      </c>
      <c r="F39" s="38">
        <v>4.8000761904761902</v>
      </c>
      <c r="G39" s="38">
        <v>0.95619047619047615</v>
      </c>
      <c r="H39" s="119">
        <f t="shared" si="3"/>
        <v>280.48970919643909</v>
      </c>
      <c r="I39" s="120">
        <f t="shared" si="4"/>
        <v>11.687071216518296</v>
      </c>
      <c r="S39" t="s">
        <v>184</v>
      </c>
      <c r="T39">
        <v>2.8770436680415803</v>
      </c>
      <c r="W39" s="126" t="s">
        <v>62</v>
      </c>
      <c r="X39" s="126">
        <v>4.4210000000000003</v>
      </c>
      <c r="Y39" s="126" t="s">
        <v>14</v>
      </c>
      <c r="Z39" s="126"/>
      <c r="AA39" s="126"/>
      <c r="AB39" s="126"/>
      <c r="AC39" s="126"/>
      <c r="AE39" t="s">
        <v>416</v>
      </c>
      <c r="AF39" s="135" t="s">
        <v>413</v>
      </c>
      <c r="AG39" s="42">
        <v>0.95619047619047615</v>
      </c>
      <c r="AH39" s="42">
        <f t="shared" si="5"/>
        <v>4.3809523809523854E-2</v>
      </c>
      <c r="AI39" s="123">
        <f t="shared" si="6"/>
        <v>4.5816733067729132</v>
      </c>
      <c r="AJ39" s="123">
        <f t="shared" si="7"/>
        <v>4.3809523809523849</v>
      </c>
    </row>
    <row r="40" spans="1:36" x14ac:dyDescent="0.3">
      <c r="A40" t="s">
        <v>417</v>
      </c>
      <c r="B40" s="11">
        <v>0.72170000000000001</v>
      </c>
      <c r="C40" s="115">
        <f t="shared" si="0"/>
        <v>0.72170000000000001</v>
      </c>
      <c r="D40" s="116">
        <f t="shared" si="1"/>
        <v>0.70720000000000005</v>
      </c>
      <c r="E40" s="117">
        <f t="shared" si="2"/>
        <v>28.563018242122727</v>
      </c>
      <c r="F40" s="38">
        <v>4.7952238805970149</v>
      </c>
      <c r="G40" s="38">
        <v>0.95522388059701502</v>
      </c>
      <c r="H40" s="119">
        <f t="shared" si="3"/>
        <v>280.60961719528137</v>
      </c>
      <c r="I40" s="120">
        <f t="shared" si="4"/>
        <v>11.692067383136724</v>
      </c>
      <c r="S40" t="s">
        <v>184</v>
      </c>
      <c r="T40">
        <v>5.5635879577067504</v>
      </c>
      <c r="AE40" t="s">
        <v>417</v>
      </c>
      <c r="AF40" s="135" t="s">
        <v>413</v>
      </c>
      <c r="AG40" s="42">
        <v>0.95522388059701502</v>
      </c>
      <c r="AH40" s="42">
        <f t="shared" si="5"/>
        <v>4.4776119402984982E-2</v>
      </c>
      <c r="AI40" s="123">
        <f t="shared" si="6"/>
        <v>4.6874999999999893</v>
      </c>
      <c r="AJ40" s="123">
        <f t="shared" si="7"/>
        <v>4.4776119402984982</v>
      </c>
    </row>
    <row r="41" spans="1:36" x14ac:dyDescent="0.3">
      <c r="S41" t="s">
        <v>184</v>
      </c>
      <c r="T41">
        <v>5.0282636785507249</v>
      </c>
      <c r="AG41" s="42"/>
      <c r="AI41" s="27"/>
      <c r="AJ41" s="27"/>
    </row>
    <row r="42" spans="1:36" x14ac:dyDescent="0.3">
      <c r="A42" s="139" t="s">
        <v>418</v>
      </c>
      <c r="B42" s="140">
        <v>1.46E-2</v>
      </c>
      <c r="C42" s="140" t="s">
        <v>334</v>
      </c>
      <c r="AE42" s="6" t="s">
        <v>419</v>
      </c>
      <c r="AF42" s="6"/>
      <c r="AG42" s="42"/>
      <c r="AI42" s="27"/>
      <c r="AJ42" s="27"/>
    </row>
    <row r="43" spans="1:36" x14ac:dyDescent="0.3">
      <c r="A43" s="139" t="s">
        <v>420</v>
      </c>
      <c r="B43" s="140">
        <v>1.44E-2</v>
      </c>
      <c r="C43" s="141">
        <f>AVERAGE(B42:B43)</f>
        <v>1.4499999999999999E-2</v>
      </c>
      <c r="AE43" t="s">
        <v>404</v>
      </c>
      <c r="AG43" s="132">
        <v>0.97150997150997165</v>
      </c>
      <c r="AH43" s="42">
        <f>1-AG43</f>
        <v>2.8490028490028352E-2</v>
      </c>
      <c r="AI43" s="123">
        <f>AH43/AG43*100</f>
        <v>2.9325513196480792</v>
      </c>
      <c r="AJ43" s="123">
        <f>AH43/1 *100</f>
        <v>2.8490028490028352</v>
      </c>
    </row>
    <row r="44" spans="1:36" x14ac:dyDescent="0.3">
      <c r="AE44" t="s">
        <v>405</v>
      </c>
      <c r="AG44" s="132">
        <v>0.94950495049504957</v>
      </c>
      <c r="AH44" s="42">
        <f>1-AG44</f>
        <v>5.0495049504950429E-2</v>
      </c>
      <c r="AI44" s="123">
        <f>AH44/AG44*100</f>
        <v>5.3180396246089607</v>
      </c>
      <c r="AJ44" s="123">
        <f>AH44/1 *100</f>
        <v>5.0495049504950433</v>
      </c>
    </row>
    <row r="45" spans="1:36" x14ac:dyDescent="0.3">
      <c r="AG45" s="42"/>
      <c r="AI45" s="27"/>
      <c r="AJ45" s="27"/>
    </row>
    <row r="46" spans="1:36" x14ac:dyDescent="0.3">
      <c r="AG46" s="42"/>
      <c r="AI46" s="27"/>
      <c r="AJ46" s="27"/>
    </row>
    <row r="47" spans="1:36" x14ac:dyDescent="0.3">
      <c r="AG47" s="42"/>
      <c r="AI47" s="27"/>
      <c r="AJ47" s="27"/>
    </row>
    <row r="48" spans="1:36" x14ac:dyDescent="0.3">
      <c r="AG48" s="42"/>
      <c r="AI48" s="27"/>
      <c r="AJ48" s="27"/>
    </row>
    <row r="49" spans="33:36" x14ac:dyDescent="0.3">
      <c r="AG49" s="42"/>
      <c r="AI49" s="27"/>
      <c r="AJ49" s="27"/>
    </row>
    <row r="50" spans="33:36" x14ac:dyDescent="0.3">
      <c r="AG50" s="42"/>
      <c r="AI50" s="27"/>
      <c r="AJ50" s="27"/>
    </row>
    <row r="51" spans="33:36" x14ac:dyDescent="0.3">
      <c r="AG51" s="42"/>
      <c r="AI51" s="27"/>
      <c r="AJ51" s="27"/>
    </row>
    <row r="52" spans="33:36" x14ac:dyDescent="0.3">
      <c r="AG52" s="42"/>
      <c r="AI52" s="27"/>
      <c r="AJ52" s="27"/>
    </row>
    <row r="53" spans="33:36" x14ac:dyDescent="0.3">
      <c r="AG53" s="42"/>
      <c r="AI53" s="27"/>
      <c r="AJ53" s="27"/>
    </row>
    <row r="54" spans="33:36" x14ac:dyDescent="0.3">
      <c r="AG54" s="42"/>
      <c r="AI54" s="27"/>
      <c r="AJ54" s="27"/>
    </row>
    <row r="55" spans="33:36" x14ac:dyDescent="0.3">
      <c r="AG55" s="42"/>
      <c r="AI55" s="27"/>
      <c r="AJ55" s="27"/>
    </row>
    <row r="56" spans="33:36" x14ac:dyDescent="0.3">
      <c r="AG56" s="42"/>
      <c r="AI56" s="27"/>
      <c r="AJ56" s="27"/>
    </row>
    <row r="57" spans="33:36" x14ac:dyDescent="0.3">
      <c r="AG57" s="42"/>
      <c r="AI57" s="27"/>
      <c r="AJ57" s="27"/>
    </row>
    <row r="58" spans="33:36" x14ac:dyDescent="0.3">
      <c r="AG58" s="42"/>
      <c r="AI58" s="27"/>
      <c r="AJ58" s="27"/>
    </row>
    <row r="59" spans="33:36" x14ac:dyDescent="0.3">
      <c r="AG59" s="42"/>
      <c r="AI59" s="27"/>
      <c r="AJ59" s="27"/>
    </row>
    <row r="60" spans="33:36" x14ac:dyDescent="0.3">
      <c r="AG60" s="42"/>
      <c r="AI60" s="27"/>
      <c r="AJ60" s="27"/>
    </row>
    <row r="61" spans="33:36" x14ac:dyDescent="0.3">
      <c r="AG61" s="42"/>
      <c r="AI61" s="27"/>
      <c r="AJ61" s="27"/>
    </row>
    <row r="62" spans="33:36" x14ac:dyDescent="0.3">
      <c r="AG62" s="42"/>
      <c r="AI62" s="27"/>
      <c r="AJ62" s="27"/>
    </row>
    <row r="63" spans="33:36" x14ac:dyDescent="0.3">
      <c r="AG63" s="42"/>
      <c r="AI63" s="27"/>
      <c r="AJ63" s="27"/>
    </row>
    <row r="64" spans="33:36" x14ac:dyDescent="0.3">
      <c r="AG64" s="42"/>
      <c r="AI64" s="27"/>
      <c r="AJ64" s="27"/>
    </row>
    <row r="65" spans="33:36" x14ac:dyDescent="0.3">
      <c r="AG65" s="42"/>
      <c r="AI65" s="27"/>
      <c r="AJ65" s="27"/>
    </row>
    <row r="66" spans="33:36" x14ac:dyDescent="0.3">
      <c r="AG66" s="42"/>
      <c r="AI66" s="27"/>
      <c r="AJ66" s="27"/>
    </row>
    <row r="67" spans="33:36" x14ac:dyDescent="0.3">
      <c r="AG67" s="42"/>
      <c r="AI67" s="27"/>
      <c r="AJ67" s="27"/>
    </row>
    <row r="68" spans="33:36" x14ac:dyDescent="0.3">
      <c r="AG68" s="42"/>
      <c r="AI68" s="27"/>
      <c r="AJ68" s="27"/>
    </row>
    <row r="69" spans="33:36" x14ac:dyDescent="0.3">
      <c r="AG69" s="42"/>
      <c r="AI69" s="27"/>
      <c r="AJ69" s="27"/>
    </row>
    <row r="70" spans="33:36" x14ac:dyDescent="0.3">
      <c r="AG70" s="42"/>
      <c r="AI70" s="27"/>
      <c r="AJ70" s="27"/>
    </row>
    <row r="71" spans="33:36" x14ac:dyDescent="0.3">
      <c r="AG71" s="42"/>
      <c r="AI71" s="27"/>
      <c r="AJ71" s="27"/>
    </row>
    <row r="72" spans="33:36" x14ac:dyDescent="0.3">
      <c r="AG72" s="42"/>
      <c r="AI72" s="27"/>
      <c r="AJ72" s="27"/>
    </row>
    <row r="73" spans="33:36" x14ac:dyDescent="0.3">
      <c r="AG73" s="42"/>
      <c r="AI73" s="27"/>
      <c r="AJ73" s="27"/>
    </row>
    <row r="74" spans="33:36" x14ac:dyDescent="0.3">
      <c r="AG74" s="42"/>
      <c r="AI74" s="27"/>
      <c r="AJ74" s="27"/>
    </row>
    <row r="75" spans="33:36" x14ac:dyDescent="0.3">
      <c r="AG75" s="42"/>
      <c r="AI75" s="27"/>
      <c r="AJ75" s="27"/>
    </row>
    <row r="76" spans="33:36" x14ac:dyDescent="0.3">
      <c r="AG76" s="42"/>
      <c r="AI76" s="27"/>
      <c r="AJ76" s="27"/>
    </row>
    <row r="77" spans="33:36" x14ac:dyDescent="0.3">
      <c r="AG77" s="42"/>
      <c r="AI77" s="27"/>
      <c r="AJ77" s="27"/>
    </row>
    <row r="78" spans="33:36" x14ac:dyDescent="0.3">
      <c r="AG78" s="42"/>
      <c r="AI78" s="27"/>
      <c r="AJ78" s="27"/>
    </row>
    <row r="79" spans="33:36" x14ac:dyDescent="0.3">
      <c r="AG79" s="42"/>
      <c r="AI79" s="27"/>
      <c r="AJ79" s="27"/>
    </row>
    <row r="80" spans="33:36" x14ac:dyDescent="0.3">
      <c r="AG80" s="42"/>
      <c r="AI80" s="27"/>
      <c r="AJ80" s="27"/>
    </row>
    <row r="81" spans="33:36" x14ac:dyDescent="0.3">
      <c r="AG81" s="42"/>
      <c r="AI81" s="27"/>
      <c r="AJ81" s="27"/>
    </row>
    <row r="82" spans="33:36" x14ac:dyDescent="0.3">
      <c r="AG82" s="42"/>
      <c r="AI82" s="27"/>
      <c r="AJ82" s="27"/>
    </row>
    <row r="83" spans="33:36" x14ac:dyDescent="0.3">
      <c r="AG83" s="42"/>
      <c r="AI83" s="27"/>
      <c r="AJ83" s="27"/>
    </row>
    <row r="84" spans="33:36" x14ac:dyDescent="0.3">
      <c r="AG84" s="42"/>
      <c r="AI84" s="27"/>
      <c r="AJ84" s="27"/>
    </row>
    <row r="85" spans="33:36" x14ac:dyDescent="0.3">
      <c r="AG85" s="42"/>
      <c r="AI85" s="27"/>
      <c r="AJ85" s="27"/>
    </row>
    <row r="86" spans="33:36" x14ac:dyDescent="0.3">
      <c r="AG86" s="42"/>
      <c r="AI86" s="27"/>
      <c r="AJ86" s="27"/>
    </row>
    <row r="87" spans="33:36" x14ac:dyDescent="0.3">
      <c r="AG87" s="42"/>
      <c r="AI87" s="27"/>
      <c r="AJ87" s="27"/>
    </row>
    <row r="88" spans="33:36" x14ac:dyDescent="0.3">
      <c r="AG88" s="42"/>
      <c r="AI88" s="27"/>
      <c r="AJ88" s="27"/>
    </row>
    <row r="89" spans="33:36" x14ac:dyDescent="0.3">
      <c r="AG89" s="42"/>
      <c r="AI89" s="27"/>
      <c r="AJ89" s="27"/>
    </row>
    <row r="90" spans="33:36" x14ac:dyDescent="0.3">
      <c r="AG90" s="42"/>
      <c r="AI90" s="27"/>
      <c r="AJ90" s="27"/>
    </row>
    <row r="91" spans="33:36" x14ac:dyDescent="0.3">
      <c r="AG91" s="42"/>
      <c r="AI91" s="27"/>
      <c r="AJ91" s="27"/>
    </row>
    <row r="92" spans="33:36" x14ac:dyDescent="0.3">
      <c r="AG92" s="42"/>
      <c r="AI92" s="27"/>
      <c r="AJ92" s="27"/>
    </row>
    <row r="93" spans="33:36" x14ac:dyDescent="0.3">
      <c r="AG93" s="42"/>
      <c r="AI93" s="27"/>
      <c r="AJ93" s="27"/>
    </row>
    <row r="94" spans="33:36" x14ac:dyDescent="0.3">
      <c r="AG94" s="42"/>
      <c r="AI94" s="27"/>
      <c r="AJ94" s="27"/>
    </row>
    <row r="95" spans="33:36" x14ac:dyDescent="0.3">
      <c r="AG95" s="42"/>
      <c r="AI95" s="27"/>
      <c r="AJ95" s="27"/>
    </row>
    <row r="96" spans="33:36" x14ac:dyDescent="0.3">
      <c r="AG96" s="42"/>
      <c r="AI96" s="27"/>
      <c r="AJ96" s="27"/>
    </row>
    <row r="97" spans="33:36" x14ac:dyDescent="0.3">
      <c r="AG97" s="42"/>
      <c r="AI97" s="27"/>
      <c r="AJ97" s="27"/>
    </row>
    <row r="98" spans="33:36" x14ac:dyDescent="0.3">
      <c r="AG98" s="42"/>
      <c r="AI98" s="27"/>
      <c r="AJ98" s="27"/>
    </row>
    <row r="99" spans="33:36" x14ac:dyDescent="0.3">
      <c r="AG99" s="42"/>
      <c r="AI99" s="27"/>
      <c r="AJ99" s="27"/>
    </row>
    <row r="100" spans="33:36" x14ac:dyDescent="0.3">
      <c r="AG100" s="42"/>
      <c r="AI100" s="27"/>
      <c r="AJ100" s="27"/>
    </row>
    <row r="101" spans="33:36" x14ac:dyDescent="0.3">
      <c r="AG101" s="42"/>
      <c r="AI101" s="27"/>
      <c r="AJ101" s="27"/>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26"/>
  <sheetViews>
    <sheetView workbookViewId="0">
      <selection activeCell="H15" sqref="H15"/>
    </sheetView>
  </sheetViews>
  <sheetFormatPr defaultRowHeight="14.4" x14ac:dyDescent="0.3"/>
  <cols>
    <col min="2" max="2" width="13.33203125" customWidth="1"/>
    <col min="6" max="6" width="12.33203125" customWidth="1"/>
    <col min="9" max="9" width="12.21875" customWidth="1"/>
    <col min="14" max="14" width="17.44140625" bestFit="1" customWidth="1"/>
    <col min="15" max="15" width="19.88671875" customWidth="1"/>
    <col min="16" max="16" width="20" customWidth="1"/>
    <col min="17" max="17" width="19.5546875" customWidth="1"/>
  </cols>
  <sheetData>
    <row r="1" spans="1:11" x14ac:dyDescent="0.3">
      <c r="A1" s="21" t="s">
        <v>421</v>
      </c>
      <c r="B1" s="21"/>
      <c r="D1" t="s">
        <v>266</v>
      </c>
    </row>
    <row r="2" spans="1:11" x14ac:dyDescent="0.3">
      <c r="A2" t="s">
        <v>267</v>
      </c>
      <c r="I2" s="45" t="s">
        <v>422</v>
      </c>
      <c r="J2" s="45" t="s">
        <v>422</v>
      </c>
    </row>
    <row r="3" spans="1:11" x14ac:dyDescent="0.3">
      <c r="A3" s="45" t="s">
        <v>423</v>
      </c>
      <c r="I3" s="45" t="s">
        <v>424</v>
      </c>
      <c r="J3" s="45" t="s">
        <v>450</v>
      </c>
    </row>
    <row r="4" spans="1:11" x14ac:dyDescent="0.3">
      <c r="A4" t="s">
        <v>278</v>
      </c>
      <c r="B4" t="s">
        <v>73</v>
      </c>
      <c r="C4" t="s">
        <v>279</v>
      </c>
      <c r="D4" t="s">
        <v>280</v>
      </c>
      <c r="E4" t="s">
        <v>281</v>
      </c>
      <c r="F4" t="s">
        <v>282</v>
      </c>
      <c r="G4" t="s">
        <v>283</v>
      </c>
      <c r="H4" t="s">
        <v>284</v>
      </c>
      <c r="I4" s="44" t="s">
        <v>425</v>
      </c>
      <c r="J4" s="45" t="s">
        <v>425</v>
      </c>
    </row>
    <row r="5" spans="1:11" x14ac:dyDescent="0.3">
      <c r="A5">
        <v>1</v>
      </c>
      <c r="B5" t="s">
        <v>271</v>
      </c>
      <c r="C5">
        <v>10.85</v>
      </c>
      <c r="D5">
        <v>43.38</v>
      </c>
      <c r="E5">
        <v>38.979999999999997</v>
      </c>
      <c r="F5">
        <f>D5-C5</f>
        <v>32.53</v>
      </c>
      <c r="G5">
        <f>E5-C5</f>
        <v>28.129999999999995</v>
      </c>
      <c r="H5">
        <f>F5-G5</f>
        <v>4.4000000000000057</v>
      </c>
      <c r="I5">
        <f>H5/F5*100</f>
        <v>13.525976022133431</v>
      </c>
      <c r="J5" s="42">
        <f>H5/G5*100</f>
        <v>15.641663704230382</v>
      </c>
    </row>
    <row r="6" spans="1:11" x14ac:dyDescent="0.3">
      <c r="A6">
        <v>2</v>
      </c>
      <c r="B6" t="s">
        <v>271</v>
      </c>
      <c r="C6">
        <v>10.86</v>
      </c>
      <c r="D6">
        <v>42.68</v>
      </c>
      <c r="E6">
        <v>38.4</v>
      </c>
      <c r="F6">
        <f t="shared" ref="F6:F38" si="0">D6-C6</f>
        <v>31.82</v>
      </c>
      <c r="G6">
        <f t="shared" ref="G6:G38" si="1">E6-C6</f>
        <v>27.54</v>
      </c>
      <c r="H6">
        <f t="shared" ref="H6:H38" si="2">F6-G6</f>
        <v>4.2800000000000011</v>
      </c>
      <c r="I6">
        <f t="shared" ref="I6:I38" si="3">H6/F6*100</f>
        <v>13.450659962287872</v>
      </c>
      <c r="J6" s="42">
        <f t="shared" ref="J6:J38" si="4">H6/G6*100</f>
        <v>15.541031227305741</v>
      </c>
      <c r="K6">
        <f>AVERAGE(I5:I6)</f>
        <v>13.488317992210652</v>
      </c>
    </row>
    <row r="7" spans="1:11" x14ac:dyDescent="0.3">
      <c r="A7">
        <v>1</v>
      </c>
      <c r="B7" t="s">
        <v>272</v>
      </c>
      <c r="C7">
        <v>7.39</v>
      </c>
      <c r="D7">
        <v>38.659999999999997</v>
      </c>
      <c r="E7">
        <v>35.22</v>
      </c>
      <c r="F7">
        <f t="shared" si="0"/>
        <v>31.269999999999996</v>
      </c>
      <c r="G7">
        <f t="shared" si="1"/>
        <v>27.83</v>
      </c>
      <c r="H7">
        <f t="shared" si="2"/>
        <v>3.4399999999999977</v>
      </c>
      <c r="I7">
        <f t="shared" si="3"/>
        <v>11.000959385992958</v>
      </c>
      <c r="J7" s="42">
        <f t="shared" si="4"/>
        <v>12.360761767876385</v>
      </c>
    </row>
    <row r="8" spans="1:11" x14ac:dyDescent="0.3">
      <c r="A8">
        <v>2</v>
      </c>
      <c r="B8" t="s">
        <v>272</v>
      </c>
      <c r="C8">
        <v>10.81</v>
      </c>
      <c r="D8">
        <v>41.65</v>
      </c>
      <c r="E8">
        <v>36.35</v>
      </c>
      <c r="F8">
        <f t="shared" si="0"/>
        <v>30.839999999999996</v>
      </c>
      <c r="G8">
        <f t="shared" si="1"/>
        <v>25.54</v>
      </c>
      <c r="H8">
        <f t="shared" si="2"/>
        <v>5.2999999999999972</v>
      </c>
      <c r="I8">
        <f t="shared" si="3"/>
        <v>17.185473411154337</v>
      </c>
      <c r="J8" s="42">
        <f t="shared" si="4"/>
        <v>20.751761942051672</v>
      </c>
    </row>
    <row r="9" spans="1:11" x14ac:dyDescent="0.3">
      <c r="A9">
        <v>3</v>
      </c>
      <c r="B9" t="s">
        <v>272</v>
      </c>
      <c r="C9">
        <v>7.07</v>
      </c>
      <c r="D9">
        <v>38.770000000000003</v>
      </c>
      <c r="E9">
        <v>34.200000000000003</v>
      </c>
      <c r="F9">
        <f t="shared" si="0"/>
        <v>31.700000000000003</v>
      </c>
      <c r="G9">
        <f t="shared" si="1"/>
        <v>27.130000000000003</v>
      </c>
      <c r="H9">
        <f t="shared" si="2"/>
        <v>4.57</v>
      </c>
      <c r="I9">
        <f t="shared" si="3"/>
        <v>14.41640378548896</v>
      </c>
      <c r="J9" s="42">
        <f t="shared" si="4"/>
        <v>16.844821231109471</v>
      </c>
    </row>
    <row r="10" spans="1:11" x14ac:dyDescent="0.3">
      <c r="A10">
        <v>4</v>
      </c>
      <c r="B10" t="s">
        <v>272</v>
      </c>
      <c r="C10">
        <v>7.01</v>
      </c>
      <c r="D10">
        <v>38.08</v>
      </c>
      <c r="E10">
        <v>34.159999999999997</v>
      </c>
      <c r="F10">
        <f t="shared" si="0"/>
        <v>31.07</v>
      </c>
      <c r="G10">
        <f t="shared" si="1"/>
        <v>27.15</v>
      </c>
      <c r="H10">
        <f t="shared" si="2"/>
        <v>3.9200000000000017</v>
      </c>
      <c r="I10">
        <f t="shared" si="3"/>
        <v>12.616672030897977</v>
      </c>
      <c r="J10" s="42">
        <f t="shared" si="4"/>
        <v>14.438305709023949</v>
      </c>
    </row>
    <row r="11" spans="1:11" x14ac:dyDescent="0.3">
      <c r="A11">
        <v>5</v>
      </c>
      <c r="B11" t="s">
        <v>272</v>
      </c>
      <c r="C11">
        <v>10.87</v>
      </c>
      <c r="D11">
        <v>42.34</v>
      </c>
      <c r="E11">
        <v>37.76</v>
      </c>
      <c r="F11">
        <f t="shared" si="0"/>
        <v>31.470000000000006</v>
      </c>
      <c r="G11">
        <f t="shared" si="1"/>
        <v>26.89</v>
      </c>
      <c r="H11">
        <f t="shared" si="2"/>
        <v>4.5800000000000054</v>
      </c>
      <c r="I11">
        <f t="shared" si="3"/>
        <v>14.553543056879581</v>
      </c>
      <c r="J11" s="42">
        <f t="shared" si="4"/>
        <v>17.032354034957255</v>
      </c>
      <c r="K11">
        <f>AVERAGE(I7:I11)</f>
        <v>13.954610334082762</v>
      </c>
    </row>
    <row r="12" spans="1:11" x14ac:dyDescent="0.3">
      <c r="A12">
        <v>1</v>
      </c>
      <c r="B12" t="s">
        <v>184</v>
      </c>
      <c r="C12">
        <v>7.01</v>
      </c>
      <c r="D12">
        <v>37.090000000000003</v>
      </c>
      <c r="E12">
        <v>34.39</v>
      </c>
      <c r="F12">
        <f t="shared" si="0"/>
        <v>30.080000000000005</v>
      </c>
      <c r="G12">
        <f t="shared" si="1"/>
        <v>27.380000000000003</v>
      </c>
      <c r="H12">
        <f t="shared" si="2"/>
        <v>2.7000000000000028</v>
      </c>
      <c r="I12">
        <f t="shared" si="3"/>
        <v>8.9760638297872433</v>
      </c>
      <c r="J12" s="42">
        <f t="shared" si="4"/>
        <v>9.8612125639152772</v>
      </c>
    </row>
    <row r="13" spans="1:11" x14ac:dyDescent="0.3">
      <c r="A13">
        <v>2</v>
      </c>
      <c r="B13" t="s">
        <v>184</v>
      </c>
      <c r="C13">
        <v>10.86</v>
      </c>
      <c r="D13">
        <v>30.15</v>
      </c>
      <c r="E13">
        <v>28.46</v>
      </c>
      <c r="F13">
        <f t="shared" si="0"/>
        <v>19.29</v>
      </c>
      <c r="G13">
        <f t="shared" si="1"/>
        <v>17.600000000000001</v>
      </c>
      <c r="H13">
        <f t="shared" si="2"/>
        <v>1.6899999999999977</v>
      </c>
      <c r="I13">
        <f t="shared" si="3"/>
        <v>8.7610160705028406</v>
      </c>
      <c r="J13" s="42">
        <f t="shared" si="4"/>
        <v>9.6022727272727142</v>
      </c>
    </row>
    <row r="14" spans="1:11" x14ac:dyDescent="0.3">
      <c r="A14">
        <v>3</v>
      </c>
      <c r="B14" t="s">
        <v>184</v>
      </c>
      <c r="C14">
        <v>7</v>
      </c>
      <c r="D14">
        <v>27.22</v>
      </c>
      <c r="E14">
        <v>25.44</v>
      </c>
      <c r="F14">
        <f t="shared" si="0"/>
        <v>20.22</v>
      </c>
      <c r="G14">
        <f t="shared" si="1"/>
        <v>18.440000000000001</v>
      </c>
      <c r="H14">
        <f t="shared" si="2"/>
        <v>1.7799999999999976</v>
      </c>
      <c r="I14">
        <f t="shared" si="3"/>
        <v>8.8031651829871294</v>
      </c>
      <c r="J14" s="42">
        <f t="shared" si="4"/>
        <v>9.6529284164858868</v>
      </c>
    </row>
    <row r="15" spans="1:11" x14ac:dyDescent="0.3">
      <c r="A15">
        <v>4</v>
      </c>
      <c r="B15" t="s">
        <v>184</v>
      </c>
      <c r="C15">
        <v>10.85</v>
      </c>
      <c r="D15">
        <v>40.89</v>
      </c>
      <c r="E15">
        <v>37.659999999999997</v>
      </c>
      <c r="F15">
        <f t="shared" si="0"/>
        <v>30.04</v>
      </c>
      <c r="G15">
        <f t="shared" si="1"/>
        <v>26.809999999999995</v>
      </c>
      <c r="H15">
        <f t="shared" si="2"/>
        <v>3.230000000000004</v>
      </c>
      <c r="I15">
        <f t="shared" si="3"/>
        <v>10.75233022636486</v>
      </c>
      <c r="J15" s="42">
        <f t="shared" si="4"/>
        <v>12.047743379336087</v>
      </c>
    </row>
    <row r="16" spans="1:11" x14ac:dyDescent="0.3">
      <c r="A16">
        <v>5</v>
      </c>
      <c r="B16" t="s">
        <v>184</v>
      </c>
      <c r="C16">
        <v>7.38</v>
      </c>
      <c r="D16">
        <v>28.03</v>
      </c>
      <c r="E16">
        <v>26.07</v>
      </c>
      <c r="F16">
        <f t="shared" si="0"/>
        <v>20.650000000000002</v>
      </c>
      <c r="G16">
        <f t="shared" si="1"/>
        <v>18.690000000000001</v>
      </c>
      <c r="H16">
        <f t="shared" si="2"/>
        <v>1.9600000000000009</v>
      </c>
      <c r="I16">
        <f t="shared" si="3"/>
        <v>9.4915254237288167</v>
      </c>
      <c r="J16" s="42">
        <f t="shared" si="4"/>
        <v>10.486891385767795</v>
      </c>
      <c r="K16">
        <f>AVERAGE(I12:I16)</f>
        <v>9.3568201466741776</v>
      </c>
    </row>
    <row r="17" spans="1:11" x14ac:dyDescent="0.3">
      <c r="A17">
        <v>1</v>
      </c>
      <c r="B17" t="s">
        <v>273</v>
      </c>
      <c r="C17">
        <v>10.84</v>
      </c>
      <c r="D17">
        <v>41.57</v>
      </c>
      <c r="E17">
        <v>37.590000000000003</v>
      </c>
      <c r="F17">
        <f t="shared" si="0"/>
        <v>30.73</v>
      </c>
      <c r="G17">
        <f t="shared" si="1"/>
        <v>26.750000000000004</v>
      </c>
      <c r="H17">
        <f t="shared" si="2"/>
        <v>3.9799999999999969</v>
      </c>
      <c r="I17">
        <f t="shared" si="3"/>
        <v>12.951513179303603</v>
      </c>
      <c r="J17" s="42">
        <f t="shared" si="4"/>
        <v>14.878504672897183</v>
      </c>
    </row>
    <row r="18" spans="1:11" x14ac:dyDescent="0.3">
      <c r="A18">
        <v>2</v>
      </c>
      <c r="B18" t="s">
        <v>273</v>
      </c>
      <c r="C18">
        <v>10.87</v>
      </c>
      <c r="D18">
        <v>42.78</v>
      </c>
      <c r="E18">
        <v>38.590000000000003</v>
      </c>
      <c r="F18">
        <f t="shared" si="0"/>
        <v>31.910000000000004</v>
      </c>
      <c r="G18">
        <f t="shared" si="1"/>
        <v>27.720000000000006</v>
      </c>
      <c r="H18">
        <f t="shared" si="2"/>
        <v>4.1899999999999977</v>
      </c>
      <c r="I18">
        <f t="shared" si="3"/>
        <v>13.130680037605757</v>
      </c>
      <c r="J18" s="42">
        <f t="shared" si="4"/>
        <v>15.115440115440105</v>
      </c>
    </row>
    <row r="19" spans="1:11" x14ac:dyDescent="0.3">
      <c r="A19">
        <v>3</v>
      </c>
      <c r="B19" t="s">
        <v>273</v>
      </c>
      <c r="C19">
        <v>6.96</v>
      </c>
      <c r="D19">
        <v>39.090000000000003</v>
      </c>
      <c r="E19">
        <v>35.4</v>
      </c>
      <c r="F19">
        <f t="shared" si="0"/>
        <v>32.130000000000003</v>
      </c>
      <c r="G19">
        <f t="shared" si="1"/>
        <v>28.439999999999998</v>
      </c>
      <c r="H19">
        <f t="shared" si="2"/>
        <v>3.6900000000000048</v>
      </c>
      <c r="I19">
        <f t="shared" si="3"/>
        <v>11.484593837535028</v>
      </c>
      <c r="J19" s="42">
        <f t="shared" si="4"/>
        <v>12.974683544303817</v>
      </c>
    </row>
    <row r="20" spans="1:11" x14ac:dyDescent="0.3">
      <c r="A20">
        <v>4</v>
      </c>
      <c r="B20" t="s">
        <v>273</v>
      </c>
      <c r="C20">
        <v>11.1</v>
      </c>
      <c r="D20">
        <v>42.27</v>
      </c>
      <c r="E20">
        <v>38.46</v>
      </c>
      <c r="F20">
        <f t="shared" si="0"/>
        <v>31.17</v>
      </c>
      <c r="G20">
        <f t="shared" si="1"/>
        <v>27.36</v>
      </c>
      <c r="H20">
        <f t="shared" si="2"/>
        <v>3.8100000000000023</v>
      </c>
      <c r="I20">
        <f t="shared" si="3"/>
        <v>12.223291626564011</v>
      </c>
      <c r="J20" s="42">
        <f t="shared" si="4"/>
        <v>13.925438596491238</v>
      </c>
    </row>
    <row r="21" spans="1:11" x14ac:dyDescent="0.3">
      <c r="A21">
        <v>5</v>
      </c>
      <c r="B21" t="s">
        <v>273</v>
      </c>
      <c r="C21">
        <v>6.94</v>
      </c>
      <c r="D21">
        <v>41.44</v>
      </c>
      <c r="E21">
        <v>36.369999999999997</v>
      </c>
      <c r="F21">
        <f t="shared" si="0"/>
        <v>34.5</v>
      </c>
      <c r="G21">
        <f t="shared" si="1"/>
        <v>29.429999999999996</v>
      </c>
      <c r="H21">
        <f t="shared" si="2"/>
        <v>5.0700000000000038</v>
      </c>
      <c r="I21">
        <f t="shared" si="3"/>
        <v>14.695652173913054</v>
      </c>
      <c r="J21" s="42">
        <f t="shared" si="4"/>
        <v>17.227319062181461</v>
      </c>
      <c r="K21">
        <f>AVERAGE(I17:I21)</f>
        <v>12.897146170984291</v>
      </c>
    </row>
    <row r="22" spans="1:11" x14ac:dyDescent="0.3">
      <c r="A22">
        <v>1</v>
      </c>
      <c r="B22" t="s">
        <v>274</v>
      </c>
      <c r="C22">
        <v>7.29</v>
      </c>
      <c r="D22">
        <v>39.24</v>
      </c>
      <c r="E22">
        <v>35.4</v>
      </c>
      <c r="F22">
        <f t="shared" si="0"/>
        <v>31.950000000000003</v>
      </c>
      <c r="G22">
        <f t="shared" si="1"/>
        <v>28.11</v>
      </c>
      <c r="H22">
        <f t="shared" si="2"/>
        <v>3.8400000000000034</v>
      </c>
      <c r="I22">
        <f t="shared" si="3"/>
        <v>12.018779342723015</v>
      </c>
      <c r="J22" s="42">
        <f t="shared" si="4"/>
        <v>13.660618996798304</v>
      </c>
    </row>
    <row r="23" spans="1:11" x14ac:dyDescent="0.3">
      <c r="A23">
        <v>2</v>
      </c>
      <c r="B23" t="s">
        <v>274</v>
      </c>
      <c r="C23">
        <v>10.82</v>
      </c>
      <c r="D23">
        <v>44.23</v>
      </c>
      <c r="E23">
        <v>41.07</v>
      </c>
      <c r="F23">
        <f t="shared" si="0"/>
        <v>33.409999999999997</v>
      </c>
      <c r="G23">
        <f t="shared" si="1"/>
        <v>30.25</v>
      </c>
      <c r="H23">
        <f t="shared" si="2"/>
        <v>3.1599999999999966</v>
      </c>
      <c r="I23">
        <f t="shared" si="3"/>
        <v>9.4582460341215118</v>
      </c>
      <c r="J23" s="42">
        <f t="shared" si="4"/>
        <v>10.446280991735527</v>
      </c>
    </row>
    <row r="24" spans="1:11" x14ac:dyDescent="0.3">
      <c r="A24">
        <v>3</v>
      </c>
      <c r="B24" t="s">
        <v>274</v>
      </c>
      <c r="C24">
        <v>10.88</v>
      </c>
      <c r="D24">
        <v>42.82</v>
      </c>
      <c r="E24">
        <v>35.14</v>
      </c>
      <c r="F24">
        <f t="shared" si="0"/>
        <v>31.939999999999998</v>
      </c>
      <c r="G24">
        <f t="shared" si="1"/>
        <v>24.259999999999998</v>
      </c>
      <c r="H24">
        <f t="shared" si="2"/>
        <v>7.68</v>
      </c>
      <c r="I24">
        <f t="shared" si="3"/>
        <v>24.045084533500312</v>
      </c>
      <c r="J24" s="42">
        <f t="shared" si="4"/>
        <v>31.657048639736189</v>
      </c>
    </row>
    <row r="25" spans="1:11" x14ac:dyDescent="0.3">
      <c r="A25">
        <v>4</v>
      </c>
      <c r="B25" t="s">
        <v>274</v>
      </c>
      <c r="C25">
        <v>7.3</v>
      </c>
      <c r="D25">
        <v>39.54</v>
      </c>
      <c r="E25">
        <v>35.61</v>
      </c>
      <c r="F25">
        <f t="shared" si="0"/>
        <v>32.24</v>
      </c>
      <c r="G25">
        <f t="shared" si="1"/>
        <v>28.31</v>
      </c>
      <c r="H25">
        <f t="shared" si="2"/>
        <v>3.9300000000000033</v>
      </c>
      <c r="I25">
        <f t="shared" si="3"/>
        <v>12.189826302729537</v>
      </c>
      <c r="J25" s="42">
        <f t="shared" si="4"/>
        <v>13.882020487460272</v>
      </c>
    </row>
    <row r="26" spans="1:11" x14ac:dyDescent="0.3">
      <c r="A26">
        <v>5</v>
      </c>
      <c r="B26" t="s">
        <v>274</v>
      </c>
      <c r="C26">
        <v>7.05</v>
      </c>
      <c r="D26">
        <v>39.92</v>
      </c>
      <c r="E26">
        <v>37.33</v>
      </c>
      <c r="F26">
        <f t="shared" si="0"/>
        <v>32.870000000000005</v>
      </c>
      <c r="G26">
        <f t="shared" si="1"/>
        <v>30.279999999999998</v>
      </c>
      <c r="H26">
        <f t="shared" si="2"/>
        <v>2.590000000000007</v>
      </c>
      <c r="I26">
        <f t="shared" si="3"/>
        <v>7.8795254031031536</v>
      </c>
      <c r="J26" s="42">
        <f t="shared" si="4"/>
        <v>8.5535006605020065</v>
      </c>
      <c r="K26">
        <f>AVERAGE(I22:I26)</f>
        <v>13.118292323235504</v>
      </c>
    </row>
    <row r="27" spans="1:11" x14ac:dyDescent="0.3">
      <c r="A27">
        <v>1</v>
      </c>
      <c r="B27" t="s">
        <v>275</v>
      </c>
      <c r="C27">
        <v>7.47</v>
      </c>
      <c r="D27">
        <v>38.81</v>
      </c>
      <c r="E27">
        <v>35.78</v>
      </c>
      <c r="F27">
        <f t="shared" si="0"/>
        <v>31.340000000000003</v>
      </c>
      <c r="G27">
        <f t="shared" si="1"/>
        <v>28.310000000000002</v>
      </c>
      <c r="H27">
        <f t="shared" si="2"/>
        <v>3.0300000000000011</v>
      </c>
      <c r="I27">
        <f t="shared" si="3"/>
        <v>9.6681557115507371</v>
      </c>
      <c r="J27" s="42">
        <f t="shared" si="4"/>
        <v>10.702931826209824</v>
      </c>
    </row>
    <row r="28" spans="1:11" x14ac:dyDescent="0.3">
      <c r="A28">
        <v>2</v>
      </c>
      <c r="B28" t="s">
        <v>275</v>
      </c>
      <c r="C28">
        <v>10.87</v>
      </c>
      <c r="D28">
        <v>41.21</v>
      </c>
      <c r="E28">
        <v>38.07</v>
      </c>
      <c r="F28">
        <f t="shared" si="0"/>
        <v>30.340000000000003</v>
      </c>
      <c r="G28">
        <f t="shared" si="1"/>
        <v>27.200000000000003</v>
      </c>
      <c r="H28">
        <f t="shared" si="2"/>
        <v>3.1400000000000006</v>
      </c>
      <c r="I28">
        <f t="shared" si="3"/>
        <v>10.349373764007911</v>
      </c>
      <c r="J28" s="42">
        <f t="shared" si="4"/>
        <v>11.544117647058824</v>
      </c>
      <c r="K28">
        <f>AVERAGE(I27:I28)</f>
        <v>10.008764737779323</v>
      </c>
    </row>
    <row r="29" spans="1:11" x14ac:dyDescent="0.3">
      <c r="A29">
        <v>1</v>
      </c>
      <c r="B29" t="s">
        <v>276</v>
      </c>
      <c r="C29">
        <v>7.3</v>
      </c>
      <c r="D29">
        <v>38.46</v>
      </c>
      <c r="E29">
        <v>34.409999999999997</v>
      </c>
      <c r="F29">
        <f t="shared" si="0"/>
        <v>31.16</v>
      </c>
      <c r="G29">
        <f t="shared" si="1"/>
        <v>27.109999999999996</v>
      </c>
      <c r="H29">
        <f t="shared" si="2"/>
        <v>4.0500000000000043</v>
      </c>
      <c r="I29">
        <f t="shared" si="3"/>
        <v>12.99743260590502</v>
      </c>
      <c r="J29" s="42">
        <f t="shared" si="4"/>
        <v>14.939136849870916</v>
      </c>
    </row>
    <row r="30" spans="1:11" x14ac:dyDescent="0.3">
      <c r="A30">
        <v>2</v>
      </c>
      <c r="B30" t="s">
        <v>276</v>
      </c>
      <c r="C30">
        <v>7.34</v>
      </c>
      <c r="D30">
        <v>37.869999999999997</v>
      </c>
      <c r="E30">
        <v>33.21</v>
      </c>
      <c r="F30">
        <f t="shared" si="0"/>
        <v>30.529999999999998</v>
      </c>
      <c r="G30">
        <f t="shared" si="1"/>
        <v>25.87</v>
      </c>
      <c r="H30">
        <f t="shared" si="2"/>
        <v>4.6599999999999966</v>
      </c>
      <c r="I30">
        <f t="shared" si="3"/>
        <v>15.263675073697991</v>
      </c>
      <c r="J30" s="42">
        <f t="shared" si="4"/>
        <v>18.013142636258202</v>
      </c>
    </row>
    <row r="31" spans="1:11" x14ac:dyDescent="0.3">
      <c r="A31">
        <v>3</v>
      </c>
      <c r="B31" t="s">
        <v>276</v>
      </c>
      <c r="C31">
        <v>10.99</v>
      </c>
      <c r="D31">
        <v>41.48</v>
      </c>
      <c r="E31">
        <v>35.909999999999997</v>
      </c>
      <c r="F31">
        <f t="shared" si="0"/>
        <v>30.489999999999995</v>
      </c>
      <c r="G31">
        <f t="shared" si="1"/>
        <v>24.919999999999995</v>
      </c>
      <c r="H31">
        <f t="shared" si="2"/>
        <v>5.57</v>
      </c>
      <c r="I31">
        <f t="shared" si="3"/>
        <v>18.268284683502792</v>
      </c>
      <c r="J31" s="42">
        <f t="shared" si="4"/>
        <v>22.351524879614772</v>
      </c>
    </row>
    <row r="32" spans="1:11" x14ac:dyDescent="0.3">
      <c r="A32">
        <v>4</v>
      </c>
      <c r="B32" t="s">
        <v>276</v>
      </c>
      <c r="C32">
        <v>10.96</v>
      </c>
      <c r="D32">
        <v>44.17</v>
      </c>
      <c r="E32">
        <v>40.340000000000003</v>
      </c>
      <c r="F32">
        <f t="shared" si="0"/>
        <v>33.21</v>
      </c>
      <c r="G32">
        <f t="shared" si="1"/>
        <v>29.380000000000003</v>
      </c>
      <c r="H32">
        <f t="shared" si="2"/>
        <v>3.8299999999999983</v>
      </c>
      <c r="I32">
        <f t="shared" si="3"/>
        <v>11.532670882264373</v>
      </c>
      <c r="J32" s="42">
        <f t="shared" si="4"/>
        <v>13.036078965282499</v>
      </c>
    </row>
    <row r="33" spans="1:11" x14ac:dyDescent="0.3">
      <c r="A33">
        <v>5</v>
      </c>
      <c r="B33" t="s">
        <v>276</v>
      </c>
      <c r="C33">
        <v>7.04</v>
      </c>
      <c r="D33">
        <v>38.46</v>
      </c>
      <c r="E33">
        <v>33.9</v>
      </c>
      <c r="F33">
        <f t="shared" si="0"/>
        <v>31.42</v>
      </c>
      <c r="G33">
        <f t="shared" si="1"/>
        <v>26.86</v>
      </c>
      <c r="H33">
        <f t="shared" si="2"/>
        <v>4.5600000000000023</v>
      </c>
      <c r="I33">
        <f t="shared" si="3"/>
        <v>14.513049013367288</v>
      </c>
      <c r="J33" s="42">
        <f t="shared" si="4"/>
        <v>16.976917349218176</v>
      </c>
      <c r="K33">
        <f>AVERAGE(I29:I33)</f>
        <v>14.515022451747493</v>
      </c>
    </row>
    <row r="34" spans="1:11" x14ac:dyDescent="0.3">
      <c r="A34">
        <v>1</v>
      </c>
      <c r="B34" t="s">
        <v>96</v>
      </c>
      <c r="C34">
        <v>10.98</v>
      </c>
      <c r="D34">
        <v>44.05</v>
      </c>
      <c r="E34">
        <v>39.270000000000003</v>
      </c>
      <c r="F34">
        <f t="shared" si="0"/>
        <v>33.069999999999993</v>
      </c>
      <c r="G34">
        <f t="shared" si="1"/>
        <v>28.290000000000003</v>
      </c>
      <c r="H34">
        <f t="shared" si="2"/>
        <v>4.7799999999999905</v>
      </c>
      <c r="I34">
        <f t="shared" si="3"/>
        <v>14.454188085878414</v>
      </c>
      <c r="J34" s="42">
        <f t="shared" si="4"/>
        <v>16.896429833863522</v>
      </c>
    </row>
    <row r="35" spans="1:11" x14ac:dyDescent="0.3">
      <c r="A35">
        <v>2</v>
      </c>
      <c r="B35" t="s">
        <v>96</v>
      </c>
      <c r="C35">
        <v>6.99</v>
      </c>
      <c r="D35">
        <v>40</v>
      </c>
      <c r="E35">
        <v>33.43</v>
      </c>
      <c r="F35">
        <f t="shared" si="0"/>
        <v>33.01</v>
      </c>
      <c r="G35">
        <f t="shared" si="1"/>
        <v>26.439999999999998</v>
      </c>
      <c r="H35">
        <f t="shared" si="2"/>
        <v>6.57</v>
      </c>
      <c r="I35">
        <f t="shared" si="3"/>
        <v>19.903059678885189</v>
      </c>
      <c r="J35" s="42">
        <f t="shared" si="4"/>
        <v>24.848714069591534</v>
      </c>
    </row>
    <row r="36" spans="1:11" x14ac:dyDescent="0.3">
      <c r="A36">
        <v>3</v>
      </c>
      <c r="B36" t="s">
        <v>96</v>
      </c>
      <c r="C36">
        <v>7.07</v>
      </c>
      <c r="D36">
        <v>38.76</v>
      </c>
      <c r="E36">
        <v>34.36</v>
      </c>
      <c r="F36">
        <f t="shared" si="0"/>
        <v>31.689999999999998</v>
      </c>
      <c r="G36">
        <f t="shared" si="1"/>
        <v>27.29</v>
      </c>
      <c r="H36">
        <f t="shared" si="2"/>
        <v>4.3999999999999986</v>
      </c>
      <c r="I36">
        <f t="shared" si="3"/>
        <v>13.884506153360679</v>
      </c>
      <c r="J36" s="42">
        <f t="shared" si="4"/>
        <v>16.123122022718938</v>
      </c>
    </row>
    <row r="37" spans="1:11" x14ac:dyDescent="0.3">
      <c r="A37">
        <v>4</v>
      </c>
      <c r="B37" t="s">
        <v>96</v>
      </c>
      <c r="C37">
        <v>10.94</v>
      </c>
      <c r="D37">
        <v>40.46</v>
      </c>
      <c r="E37">
        <v>30.75</v>
      </c>
      <c r="F37">
        <f t="shared" si="0"/>
        <v>29.520000000000003</v>
      </c>
      <c r="G37">
        <f t="shared" si="1"/>
        <v>19.810000000000002</v>
      </c>
      <c r="H37">
        <f t="shared" si="2"/>
        <v>9.7100000000000009</v>
      </c>
      <c r="I37">
        <f t="shared" si="3"/>
        <v>32.892953929539296</v>
      </c>
      <c r="J37" s="144">
        <f t="shared" si="4"/>
        <v>49.015648662291774</v>
      </c>
    </row>
    <row r="38" spans="1:11" x14ac:dyDescent="0.3">
      <c r="A38">
        <v>5</v>
      </c>
      <c r="B38" t="s">
        <v>96</v>
      </c>
      <c r="C38">
        <v>10.85</v>
      </c>
      <c r="D38">
        <v>46.11</v>
      </c>
      <c r="E38">
        <v>42.17</v>
      </c>
      <c r="F38">
        <f t="shared" si="0"/>
        <v>35.26</v>
      </c>
      <c r="G38">
        <f t="shared" si="1"/>
        <v>31.32</v>
      </c>
      <c r="H38">
        <f t="shared" si="2"/>
        <v>3.9399999999999977</v>
      </c>
      <c r="I38">
        <f t="shared" si="3"/>
        <v>11.174134997163918</v>
      </c>
      <c r="J38" s="42">
        <f t="shared" si="4"/>
        <v>12.57982120051085</v>
      </c>
      <c r="K38">
        <f>AVERAGE(I34:I38)</f>
        <v>18.4617685689655</v>
      </c>
    </row>
    <row r="40" spans="1:11" x14ac:dyDescent="0.3">
      <c r="A40" t="s">
        <v>426</v>
      </c>
      <c r="C40" t="s">
        <v>427</v>
      </c>
    </row>
    <row r="41" spans="1:11" x14ac:dyDescent="0.3">
      <c r="B41" t="s">
        <v>428</v>
      </c>
      <c r="C41">
        <v>6.97</v>
      </c>
      <c r="D41">
        <v>39.729999999999997</v>
      </c>
      <c r="E41">
        <v>35.11</v>
      </c>
      <c r="F41">
        <f t="shared" ref="F41:F48" si="5">D41-C41</f>
        <v>32.76</v>
      </c>
      <c r="G41">
        <f t="shared" ref="G41:G48" si="6">E41-C41</f>
        <v>28.14</v>
      </c>
      <c r="H41">
        <f t="shared" ref="H41:H48" si="7">F41-G41</f>
        <v>4.6199999999999974</v>
      </c>
      <c r="I41">
        <f t="shared" ref="I41:I48" si="8">H41/F41*100</f>
        <v>14.102564102564097</v>
      </c>
    </row>
    <row r="42" spans="1:11" x14ac:dyDescent="0.3">
      <c r="B42" t="s">
        <v>429</v>
      </c>
      <c r="C42">
        <v>10.82</v>
      </c>
      <c r="D42">
        <v>54.86</v>
      </c>
      <c r="E42">
        <v>54.21</v>
      </c>
      <c r="F42">
        <f t="shared" si="5"/>
        <v>44.04</v>
      </c>
      <c r="G42">
        <f t="shared" si="6"/>
        <v>43.39</v>
      </c>
      <c r="H42">
        <f t="shared" si="7"/>
        <v>0.64999999999999858</v>
      </c>
      <c r="I42">
        <f t="shared" si="8"/>
        <v>1.4759309718437752</v>
      </c>
    </row>
    <row r="43" spans="1:11" x14ac:dyDescent="0.3">
      <c r="B43" t="s">
        <v>430</v>
      </c>
      <c r="C43">
        <v>6.95</v>
      </c>
      <c r="D43">
        <v>40.270000000000003</v>
      </c>
      <c r="E43">
        <v>33.89</v>
      </c>
      <c r="F43">
        <f t="shared" si="5"/>
        <v>33.32</v>
      </c>
      <c r="G43">
        <f t="shared" si="6"/>
        <v>26.94</v>
      </c>
      <c r="H43">
        <f t="shared" si="7"/>
        <v>6.379999999999999</v>
      </c>
      <c r="I43">
        <f t="shared" si="8"/>
        <v>19.147659063625447</v>
      </c>
    </row>
    <row r="44" spans="1:11" x14ac:dyDescent="0.3">
      <c r="B44" t="s">
        <v>431</v>
      </c>
      <c r="C44">
        <v>7.32</v>
      </c>
      <c r="D44">
        <v>37.57</v>
      </c>
      <c r="E44">
        <v>30.63</v>
      </c>
      <c r="F44">
        <f t="shared" si="5"/>
        <v>30.25</v>
      </c>
      <c r="G44">
        <f t="shared" si="6"/>
        <v>23.31</v>
      </c>
      <c r="H44">
        <f t="shared" si="7"/>
        <v>6.9400000000000013</v>
      </c>
      <c r="I44">
        <f t="shared" si="8"/>
        <v>22.942148760330582</v>
      </c>
    </row>
    <row r="45" spans="1:11" x14ac:dyDescent="0.3">
      <c r="B45" t="s">
        <v>432</v>
      </c>
      <c r="C45">
        <v>10.92</v>
      </c>
      <c r="D45">
        <v>49.67</v>
      </c>
      <c r="E45">
        <v>44.82</v>
      </c>
      <c r="F45">
        <f t="shared" si="5"/>
        <v>38.75</v>
      </c>
      <c r="G45">
        <f t="shared" si="6"/>
        <v>33.9</v>
      </c>
      <c r="H45">
        <f t="shared" si="7"/>
        <v>4.8500000000000014</v>
      </c>
      <c r="I45">
        <f t="shared" si="8"/>
        <v>12.516129032258069</v>
      </c>
    </row>
    <row r="46" spans="1:11" x14ac:dyDescent="0.3">
      <c r="B46" t="s">
        <v>433</v>
      </c>
      <c r="C46">
        <v>10.92</v>
      </c>
      <c r="D46">
        <v>44.13</v>
      </c>
      <c r="E46">
        <v>35.71</v>
      </c>
      <c r="F46">
        <f t="shared" si="5"/>
        <v>33.21</v>
      </c>
      <c r="G46">
        <f t="shared" si="6"/>
        <v>24.79</v>
      </c>
      <c r="H46">
        <f t="shared" si="7"/>
        <v>8.4200000000000017</v>
      </c>
      <c r="I46">
        <f t="shared" si="8"/>
        <v>25.353809093646497</v>
      </c>
    </row>
    <row r="47" spans="1:11" x14ac:dyDescent="0.3">
      <c r="B47" t="s">
        <v>434</v>
      </c>
      <c r="C47">
        <v>6.57</v>
      </c>
      <c r="D47">
        <v>40.43</v>
      </c>
      <c r="E47">
        <v>35.01</v>
      </c>
      <c r="F47">
        <f t="shared" si="5"/>
        <v>33.86</v>
      </c>
      <c r="G47">
        <f t="shared" si="6"/>
        <v>28.439999999999998</v>
      </c>
      <c r="H47">
        <f t="shared" si="7"/>
        <v>5.4200000000000017</v>
      </c>
      <c r="I47">
        <f t="shared" si="8"/>
        <v>16.007088009450683</v>
      </c>
    </row>
    <row r="48" spans="1:11" x14ac:dyDescent="0.3">
      <c r="B48" t="s">
        <v>435</v>
      </c>
      <c r="C48">
        <v>6.37</v>
      </c>
      <c r="D48">
        <v>39.53</v>
      </c>
      <c r="E48">
        <v>34.81</v>
      </c>
      <c r="F48">
        <f t="shared" si="5"/>
        <v>33.160000000000004</v>
      </c>
      <c r="G48">
        <f t="shared" si="6"/>
        <v>28.44</v>
      </c>
      <c r="H48">
        <f t="shared" si="7"/>
        <v>4.7200000000000024</v>
      </c>
      <c r="I48">
        <f t="shared" si="8"/>
        <v>14.234016887816653</v>
      </c>
    </row>
    <row r="50" spans="1:12" x14ac:dyDescent="0.3">
      <c r="A50" s="22" t="s">
        <v>436</v>
      </c>
      <c r="B50" s="22"/>
      <c r="C50" s="22"/>
    </row>
    <row r="52" spans="1:12" x14ac:dyDescent="0.3">
      <c r="A52" t="s">
        <v>278</v>
      </c>
      <c r="B52" s="45" t="s">
        <v>68</v>
      </c>
      <c r="C52" t="s">
        <v>282</v>
      </c>
      <c r="D52" t="s">
        <v>283</v>
      </c>
      <c r="E52" t="s">
        <v>284</v>
      </c>
      <c r="F52" s="104" t="s">
        <v>437</v>
      </c>
      <c r="G52" s="145" t="s">
        <v>438</v>
      </c>
      <c r="K52" s="77"/>
      <c r="L52" s="77"/>
    </row>
    <row r="53" spans="1:12" x14ac:dyDescent="0.3">
      <c r="F53" s="42"/>
      <c r="G53" s="42"/>
      <c r="K53" s="77"/>
      <c r="L53" s="77"/>
    </row>
    <row r="54" spans="1:12" x14ac:dyDescent="0.3">
      <c r="F54" s="42"/>
      <c r="G54" s="42"/>
      <c r="K54" s="77"/>
      <c r="L54" s="77"/>
    </row>
    <row r="55" spans="1:12" x14ac:dyDescent="0.3">
      <c r="A55">
        <v>1</v>
      </c>
      <c r="B55" t="s">
        <v>272</v>
      </c>
      <c r="C55">
        <v>31.269999999999996</v>
      </c>
      <c r="D55">
        <v>27.83</v>
      </c>
      <c r="E55">
        <v>3.4399999999999977</v>
      </c>
      <c r="F55" s="42">
        <f t="shared" ref="F55:F86" si="9">E55/C55*100</f>
        <v>11.000959385992958</v>
      </c>
      <c r="G55" s="42">
        <f t="shared" ref="G55:G86" si="10">E55/D55*100</f>
        <v>12.360761767876385</v>
      </c>
      <c r="K55" s="77"/>
      <c r="L55" s="77"/>
    </row>
    <row r="56" spans="1:12" ht="15" thickBot="1" x14ac:dyDescent="0.35">
      <c r="A56">
        <v>2</v>
      </c>
      <c r="B56" t="s">
        <v>272</v>
      </c>
      <c r="C56">
        <v>30.839999999999996</v>
      </c>
      <c r="D56">
        <v>25.54</v>
      </c>
      <c r="E56">
        <v>5.2999999999999972</v>
      </c>
      <c r="F56" s="42">
        <f t="shared" si="9"/>
        <v>17.185473411154337</v>
      </c>
      <c r="G56" s="42">
        <f t="shared" si="10"/>
        <v>20.751761942051672</v>
      </c>
      <c r="K56" s="78"/>
      <c r="L56" s="78"/>
    </row>
    <row r="57" spans="1:12" x14ac:dyDescent="0.3">
      <c r="A57">
        <v>3</v>
      </c>
      <c r="B57" t="s">
        <v>272</v>
      </c>
      <c r="C57">
        <v>31.700000000000003</v>
      </c>
      <c r="D57">
        <v>27.130000000000003</v>
      </c>
      <c r="E57">
        <v>4.57</v>
      </c>
      <c r="F57" s="42">
        <f t="shared" si="9"/>
        <v>14.41640378548896</v>
      </c>
      <c r="G57" s="42">
        <f t="shared" si="10"/>
        <v>16.844821231109471</v>
      </c>
    </row>
    <row r="58" spans="1:12" x14ac:dyDescent="0.3">
      <c r="A58">
        <v>4</v>
      </c>
      <c r="B58" t="s">
        <v>272</v>
      </c>
      <c r="C58">
        <v>31.07</v>
      </c>
      <c r="D58">
        <v>27.15</v>
      </c>
      <c r="E58">
        <v>3.9200000000000017</v>
      </c>
      <c r="F58" s="42">
        <f t="shared" si="9"/>
        <v>12.616672030897977</v>
      </c>
      <c r="G58" s="42">
        <f t="shared" si="10"/>
        <v>14.438305709023949</v>
      </c>
    </row>
    <row r="59" spans="1:12" x14ac:dyDescent="0.3">
      <c r="A59">
        <v>5</v>
      </c>
      <c r="B59" t="s">
        <v>272</v>
      </c>
      <c r="C59">
        <v>31.470000000000006</v>
      </c>
      <c r="D59">
        <v>26.89</v>
      </c>
      <c r="E59">
        <v>4.5800000000000054</v>
      </c>
      <c r="F59" s="42">
        <f t="shared" si="9"/>
        <v>14.553543056879581</v>
      </c>
      <c r="G59" s="42">
        <f t="shared" si="10"/>
        <v>17.032354034957255</v>
      </c>
    </row>
    <row r="60" spans="1:12" x14ac:dyDescent="0.3">
      <c r="A60">
        <v>1</v>
      </c>
      <c r="B60" t="s">
        <v>184</v>
      </c>
      <c r="C60">
        <v>30.080000000000005</v>
      </c>
      <c r="D60">
        <v>27.380000000000003</v>
      </c>
      <c r="E60">
        <v>2.7000000000000028</v>
      </c>
      <c r="F60" s="42">
        <f t="shared" si="9"/>
        <v>8.9760638297872433</v>
      </c>
      <c r="G60" s="42">
        <f t="shared" si="10"/>
        <v>9.8612125639152772</v>
      </c>
    </row>
    <row r="61" spans="1:12" x14ac:dyDescent="0.3">
      <c r="A61">
        <v>2</v>
      </c>
      <c r="B61" t="s">
        <v>184</v>
      </c>
      <c r="C61">
        <v>19.29</v>
      </c>
      <c r="D61">
        <v>17.600000000000001</v>
      </c>
      <c r="E61">
        <v>1.6899999999999977</v>
      </c>
      <c r="F61" s="42">
        <f t="shared" si="9"/>
        <v>8.7610160705028406</v>
      </c>
      <c r="G61" s="42">
        <f t="shared" si="10"/>
        <v>9.6022727272727142</v>
      </c>
    </row>
    <row r="62" spans="1:12" x14ac:dyDescent="0.3">
      <c r="A62">
        <v>3</v>
      </c>
      <c r="B62" t="s">
        <v>184</v>
      </c>
      <c r="C62">
        <v>20.22</v>
      </c>
      <c r="D62">
        <v>18.440000000000001</v>
      </c>
      <c r="E62">
        <v>1.7799999999999976</v>
      </c>
      <c r="F62" s="42">
        <f t="shared" si="9"/>
        <v>8.8031651829871294</v>
      </c>
      <c r="G62" s="42">
        <f t="shared" si="10"/>
        <v>9.6529284164858868</v>
      </c>
    </row>
    <row r="63" spans="1:12" x14ac:dyDescent="0.3">
      <c r="A63">
        <v>4</v>
      </c>
      <c r="B63" t="s">
        <v>184</v>
      </c>
      <c r="C63">
        <v>30.04</v>
      </c>
      <c r="D63">
        <v>26.809999999999995</v>
      </c>
      <c r="E63">
        <v>3.230000000000004</v>
      </c>
      <c r="F63" s="42">
        <f t="shared" si="9"/>
        <v>10.75233022636486</v>
      </c>
      <c r="G63" s="42">
        <f t="shared" si="10"/>
        <v>12.047743379336087</v>
      </c>
    </row>
    <row r="64" spans="1:12" x14ac:dyDescent="0.3">
      <c r="A64">
        <v>5</v>
      </c>
      <c r="B64" t="s">
        <v>184</v>
      </c>
      <c r="C64">
        <v>20.650000000000002</v>
      </c>
      <c r="D64">
        <v>18.690000000000001</v>
      </c>
      <c r="E64">
        <v>1.9600000000000009</v>
      </c>
      <c r="F64" s="42">
        <f t="shared" si="9"/>
        <v>9.4915254237288167</v>
      </c>
      <c r="G64" s="42">
        <f t="shared" si="10"/>
        <v>10.486891385767795</v>
      </c>
    </row>
    <row r="65" spans="1:8" x14ac:dyDescent="0.3">
      <c r="A65">
        <v>1</v>
      </c>
      <c r="B65" t="s">
        <v>273</v>
      </c>
      <c r="C65">
        <v>30.73</v>
      </c>
      <c r="D65">
        <v>26.750000000000004</v>
      </c>
      <c r="E65">
        <v>3.9799999999999969</v>
      </c>
      <c r="F65" s="42">
        <f t="shared" si="9"/>
        <v>12.951513179303603</v>
      </c>
      <c r="G65" s="42">
        <f t="shared" si="10"/>
        <v>14.878504672897183</v>
      </c>
    </row>
    <row r="66" spans="1:8" x14ac:dyDescent="0.3">
      <c r="A66">
        <v>2</v>
      </c>
      <c r="B66" t="s">
        <v>273</v>
      </c>
      <c r="C66">
        <v>31.910000000000004</v>
      </c>
      <c r="D66">
        <v>27.720000000000006</v>
      </c>
      <c r="E66">
        <v>4.1899999999999977</v>
      </c>
      <c r="F66" s="42">
        <f t="shared" si="9"/>
        <v>13.130680037605757</v>
      </c>
      <c r="G66" s="42">
        <f>E66/D66*100</f>
        <v>15.115440115440105</v>
      </c>
    </row>
    <row r="67" spans="1:8" x14ac:dyDescent="0.3">
      <c r="A67">
        <v>3</v>
      </c>
      <c r="B67" t="s">
        <v>273</v>
      </c>
      <c r="C67">
        <v>32.130000000000003</v>
      </c>
      <c r="D67">
        <v>28.439999999999998</v>
      </c>
      <c r="E67">
        <v>3.6900000000000048</v>
      </c>
      <c r="F67" s="42">
        <f t="shared" si="9"/>
        <v>11.484593837535028</v>
      </c>
      <c r="G67" s="42">
        <f t="shared" si="10"/>
        <v>12.974683544303817</v>
      </c>
    </row>
    <row r="68" spans="1:8" x14ac:dyDescent="0.3">
      <c r="A68">
        <v>4</v>
      </c>
      <c r="B68" t="s">
        <v>273</v>
      </c>
      <c r="C68">
        <v>31.17</v>
      </c>
      <c r="D68">
        <v>27.36</v>
      </c>
      <c r="E68">
        <v>3.8100000000000023</v>
      </c>
      <c r="F68" s="42">
        <f t="shared" si="9"/>
        <v>12.223291626564011</v>
      </c>
      <c r="G68" s="42">
        <f t="shared" si="10"/>
        <v>13.925438596491238</v>
      </c>
    </row>
    <row r="69" spans="1:8" x14ac:dyDescent="0.3">
      <c r="A69">
        <v>5</v>
      </c>
      <c r="B69" t="s">
        <v>273</v>
      </c>
      <c r="C69">
        <v>34.5</v>
      </c>
      <c r="D69">
        <v>29.429999999999996</v>
      </c>
      <c r="E69">
        <v>5.0700000000000038</v>
      </c>
      <c r="F69" s="42">
        <f t="shared" si="9"/>
        <v>14.695652173913054</v>
      </c>
      <c r="G69" s="42">
        <f t="shared" si="10"/>
        <v>17.227319062181461</v>
      </c>
    </row>
    <row r="70" spans="1:8" x14ac:dyDescent="0.3">
      <c r="A70">
        <v>1</v>
      </c>
      <c r="B70" t="s">
        <v>274</v>
      </c>
      <c r="C70">
        <v>31.950000000000003</v>
      </c>
      <c r="D70">
        <v>28.11</v>
      </c>
      <c r="E70">
        <v>3.8400000000000034</v>
      </c>
      <c r="F70" s="42">
        <f t="shared" si="9"/>
        <v>12.018779342723015</v>
      </c>
      <c r="G70" s="42">
        <f t="shared" si="10"/>
        <v>13.660618996798304</v>
      </c>
    </row>
    <row r="71" spans="1:8" x14ac:dyDescent="0.3">
      <c r="A71">
        <v>2</v>
      </c>
      <c r="B71" t="s">
        <v>274</v>
      </c>
      <c r="C71">
        <v>33.409999999999997</v>
      </c>
      <c r="D71">
        <v>30.25</v>
      </c>
      <c r="E71">
        <v>3.1599999999999966</v>
      </c>
      <c r="F71" s="42">
        <f t="shared" si="9"/>
        <v>9.4582460341215118</v>
      </c>
      <c r="G71" s="42">
        <f t="shared" si="10"/>
        <v>10.446280991735527</v>
      </c>
    </row>
    <row r="72" spans="1:8" x14ac:dyDescent="0.3">
      <c r="A72">
        <v>3</v>
      </c>
      <c r="B72" t="s">
        <v>274</v>
      </c>
      <c r="C72">
        <v>31.939999999999998</v>
      </c>
      <c r="D72">
        <v>24.259999999999998</v>
      </c>
      <c r="E72">
        <v>7.68</v>
      </c>
      <c r="F72" s="42">
        <f t="shared" si="9"/>
        <v>24.045084533500312</v>
      </c>
      <c r="G72" s="145" t="s">
        <v>439</v>
      </c>
      <c r="H72" s="144">
        <f>E72/D72*100</f>
        <v>31.657048639736189</v>
      </c>
    </row>
    <row r="73" spans="1:8" x14ac:dyDescent="0.3">
      <c r="A73">
        <v>4</v>
      </c>
      <c r="B73" t="s">
        <v>274</v>
      </c>
      <c r="C73">
        <v>32.24</v>
      </c>
      <c r="D73">
        <v>28.31</v>
      </c>
      <c r="E73">
        <v>3.9300000000000033</v>
      </c>
      <c r="F73" s="42">
        <f t="shared" si="9"/>
        <v>12.189826302729537</v>
      </c>
      <c r="G73" s="42">
        <f t="shared" si="10"/>
        <v>13.882020487460272</v>
      </c>
    </row>
    <row r="74" spans="1:8" x14ac:dyDescent="0.3">
      <c r="A74">
        <v>5</v>
      </c>
      <c r="B74" t="s">
        <v>274</v>
      </c>
      <c r="C74">
        <v>32.870000000000005</v>
      </c>
      <c r="D74">
        <v>30.279999999999998</v>
      </c>
      <c r="E74">
        <v>2.590000000000007</v>
      </c>
      <c r="F74" s="42">
        <f t="shared" si="9"/>
        <v>7.8795254031031536</v>
      </c>
      <c r="G74" s="42">
        <f t="shared" si="10"/>
        <v>8.5535006605020065</v>
      </c>
    </row>
    <row r="75" spans="1:8" x14ac:dyDescent="0.3">
      <c r="F75" s="42"/>
      <c r="G75" s="42"/>
    </row>
    <row r="76" spans="1:8" x14ac:dyDescent="0.3">
      <c r="F76" s="42"/>
      <c r="G76" s="42"/>
    </row>
    <row r="77" spans="1:8" x14ac:dyDescent="0.3">
      <c r="A77">
        <v>1</v>
      </c>
      <c r="B77" t="s">
        <v>276</v>
      </c>
      <c r="C77">
        <v>31.16</v>
      </c>
      <c r="D77">
        <v>27.109999999999996</v>
      </c>
      <c r="E77">
        <v>4.0500000000000043</v>
      </c>
      <c r="F77" s="42">
        <f t="shared" si="9"/>
        <v>12.99743260590502</v>
      </c>
      <c r="G77" s="42">
        <f t="shared" si="10"/>
        <v>14.939136849870916</v>
      </c>
    </row>
    <row r="78" spans="1:8" x14ac:dyDescent="0.3">
      <c r="A78">
        <v>2</v>
      </c>
      <c r="B78" t="s">
        <v>276</v>
      </c>
      <c r="C78">
        <v>30.529999999999998</v>
      </c>
      <c r="D78">
        <v>25.87</v>
      </c>
      <c r="E78">
        <v>4.6599999999999966</v>
      </c>
      <c r="F78" s="42">
        <f t="shared" si="9"/>
        <v>15.263675073697991</v>
      </c>
      <c r="G78" s="42">
        <f t="shared" si="10"/>
        <v>18.013142636258202</v>
      </c>
    </row>
    <row r="79" spans="1:8" x14ac:dyDescent="0.3">
      <c r="A79">
        <v>3</v>
      </c>
      <c r="B79" t="s">
        <v>276</v>
      </c>
      <c r="C79">
        <v>30.489999999999995</v>
      </c>
      <c r="D79">
        <v>24.919999999999995</v>
      </c>
      <c r="E79">
        <v>5.57</v>
      </c>
      <c r="F79" s="42">
        <f t="shared" si="9"/>
        <v>18.268284683502792</v>
      </c>
      <c r="G79" s="42">
        <f t="shared" si="10"/>
        <v>22.351524879614772</v>
      </c>
    </row>
    <row r="80" spans="1:8" x14ac:dyDescent="0.3">
      <c r="A80">
        <v>4</v>
      </c>
      <c r="B80" t="s">
        <v>276</v>
      </c>
      <c r="C80">
        <v>33.21</v>
      </c>
      <c r="D80">
        <v>29.380000000000003</v>
      </c>
      <c r="E80">
        <v>3.8299999999999983</v>
      </c>
      <c r="F80" s="42">
        <f t="shared" si="9"/>
        <v>11.532670882264373</v>
      </c>
      <c r="G80" s="42">
        <f t="shared" si="10"/>
        <v>13.036078965282499</v>
      </c>
    </row>
    <row r="81" spans="1:9" x14ac:dyDescent="0.3">
      <c r="A81">
        <v>5</v>
      </c>
      <c r="B81" t="s">
        <v>276</v>
      </c>
      <c r="C81">
        <v>31.42</v>
      </c>
      <c r="D81">
        <v>26.86</v>
      </c>
      <c r="E81">
        <v>4.5600000000000023</v>
      </c>
      <c r="F81" s="42">
        <f t="shared" si="9"/>
        <v>14.513049013367288</v>
      </c>
      <c r="G81" s="42">
        <f t="shared" si="10"/>
        <v>16.976917349218176</v>
      </c>
    </row>
    <row r="82" spans="1:9" x14ac:dyDescent="0.3">
      <c r="A82">
        <v>1</v>
      </c>
      <c r="B82" t="s">
        <v>96</v>
      </c>
      <c r="C82">
        <v>33.069999999999993</v>
      </c>
      <c r="D82">
        <v>28.290000000000003</v>
      </c>
      <c r="E82">
        <v>4.7799999999999905</v>
      </c>
      <c r="F82" s="42">
        <f t="shared" si="9"/>
        <v>14.454188085878414</v>
      </c>
      <c r="G82" s="42">
        <f t="shared" si="10"/>
        <v>16.896429833863522</v>
      </c>
    </row>
    <row r="83" spans="1:9" x14ac:dyDescent="0.3">
      <c r="A83">
        <v>2</v>
      </c>
      <c r="B83" t="s">
        <v>96</v>
      </c>
      <c r="C83">
        <v>33.01</v>
      </c>
      <c r="D83">
        <v>26.439999999999998</v>
      </c>
      <c r="E83">
        <v>6.57</v>
      </c>
      <c r="F83" s="42">
        <f t="shared" si="9"/>
        <v>19.903059678885189</v>
      </c>
      <c r="G83" s="42">
        <f t="shared" si="10"/>
        <v>24.848714069591534</v>
      </c>
    </row>
    <row r="84" spans="1:9" x14ac:dyDescent="0.3">
      <c r="A84">
        <v>3</v>
      </c>
      <c r="B84" t="s">
        <v>96</v>
      </c>
      <c r="C84">
        <v>31.689999999999998</v>
      </c>
      <c r="D84">
        <v>27.29</v>
      </c>
      <c r="E84">
        <v>4.3999999999999986</v>
      </c>
      <c r="F84" s="42">
        <f t="shared" si="9"/>
        <v>13.884506153360679</v>
      </c>
      <c r="G84" s="42">
        <f t="shared" si="10"/>
        <v>16.123122022718938</v>
      </c>
    </row>
    <row r="85" spans="1:9" x14ac:dyDescent="0.3">
      <c r="A85">
        <v>4</v>
      </c>
      <c r="B85" t="s">
        <v>96</v>
      </c>
      <c r="C85">
        <v>29.520000000000003</v>
      </c>
      <c r="D85">
        <v>19.810000000000002</v>
      </c>
      <c r="E85">
        <v>9.7100000000000009</v>
      </c>
      <c r="F85" s="42">
        <f t="shared" si="9"/>
        <v>32.892953929539296</v>
      </c>
      <c r="G85" s="145" t="s">
        <v>439</v>
      </c>
      <c r="H85" s="144">
        <f>E85/D85*100</f>
        <v>49.015648662291774</v>
      </c>
      <c r="I85" s="45" t="s">
        <v>440</v>
      </c>
    </row>
    <row r="86" spans="1:9" x14ac:dyDescent="0.3">
      <c r="A86">
        <v>5</v>
      </c>
      <c r="B86" t="s">
        <v>96</v>
      </c>
      <c r="C86">
        <v>35.26</v>
      </c>
      <c r="D86">
        <v>31.32</v>
      </c>
      <c r="E86">
        <v>3.9399999999999977</v>
      </c>
      <c r="F86" s="42">
        <f t="shared" si="9"/>
        <v>11.174134997163918</v>
      </c>
      <c r="G86" s="42">
        <f t="shared" si="10"/>
        <v>12.57982120051085</v>
      </c>
    </row>
    <row r="88" spans="1:9" x14ac:dyDescent="0.3">
      <c r="A88" t="s">
        <v>441</v>
      </c>
    </row>
    <row r="89" spans="1:9" x14ac:dyDescent="0.3">
      <c r="A89" t="s">
        <v>442</v>
      </c>
    </row>
    <row r="90" spans="1:9" x14ac:dyDescent="0.3">
      <c r="A90" s="146" t="s">
        <v>13</v>
      </c>
      <c r="B90" s="146"/>
      <c r="C90" s="146"/>
      <c r="D90" s="146"/>
      <c r="E90" s="146"/>
      <c r="F90" s="146"/>
      <c r="G90" s="146"/>
    </row>
    <row r="91" spans="1:9" x14ac:dyDescent="0.3">
      <c r="A91" s="146" t="s">
        <v>14</v>
      </c>
      <c r="B91" s="146"/>
      <c r="C91" s="146"/>
      <c r="D91" s="146"/>
      <c r="E91" s="146"/>
      <c r="F91" s="146"/>
      <c r="G91" s="146"/>
    </row>
    <row r="92" spans="1:9" x14ac:dyDescent="0.3">
      <c r="A92" s="21" t="s">
        <v>443</v>
      </c>
      <c r="B92" s="21"/>
      <c r="C92" s="147">
        <v>40057</v>
      </c>
      <c r="D92" s="146"/>
      <c r="E92" s="146"/>
      <c r="F92" s="146"/>
      <c r="G92" s="146"/>
    </row>
    <row r="93" spans="1:9" x14ac:dyDescent="0.3">
      <c r="A93" s="146" t="s">
        <v>14</v>
      </c>
      <c r="B93" s="146"/>
      <c r="C93" s="146"/>
      <c r="D93" s="146"/>
      <c r="E93" s="146"/>
      <c r="F93" s="146"/>
      <c r="G93" s="146"/>
    </row>
    <row r="94" spans="1:9" x14ac:dyDescent="0.3">
      <c r="A94" s="146" t="s">
        <v>16</v>
      </c>
      <c r="B94" s="146" t="s">
        <v>17</v>
      </c>
      <c r="C94" s="146" t="s">
        <v>444</v>
      </c>
      <c r="D94" s="146" t="s">
        <v>18</v>
      </c>
      <c r="E94" s="146" t="s">
        <v>19</v>
      </c>
      <c r="F94" s="146" t="s">
        <v>20</v>
      </c>
      <c r="G94" s="146" t="s">
        <v>21</v>
      </c>
    </row>
    <row r="95" spans="1:9" x14ac:dyDescent="0.3">
      <c r="A95" s="146" t="s">
        <v>73</v>
      </c>
      <c r="B95" s="146">
        <v>5</v>
      </c>
      <c r="C95" s="146" t="s">
        <v>14</v>
      </c>
      <c r="D95" s="146">
        <v>225.23500000000001</v>
      </c>
      <c r="E95" s="146">
        <v>45.046999999999997</v>
      </c>
      <c r="F95" s="146">
        <v>4.8600000000000003</v>
      </c>
      <c r="G95" s="146">
        <v>4.0000000000000001E-3</v>
      </c>
    </row>
    <row r="96" spans="1:9" x14ac:dyDescent="0.3">
      <c r="A96" s="146" t="s">
        <v>26</v>
      </c>
      <c r="B96" s="146">
        <v>22</v>
      </c>
      <c r="C96" s="146">
        <v>-2</v>
      </c>
      <c r="D96" s="146">
        <v>203.99600000000001</v>
      </c>
      <c r="E96" s="146">
        <v>9.2729999999999997</v>
      </c>
      <c r="F96" s="146" t="s">
        <v>14</v>
      </c>
      <c r="G96" s="146" t="s">
        <v>14</v>
      </c>
    </row>
    <row r="97" spans="1:7" x14ac:dyDescent="0.3">
      <c r="A97" s="146" t="s">
        <v>27</v>
      </c>
      <c r="B97" s="146">
        <v>27</v>
      </c>
      <c r="C97" s="146">
        <v>-2</v>
      </c>
      <c r="D97" s="146">
        <v>411.37200000000001</v>
      </c>
      <c r="E97" s="146" t="s">
        <v>14</v>
      </c>
      <c r="F97" s="146" t="s">
        <v>14</v>
      </c>
      <c r="G97" s="146" t="s">
        <v>14</v>
      </c>
    </row>
    <row r="98" spans="1:7" x14ac:dyDescent="0.3">
      <c r="A98" s="146" t="s">
        <v>14</v>
      </c>
      <c r="B98" s="146"/>
      <c r="C98" s="146"/>
      <c r="D98" s="146"/>
      <c r="E98" s="146"/>
      <c r="F98" s="146"/>
      <c r="G98" s="146"/>
    </row>
    <row r="99" spans="1:7" x14ac:dyDescent="0.3">
      <c r="A99" s="146" t="s">
        <v>14</v>
      </c>
      <c r="B99" s="146"/>
      <c r="C99" s="146"/>
      <c r="D99" s="146"/>
      <c r="E99" s="146"/>
      <c r="F99" s="146"/>
      <c r="G99" s="146"/>
    </row>
    <row r="100" spans="1:7" x14ac:dyDescent="0.3">
      <c r="A100" s="146" t="s">
        <v>28</v>
      </c>
      <c r="B100" s="146"/>
      <c r="C100" s="146"/>
      <c r="D100" s="146"/>
      <c r="E100" s="146"/>
      <c r="F100" s="146"/>
      <c r="G100" s="146"/>
    </row>
    <row r="101" spans="1:7" x14ac:dyDescent="0.3">
      <c r="A101" s="146" t="s">
        <v>14</v>
      </c>
      <c r="B101" s="146"/>
      <c r="C101" s="146"/>
      <c r="D101" s="146"/>
      <c r="E101" s="146"/>
      <c r="F101" s="146"/>
      <c r="G101" s="146"/>
    </row>
    <row r="102" spans="1:7" x14ac:dyDescent="0.3">
      <c r="A102" s="146" t="s">
        <v>445</v>
      </c>
      <c r="B102" s="146">
        <v>5.29</v>
      </c>
      <c r="C102" s="146" t="s">
        <v>446</v>
      </c>
      <c r="D102" s="146"/>
      <c r="E102" s="146"/>
      <c r="F102" s="146"/>
      <c r="G102" s="146"/>
    </row>
    <row r="103" spans="1:7" x14ac:dyDescent="0.3">
      <c r="A103" s="146" t="s">
        <v>447</v>
      </c>
      <c r="B103" s="146">
        <v>7.24</v>
      </c>
      <c r="C103" s="146" t="s">
        <v>446</v>
      </c>
      <c r="D103" s="146"/>
      <c r="E103" s="146"/>
      <c r="F103" s="146"/>
      <c r="G103" s="146"/>
    </row>
    <row r="104" spans="1:7" x14ac:dyDescent="0.3">
      <c r="A104" s="146" t="s">
        <v>14</v>
      </c>
      <c r="B104" s="146"/>
      <c r="C104" s="146"/>
      <c r="D104" s="146"/>
      <c r="E104" s="146"/>
      <c r="F104" s="146"/>
      <c r="G104" s="146"/>
    </row>
    <row r="105" spans="1:7" x14ac:dyDescent="0.3">
      <c r="A105" s="146" t="s">
        <v>14</v>
      </c>
      <c r="B105" s="146"/>
      <c r="C105" s="146"/>
      <c r="D105" s="146"/>
      <c r="E105" s="146"/>
      <c r="F105" s="146"/>
      <c r="G105" s="146"/>
    </row>
    <row r="106" spans="1:7" x14ac:dyDescent="0.3">
      <c r="A106" s="146" t="s">
        <v>35</v>
      </c>
      <c r="B106" s="146"/>
      <c r="C106" s="146"/>
      <c r="D106" s="146"/>
      <c r="E106" s="146"/>
      <c r="F106" s="146"/>
      <c r="G106" s="146"/>
    </row>
    <row r="107" spans="1:7" x14ac:dyDescent="0.3">
      <c r="A107" s="146" t="s">
        <v>14</v>
      </c>
      <c r="B107" s="146"/>
      <c r="C107" s="146"/>
      <c r="D107" s="146"/>
      <c r="E107" s="146"/>
      <c r="F107" s="146"/>
      <c r="G107" s="146"/>
    </row>
    <row r="108" spans="1:7" x14ac:dyDescent="0.3">
      <c r="A108" s="146" t="s">
        <v>443</v>
      </c>
      <c r="B108" s="146"/>
      <c r="C108" s="146"/>
      <c r="D108" s="146"/>
      <c r="E108" s="146"/>
      <c r="F108" s="146"/>
      <c r="G108" s="146"/>
    </row>
    <row r="109" spans="1:7" x14ac:dyDescent="0.3">
      <c r="A109" s="146" t="s">
        <v>14</v>
      </c>
      <c r="B109" s="146"/>
      <c r="C109" s="146"/>
      <c r="D109" s="146"/>
      <c r="E109" s="146"/>
      <c r="F109" s="146"/>
      <c r="G109" s="146"/>
    </row>
    <row r="110" spans="1:7" x14ac:dyDescent="0.3">
      <c r="A110" s="146" t="s">
        <v>448</v>
      </c>
      <c r="B110" s="146"/>
      <c r="C110" s="146"/>
      <c r="D110" s="146"/>
      <c r="E110" s="146"/>
      <c r="F110" s="146"/>
      <c r="G110" s="146"/>
    </row>
    <row r="111" spans="1:7" x14ac:dyDescent="0.3">
      <c r="A111" s="146" t="s">
        <v>14</v>
      </c>
      <c r="B111" s="146"/>
      <c r="C111" s="146"/>
      <c r="D111" s="146"/>
      <c r="E111" s="146"/>
      <c r="F111" s="146"/>
      <c r="G111" s="146"/>
    </row>
    <row r="112" spans="1:7" x14ac:dyDescent="0.3">
      <c r="A112" s="146"/>
      <c r="B112" s="146" t="s">
        <v>73</v>
      </c>
      <c r="C112" s="146" t="s">
        <v>190</v>
      </c>
      <c r="D112" s="146" t="s">
        <v>302</v>
      </c>
      <c r="E112" s="146" t="s">
        <v>303</v>
      </c>
      <c r="F112" s="146"/>
      <c r="G112" s="146"/>
    </row>
    <row r="113" spans="1:7" x14ac:dyDescent="0.3">
      <c r="A113" s="146"/>
      <c r="B113" s="146"/>
      <c r="C113" s="146">
        <v>10.33</v>
      </c>
      <c r="D113" s="146">
        <v>17.059999999999999</v>
      </c>
      <c r="E113" s="146">
        <v>16.29</v>
      </c>
      <c r="F113" s="146"/>
      <c r="G113" s="146"/>
    </row>
    <row r="114" spans="1:7" x14ac:dyDescent="0.3">
      <c r="A114" s="146"/>
      <c r="B114" s="146" t="s">
        <v>14</v>
      </c>
      <c r="C114" s="146"/>
      <c r="D114" s="146"/>
      <c r="E114" s="146"/>
      <c r="F114" s="146"/>
      <c r="G114" s="146"/>
    </row>
    <row r="115" spans="1:7" x14ac:dyDescent="0.3">
      <c r="A115" s="146"/>
      <c r="B115" s="146" t="s">
        <v>73</v>
      </c>
      <c r="C115" s="146" t="s">
        <v>304</v>
      </c>
      <c r="D115" s="146" t="s">
        <v>199</v>
      </c>
      <c r="E115" s="146" t="s">
        <v>306</v>
      </c>
      <c r="F115" s="146"/>
      <c r="G115" s="146"/>
    </row>
    <row r="116" spans="1:7" x14ac:dyDescent="0.3">
      <c r="A116" s="146"/>
      <c r="B116" s="146"/>
      <c r="C116" s="146">
        <v>11.64</v>
      </c>
      <c r="D116" s="146">
        <v>17.61</v>
      </c>
      <c r="E116" s="146">
        <v>14.82</v>
      </c>
      <c r="F116" s="146"/>
      <c r="G116" s="146"/>
    </row>
    <row r="117" spans="1:7" x14ac:dyDescent="0.3">
      <c r="A117" s="146" t="s">
        <v>14</v>
      </c>
      <c r="B117" s="146"/>
      <c r="C117" s="146"/>
      <c r="D117" s="146"/>
      <c r="E117" s="146"/>
      <c r="F117" s="146"/>
      <c r="G117" s="146"/>
    </row>
    <row r="118" spans="1:7" x14ac:dyDescent="0.3">
      <c r="A118" s="146" t="s">
        <v>14</v>
      </c>
      <c r="B118" s="146"/>
      <c r="C118" s="146"/>
      <c r="D118" s="146"/>
      <c r="E118" s="146"/>
      <c r="F118" s="146"/>
      <c r="G118" s="146"/>
    </row>
    <row r="119" spans="1:7" x14ac:dyDescent="0.3">
      <c r="A119" s="146" t="s">
        <v>58</v>
      </c>
      <c r="B119" s="146"/>
      <c r="C119" s="146"/>
      <c r="D119" s="146"/>
      <c r="E119" s="146"/>
      <c r="F119" s="146"/>
      <c r="G119" s="146"/>
    </row>
    <row r="120" spans="1:7" x14ac:dyDescent="0.3">
      <c r="A120" s="146" t="s">
        <v>14</v>
      </c>
      <c r="B120" s="146"/>
      <c r="C120" s="146"/>
      <c r="D120" s="146"/>
      <c r="E120" s="146"/>
      <c r="F120" s="146"/>
      <c r="G120" s="146"/>
    </row>
    <row r="121" spans="1:7" x14ac:dyDescent="0.3">
      <c r="A121" s="146" t="s">
        <v>59</v>
      </c>
      <c r="B121" s="146" t="s">
        <v>73</v>
      </c>
      <c r="C121" s="146" t="s">
        <v>14</v>
      </c>
      <c r="D121" s="146"/>
      <c r="E121" s="146"/>
      <c r="F121" s="146"/>
      <c r="G121" s="146"/>
    </row>
    <row r="122" spans="1:7" x14ac:dyDescent="0.3">
      <c r="A122" s="146" t="s">
        <v>60</v>
      </c>
      <c r="B122" s="146">
        <v>5</v>
      </c>
      <c r="C122" s="146" t="s">
        <v>14</v>
      </c>
      <c r="D122" s="146"/>
      <c r="E122" s="146"/>
      <c r="F122" s="146"/>
      <c r="G122" s="146"/>
    </row>
    <row r="123" spans="1:7" x14ac:dyDescent="0.3">
      <c r="A123" s="146" t="s">
        <v>17</v>
      </c>
      <c r="B123" s="146">
        <v>22</v>
      </c>
      <c r="C123" s="146" t="s">
        <v>14</v>
      </c>
      <c r="D123" s="146"/>
      <c r="E123" s="146"/>
      <c r="F123" s="146"/>
      <c r="G123" s="146"/>
    </row>
    <row r="124" spans="1:7" x14ac:dyDescent="0.3">
      <c r="A124" s="146" t="s">
        <v>62</v>
      </c>
      <c r="B124" s="146">
        <v>3.9940000000000002</v>
      </c>
      <c r="C124" s="146" t="s">
        <v>14</v>
      </c>
      <c r="D124" s="146"/>
      <c r="E124" s="146"/>
      <c r="F124" s="146"/>
      <c r="G124" s="146"/>
    </row>
    <row r="125" spans="1:7" x14ac:dyDescent="0.3">
      <c r="A125" s="146" t="s">
        <v>14</v>
      </c>
      <c r="B125" s="146"/>
      <c r="C125" s="146"/>
      <c r="D125" s="146"/>
      <c r="E125" s="146"/>
      <c r="F125" s="146"/>
      <c r="G125" s="146"/>
    </row>
    <row r="126" spans="1:7" x14ac:dyDescent="0.3">
      <c r="A126" s="146" t="s">
        <v>449</v>
      </c>
      <c r="B126" s="146"/>
      <c r="C126" s="146"/>
      <c r="D126" s="146"/>
      <c r="E126" s="146"/>
      <c r="F126" s="146"/>
      <c r="G126" s="146"/>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15</vt:i4>
      </vt:variant>
    </vt:vector>
  </HeadingPairs>
  <TitlesOfParts>
    <vt:vector size="15" baseType="lpstr">
      <vt:lpstr>Table 1</vt:lpstr>
      <vt:lpstr>Cover data, Table 2</vt:lpstr>
      <vt:lpstr>Survival data, Table 2</vt:lpstr>
      <vt:lpstr>Diversity Aug 08, Table 3</vt:lpstr>
      <vt:lpstr>Diversity Jan 09, Table 3</vt:lpstr>
      <vt:lpstr>Diversity Mar 09, Table 3</vt:lpstr>
      <vt:lpstr>Spiders, Table 4</vt:lpstr>
      <vt:lpstr>SMoist &amp; microbe Dec08, Table 5</vt:lpstr>
      <vt:lpstr>Soil moisture Sep09, Table 5</vt:lpstr>
      <vt:lpstr>Soilmoist Nov 09, Table 5</vt:lpstr>
      <vt:lpstr>Table 6</vt:lpstr>
      <vt:lpstr>Table 7</vt:lpstr>
      <vt:lpstr>Table 8</vt:lpstr>
      <vt:lpstr>Weeds, Figure 1</vt:lpstr>
      <vt:lpstr>Leafrollers, Figure 2</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dcterms:created xsi:type="dcterms:W3CDTF">2016-04-21T04:06:25Z</dcterms:created>
  <dcterms:modified xsi:type="dcterms:W3CDTF">2016-04-21T23:45:05Z</dcterms:modified>
</cp:coreProperties>
</file>