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3.xml" ContentType="application/vnd.ms-office.chartcolorstyle+xml"/>
  <Override PartName="/xl/charts/style3.xml" ContentType="application/vnd.ms-office.chartstyle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activeTab="2"/>
  </bookViews>
  <sheets>
    <sheet name="raw data" sheetId="1" r:id="rId1"/>
    <sheet name="correlation" sheetId="2" r:id="rId2"/>
    <sheet name="graphs" sheetId="3" r:id="rId3"/>
    <sheet name="List3" sheetId="5" r:id="rId4"/>
    <sheet name="List2" sheetId="4" r:id="rId5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4" l="1"/>
  <c r="E5" i="4"/>
  <c r="E4" i="4"/>
  <c r="E3" i="4"/>
  <c r="AN9" i="3" l="1"/>
  <c r="AM9" i="3"/>
  <c r="AN8" i="3"/>
  <c r="AO8" i="3" s="1"/>
  <c r="AM8" i="3"/>
  <c r="AO9" i="3"/>
  <c r="AN4" i="3"/>
  <c r="AM4" i="3"/>
  <c r="AN3" i="3"/>
  <c r="AM3" i="3"/>
  <c r="AE10" i="3"/>
  <c r="AD10" i="3"/>
  <c r="AE9" i="3"/>
  <c r="AF9" i="3" s="1"/>
  <c r="AF10" i="3"/>
  <c r="AD9" i="3"/>
  <c r="AA3" i="3"/>
  <c r="AA4" i="3"/>
  <c r="Z3" i="3"/>
  <c r="Z4" i="3"/>
  <c r="AA6" i="3"/>
  <c r="Z6" i="3"/>
  <c r="G3" i="3"/>
  <c r="G4" i="3"/>
  <c r="F4" i="3"/>
  <c r="F3" i="3"/>
  <c r="G18" i="2"/>
  <c r="K75" i="1" l="1"/>
  <c r="H75" i="1"/>
  <c r="F75" i="1"/>
  <c r="K74" i="1"/>
  <c r="H74" i="1"/>
  <c r="F74" i="1"/>
  <c r="K73" i="1"/>
  <c r="H73" i="1"/>
  <c r="F73" i="1"/>
  <c r="K72" i="1"/>
  <c r="H72" i="1"/>
  <c r="F72" i="1"/>
  <c r="K71" i="1"/>
  <c r="H71" i="1"/>
  <c r="F71" i="1"/>
  <c r="K70" i="1"/>
  <c r="H70" i="1"/>
  <c r="F70" i="1"/>
  <c r="K69" i="1"/>
  <c r="H69" i="1"/>
  <c r="F69" i="1"/>
  <c r="K68" i="1"/>
  <c r="H68" i="1"/>
  <c r="F68" i="1"/>
  <c r="K67" i="1"/>
  <c r="H67" i="1"/>
  <c r="F67" i="1"/>
  <c r="K66" i="1"/>
  <c r="H66" i="1"/>
  <c r="F66" i="1"/>
  <c r="K65" i="1"/>
  <c r="H65" i="1"/>
  <c r="F65" i="1"/>
  <c r="K64" i="1"/>
  <c r="H64" i="1"/>
  <c r="F64" i="1"/>
  <c r="K63" i="1"/>
  <c r="H63" i="1"/>
  <c r="F63" i="1"/>
  <c r="K62" i="1"/>
  <c r="H62" i="1"/>
  <c r="F62" i="1"/>
  <c r="K61" i="1"/>
  <c r="H61" i="1"/>
  <c r="F61" i="1"/>
  <c r="K60" i="1"/>
  <c r="H60" i="1"/>
  <c r="F60" i="1"/>
  <c r="K59" i="1"/>
  <c r="H59" i="1"/>
  <c r="F59" i="1"/>
  <c r="K58" i="1"/>
  <c r="H58" i="1"/>
  <c r="F58" i="1"/>
  <c r="K57" i="1"/>
  <c r="H57" i="1"/>
  <c r="F57" i="1"/>
  <c r="K56" i="1"/>
  <c r="H56" i="1"/>
  <c r="F56" i="1"/>
  <c r="K55" i="1"/>
  <c r="H55" i="1"/>
  <c r="F55" i="1"/>
  <c r="K54" i="1"/>
  <c r="H54" i="1"/>
  <c r="F54" i="1"/>
  <c r="K53" i="1"/>
  <c r="H53" i="1"/>
  <c r="F53" i="1"/>
  <c r="K52" i="1"/>
  <c r="H52" i="1"/>
  <c r="F52" i="1"/>
  <c r="K51" i="1"/>
  <c r="H51" i="1"/>
  <c r="F51" i="1"/>
  <c r="K50" i="1"/>
  <c r="H50" i="1"/>
  <c r="F50" i="1"/>
  <c r="K49" i="1"/>
  <c r="H49" i="1"/>
  <c r="F49" i="1"/>
  <c r="K48" i="1"/>
  <c r="H48" i="1"/>
  <c r="F48" i="1"/>
  <c r="K47" i="1"/>
  <c r="H47" i="1"/>
  <c r="F47" i="1"/>
  <c r="K46" i="1"/>
  <c r="H46" i="1"/>
  <c r="F46" i="1"/>
  <c r="K45" i="1"/>
  <c r="H45" i="1"/>
  <c r="F45" i="1"/>
  <c r="K44" i="1"/>
  <c r="H44" i="1"/>
  <c r="F44" i="1"/>
  <c r="K43" i="1"/>
  <c r="H43" i="1"/>
  <c r="F43" i="1"/>
  <c r="K42" i="1"/>
  <c r="H42" i="1"/>
  <c r="F42" i="1"/>
  <c r="K41" i="1"/>
  <c r="H41" i="1"/>
  <c r="F41" i="1"/>
  <c r="K40" i="1"/>
  <c r="H40" i="1"/>
  <c r="F40" i="1"/>
  <c r="K39" i="1"/>
  <c r="H39" i="1"/>
  <c r="F39" i="1"/>
  <c r="K38" i="1"/>
  <c r="H38" i="1"/>
  <c r="F38" i="1"/>
  <c r="K37" i="1"/>
  <c r="H37" i="1"/>
  <c r="F37" i="1"/>
  <c r="K36" i="1"/>
  <c r="H36" i="1"/>
  <c r="F36" i="1"/>
  <c r="K35" i="1"/>
  <c r="H35" i="1"/>
  <c r="F35" i="1"/>
  <c r="K34" i="1"/>
  <c r="H34" i="1"/>
  <c r="F34" i="1"/>
  <c r="K33" i="1"/>
  <c r="H33" i="1"/>
  <c r="F33" i="1"/>
  <c r="K32" i="1"/>
  <c r="H32" i="1"/>
  <c r="F32" i="1"/>
  <c r="K31" i="1"/>
  <c r="H31" i="1"/>
  <c r="F31" i="1"/>
  <c r="K30" i="1"/>
  <c r="H30" i="1"/>
  <c r="F30" i="1"/>
  <c r="K29" i="1"/>
  <c r="H29" i="1"/>
  <c r="F29" i="1"/>
  <c r="K28" i="1"/>
  <c r="H28" i="1"/>
  <c r="F28" i="1"/>
  <c r="K27" i="1"/>
  <c r="H27" i="1"/>
  <c r="F27" i="1"/>
  <c r="K26" i="1"/>
  <c r="H26" i="1"/>
  <c r="F26" i="1"/>
  <c r="K25" i="1"/>
  <c r="H25" i="1"/>
  <c r="F25" i="1"/>
  <c r="K24" i="1"/>
  <c r="H24" i="1"/>
  <c r="F24" i="1"/>
  <c r="K23" i="1"/>
  <c r="H23" i="1"/>
  <c r="F23" i="1"/>
  <c r="K22" i="1"/>
  <c r="H22" i="1"/>
  <c r="F22" i="1"/>
  <c r="K21" i="1"/>
  <c r="H21" i="1"/>
  <c r="F21" i="1"/>
  <c r="K20" i="1"/>
  <c r="H20" i="1"/>
  <c r="F20" i="1"/>
  <c r="K19" i="1"/>
  <c r="H19" i="1"/>
  <c r="F19" i="1"/>
  <c r="K18" i="1"/>
  <c r="H18" i="1"/>
  <c r="F18" i="1"/>
  <c r="K17" i="1"/>
  <c r="H17" i="1"/>
  <c r="F17" i="1"/>
  <c r="K16" i="1"/>
  <c r="H16" i="1"/>
  <c r="F16" i="1"/>
  <c r="K15" i="1"/>
  <c r="H15" i="1"/>
  <c r="F15" i="1"/>
  <c r="K14" i="1"/>
  <c r="H14" i="1"/>
  <c r="F14" i="1"/>
  <c r="K13" i="1"/>
  <c r="H13" i="1"/>
  <c r="F13" i="1"/>
  <c r="K12" i="1"/>
  <c r="H12" i="1"/>
  <c r="F12" i="1"/>
  <c r="K11" i="1"/>
  <c r="H11" i="1"/>
  <c r="F11" i="1"/>
  <c r="K10" i="1"/>
  <c r="H10" i="1"/>
  <c r="F10" i="1"/>
  <c r="K9" i="1"/>
  <c r="H9" i="1"/>
  <c r="F9" i="1"/>
  <c r="K8" i="1"/>
  <c r="H8" i="1"/>
  <c r="F8" i="1"/>
  <c r="K7" i="1"/>
  <c r="H7" i="1"/>
  <c r="F7" i="1"/>
  <c r="K6" i="1"/>
  <c r="H6" i="1"/>
  <c r="F6" i="1"/>
  <c r="K5" i="1"/>
  <c r="H5" i="1"/>
  <c r="F5" i="1"/>
  <c r="K4" i="1"/>
  <c r="H4" i="1"/>
  <c r="F4" i="1"/>
</calcChain>
</file>

<file path=xl/sharedStrings.xml><?xml version="1.0" encoding="utf-8"?>
<sst xmlns="http://schemas.openxmlformats.org/spreadsheetml/2006/main" count="863" uniqueCount="249">
  <si>
    <t>log</t>
  </si>
  <si>
    <t>hust</t>
  </si>
  <si>
    <t>vyshn</t>
  </si>
  <si>
    <t>Lesní hřbitov</t>
  </si>
  <si>
    <t>Lindava</t>
  </si>
  <si>
    <t>Heřmanice</t>
  </si>
  <si>
    <t>Cvikov trávník</t>
  </si>
  <si>
    <t>Obora</t>
  </si>
  <si>
    <t>Kováry</t>
  </si>
  <si>
    <t>Úholičky</t>
  </si>
  <si>
    <t>Zlatnice</t>
  </si>
  <si>
    <t>Ladronka</t>
  </si>
  <si>
    <t>Jinonická</t>
  </si>
  <si>
    <t>Zličín</t>
  </si>
  <si>
    <t>Ďáblice střed</t>
  </si>
  <si>
    <t>Vepřek</t>
  </si>
  <si>
    <t>Klíčov</t>
  </si>
  <si>
    <t>Manušice</t>
  </si>
  <si>
    <t>Lípa žízníkov</t>
  </si>
  <si>
    <t>Lhotka</t>
  </si>
  <si>
    <t>Sloup rekreačka</t>
  </si>
  <si>
    <t>Pihel</t>
  </si>
  <si>
    <t>Kunratice valcha</t>
  </si>
  <si>
    <t>Chloumek vysílač</t>
  </si>
  <si>
    <t>Kamýcká</t>
  </si>
  <si>
    <t>Motol střed</t>
  </si>
  <si>
    <t>Čimičák</t>
  </si>
  <si>
    <t>Vel Buk Karlovka</t>
  </si>
  <si>
    <t>Jelení skok</t>
  </si>
  <si>
    <t>Paťanka</t>
  </si>
  <si>
    <t>Evropská nad Džbánem</t>
  </si>
  <si>
    <t>Cibulka</t>
  </si>
  <si>
    <t>Roentgenova</t>
  </si>
  <si>
    <t>Krematorium proti</t>
  </si>
  <si>
    <t>PP u hájů</t>
  </si>
  <si>
    <t>Bohnice botanická</t>
  </si>
  <si>
    <t>Prosek na stráži</t>
  </si>
  <si>
    <t>Prosek cvičák</t>
  </si>
  <si>
    <t>Prosek zatáčka</t>
  </si>
  <si>
    <t xml:space="preserve"> krah0&lt;-read.delim("clipboard")</t>
  </si>
  <si>
    <t>krah0$lok&lt;-as.factor(krah0$lok)</t>
  </si>
  <si>
    <t>krah0$stad&lt;-as.factor(krah0$stad)</t>
  </si>
  <si>
    <t>krah0$ind&lt;-as.factor(krah0$ind)</t>
  </si>
  <si>
    <t>r=074</t>
  </si>
  <si>
    <r>
      <t>glm.krah10&lt;-lmer(reak~hust+cest+lok+stad+lok:stad+(1</t>
    </r>
    <r>
      <rPr>
        <sz val="11"/>
        <color indexed="8"/>
        <rFont val="Calibri"/>
        <family val="2"/>
        <charset val="238"/>
      </rPr>
      <t>|ind),data= krah0)</t>
    </r>
  </si>
  <si>
    <t>&gt; glm.krah11&lt;-lmer(reak~hust+cest+lok+stad+(1|ind),data= krah0)</t>
  </si>
  <si>
    <t>refitting model(s) with ML (instead of REML)</t>
  </si>
  <si>
    <t>Data: krah0</t>
  </si>
  <si>
    <t>Models:</t>
  </si>
  <si>
    <t>glm.krah11: reak ~ hust + cest + lok + stad + (1 | ind)</t>
  </si>
  <si>
    <t>glm.krah10: reak ~ hust + cest + lok + stad + lok:stad + (1 | ind)</t>
  </si>
  <si>
    <t xml:space="preserve">           Df    AIC    BIC  logLik deviance  Chisq Chi Df Pr(&gt;Chisq)  </t>
  </si>
  <si>
    <t>---</t>
  </si>
  <si>
    <t>Signif. codes:  0 ‘***’ 0.001 ‘**’ 0.01 ‘*’ 0.05 ‘.’ 0.1 ‘ ’ 1</t>
  </si>
  <si>
    <t>&gt; glm.krah12&lt;-lmer(reak~hust+cest+stad+(1|ind),data= krah0)</t>
  </si>
  <si>
    <t>&gt; anova(glm.krah12,glm.krah11)</t>
  </si>
  <si>
    <t>glm.krah12: reak ~ hust + cest + stad + (1 | ind)</t>
  </si>
  <si>
    <t xml:space="preserve">           Df    AIC    BIC  logLik deviance  Chisq Chi Df Pr(&gt;Chisq)</t>
  </si>
  <si>
    <t>&gt; glm.krah12&lt;-lmer(reak~hust+cest+lok+(1|ind),data= krah0)</t>
  </si>
  <si>
    <t>glm.krah12: reak ~ hust + cest + lok + (1 | ind)</t>
  </si>
  <si>
    <t>&gt; glm.krah12&lt;-lmer(reak~hust+lok+stad+(1|ind),data= krah0)</t>
  </si>
  <si>
    <t>glm.krah12: reak ~ hust + lok + stad + (1 | ind)</t>
  </si>
  <si>
    <t>&gt; glm.krah12&lt;-lmer(reak~cest+lok+stad+(1|ind),data= krah0)</t>
  </si>
  <si>
    <t>glm.krah12: reak ~ cest + lok + stad + (1 | ind)</t>
  </si>
  <si>
    <r>
      <t xml:space="preserve">glm.krah11: reak ~ hust + cest + lok + </t>
    </r>
    <r>
      <rPr>
        <b/>
        <sz val="10"/>
        <color theme="1"/>
        <rFont val="Calibri"/>
        <family val="2"/>
        <charset val="238"/>
        <scheme val="minor"/>
      </rPr>
      <t>stad</t>
    </r>
    <r>
      <rPr>
        <sz val="10"/>
        <color theme="1"/>
        <rFont val="Calibri"/>
        <family val="2"/>
        <charset val="238"/>
        <scheme val="minor"/>
      </rPr>
      <t xml:space="preserve"> + (1 | ind)</t>
    </r>
  </si>
  <si>
    <t>glm.krah11&lt;-lmer(reak~hust+cest+lok+stad+(1|ind),data= krah0)</t>
  </si>
  <si>
    <t xml:space="preserve">           Df    AIC     BIC  logLik deviance  Chisq Chi Df Pr(&gt;Chisq)</t>
  </si>
  <si>
    <r>
      <t xml:space="preserve">glm.krah11: reak ~ hust + cest + </t>
    </r>
    <r>
      <rPr>
        <b/>
        <sz val="10"/>
        <color theme="1"/>
        <rFont val="Calibri"/>
        <family val="2"/>
        <charset val="238"/>
        <scheme val="minor"/>
      </rPr>
      <t>lok</t>
    </r>
    <r>
      <rPr>
        <sz val="10"/>
        <color theme="1"/>
        <rFont val="Calibri"/>
        <family val="2"/>
        <charset val="238"/>
        <scheme val="minor"/>
      </rPr>
      <t xml:space="preserve"> + stad + (1 | ind)</t>
    </r>
  </si>
  <si>
    <t>summary(glm.krah10)</t>
  </si>
  <si>
    <t>Fixed effects:</t>
  </si>
  <si>
    <t xml:space="preserve">              Estimate Std. Error t value</t>
  </si>
  <si>
    <t>lok2:stad2  -5.263e-02  1.713e-01  -0.307</t>
  </si>
  <si>
    <t>Linear mixed model fit by REML ['lmerMod']</t>
  </si>
  <si>
    <t>Formula: reak ~ hust + cest + lok + stad + lok:stad + (1 | ind)</t>
  </si>
  <si>
    <t xml:space="preserve">   Data: krah0</t>
  </si>
  <si>
    <t>REML criterion at convergence: 85.8</t>
  </si>
  <si>
    <t xml:space="preserve">Scaled residuals: </t>
  </si>
  <si>
    <t xml:space="preserve">    Min      1Q  Median      3Q     Max </t>
  </si>
  <si>
    <t xml:space="preserve">-1.6507 -0.5384 -0.1062  0.3236  1.7916 </t>
  </si>
  <si>
    <t>Random effects:</t>
  </si>
  <si>
    <t xml:space="preserve"> Groups   Name        Variance Std.Dev.</t>
  </si>
  <si>
    <t xml:space="preserve"> ind      (Intercept) 0.09166  0.3027  </t>
  </si>
  <si>
    <t xml:space="preserve"> Residual             0.09525  0.3086  </t>
  </si>
  <si>
    <t>Number of obs: 72, groups: ind, 36</t>
  </si>
  <si>
    <t xml:space="preserve">            Estimate Std. Error t value</t>
  </si>
  <si>
    <t>(Intercept)  0.60773    0.35314   1.721</t>
  </si>
  <si>
    <t>hust        -0.17271    0.09846  -1.754</t>
  </si>
  <si>
    <t>cest         0.03892    0.06342   0.614</t>
  </si>
  <si>
    <t>lok2        -0.10631    0.15311  -0.694</t>
  </si>
  <si>
    <t>stad2       -0.29412    0.10586  -2.779</t>
  </si>
  <si>
    <t>lok2:stad2   0.24149    0.14571   1.657</t>
  </si>
  <si>
    <t>Correlation of Fixed Effects:</t>
  </si>
  <si>
    <t xml:space="preserve">           (Intr) hust   cest   lok2   stad2 </t>
  </si>
  <si>
    <t xml:space="preserve">hust       -0.719                            </t>
  </si>
  <si>
    <t xml:space="preserve">cest       -0.855  0.383                     </t>
  </si>
  <si>
    <t xml:space="preserve">lok2       -0.299 -0.134  0.231              </t>
  </si>
  <si>
    <t xml:space="preserve">stad2      -0.150  0.000  0.000  0.346       </t>
  </si>
  <si>
    <t>lok2:stad2  0.109  0.000  0.000 -0.476 -0.726</t>
  </si>
  <si>
    <t>&gt; anova(glm.krah11,glm.krah10)</t>
  </si>
  <si>
    <t xml:space="preserve">glm.krah11  7 84.167 100.10 -35.084   70.167                           </t>
  </si>
  <si>
    <t>glm.krah10  8 83.371 101.58 -33.685   67.371 2.7967      1    0.09446 .</t>
  </si>
  <si>
    <t xml:space="preserve">glm.krah12  6 86.975 100.64 -37.487   74.975                           </t>
  </si>
  <si>
    <t>glm.krah11  7 84.167 100.10 -35.084   70.167 4.8071      1    0.02834 *</t>
  </si>
  <si>
    <t xml:space="preserve">glm.krah12  6 82.180  95.84 -35.090   70.180                         </t>
  </si>
  <si>
    <t>glm.krah11  7 84.167 100.10 -35.084   70.167 0.0129      1     0.9095</t>
  </si>
  <si>
    <t xml:space="preserve">glm.krah12  6 82.589  96.249 -35.294   70.589                         </t>
  </si>
  <si>
    <t>glm.krah11  7 84.167 100.104 -35.084   70.167 0.4212      1     0.5163</t>
  </si>
  <si>
    <t xml:space="preserve">           Df    AIC     BIC  logLik deviance Chisq Chi Df Pr(&gt;Chisq)  </t>
  </si>
  <si>
    <t xml:space="preserve">glm.krah12  6 85.472  99.132 -36.736   73.472                          </t>
  </si>
  <si>
    <t>glm.krah11  7 84.167 100.104 -35.084   70.167 3.305      1    0.06907 .</t>
  </si>
  <si>
    <r>
      <t>glm.krah11&lt;-lmer(reak~hust+cest+lok+stad+(1</t>
    </r>
    <r>
      <rPr>
        <sz val="11"/>
        <color indexed="8"/>
        <rFont val="Calibri"/>
        <family val="2"/>
        <charset val="238"/>
      </rPr>
      <t>|ind),data= krah0)</t>
    </r>
  </si>
  <si>
    <t>&gt; glm.krah10&lt;-lmer(reak~hust+cest+lok+stad+lok:stad+(1|ind),data= krah0)</t>
  </si>
  <si>
    <t xml:space="preserve">glm.krah11  7 29.779 45.716 -7.8897   15.779                           </t>
  </si>
  <si>
    <t>glm.krah10  8 27.922 46.136 -5.9611   11.922 3.8572      1    0.04953 *</t>
  </si>
  <si>
    <t xml:space="preserve">glm.krah12  6 30.912 44.572 -9.4559   18.912                           </t>
  </si>
  <si>
    <t>glm.krah11  7 29.779 45.716 -7.8897   15.779 3.1324      1    0.07675 .</t>
  </si>
  <si>
    <t xml:space="preserve">           Df    AIC    BIC   logLik deviance  Chisq Chi Df Pr(&gt;Chisq)  </t>
  </si>
  <si>
    <t xml:space="preserve">glm.krah12  6 33.853 47.513 -10.9265   21.853                           </t>
  </si>
  <si>
    <t>glm.krah11  7 29.779 45.716  -7.8897   15.779 6.0736      1    0.01372 *</t>
  </si>
  <si>
    <t xml:space="preserve">glm.krah12  6 28.549 42.209 -8.2743   16.549                         </t>
  </si>
  <si>
    <t>glm.krah11  7 29.779 45.716 -7.8897   15.779 0.7692      1     0.3805</t>
  </si>
  <si>
    <t xml:space="preserve">glm.krah12  6 27.949 41.609 -7.9746   15.949                         </t>
  </si>
  <si>
    <t>glm.krah11  7 29.779 45.716 -7.8897   15.779 0.1699      1     0.6802</t>
  </si>
  <si>
    <t xml:space="preserve">&gt; </t>
  </si>
  <si>
    <r>
      <t>glm.krah10: reak ~ hust + cest + lok + stad +</t>
    </r>
    <r>
      <rPr>
        <b/>
        <sz val="10"/>
        <color theme="1"/>
        <rFont val="Calibri"/>
        <family val="2"/>
        <charset val="238"/>
        <scheme val="minor"/>
      </rPr>
      <t xml:space="preserve"> lok:stad</t>
    </r>
    <r>
      <rPr>
        <sz val="10"/>
        <color theme="1"/>
        <rFont val="Calibri"/>
        <family val="2"/>
        <charset val="238"/>
        <scheme val="minor"/>
      </rPr>
      <t xml:space="preserve"> + (1 | ind)</t>
    </r>
  </si>
  <si>
    <t>REML criterion at convergence: 94</t>
  </si>
  <si>
    <t xml:space="preserve">-1.1321 -0.4293 -0.3237 -0.1012  1.9123 </t>
  </si>
  <si>
    <t xml:space="preserve"> ind      (Intercept) 0.0620   0.2490  </t>
  </si>
  <si>
    <t xml:space="preserve"> Residual             0.1316   0.3627  </t>
  </si>
  <si>
    <t>(Intercept)  1.081e-01  3.402e-01   0.318</t>
  </si>
  <si>
    <t>hust         5.060e-02  9.431e-02   0.536</t>
  </si>
  <si>
    <t>cest         2.712e-02  6.075e-02   0.446</t>
  </si>
  <si>
    <t>lok2        -8.246e-02  1.548e-01  -0.533</t>
  </si>
  <si>
    <t>stad2       -7.523e-17  1.244e-01   0.000</t>
  </si>
  <si>
    <t xml:space="preserve">hust       -0.715                            </t>
  </si>
  <si>
    <t xml:space="preserve">cest       -0.851  0.383                     </t>
  </si>
  <si>
    <t xml:space="preserve">lok2       -0.306 -0.127  0.219              </t>
  </si>
  <si>
    <t xml:space="preserve">stad2      -0.183  0.000  0.000  0.402       </t>
  </si>
  <si>
    <t>lok2:stad2  0.133  0.000  0.000 -0.553 -0.726</t>
  </si>
  <si>
    <t xml:space="preserve"> glm.krah10&lt;-lmer(reak~hust+cest+lok+stad+lok:stad+(1|ind),data= krah0)</t>
  </si>
  <si>
    <t xml:space="preserve">glm.krah11  7 90.003 105.94 -38.001   76.003                         </t>
  </si>
  <si>
    <t>glm.krah10  8 91.903 110.12 -37.952   75.903 0.0999      1      0.752</t>
  </si>
  <si>
    <t xml:space="preserve">glm.krah12  6 88.114 101.77 -38.057   76.114                         </t>
  </si>
  <si>
    <t>glm.krah11  7 90.003 105.94 -38.001   76.003 0.1113      1     0.7387</t>
  </si>
  <si>
    <t xml:space="preserve">glm.krah12  6 88.794 102.45 -38.397   76.794                         </t>
  </si>
  <si>
    <t>glm.krah11  7 90.003 105.94 -38.001   76.003 0.7912      1     0.3737</t>
  </si>
  <si>
    <t xml:space="preserve">glm.krah12  6 88.227 101.89 -38.113   76.227                         </t>
  </si>
  <si>
    <t>glm.krah11  7 90.003 105.94 -38.001   76.003 0.2236      1     0.6363</t>
  </si>
  <si>
    <t xml:space="preserve">glm.krah12  6 88.325 101.98 -38.163   76.325                         </t>
  </si>
  <si>
    <t>glm.krah11  7 90.003 105.94 -38.001   76.003 0.3224      1     0.5702</t>
  </si>
  <si>
    <t>REML criterion at convergence: 66.4</t>
  </si>
  <si>
    <t xml:space="preserve">     Min       1Q   Median       3Q      Max </t>
  </si>
  <si>
    <t xml:space="preserve">-2.05527 -0.36659 -0.00918  0.26877  2.25243 </t>
  </si>
  <si>
    <t xml:space="preserve"> ind      (Intercept) 0.11763  0.3430  </t>
  </si>
  <si>
    <t xml:space="preserve"> Residual             0.05227  0.2286  </t>
  </si>
  <si>
    <t>(Intercept)  0.30459    0.35688   0.854</t>
  </si>
  <si>
    <t>hust         0.09340    0.10003   0.934</t>
  </si>
  <si>
    <t>cest        -0.10556    0.06443  -1.638</t>
  </si>
  <si>
    <t>lok2         0.34533    0.14708   2.348</t>
  </si>
  <si>
    <t>stad2        0.11765    0.07842   1.500</t>
  </si>
  <si>
    <t>lok2:stad2  -0.01238    0.10794  -0.115</t>
  </si>
  <si>
    <t xml:space="preserve">hust       -0.723                            </t>
  </si>
  <si>
    <t xml:space="preserve">cest       -0.860  0.383                     </t>
  </si>
  <si>
    <t xml:space="preserve">lok2       -0.292 -0.142  0.244              </t>
  </si>
  <si>
    <t xml:space="preserve">stad2      -0.110  0.000  0.000  0.267       </t>
  </si>
  <si>
    <t>lok2:stad2  0.080  0.000  0.000 -0.367 -0.726</t>
  </si>
  <si>
    <t xml:space="preserve">glm.krah11  7 60.921 76.858 -23.460   46.921                         </t>
  </si>
  <si>
    <t>glm.krah10  8 62.907 81.120 -23.453   46.907 0.0139      1      0.906</t>
  </si>
  <si>
    <t xml:space="preserve">glm.krah12  6 63.161 76.821 -25.581   51.161                           </t>
  </si>
  <si>
    <t>glm.krah11  7 60.921 76.858 -23.460   46.921 4.2402      1    0.03948 *</t>
  </si>
  <si>
    <t xml:space="preserve">           Df    AIC    BIC  logLik deviance Chisq Chi Df Pr(&gt;Chisq)  </t>
  </si>
  <si>
    <t xml:space="preserve">glm.krah12  6 65.244 78.904 -26.622   53.244                          </t>
  </si>
  <si>
    <t>glm.krah11  7 60.921 76.858 -23.460   46.921 6.323      1    0.01192 *</t>
  </si>
  <si>
    <t xml:space="preserve">           Df    AIC    BIC logLik deviance Chisq Chi Df Pr(&gt;Chisq)  </t>
  </si>
  <si>
    <t xml:space="preserve">glm.krah12  6 61.821 75.481 -24.91   49.821                          </t>
  </si>
  <si>
    <t>glm.krah11  7 60.921 76.858 -23.46   46.921   2.9      1    0.08858 .</t>
  </si>
  <si>
    <t xml:space="preserve">glm.krah12  6 59.888 73.548 -23.944   47.888                         </t>
  </si>
  <si>
    <t>glm.krah11  7 60.921 76.858 -23.460   46.921 0.9676      1     0.3253</t>
  </si>
  <si>
    <t>Y: % reakcí</t>
  </si>
  <si>
    <t>rural</t>
  </si>
  <si>
    <t>urban</t>
  </si>
  <si>
    <t>pull</t>
  </si>
  <si>
    <t>eggs</t>
  </si>
  <si>
    <t>Nest habitat/nest height</t>
  </si>
  <si>
    <t>&gt;  krah0&lt;-read.delim("clipboard")</t>
  </si>
  <si>
    <t>&gt; krah0$lok&lt;-as.factor(krah0$lok)</t>
  </si>
  <si>
    <t>&gt; krah0$stad&lt;-as.factor(krah0$stad)</t>
  </si>
  <si>
    <t>&gt; krah0$ind&lt;-as.factor(krah0$ind)</t>
  </si>
  <si>
    <t>&gt; glm.krah100&lt;-lmer(reak~hust+cest+lok+stad+lok:stad+(1|ind),data= krah0)</t>
  </si>
  <si>
    <t>&gt; glm.krah0&lt;-lmer(reak~+1+(1|ind),data= krah0)</t>
  </si>
  <si>
    <t>&gt; glm.krah10&lt;-lmer(reak~lok+stad+(1|ind),data= krah0)</t>
  </si>
  <si>
    <t>&gt; anova(glm.krah10,glm.krah0)</t>
  </si>
  <si>
    <t>glm.krah0: reak ~ +1 + (1 | ind)</t>
  </si>
  <si>
    <t>glm.krah10: reak ~ lok + stad + (1 | ind)</t>
  </si>
  <si>
    <t xml:space="preserve">           Df    AIC    BIC  logLik deviance  Chisq Chi Df Pr(&gt;Chisq)    </t>
  </si>
  <si>
    <t xml:space="preserve">glm.krah0   3 73.811 80.641 -33.906   67.811                             </t>
  </si>
  <si>
    <t>glm.krah10  5 62.666 74.049 -26.333   52.666 15.146      2  0.0005143 ***</t>
  </si>
  <si>
    <t>&gt; anova(glm.krah10,glm.krah100)</t>
  </si>
  <si>
    <t>glm.krah100: reak ~ hust + cest + lok + stad + lok:stad + (1 | ind)</t>
  </si>
  <si>
    <t xml:space="preserve">            Df    AIC    BIC  logLik deviance  Chisq Chi Df Pr(&gt;Chisq)</t>
  </si>
  <si>
    <t xml:space="preserve">glm.krah10   5 62.666 74.049 -26.333   52.666                         </t>
  </si>
  <si>
    <t>glm.krah100  8 62.907 81.120 -23.453   46.907 5.7589      3     0.1239</t>
  </si>
  <si>
    <t>Original data</t>
  </si>
  <si>
    <t>Locality name</t>
  </si>
  <si>
    <t>response category</t>
  </si>
  <si>
    <t>locality (1 rural, 2 urban)</t>
  </si>
  <si>
    <t>habitat density</t>
  </si>
  <si>
    <t>nest height</t>
  </si>
  <si>
    <t>path distance</t>
  </si>
  <si>
    <t>path distance (m)</t>
  </si>
  <si>
    <t>nest height (m)</t>
  </si>
  <si>
    <t>breeding stage</t>
  </si>
  <si>
    <t>breeding stage (1 eggs, 2 chicks)</t>
  </si>
  <si>
    <t>fleeing distance</t>
  </si>
  <si>
    <t>individuality</t>
  </si>
  <si>
    <t>road distance</t>
  </si>
  <si>
    <t xml:space="preserve">Response 1 </t>
  </si>
  <si>
    <t xml:space="preserve">locality name </t>
  </si>
  <si>
    <t>locality</t>
  </si>
  <si>
    <t>Response 4</t>
  </si>
  <si>
    <t>Response 3</t>
  </si>
  <si>
    <t>Response 2</t>
  </si>
  <si>
    <t>factor</t>
  </si>
  <si>
    <t>density</t>
  </si>
  <si>
    <t>path deistance</t>
  </si>
  <si>
    <t>St. Dev.</t>
  </si>
  <si>
    <t>Mean</t>
  </si>
  <si>
    <t>height</t>
  </si>
  <si>
    <t>path</t>
  </si>
  <si>
    <t>path distance remains</t>
  </si>
  <si>
    <t>significance:</t>
  </si>
  <si>
    <t>Correlation (Tab1)
Označ. korelace jsou významné na hlad. p &lt; ,05000
N=36 (Celé případy vynechány u ChD)</t>
  </si>
  <si>
    <t>nest height correlates with habitat density (dont use height)</t>
  </si>
  <si>
    <t>stage</t>
  </si>
  <si>
    <t>response</t>
  </si>
  <si>
    <t>stage/reasponse</t>
  </si>
  <si>
    <t>stage 0</t>
  </si>
  <si>
    <t>stage 1</t>
  </si>
  <si>
    <t xml:space="preserve">response 4 </t>
  </si>
  <si>
    <t>n response</t>
  </si>
  <si>
    <t>%response 4</t>
  </si>
  <si>
    <t>response 1</t>
  </si>
  <si>
    <t>total</t>
  </si>
  <si>
    <t>stay</t>
  </si>
  <si>
    <t>1 stay</t>
  </si>
  <si>
    <t>0 other response - leave</t>
  </si>
  <si>
    <t>other - leave</t>
  </si>
  <si>
    <t>1 leave</t>
  </si>
  <si>
    <t xml:space="preserve">0 other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</si>
</sst>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00"/>
    <numFmt numFmtId="166" formatCode="0.0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color indexed="8"/>
      <name val="Arial"/>
      <charset val="238"/>
    </font>
    <font>
      <sz val="10"/>
      <color indexed="10"/>
      <name val="Arial"/>
      <charset val="238"/>
    </font>
    <font>
      <b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5" fillId="5" borderId="1" xfId="1" applyNumberFormat="1" applyFont="1" applyFill="1" applyBorder="1" applyAlignment="1">
      <alignment horizontal="center" vertical="top" wrapText="1"/>
    </xf>
    <xf numFmtId="0" fontId="5" fillId="5" borderId="1" xfId="1" applyNumberFormat="1" applyFont="1" applyFill="1" applyBorder="1" applyAlignment="1">
      <alignment horizontal="left" vertical="center"/>
    </xf>
    <xf numFmtId="165" fontId="5" fillId="0" borderId="0" xfId="1" applyNumberFormat="1" applyFont="1" applyAlignment="1">
      <alignment horizontal="right" vertical="center"/>
    </xf>
    <xf numFmtId="165" fontId="6" fillId="0" borderId="0" xfId="1" applyNumberFormat="1" applyFont="1" applyAlignment="1">
      <alignment horizontal="right" vertical="center"/>
    </xf>
    <xf numFmtId="0" fontId="7" fillId="0" borderId="0" xfId="0" applyFont="1"/>
    <xf numFmtId="0" fontId="1" fillId="0" borderId="0" xfId="0" applyFont="1" applyAlignment="1">
      <alignment horizontal="right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1" fillId="6" borderId="0" xfId="0" applyFont="1" applyFill="1" applyAlignment="1">
      <alignment horizontal="center"/>
    </xf>
    <xf numFmtId="166" fontId="3" fillId="0" borderId="0" xfId="0" applyNumberFormat="1" applyFont="1" applyBorder="1"/>
    <xf numFmtId="166" fontId="3" fillId="0" borderId="8" xfId="0" applyNumberFormat="1" applyFont="1" applyBorder="1"/>
    <xf numFmtId="0" fontId="1" fillId="2" borderId="0" xfId="0" applyFont="1" applyFill="1"/>
    <xf numFmtId="0" fontId="5" fillId="0" borderId="1" xfId="1" applyNumberFormat="1" applyFont="1" applyBorder="1" applyAlignment="1">
      <alignment horizontal="left"/>
    </xf>
    <xf numFmtId="0" fontId="4" fillId="0" borderId="0" xfId="1"/>
    <xf numFmtId="0" fontId="1" fillId="0" borderId="0" xfId="0" applyFont="1" applyAlignment="1">
      <alignment horizontal="center"/>
    </xf>
    <xf numFmtId="0" fontId="5" fillId="0" borderId="1" xfId="1" applyNumberFormat="1" applyFont="1" applyBorder="1" applyAlignment="1">
      <alignment horizontal="left" vertical="top" wrapText="1"/>
    </xf>
  </cellXfs>
  <cellStyles count="2">
    <cellStyle name="Normální" xfId="0" builtinId="0"/>
    <cellStyle name="Normální_Lis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graphs!$F$3:$F$4</c:f>
              <c:numCache>
                <c:formatCode>General</c:formatCode>
                <c:ptCount val="2"/>
                <c:pt idx="0">
                  <c:v>23</c:v>
                </c:pt>
                <c:pt idx="1">
                  <c:v>13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graphs!$G$3:$G$4</c:f>
              <c:numCache>
                <c:formatCode>General</c:formatCode>
                <c:ptCount val="2"/>
                <c:pt idx="0">
                  <c:v>29</c:v>
                </c:pt>
                <c:pt idx="1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178816"/>
        <c:axId val="40180352"/>
      </c:barChart>
      <c:catAx>
        <c:axId val="4017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180352"/>
        <c:crosses val="autoZero"/>
        <c:auto val="1"/>
        <c:lblAlgn val="ctr"/>
        <c:lblOffset val="100"/>
        <c:noMultiLvlLbl val="0"/>
      </c:catAx>
      <c:valAx>
        <c:axId val="40180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17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042880"/>
        <c:axId val="40044416"/>
      </c:barChart>
      <c:catAx>
        <c:axId val="400428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044416"/>
        <c:crosses val="autoZero"/>
        <c:auto val="1"/>
        <c:lblAlgn val="ctr"/>
        <c:lblOffset val="100"/>
        <c:noMultiLvlLbl val="0"/>
      </c:catAx>
      <c:valAx>
        <c:axId val="4004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042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List2!$D$3:$D$6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</c:numCache>
            </c:numRef>
          </c:cat>
          <c:val>
            <c:numRef>
              <c:f>List2!$E$3:$E$6</c:f>
              <c:numCache>
                <c:formatCode>General</c:formatCode>
                <c:ptCount val="4"/>
                <c:pt idx="0">
                  <c:v>7.4545454545454541</c:v>
                </c:pt>
                <c:pt idx="1">
                  <c:v>11.3</c:v>
                </c:pt>
                <c:pt idx="2">
                  <c:v>14.285714285714286</c:v>
                </c:pt>
                <c:pt idx="3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068608"/>
        <c:axId val="40070528"/>
      </c:barChart>
      <c:catAx>
        <c:axId val="400686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Nest habitat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070528"/>
        <c:crosses val="autoZero"/>
        <c:auto val="1"/>
        <c:lblAlgn val="ctr"/>
        <c:lblOffset val="100"/>
        <c:noMultiLvlLbl val="0"/>
      </c:catAx>
      <c:valAx>
        <c:axId val="4007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Height</a:t>
                </a:r>
                <a:r>
                  <a:rPr lang="cs-CZ" baseline="0"/>
                  <a:t> (m)</a:t>
                </a:r>
                <a:endParaRPr lang="cs-CZ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0068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0</xdr:row>
      <xdr:rowOff>0</xdr:rowOff>
    </xdr:from>
    <xdr:to>
      <xdr:col>16</xdr:col>
      <xdr:colOff>142875</xdr:colOff>
      <xdr:row>14</xdr:row>
      <xdr:rowOff>76200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10</xdr:col>
          <xdr:colOff>190500</xdr:colOff>
          <xdr:row>24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</xdr:row>
          <xdr:rowOff>0</xdr:rowOff>
        </xdr:from>
        <xdr:to>
          <xdr:col>18</xdr:col>
          <xdr:colOff>400050</xdr:colOff>
          <xdr:row>21</xdr:row>
          <xdr:rowOff>76200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5</xdr:row>
      <xdr:rowOff>4762</xdr:rowOff>
    </xdr:from>
    <xdr:to>
      <xdr:col>14</xdr:col>
      <xdr:colOff>152400</xdr:colOff>
      <xdr:row>19</xdr:row>
      <xdr:rowOff>80962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457200</xdr:colOff>
      <xdr:row>5</xdr:row>
      <xdr:rowOff>4762</xdr:rowOff>
    </xdr:from>
    <xdr:to>
      <xdr:col>14</xdr:col>
      <xdr:colOff>152400</xdr:colOff>
      <xdr:row>19</xdr:row>
      <xdr:rowOff>80962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214"/>
  <sheetViews>
    <sheetView zoomScale="90" zoomScaleNormal="90" workbookViewId="0">
      <selection activeCell="AC2" sqref="AC2"/>
    </sheetView>
  </sheetViews>
  <sheetFormatPr defaultRowHeight="12.75" x14ac:dyDescent="0.2"/>
  <cols>
    <col min="1" max="1" width="21.42578125" style="1" bestFit="1" customWidth="1"/>
    <col min="2" max="2" width="17" style="1" bestFit="1" customWidth="1"/>
    <col min="3" max="3" width="22.5703125" style="1" bestFit="1" customWidth="1"/>
    <col min="4" max="5" width="14.28515625" style="1" bestFit="1" customWidth="1"/>
    <col min="6" max="6" width="11" style="1" bestFit="1" customWidth="1"/>
    <col min="7" max="7" width="16.42578125" style="1" bestFit="1" customWidth="1"/>
    <col min="8" max="8" width="13" style="1" bestFit="1" customWidth="1"/>
    <col min="9" max="9" width="29.5703125" style="1" bestFit="1" customWidth="1"/>
    <col min="10" max="10" width="15.42578125" style="1" bestFit="1" customWidth="1"/>
    <col min="11" max="11" width="9.140625" style="1"/>
    <col min="12" max="12" width="12" style="1" bestFit="1" customWidth="1"/>
    <col min="13" max="13" width="13" style="1" bestFit="1" customWidth="1"/>
    <col min="14" max="15" width="9.140625" style="1"/>
    <col min="16" max="16" width="26.42578125" style="1" customWidth="1"/>
    <col min="17" max="17" width="9.5703125" style="1" customWidth="1"/>
    <col min="18" max="16384" width="9.140625" style="1"/>
  </cols>
  <sheetData>
    <row r="1" spans="1:61" x14ac:dyDescent="0.2">
      <c r="B1" s="1" t="s">
        <v>202</v>
      </c>
      <c r="Q1" s="30" t="s">
        <v>216</v>
      </c>
      <c r="R1" s="30"/>
      <c r="AC1" s="1" t="s">
        <v>221</v>
      </c>
      <c r="AO1" s="1" t="s">
        <v>220</v>
      </c>
      <c r="BA1" s="1" t="s">
        <v>219</v>
      </c>
    </row>
    <row r="2" spans="1:61" x14ac:dyDescent="0.2">
      <c r="B2" s="2"/>
      <c r="C2" s="2"/>
      <c r="D2" s="2"/>
      <c r="E2" s="2"/>
      <c r="F2" s="2" t="s">
        <v>0</v>
      </c>
      <c r="G2" s="2"/>
      <c r="H2" s="2" t="s">
        <v>0</v>
      </c>
      <c r="I2" s="2"/>
      <c r="J2" s="2"/>
      <c r="K2" s="2" t="s">
        <v>0</v>
      </c>
      <c r="L2" s="2"/>
      <c r="M2" s="2"/>
      <c r="Q2" s="2"/>
      <c r="R2" s="2"/>
      <c r="S2" s="2"/>
      <c r="T2" s="2"/>
      <c r="U2" s="2"/>
      <c r="V2" s="2"/>
      <c r="W2" s="2"/>
      <c r="X2" s="2"/>
      <c r="Y2" s="2"/>
      <c r="AC2" s="2"/>
      <c r="AD2" s="2"/>
      <c r="AE2" s="2"/>
      <c r="AF2" s="2"/>
      <c r="AG2" s="2"/>
      <c r="AH2" s="2"/>
      <c r="AI2" s="2"/>
      <c r="AJ2" s="2"/>
      <c r="AK2" s="2"/>
      <c r="AO2" s="2"/>
      <c r="AP2" s="2"/>
      <c r="AQ2" s="2"/>
      <c r="AR2" s="2"/>
      <c r="AS2" s="2"/>
      <c r="AT2" s="2"/>
      <c r="AU2" s="2"/>
      <c r="AV2" s="2"/>
      <c r="AW2" s="2"/>
      <c r="BA2" s="2"/>
      <c r="BB2" s="2"/>
      <c r="BC2" s="2"/>
      <c r="BD2" s="2"/>
      <c r="BE2" s="2"/>
      <c r="BF2" s="2"/>
      <c r="BG2" s="2"/>
      <c r="BH2" s="2"/>
      <c r="BI2" s="2"/>
    </row>
    <row r="3" spans="1:61" x14ac:dyDescent="0.2">
      <c r="A3" s="1" t="s">
        <v>203</v>
      </c>
      <c r="B3" s="3" t="s">
        <v>204</v>
      </c>
      <c r="C3" s="4" t="s">
        <v>205</v>
      </c>
      <c r="D3" s="4" t="s">
        <v>206</v>
      </c>
      <c r="E3" s="4" t="s">
        <v>210</v>
      </c>
      <c r="F3" s="4" t="s">
        <v>207</v>
      </c>
      <c r="G3" s="4" t="s">
        <v>209</v>
      </c>
      <c r="H3" s="4" t="s">
        <v>208</v>
      </c>
      <c r="I3" s="4" t="s">
        <v>212</v>
      </c>
      <c r="J3" s="4" t="s">
        <v>213</v>
      </c>
      <c r="K3" s="4" t="s">
        <v>213</v>
      </c>
      <c r="L3" s="5" t="s">
        <v>214</v>
      </c>
      <c r="M3" s="2" t="s">
        <v>215</v>
      </c>
      <c r="P3" s="1" t="s">
        <v>217</v>
      </c>
      <c r="Q3" s="3" t="s">
        <v>204</v>
      </c>
      <c r="R3" s="4" t="s">
        <v>218</v>
      </c>
      <c r="S3" s="4" t="s">
        <v>206</v>
      </c>
      <c r="T3" s="4" t="s">
        <v>207</v>
      </c>
      <c r="U3" s="4" t="s">
        <v>208</v>
      </c>
      <c r="V3" s="4" t="s">
        <v>211</v>
      </c>
      <c r="W3" s="4" t="s">
        <v>213</v>
      </c>
      <c r="X3" s="5" t="s">
        <v>214</v>
      </c>
      <c r="Y3" s="2" t="s">
        <v>215</v>
      </c>
      <c r="AB3" s="1" t="s">
        <v>217</v>
      </c>
      <c r="AC3" s="3" t="s">
        <v>204</v>
      </c>
      <c r="AD3" s="4" t="s">
        <v>218</v>
      </c>
      <c r="AE3" s="4" t="s">
        <v>206</v>
      </c>
      <c r="AF3" s="4" t="s">
        <v>207</v>
      </c>
      <c r="AG3" s="4" t="s">
        <v>208</v>
      </c>
      <c r="AH3" s="4" t="s">
        <v>211</v>
      </c>
      <c r="AI3" s="4" t="s">
        <v>213</v>
      </c>
      <c r="AJ3" s="5" t="s">
        <v>214</v>
      </c>
      <c r="AK3" s="2" t="s">
        <v>215</v>
      </c>
      <c r="AN3" s="1" t="s">
        <v>217</v>
      </c>
      <c r="AO3" s="3" t="s">
        <v>204</v>
      </c>
      <c r="AP3" s="4" t="s">
        <v>218</v>
      </c>
      <c r="AQ3" s="4" t="s">
        <v>206</v>
      </c>
      <c r="AR3" s="4" t="s">
        <v>207</v>
      </c>
      <c r="AS3" s="4" t="s">
        <v>208</v>
      </c>
      <c r="AT3" s="4" t="s">
        <v>211</v>
      </c>
      <c r="AU3" s="4" t="s">
        <v>213</v>
      </c>
      <c r="AV3" s="5" t="s">
        <v>214</v>
      </c>
      <c r="AW3" s="2" t="s">
        <v>215</v>
      </c>
      <c r="AZ3" s="1" t="s">
        <v>217</v>
      </c>
      <c r="BA3" s="3" t="s">
        <v>204</v>
      </c>
      <c r="BB3" s="4" t="s">
        <v>218</v>
      </c>
      <c r="BC3" s="4" t="s">
        <v>206</v>
      </c>
      <c r="BD3" s="4" t="s">
        <v>207</v>
      </c>
      <c r="BE3" s="4" t="s">
        <v>208</v>
      </c>
      <c r="BF3" s="4" t="s">
        <v>211</v>
      </c>
      <c r="BG3" s="4" t="s">
        <v>213</v>
      </c>
      <c r="BH3" s="5" t="s">
        <v>214</v>
      </c>
      <c r="BI3" s="2" t="s">
        <v>215</v>
      </c>
    </row>
    <row r="4" spans="1:61" x14ac:dyDescent="0.2">
      <c r="A4" s="1" t="s">
        <v>3</v>
      </c>
      <c r="B4" s="6">
        <v>1</v>
      </c>
      <c r="C4" s="2">
        <v>1</v>
      </c>
      <c r="D4" s="2">
        <v>1</v>
      </c>
      <c r="E4" s="2">
        <v>7</v>
      </c>
      <c r="F4" s="7">
        <f>+LN(E4)</f>
        <v>1.9459101490553132</v>
      </c>
      <c r="G4" s="2">
        <v>60</v>
      </c>
      <c r="H4" s="7">
        <f>+LN(G4)</f>
        <v>4.0943445622221004</v>
      </c>
      <c r="I4" s="2">
        <v>1</v>
      </c>
      <c r="J4" s="2">
        <v>50</v>
      </c>
      <c r="K4" s="7">
        <f>+LN(J4+1)</f>
        <v>3.9318256327243257</v>
      </c>
      <c r="L4" s="2">
        <v>1</v>
      </c>
      <c r="M4" s="2">
        <v>100</v>
      </c>
      <c r="P4" s="1" t="s">
        <v>3</v>
      </c>
      <c r="Q4" s="6">
        <v>1</v>
      </c>
      <c r="R4" s="2">
        <v>1</v>
      </c>
      <c r="S4" s="2">
        <v>1</v>
      </c>
      <c r="T4" s="8">
        <v>1.9459101490553132</v>
      </c>
      <c r="U4" s="7">
        <v>4.0943445622221004</v>
      </c>
      <c r="V4" s="2">
        <v>1</v>
      </c>
      <c r="W4" s="8">
        <v>3.9318256327243257</v>
      </c>
      <c r="X4" s="2">
        <v>1</v>
      </c>
      <c r="Y4" s="2">
        <v>100</v>
      </c>
      <c r="AB4" s="1" t="s">
        <v>3</v>
      </c>
      <c r="AC4" s="6">
        <v>0</v>
      </c>
      <c r="AD4" s="2">
        <v>1</v>
      </c>
      <c r="AE4" s="2">
        <v>1</v>
      </c>
      <c r="AF4" s="8">
        <v>1.9459101490553132</v>
      </c>
      <c r="AG4" s="7">
        <v>4.0943445622221004</v>
      </c>
      <c r="AH4" s="2">
        <v>1</v>
      </c>
      <c r="AI4" s="8">
        <v>3.9318256327243257</v>
      </c>
      <c r="AJ4" s="2">
        <v>1</v>
      </c>
      <c r="AK4" s="2">
        <v>100</v>
      </c>
      <c r="AN4" s="1" t="s">
        <v>3</v>
      </c>
      <c r="AO4" s="6">
        <v>0</v>
      </c>
      <c r="AP4" s="2">
        <v>1</v>
      </c>
      <c r="AQ4" s="2">
        <v>1</v>
      </c>
      <c r="AR4" s="8">
        <v>1.9459101490553132</v>
      </c>
      <c r="AS4" s="7">
        <v>4.0943445622221004</v>
      </c>
      <c r="AT4" s="2">
        <v>1</v>
      </c>
      <c r="AU4" s="8">
        <v>3.9318256327243257</v>
      </c>
      <c r="AV4" s="2">
        <v>1</v>
      </c>
      <c r="AW4" s="2">
        <v>100</v>
      </c>
      <c r="AZ4" s="1" t="s">
        <v>3</v>
      </c>
      <c r="BA4" s="6">
        <v>0</v>
      </c>
      <c r="BB4" s="2">
        <v>1</v>
      </c>
      <c r="BC4" s="2">
        <v>1</v>
      </c>
      <c r="BD4" s="8">
        <v>1.9459101490553132</v>
      </c>
      <c r="BE4" s="7">
        <v>4.0943445622221004</v>
      </c>
      <c r="BF4" s="2">
        <v>1</v>
      </c>
      <c r="BG4" s="8">
        <v>3.9318256327243257</v>
      </c>
      <c r="BH4" s="2">
        <v>1</v>
      </c>
      <c r="BI4" s="2">
        <v>100</v>
      </c>
    </row>
    <row r="5" spans="1:61" x14ac:dyDescent="0.2">
      <c r="A5" s="1" t="s">
        <v>4</v>
      </c>
      <c r="B5" s="6">
        <v>1</v>
      </c>
      <c r="C5" s="2">
        <v>1</v>
      </c>
      <c r="D5" s="2">
        <v>2</v>
      </c>
      <c r="E5" s="2">
        <v>14</v>
      </c>
      <c r="F5" s="7">
        <f t="shared" ref="F5:F68" si="0">+LN(E5)</f>
        <v>2.6390573296152584</v>
      </c>
      <c r="G5" s="2">
        <v>50</v>
      </c>
      <c r="H5" s="7">
        <f t="shared" ref="H5:H68" si="1">+LN(G5)</f>
        <v>3.912023005428146</v>
      </c>
      <c r="I5" s="2">
        <v>1</v>
      </c>
      <c r="J5" s="2">
        <v>30</v>
      </c>
      <c r="K5" s="7">
        <f t="shared" ref="K5:K68" si="2">+LN(J5+1)</f>
        <v>3.4339872044851463</v>
      </c>
      <c r="L5" s="2">
        <v>3</v>
      </c>
      <c r="M5" s="2">
        <v>80</v>
      </c>
      <c r="P5" s="1" t="s">
        <v>4</v>
      </c>
      <c r="Q5" s="6">
        <v>1</v>
      </c>
      <c r="R5" s="2">
        <v>1</v>
      </c>
      <c r="S5" s="2">
        <v>2</v>
      </c>
      <c r="T5" s="8">
        <v>2.6390573296152584</v>
      </c>
      <c r="U5" s="7">
        <v>3.912023005428146</v>
      </c>
      <c r="V5" s="2">
        <v>1</v>
      </c>
      <c r="W5" s="8">
        <v>3.4339872044851463</v>
      </c>
      <c r="X5" s="2">
        <v>3</v>
      </c>
      <c r="Y5" s="2">
        <v>80</v>
      </c>
      <c r="AB5" s="1" t="s">
        <v>4</v>
      </c>
      <c r="AC5" s="6">
        <v>0</v>
      </c>
      <c r="AD5" s="2">
        <v>1</v>
      </c>
      <c r="AE5" s="2">
        <v>2</v>
      </c>
      <c r="AF5" s="8">
        <v>2.6390573296152584</v>
      </c>
      <c r="AG5" s="7">
        <v>3.912023005428146</v>
      </c>
      <c r="AH5" s="2">
        <v>1</v>
      </c>
      <c r="AI5" s="8">
        <v>3.4339872044851463</v>
      </c>
      <c r="AJ5" s="2">
        <v>3</v>
      </c>
      <c r="AK5" s="2">
        <v>80</v>
      </c>
      <c r="AN5" s="1" t="s">
        <v>4</v>
      </c>
      <c r="AO5" s="6">
        <v>0</v>
      </c>
      <c r="AP5" s="2">
        <v>1</v>
      </c>
      <c r="AQ5" s="2">
        <v>2</v>
      </c>
      <c r="AR5" s="8">
        <v>2.6390573296152584</v>
      </c>
      <c r="AS5" s="7">
        <v>3.912023005428146</v>
      </c>
      <c r="AT5" s="2">
        <v>1</v>
      </c>
      <c r="AU5" s="8">
        <v>3.4339872044851463</v>
      </c>
      <c r="AV5" s="2">
        <v>3</v>
      </c>
      <c r="AW5" s="2">
        <v>80</v>
      </c>
      <c r="AZ5" s="1" t="s">
        <v>4</v>
      </c>
      <c r="BA5" s="6">
        <v>0</v>
      </c>
      <c r="BB5" s="2">
        <v>1</v>
      </c>
      <c r="BC5" s="2">
        <v>2</v>
      </c>
      <c r="BD5" s="8">
        <v>2.6390573296152584</v>
      </c>
      <c r="BE5" s="7">
        <v>3.912023005428146</v>
      </c>
      <c r="BF5" s="2">
        <v>1</v>
      </c>
      <c r="BG5" s="8">
        <v>3.4339872044851463</v>
      </c>
      <c r="BH5" s="2">
        <v>3</v>
      </c>
      <c r="BI5" s="2">
        <v>80</v>
      </c>
    </row>
    <row r="6" spans="1:61" x14ac:dyDescent="0.2">
      <c r="A6" s="1" t="s">
        <v>5</v>
      </c>
      <c r="B6" s="6">
        <v>1</v>
      </c>
      <c r="C6" s="2">
        <v>1</v>
      </c>
      <c r="D6" s="2">
        <v>1</v>
      </c>
      <c r="E6" s="2">
        <v>12</v>
      </c>
      <c r="F6" s="7">
        <f t="shared" si="0"/>
        <v>2.4849066497880004</v>
      </c>
      <c r="G6" s="2">
        <v>15</v>
      </c>
      <c r="H6" s="7">
        <f t="shared" si="1"/>
        <v>2.7080502011022101</v>
      </c>
      <c r="I6" s="2">
        <v>1</v>
      </c>
      <c r="J6" s="2">
        <v>15</v>
      </c>
      <c r="K6" s="7">
        <f t="shared" si="2"/>
        <v>2.7725887222397811</v>
      </c>
      <c r="L6" s="2">
        <v>4</v>
      </c>
      <c r="M6" s="2">
        <v>340</v>
      </c>
      <c r="P6" s="1" t="s">
        <v>5</v>
      </c>
      <c r="Q6" s="6">
        <v>1</v>
      </c>
      <c r="R6" s="2">
        <v>1</v>
      </c>
      <c r="S6" s="2">
        <v>1</v>
      </c>
      <c r="T6" s="8">
        <v>2.4849066497880004</v>
      </c>
      <c r="U6" s="7">
        <v>2.7080502011022101</v>
      </c>
      <c r="V6" s="2">
        <v>1</v>
      </c>
      <c r="W6" s="8">
        <v>2.7725887222397811</v>
      </c>
      <c r="X6" s="2">
        <v>4</v>
      </c>
      <c r="Y6" s="2">
        <v>340</v>
      </c>
      <c r="AB6" s="1" t="s">
        <v>5</v>
      </c>
      <c r="AC6" s="6">
        <v>0</v>
      </c>
      <c r="AD6" s="2">
        <v>1</v>
      </c>
      <c r="AE6" s="2">
        <v>1</v>
      </c>
      <c r="AF6" s="8">
        <v>2.4849066497880004</v>
      </c>
      <c r="AG6" s="7">
        <v>2.7080502011022101</v>
      </c>
      <c r="AH6" s="2">
        <v>1</v>
      </c>
      <c r="AI6" s="8">
        <v>2.7725887222397811</v>
      </c>
      <c r="AJ6" s="2">
        <v>4</v>
      </c>
      <c r="AK6" s="2">
        <v>340</v>
      </c>
      <c r="AN6" s="1" t="s">
        <v>5</v>
      </c>
      <c r="AO6" s="6">
        <v>0</v>
      </c>
      <c r="AP6" s="2">
        <v>1</v>
      </c>
      <c r="AQ6" s="2">
        <v>1</v>
      </c>
      <c r="AR6" s="8">
        <v>2.4849066497880004</v>
      </c>
      <c r="AS6" s="7">
        <v>2.7080502011022101</v>
      </c>
      <c r="AT6" s="2">
        <v>1</v>
      </c>
      <c r="AU6" s="8">
        <v>2.7725887222397811</v>
      </c>
      <c r="AV6" s="2">
        <v>4</v>
      </c>
      <c r="AW6" s="2">
        <v>340</v>
      </c>
      <c r="AZ6" s="1" t="s">
        <v>5</v>
      </c>
      <c r="BA6" s="6">
        <v>0</v>
      </c>
      <c r="BB6" s="2">
        <v>1</v>
      </c>
      <c r="BC6" s="2">
        <v>1</v>
      </c>
      <c r="BD6" s="8">
        <v>2.4849066497880004</v>
      </c>
      <c r="BE6" s="7">
        <v>2.7080502011022101</v>
      </c>
      <c r="BF6" s="2">
        <v>1</v>
      </c>
      <c r="BG6" s="8">
        <v>2.7725887222397811</v>
      </c>
      <c r="BH6" s="2">
        <v>4</v>
      </c>
      <c r="BI6" s="2">
        <v>340</v>
      </c>
    </row>
    <row r="7" spans="1:61" x14ac:dyDescent="0.2">
      <c r="A7" s="1" t="s">
        <v>6</v>
      </c>
      <c r="B7" s="6">
        <v>1</v>
      </c>
      <c r="C7" s="2">
        <v>1</v>
      </c>
      <c r="D7" s="2">
        <v>1</v>
      </c>
      <c r="E7" s="2">
        <v>8</v>
      </c>
      <c r="F7" s="7">
        <f t="shared" si="0"/>
        <v>2.0794415416798357</v>
      </c>
      <c r="G7" s="2">
        <v>10</v>
      </c>
      <c r="H7" s="7">
        <f t="shared" si="1"/>
        <v>2.3025850929940459</v>
      </c>
      <c r="I7" s="2">
        <v>1</v>
      </c>
      <c r="J7" s="2">
        <v>21</v>
      </c>
      <c r="K7" s="7">
        <f t="shared" si="2"/>
        <v>3.0910424533583161</v>
      </c>
      <c r="L7" s="2">
        <v>5</v>
      </c>
      <c r="M7" s="2">
        <v>170</v>
      </c>
      <c r="P7" s="1" t="s">
        <v>6</v>
      </c>
      <c r="Q7" s="6">
        <v>1</v>
      </c>
      <c r="R7" s="2">
        <v>1</v>
      </c>
      <c r="S7" s="2">
        <v>1</v>
      </c>
      <c r="T7" s="8">
        <v>2.0794415416798357</v>
      </c>
      <c r="U7" s="7">
        <v>2.3025850929940459</v>
      </c>
      <c r="V7" s="2">
        <v>1</v>
      </c>
      <c r="W7" s="8">
        <v>3.0910424533583161</v>
      </c>
      <c r="X7" s="2">
        <v>5</v>
      </c>
      <c r="Y7" s="2">
        <v>170</v>
      </c>
      <c r="AB7" s="1" t="s">
        <v>6</v>
      </c>
      <c r="AC7" s="6">
        <v>0</v>
      </c>
      <c r="AD7" s="2">
        <v>1</v>
      </c>
      <c r="AE7" s="2">
        <v>1</v>
      </c>
      <c r="AF7" s="8">
        <v>2.0794415416798357</v>
      </c>
      <c r="AG7" s="7">
        <v>2.3025850929940459</v>
      </c>
      <c r="AH7" s="2">
        <v>1</v>
      </c>
      <c r="AI7" s="8">
        <v>3.0910424533583161</v>
      </c>
      <c r="AJ7" s="2">
        <v>5</v>
      </c>
      <c r="AK7" s="2">
        <v>170</v>
      </c>
      <c r="AN7" s="1" t="s">
        <v>6</v>
      </c>
      <c r="AO7" s="6">
        <v>0</v>
      </c>
      <c r="AP7" s="2">
        <v>1</v>
      </c>
      <c r="AQ7" s="2">
        <v>1</v>
      </c>
      <c r="AR7" s="8">
        <v>2.0794415416798357</v>
      </c>
      <c r="AS7" s="7">
        <v>2.3025850929940459</v>
      </c>
      <c r="AT7" s="2">
        <v>1</v>
      </c>
      <c r="AU7" s="8">
        <v>3.0910424533583161</v>
      </c>
      <c r="AV7" s="2">
        <v>5</v>
      </c>
      <c r="AW7" s="2">
        <v>170</v>
      </c>
      <c r="AZ7" s="1" t="s">
        <v>6</v>
      </c>
      <c r="BA7" s="6">
        <v>0</v>
      </c>
      <c r="BB7" s="2">
        <v>1</v>
      </c>
      <c r="BC7" s="2">
        <v>1</v>
      </c>
      <c r="BD7" s="8">
        <v>2.0794415416798357</v>
      </c>
      <c r="BE7" s="7">
        <v>2.3025850929940459</v>
      </c>
      <c r="BF7" s="2">
        <v>1</v>
      </c>
      <c r="BG7" s="8">
        <v>3.0910424533583161</v>
      </c>
      <c r="BH7" s="2">
        <v>5</v>
      </c>
      <c r="BI7" s="2">
        <v>170</v>
      </c>
    </row>
    <row r="8" spans="1:61" x14ac:dyDescent="0.2">
      <c r="A8" s="1" t="s">
        <v>7</v>
      </c>
      <c r="B8" s="6">
        <v>1</v>
      </c>
      <c r="C8" s="2">
        <v>1</v>
      </c>
      <c r="D8" s="2">
        <v>1</v>
      </c>
      <c r="E8" s="2">
        <v>7</v>
      </c>
      <c r="F8" s="7">
        <f t="shared" si="0"/>
        <v>1.9459101490553132</v>
      </c>
      <c r="G8" s="2">
        <v>200</v>
      </c>
      <c r="H8" s="7">
        <f t="shared" si="1"/>
        <v>5.2983173665480363</v>
      </c>
      <c r="I8" s="2">
        <v>1</v>
      </c>
      <c r="J8" s="2">
        <v>50</v>
      </c>
      <c r="K8" s="7">
        <f t="shared" si="2"/>
        <v>3.9318256327243257</v>
      </c>
      <c r="L8" s="2">
        <v>13</v>
      </c>
      <c r="M8" s="2">
        <v>180</v>
      </c>
      <c r="P8" s="1" t="s">
        <v>7</v>
      </c>
      <c r="Q8" s="6">
        <v>1</v>
      </c>
      <c r="R8" s="2">
        <v>1</v>
      </c>
      <c r="S8" s="2">
        <v>1</v>
      </c>
      <c r="T8" s="8">
        <v>1.9459101490553132</v>
      </c>
      <c r="U8" s="7">
        <v>5.2983173665480363</v>
      </c>
      <c r="V8" s="2">
        <v>1</v>
      </c>
      <c r="W8" s="8">
        <v>3.9318256327243257</v>
      </c>
      <c r="X8" s="2">
        <v>13</v>
      </c>
      <c r="Y8" s="2">
        <v>180</v>
      </c>
      <c r="AB8" s="1" t="s">
        <v>7</v>
      </c>
      <c r="AC8" s="6">
        <v>0</v>
      </c>
      <c r="AD8" s="2">
        <v>1</v>
      </c>
      <c r="AE8" s="2">
        <v>1</v>
      </c>
      <c r="AF8" s="8">
        <v>1.9459101490553132</v>
      </c>
      <c r="AG8" s="7">
        <v>5.2983173665480363</v>
      </c>
      <c r="AH8" s="2">
        <v>1</v>
      </c>
      <c r="AI8" s="8">
        <v>3.9318256327243257</v>
      </c>
      <c r="AJ8" s="2">
        <v>13</v>
      </c>
      <c r="AK8" s="2">
        <v>180</v>
      </c>
      <c r="AN8" s="1" t="s">
        <v>7</v>
      </c>
      <c r="AO8" s="6">
        <v>0</v>
      </c>
      <c r="AP8" s="2">
        <v>1</v>
      </c>
      <c r="AQ8" s="2">
        <v>1</v>
      </c>
      <c r="AR8" s="8">
        <v>1.9459101490553132</v>
      </c>
      <c r="AS8" s="7">
        <v>5.2983173665480363</v>
      </c>
      <c r="AT8" s="2">
        <v>1</v>
      </c>
      <c r="AU8" s="8">
        <v>3.9318256327243257</v>
      </c>
      <c r="AV8" s="2">
        <v>13</v>
      </c>
      <c r="AW8" s="2">
        <v>180</v>
      </c>
      <c r="AZ8" s="1" t="s">
        <v>7</v>
      </c>
      <c r="BA8" s="6">
        <v>0</v>
      </c>
      <c r="BB8" s="2">
        <v>1</v>
      </c>
      <c r="BC8" s="2">
        <v>1</v>
      </c>
      <c r="BD8" s="8">
        <v>1.9459101490553132</v>
      </c>
      <c r="BE8" s="7">
        <v>5.2983173665480363</v>
      </c>
      <c r="BF8" s="2">
        <v>1</v>
      </c>
      <c r="BG8" s="8">
        <v>3.9318256327243257</v>
      </c>
      <c r="BH8" s="2">
        <v>13</v>
      </c>
      <c r="BI8" s="2">
        <v>180</v>
      </c>
    </row>
    <row r="9" spans="1:61" x14ac:dyDescent="0.2">
      <c r="A9" s="1" t="s">
        <v>8</v>
      </c>
      <c r="B9" s="6">
        <v>1</v>
      </c>
      <c r="C9" s="2">
        <v>1</v>
      </c>
      <c r="D9" s="2">
        <v>1</v>
      </c>
      <c r="E9" s="2">
        <v>6</v>
      </c>
      <c r="F9" s="7">
        <f t="shared" si="0"/>
        <v>1.791759469228055</v>
      </c>
      <c r="G9" s="2">
        <v>100</v>
      </c>
      <c r="H9" s="7">
        <f t="shared" si="1"/>
        <v>4.6051701859880918</v>
      </c>
      <c r="I9" s="2">
        <v>1</v>
      </c>
      <c r="J9" s="2">
        <v>0</v>
      </c>
      <c r="K9" s="7">
        <f t="shared" si="2"/>
        <v>0</v>
      </c>
      <c r="L9" s="2">
        <v>14</v>
      </c>
      <c r="M9" s="2">
        <v>120</v>
      </c>
      <c r="P9" s="1" t="s">
        <v>8</v>
      </c>
      <c r="Q9" s="6">
        <v>1</v>
      </c>
      <c r="R9" s="2">
        <v>1</v>
      </c>
      <c r="S9" s="2">
        <v>1</v>
      </c>
      <c r="T9" s="8">
        <v>1.791759469228055</v>
      </c>
      <c r="U9" s="7">
        <v>4.6051701859880918</v>
      </c>
      <c r="V9" s="2">
        <v>1</v>
      </c>
      <c r="W9" s="8">
        <v>0</v>
      </c>
      <c r="X9" s="2">
        <v>14</v>
      </c>
      <c r="Y9" s="2">
        <v>120</v>
      </c>
      <c r="AB9" s="1" t="s">
        <v>8</v>
      </c>
      <c r="AC9" s="6">
        <v>0</v>
      </c>
      <c r="AD9" s="2">
        <v>1</v>
      </c>
      <c r="AE9" s="2">
        <v>1</v>
      </c>
      <c r="AF9" s="8">
        <v>1.791759469228055</v>
      </c>
      <c r="AG9" s="7">
        <v>4.6051701859880918</v>
      </c>
      <c r="AH9" s="2">
        <v>1</v>
      </c>
      <c r="AI9" s="8">
        <v>0</v>
      </c>
      <c r="AJ9" s="2">
        <v>14</v>
      </c>
      <c r="AK9" s="2">
        <v>120</v>
      </c>
      <c r="AN9" s="1" t="s">
        <v>8</v>
      </c>
      <c r="AO9" s="6">
        <v>0</v>
      </c>
      <c r="AP9" s="2">
        <v>1</v>
      </c>
      <c r="AQ9" s="2">
        <v>1</v>
      </c>
      <c r="AR9" s="8">
        <v>1.791759469228055</v>
      </c>
      <c r="AS9" s="7">
        <v>4.6051701859880918</v>
      </c>
      <c r="AT9" s="2">
        <v>1</v>
      </c>
      <c r="AU9" s="8">
        <v>0</v>
      </c>
      <c r="AV9" s="2">
        <v>14</v>
      </c>
      <c r="AW9" s="2">
        <v>120</v>
      </c>
      <c r="AZ9" s="1" t="s">
        <v>8</v>
      </c>
      <c r="BA9" s="6">
        <v>0</v>
      </c>
      <c r="BB9" s="2">
        <v>1</v>
      </c>
      <c r="BC9" s="2">
        <v>1</v>
      </c>
      <c r="BD9" s="8">
        <v>1.791759469228055</v>
      </c>
      <c r="BE9" s="7">
        <v>4.6051701859880918</v>
      </c>
      <c r="BF9" s="2">
        <v>1</v>
      </c>
      <c r="BG9" s="8">
        <v>0</v>
      </c>
      <c r="BH9" s="2">
        <v>14</v>
      </c>
      <c r="BI9" s="2">
        <v>120</v>
      </c>
    </row>
    <row r="10" spans="1:61" x14ac:dyDescent="0.2">
      <c r="A10" s="1" t="s">
        <v>9</v>
      </c>
      <c r="B10" s="6">
        <v>1</v>
      </c>
      <c r="C10" s="2">
        <v>1</v>
      </c>
      <c r="D10" s="2">
        <v>2</v>
      </c>
      <c r="E10" s="2">
        <v>11</v>
      </c>
      <c r="F10" s="7">
        <f t="shared" si="0"/>
        <v>2.3978952727983707</v>
      </c>
      <c r="G10" s="2">
        <v>50</v>
      </c>
      <c r="H10" s="7">
        <f t="shared" si="1"/>
        <v>3.912023005428146</v>
      </c>
      <c r="I10" s="2">
        <v>1</v>
      </c>
      <c r="J10" s="2">
        <v>45</v>
      </c>
      <c r="K10" s="7">
        <f t="shared" si="2"/>
        <v>3.8286413964890951</v>
      </c>
      <c r="L10" s="2">
        <v>15</v>
      </c>
      <c r="M10" s="2">
        <v>280</v>
      </c>
      <c r="P10" s="1" t="s">
        <v>9</v>
      </c>
      <c r="Q10" s="6">
        <v>1</v>
      </c>
      <c r="R10" s="2">
        <v>1</v>
      </c>
      <c r="S10" s="2">
        <v>2</v>
      </c>
      <c r="T10" s="8">
        <v>2.3978952727983707</v>
      </c>
      <c r="U10" s="7">
        <v>3.912023005428146</v>
      </c>
      <c r="V10" s="2">
        <v>1</v>
      </c>
      <c r="W10" s="8">
        <v>3.8286413964890951</v>
      </c>
      <c r="X10" s="2">
        <v>15</v>
      </c>
      <c r="Y10" s="2">
        <v>280</v>
      </c>
      <c r="AB10" s="1" t="s">
        <v>9</v>
      </c>
      <c r="AC10" s="6">
        <v>0</v>
      </c>
      <c r="AD10" s="2">
        <v>1</v>
      </c>
      <c r="AE10" s="2">
        <v>2</v>
      </c>
      <c r="AF10" s="8">
        <v>2.3978952727983707</v>
      </c>
      <c r="AG10" s="7">
        <v>3.912023005428146</v>
      </c>
      <c r="AH10" s="2">
        <v>1</v>
      </c>
      <c r="AI10" s="8">
        <v>3.8286413964890951</v>
      </c>
      <c r="AJ10" s="2">
        <v>15</v>
      </c>
      <c r="AK10" s="2">
        <v>280</v>
      </c>
      <c r="AN10" s="1" t="s">
        <v>9</v>
      </c>
      <c r="AO10" s="6">
        <v>0</v>
      </c>
      <c r="AP10" s="2">
        <v>1</v>
      </c>
      <c r="AQ10" s="2">
        <v>2</v>
      </c>
      <c r="AR10" s="8">
        <v>2.3978952727983707</v>
      </c>
      <c r="AS10" s="7">
        <v>3.912023005428146</v>
      </c>
      <c r="AT10" s="2">
        <v>1</v>
      </c>
      <c r="AU10" s="8">
        <v>3.8286413964890951</v>
      </c>
      <c r="AV10" s="2">
        <v>15</v>
      </c>
      <c r="AW10" s="2">
        <v>280</v>
      </c>
      <c r="AZ10" s="1" t="s">
        <v>9</v>
      </c>
      <c r="BA10" s="6">
        <v>0</v>
      </c>
      <c r="BB10" s="2">
        <v>1</v>
      </c>
      <c r="BC10" s="2">
        <v>2</v>
      </c>
      <c r="BD10" s="8">
        <v>2.3978952727983707</v>
      </c>
      <c r="BE10" s="7">
        <v>3.912023005428146</v>
      </c>
      <c r="BF10" s="2">
        <v>1</v>
      </c>
      <c r="BG10" s="8">
        <v>3.8286413964890951</v>
      </c>
      <c r="BH10" s="2">
        <v>15</v>
      </c>
      <c r="BI10" s="2">
        <v>280</v>
      </c>
    </row>
    <row r="11" spans="1:61" x14ac:dyDescent="0.2">
      <c r="A11" s="1" t="s">
        <v>10</v>
      </c>
      <c r="B11" s="6">
        <v>1</v>
      </c>
      <c r="C11" s="2">
        <v>2</v>
      </c>
      <c r="D11" s="6">
        <v>2</v>
      </c>
      <c r="E11" s="6">
        <v>12</v>
      </c>
      <c r="F11" s="7">
        <f t="shared" si="0"/>
        <v>2.4849066497880004</v>
      </c>
      <c r="G11" s="6">
        <v>15</v>
      </c>
      <c r="H11" s="7">
        <f t="shared" si="1"/>
        <v>2.7080502011022101</v>
      </c>
      <c r="I11" s="2">
        <v>1</v>
      </c>
      <c r="J11" s="6">
        <v>20</v>
      </c>
      <c r="K11" s="7">
        <f t="shared" si="2"/>
        <v>3.044522437723423</v>
      </c>
      <c r="L11" s="2">
        <v>18</v>
      </c>
      <c r="M11" s="6">
        <v>170</v>
      </c>
      <c r="P11" s="1" t="s">
        <v>10</v>
      </c>
      <c r="Q11" s="6">
        <v>1</v>
      </c>
      <c r="R11" s="2">
        <v>2</v>
      </c>
      <c r="S11" s="6">
        <v>2</v>
      </c>
      <c r="T11" s="8">
        <v>2.4849066497880004</v>
      </c>
      <c r="U11" s="7">
        <v>2.7080502011022101</v>
      </c>
      <c r="V11" s="2">
        <v>1</v>
      </c>
      <c r="W11" s="8">
        <v>3.044522437723423</v>
      </c>
      <c r="X11" s="2">
        <v>18</v>
      </c>
      <c r="Y11" s="6">
        <v>170</v>
      </c>
      <c r="AB11" s="1" t="s">
        <v>10</v>
      </c>
      <c r="AC11" s="6">
        <v>0</v>
      </c>
      <c r="AD11" s="2">
        <v>2</v>
      </c>
      <c r="AE11" s="6">
        <v>2</v>
      </c>
      <c r="AF11" s="8">
        <v>2.4849066497880004</v>
      </c>
      <c r="AG11" s="7">
        <v>2.7080502011022101</v>
      </c>
      <c r="AH11" s="2">
        <v>1</v>
      </c>
      <c r="AI11" s="8">
        <v>3.044522437723423</v>
      </c>
      <c r="AJ11" s="2">
        <v>18</v>
      </c>
      <c r="AK11" s="6">
        <v>170</v>
      </c>
      <c r="AN11" s="1" t="s">
        <v>10</v>
      </c>
      <c r="AO11" s="6">
        <v>0</v>
      </c>
      <c r="AP11" s="2">
        <v>2</v>
      </c>
      <c r="AQ11" s="6">
        <v>2</v>
      </c>
      <c r="AR11" s="8">
        <v>2.4849066497880004</v>
      </c>
      <c r="AS11" s="7">
        <v>2.7080502011022101</v>
      </c>
      <c r="AT11" s="2">
        <v>1</v>
      </c>
      <c r="AU11" s="8">
        <v>3.044522437723423</v>
      </c>
      <c r="AV11" s="2">
        <v>18</v>
      </c>
      <c r="AW11" s="6">
        <v>170</v>
      </c>
      <c r="AZ11" s="1" t="s">
        <v>10</v>
      </c>
      <c r="BA11" s="6">
        <v>0</v>
      </c>
      <c r="BB11" s="2">
        <v>2</v>
      </c>
      <c r="BC11" s="6">
        <v>2</v>
      </c>
      <c r="BD11" s="8">
        <v>2.4849066497880004</v>
      </c>
      <c r="BE11" s="7">
        <v>2.7080502011022101</v>
      </c>
      <c r="BF11" s="2">
        <v>1</v>
      </c>
      <c r="BG11" s="8">
        <v>3.044522437723423</v>
      </c>
      <c r="BH11" s="2">
        <v>18</v>
      </c>
      <c r="BI11" s="6">
        <v>170</v>
      </c>
    </row>
    <row r="12" spans="1:61" x14ac:dyDescent="0.2">
      <c r="A12" s="1" t="s">
        <v>11</v>
      </c>
      <c r="B12" s="6">
        <v>1</v>
      </c>
      <c r="C12" s="2">
        <v>2</v>
      </c>
      <c r="D12" s="6">
        <v>1</v>
      </c>
      <c r="E12" s="6">
        <v>7</v>
      </c>
      <c r="F12" s="7">
        <f t="shared" si="0"/>
        <v>1.9459101490553132</v>
      </c>
      <c r="G12" s="6">
        <v>100</v>
      </c>
      <c r="H12" s="7">
        <f t="shared" si="1"/>
        <v>4.6051701859880918</v>
      </c>
      <c r="I12" s="2">
        <v>1</v>
      </c>
      <c r="J12" s="6">
        <v>0</v>
      </c>
      <c r="K12" s="7">
        <f t="shared" si="2"/>
        <v>0</v>
      </c>
      <c r="L12" s="2">
        <v>20</v>
      </c>
      <c r="M12" s="6">
        <v>55</v>
      </c>
      <c r="P12" s="1" t="s">
        <v>11</v>
      </c>
      <c r="Q12" s="6">
        <v>1</v>
      </c>
      <c r="R12" s="2">
        <v>2</v>
      </c>
      <c r="S12" s="6">
        <v>1</v>
      </c>
      <c r="T12" s="8">
        <v>1.9459101490553132</v>
      </c>
      <c r="U12" s="7">
        <v>4.6051701859880918</v>
      </c>
      <c r="V12" s="2">
        <v>1</v>
      </c>
      <c r="W12" s="8">
        <v>0</v>
      </c>
      <c r="X12" s="2">
        <v>20</v>
      </c>
      <c r="Y12" s="6">
        <v>55</v>
      </c>
      <c r="AB12" s="1" t="s">
        <v>11</v>
      </c>
      <c r="AC12" s="6">
        <v>0</v>
      </c>
      <c r="AD12" s="2">
        <v>2</v>
      </c>
      <c r="AE12" s="6">
        <v>1</v>
      </c>
      <c r="AF12" s="8">
        <v>1.9459101490553132</v>
      </c>
      <c r="AG12" s="7">
        <v>4.6051701859880918</v>
      </c>
      <c r="AH12" s="2">
        <v>1</v>
      </c>
      <c r="AI12" s="8">
        <v>0</v>
      </c>
      <c r="AJ12" s="2">
        <v>20</v>
      </c>
      <c r="AK12" s="6">
        <v>55</v>
      </c>
      <c r="AN12" s="1" t="s">
        <v>11</v>
      </c>
      <c r="AO12" s="6">
        <v>0</v>
      </c>
      <c r="AP12" s="2">
        <v>2</v>
      </c>
      <c r="AQ12" s="6">
        <v>1</v>
      </c>
      <c r="AR12" s="8">
        <v>1.9459101490553132</v>
      </c>
      <c r="AS12" s="7">
        <v>4.6051701859880918</v>
      </c>
      <c r="AT12" s="2">
        <v>1</v>
      </c>
      <c r="AU12" s="8">
        <v>0</v>
      </c>
      <c r="AV12" s="2">
        <v>20</v>
      </c>
      <c r="AW12" s="6">
        <v>55</v>
      </c>
      <c r="AZ12" s="1" t="s">
        <v>11</v>
      </c>
      <c r="BA12" s="6">
        <v>0</v>
      </c>
      <c r="BB12" s="2">
        <v>2</v>
      </c>
      <c r="BC12" s="6">
        <v>1</v>
      </c>
      <c r="BD12" s="8">
        <v>1.9459101490553132</v>
      </c>
      <c r="BE12" s="7">
        <v>4.6051701859880918</v>
      </c>
      <c r="BF12" s="2">
        <v>1</v>
      </c>
      <c r="BG12" s="8">
        <v>0</v>
      </c>
      <c r="BH12" s="2">
        <v>20</v>
      </c>
      <c r="BI12" s="6">
        <v>55</v>
      </c>
    </row>
    <row r="13" spans="1:61" x14ac:dyDescent="0.2">
      <c r="A13" s="1" t="s">
        <v>12</v>
      </c>
      <c r="B13" s="6">
        <v>1</v>
      </c>
      <c r="C13" s="2">
        <v>2</v>
      </c>
      <c r="D13" s="6">
        <v>2</v>
      </c>
      <c r="E13" s="6">
        <v>8</v>
      </c>
      <c r="F13" s="7">
        <f t="shared" si="0"/>
        <v>2.0794415416798357</v>
      </c>
      <c r="G13" s="6">
        <v>40</v>
      </c>
      <c r="H13" s="7">
        <f t="shared" si="1"/>
        <v>3.6888794541139363</v>
      </c>
      <c r="I13" s="2">
        <v>1</v>
      </c>
      <c r="J13" s="6">
        <v>30</v>
      </c>
      <c r="K13" s="7">
        <f t="shared" si="2"/>
        <v>3.4339872044851463</v>
      </c>
      <c r="L13" s="2">
        <v>21</v>
      </c>
      <c r="M13" s="6">
        <v>205</v>
      </c>
      <c r="P13" s="1" t="s">
        <v>12</v>
      </c>
      <c r="Q13" s="6">
        <v>1</v>
      </c>
      <c r="R13" s="2">
        <v>2</v>
      </c>
      <c r="S13" s="6">
        <v>2</v>
      </c>
      <c r="T13" s="8">
        <v>2.0794415416798357</v>
      </c>
      <c r="U13" s="7">
        <v>3.6888794541139363</v>
      </c>
      <c r="V13" s="2">
        <v>1</v>
      </c>
      <c r="W13" s="8">
        <v>3.4339872044851463</v>
      </c>
      <c r="X13" s="2">
        <v>21</v>
      </c>
      <c r="Y13" s="6">
        <v>205</v>
      </c>
      <c r="AB13" s="1" t="s">
        <v>12</v>
      </c>
      <c r="AC13" s="6">
        <v>0</v>
      </c>
      <c r="AD13" s="2">
        <v>2</v>
      </c>
      <c r="AE13" s="6">
        <v>2</v>
      </c>
      <c r="AF13" s="8">
        <v>2.0794415416798357</v>
      </c>
      <c r="AG13" s="7">
        <v>3.6888794541139363</v>
      </c>
      <c r="AH13" s="2">
        <v>1</v>
      </c>
      <c r="AI13" s="8">
        <v>3.4339872044851463</v>
      </c>
      <c r="AJ13" s="2">
        <v>21</v>
      </c>
      <c r="AK13" s="6">
        <v>205</v>
      </c>
      <c r="AN13" s="1" t="s">
        <v>12</v>
      </c>
      <c r="AO13" s="6">
        <v>0</v>
      </c>
      <c r="AP13" s="2">
        <v>2</v>
      </c>
      <c r="AQ13" s="6">
        <v>2</v>
      </c>
      <c r="AR13" s="8">
        <v>2.0794415416798357</v>
      </c>
      <c r="AS13" s="7">
        <v>3.6888794541139363</v>
      </c>
      <c r="AT13" s="2">
        <v>1</v>
      </c>
      <c r="AU13" s="8">
        <v>3.4339872044851463</v>
      </c>
      <c r="AV13" s="2">
        <v>21</v>
      </c>
      <c r="AW13" s="6">
        <v>205</v>
      </c>
      <c r="AZ13" s="1" t="s">
        <v>12</v>
      </c>
      <c r="BA13" s="6">
        <v>0</v>
      </c>
      <c r="BB13" s="2">
        <v>2</v>
      </c>
      <c r="BC13" s="6">
        <v>2</v>
      </c>
      <c r="BD13" s="8">
        <v>2.0794415416798357</v>
      </c>
      <c r="BE13" s="7">
        <v>3.6888794541139363</v>
      </c>
      <c r="BF13" s="2">
        <v>1</v>
      </c>
      <c r="BG13" s="8">
        <v>3.4339872044851463</v>
      </c>
      <c r="BH13" s="2">
        <v>21</v>
      </c>
      <c r="BI13" s="6">
        <v>205</v>
      </c>
    </row>
    <row r="14" spans="1:61" x14ac:dyDescent="0.2">
      <c r="A14" s="1" t="s">
        <v>13</v>
      </c>
      <c r="B14" s="6">
        <v>1</v>
      </c>
      <c r="C14" s="2">
        <v>2</v>
      </c>
      <c r="D14" s="6">
        <v>2</v>
      </c>
      <c r="E14" s="6">
        <v>8</v>
      </c>
      <c r="F14" s="7">
        <f t="shared" si="0"/>
        <v>2.0794415416798357</v>
      </c>
      <c r="G14" s="6">
        <v>55</v>
      </c>
      <c r="H14" s="7">
        <f t="shared" si="1"/>
        <v>4.0073331852324712</v>
      </c>
      <c r="I14" s="2">
        <v>1</v>
      </c>
      <c r="J14" s="6">
        <v>40</v>
      </c>
      <c r="K14" s="7">
        <f t="shared" si="2"/>
        <v>3.713572066704308</v>
      </c>
      <c r="L14" s="2">
        <v>27</v>
      </c>
      <c r="M14" s="6">
        <v>65</v>
      </c>
      <c r="P14" s="1" t="s">
        <v>13</v>
      </c>
      <c r="Q14" s="6">
        <v>1</v>
      </c>
      <c r="R14" s="2">
        <v>2</v>
      </c>
      <c r="S14" s="6">
        <v>2</v>
      </c>
      <c r="T14" s="8">
        <v>2.0794415416798357</v>
      </c>
      <c r="U14" s="7">
        <v>4.0073331852324712</v>
      </c>
      <c r="V14" s="2">
        <v>1</v>
      </c>
      <c r="W14" s="8">
        <v>3.713572066704308</v>
      </c>
      <c r="X14" s="2">
        <v>27</v>
      </c>
      <c r="Y14" s="6">
        <v>65</v>
      </c>
      <c r="AB14" s="1" t="s">
        <v>13</v>
      </c>
      <c r="AC14" s="6">
        <v>0</v>
      </c>
      <c r="AD14" s="2">
        <v>2</v>
      </c>
      <c r="AE14" s="6">
        <v>2</v>
      </c>
      <c r="AF14" s="8">
        <v>2.0794415416798357</v>
      </c>
      <c r="AG14" s="7">
        <v>4.0073331852324712</v>
      </c>
      <c r="AH14" s="2">
        <v>1</v>
      </c>
      <c r="AI14" s="8">
        <v>3.713572066704308</v>
      </c>
      <c r="AJ14" s="2">
        <v>27</v>
      </c>
      <c r="AK14" s="6">
        <v>65</v>
      </c>
      <c r="AN14" s="1" t="s">
        <v>13</v>
      </c>
      <c r="AO14" s="6">
        <v>0</v>
      </c>
      <c r="AP14" s="2">
        <v>2</v>
      </c>
      <c r="AQ14" s="6">
        <v>2</v>
      </c>
      <c r="AR14" s="8">
        <v>2.0794415416798357</v>
      </c>
      <c r="AS14" s="7">
        <v>4.0073331852324712</v>
      </c>
      <c r="AT14" s="2">
        <v>1</v>
      </c>
      <c r="AU14" s="8">
        <v>3.713572066704308</v>
      </c>
      <c r="AV14" s="2">
        <v>27</v>
      </c>
      <c r="AW14" s="6">
        <v>65</v>
      </c>
      <c r="AZ14" s="1" t="s">
        <v>13</v>
      </c>
      <c r="BA14" s="6">
        <v>0</v>
      </c>
      <c r="BB14" s="2">
        <v>2</v>
      </c>
      <c r="BC14" s="6">
        <v>2</v>
      </c>
      <c r="BD14" s="8">
        <v>2.0794415416798357</v>
      </c>
      <c r="BE14" s="7">
        <v>4.0073331852324712</v>
      </c>
      <c r="BF14" s="2">
        <v>1</v>
      </c>
      <c r="BG14" s="8">
        <v>3.713572066704308</v>
      </c>
      <c r="BH14" s="2">
        <v>27</v>
      </c>
      <c r="BI14" s="6">
        <v>65</v>
      </c>
    </row>
    <row r="15" spans="1:61" x14ac:dyDescent="0.2">
      <c r="A15" s="1" t="s">
        <v>14</v>
      </c>
      <c r="B15" s="6">
        <v>1</v>
      </c>
      <c r="C15" s="2">
        <v>2</v>
      </c>
      <c r="D15" s="6">
        <v>2</v>
      </c>
      <c r="E15" s="6">
        <v>12</v>
      </c>
      <c r="F15" s="7">
        <f t="shared" si="0"/>
        <v>2.4849066497880004</v>
      </c>
      <c r="G15" s="6">
        <v>35</v>
      </c>
      <c r="H15" s="7">
        <f t="shared" si="1"/>
        <v>3.5553480614894135</v>
      </c>
      <c r="I15" s="2">
        <v>1</v>
      </c>
      <c r="J15" s="6">
        <v>0</v>
      </c>
      <c r="K15" s="7">
        <f t="shared" si="2"/>
        <v>0</v>
      </c>
      <c r="L15" s="2">
        <v>28</v>
      </c>
      <c r="M15" s="6">
        <v>130</v>
      </c>
      <c r="P15" s="1" t="s">
        <v>14</v>
      </c>
      <c r="Q15" s="6">
        <v>1</v>
      </c>
      <c r="R15" s="2">
        <v>2</v>
      </c>
      <c r="S15" s="6">
        <v>2</v>
      </c>
      <c r="T15" s="8">
        <v>2.4849066497880004</v>
      </c>
      <c r="U15" s="7">
        <v>3.5553480614894135</v>
      </c>
      <c r="V15" s="2">
        <v>1</v>
      </c>
      <c r="W15" s="8">
        <v>0</v>
      </c>
      <c r="X15" s="2">
        <v>28</v>
      </c>
      <c r="Y15" s="6">
        <v>130</v>
      </c>
      <c r="AB15" s="1" t="s">
        <v>14</v>
      </c>
      <c r="AC15" s="6">
        <v>0</v>
      </c>
      <c r="AD15" s="2">
        <v>2</v>
      </c>
      <c r="AE15" s="6">
        <v>2</v>
      </c>
      <c r="AF15" s="8">
        <v>2.4849066497880004</v>
      </c>
      <c r="AG15" s="7">
        <v>3.5553480614894135</v>
      </c>
      <c r="AH15" s="2">
        <v>1</v>
      </c>
      <c r="AI15" s="8">
        <v>0</v>
      </c>
      <c r="AJ15" s="2">
        <v>28</v>
      </c>
      <c r="AK15" s="6">
        <v>130</v>
      </c>
      <c r="AN15" s="1" t="s">
        <v>14</v>
      </c>
      <c r="AO15" s="6">
        <v>0</v>
      </c>
      <c r="AP15" s="2">
        <v>2</v>
      </c>
      <c r="AQ15" s="6">
        <v>2</v>
      </c>
      <c r="AR15" s="8">
        <v>2.4849066497880004</v>
      </c>
      <c r="AS15" s="7">
        <v>3.5553480614894135</v>
      </c>
      <c r="AT15" s="2">
        <v>1</v>
      </c>
      <c r="AU15" s="8">
        <v>0</v>
      </c>
      <c r="AV15" s="2">
        <v>28</v>
      </c>
      <c r="AW15" s="6">
        <v>130</v>
      </c>
      <c r="AZ15" s="1" t="s">
        <v>14</v>
      </c>
      <c r="BA15" s="6">
        <v>0</v>
      </c>
      <c r="BB15" s="2">
        <v>2</v>
      </c>
      <c r="BC15" s="6">
        <v>2</v>
      </c>
      <c r="BD15" s="8">
        <v>2.4849066497880004</v>
      </c>
      <c r="BE15" s="7">
        <v>3.5553480614894135</v>
      </c>
      <c r="BF15" s="2">
        <v>1</v>
      </c>
      <c r="BG15" s="8">
        <v>0</v>
      </c>
      <c r="BH15" s="2">
        <v>28</v>
      </c>
      <c r="BI15" s="6">
        <v>130</v>
      </c>
    </row>
    <row r="16" spans="1:61" x14ac:dyDescent="0.2">
      <c r="A16" s="1" t="s">
        <v>15</v>
      </c>
      <c r="B16" s="6">
        <v>1</v>
      </c>
      <c r="C16" s="2">
        <v>1</v>
      </c>
      <c r="D16" s="6">
        <v>2</v>
      </c>
      <c r="E16" s="6">
        <v>7</v>
      </c>
      <c r="F16" s="7">
        <f t="shared" si="0"/>
        <v>1.9459101490553132</v>
      </c>
      <c r="G16" s="6">
        <v>30</v>
      </c>
      <c r="H16" s="7">
        <f t="shared" si="1"/>
        <v>3.4011973816621555</v>
      </c>
      <c r="I16" s="2">
        <v>1</v>
      </c>
      <c r="J16" s="6">
        <v>4</v>
      </c>
      <c r="K16" s="7">
        <f t="shared" si="2"/>
        <v>1.6094379124341003</v>
      </c>
      <c r="L16" s="2">
        <v>36</v>
      </c>
      <c r="M16" s="6">
        <v>30</v>
      </c>
      <c r="P16" s="1" t="s">
        <v>15</v>
      </c>
      <c r="Q16" s="6">
        <v>1</v>
      </c>
      <c r="R16" s="2">
        <v>1</v>
      </c>
      <c r="S16" s="6">
        <v>2</v>
      </c>
      <c r="T16" s="8">
        <v>1.9459101490553132</v>
      </c>
      <c r="U16" s="7">
        <v>3.4011973816621555</v>
      </c>
      <c r="V16" s="2">
        <v>1</v>
      </c>
      <c r="W16" s="8">
        <v>1.6094379124341003</v>
      </c>
      <c r="X16" s="2">
        <v>36</v>
      </c>
      <c r="Y16" s="6">
        <v>30</v>
      </c>
      <c r="AB16" s="1" t="s">
        <v>15</v>
      </c>
      <c r="AC16" s="6">
        <v>0</v>
      </c>
      <c r="AD16" s="2">
        <v>1</v>
      </c>
      <c r="AE16" s="6">
        <v>2</v>
      </c>
      <c r="AF16" s="8">
        <v>1.9459101490553132</v>
      </c>
      <c r="AG16" s="7">
        <v>3.4011973816621555</v>
      </c>
      <c r="AH16" s="2">
        <v>1</v>
      </c>
      <c r="AI16" s="8">
        <v>1.6094379124341003</v>
      </c>
      <c r="AJ16" s="2">
        <v>36</v>
      </c>
      <c r="AK16" s="6">
        <v>30</v>
      </c>
      <c r="AN16" s="1" t="s">
        <v>15</v>
      </c>
      <c r="AO16" s="6">
        <v>0</v>
      </c>
      <c r="AP16" s="2">
        <v>1</v>
      </c>
      <c r="AQ16" s="6">
        <v>2</v>
      </c>
      <c r="AR16" s="8">
        <v>1.9459101490553132</v>
      </c>
      <c r="AS16" s="7">
        <v>3.4011973816621555</v>
      </c>
      <c r="AT16" s="2">
        <v>1</v>
      </c>
      <c r="AU16" s="8">
        <v>1.6094379124341003</v>
      </c>
      <c r="AV16" s="2">
        <v>36</v>
      </c>
      <c r="AW16" s="6">
        <v>30</v>
      </c>
      <c r="AZ16" s="1" t="s">
        <v>15</v>
      </c>
      <c r="BA16" s="6">
        <v>0</v>
      </c>
      <c r="BB16" s="2">
        <v>1</v>
      </c>
      <c r="BC16" s="6">
        <v>2</v>
      </c>
      <c r="BD16" s="8">
        <v>1.9459101490553132</v>
      </c>
      <c r="BE16" s="7">
        <v>3.4011973816621555</v>
      </c>
      <c r="BF16" s="2">
        <v>1</v>
      </c>
      <c r="BG16" s="8">
        <v>1.6094379124341003</v>
      </c>
      <c r="BH16" s="2">
        <v>36</v>
      </c>
      <c r="BI16" s="6">
        <v>30</v>
      </c>
    </row>
    <row r="17" spans="1:61" x14ac:dyDescent="0.2">
      <c r="A17" s="1" t="s">
        <v>3</v>
      </c>
      <c r="B17" s="2">
        <v>1</v>
      </c>
      <c r="C17" s="2">
        <v>1</v>
      </c>
      <c r="D17" s="2">
        <v>1</v>
      </c>
      <c r="E17" s="2">
        <v>7</v>
      </c>
      <c r="F17" s="7">
        <f t="shared" si="0"/>
        <v>1.9459101490553132</v>
      </c>
      <c r="G17" s="2">
        <v>60</v>
      </c>
      <c r="H17" s="7">
        <f t="shared" si="1"/>
        <v>4.0943445622221004</v>
      </c>
      <c r="I17" s="2">
        <v>2</v>
      </c>
      <c r="J17" s="2">
        <v>50</v>
      </c>
      <c r="K17" s="7">
        <f t="shared" si="2"/>
        <v>3.9318256327243257</v>
      </c>
      <c r="L17" s="2">
        <v>1</v>
      </c>
      <c r="M17" s="2">
        <v>100</v>
      </c>
      <c r="P17" s="1" t="s">
        <v>3</v>
      </c>
      <c r="Q17" s="2">
        <v>1</v>
      </c>
      <c r="R17" s="2">
        <v>1</v>
      </c>
      <c r="S17" s="2">
        <v>1</v>
      </c>
      <c r="T17" s="8">
        <v>1.9459101490553132</v>
      </c>
      <c r="U17" s="7">
        <v>4.0943445622221004</v>
      </c>
      <c r="V17" s="2">
        <v>2</v>
      </c>
      <c r="W17" s="8">
        <v>3.9318256327243257</v>
      </c>
      <c r="X17" s="2">
        <v>1</v>
      </c>
      <c r="Y17" s="2">
        <v>100</v>
      </c>
      <c r="AB17" s="1" t="s">
        <v>3</v>
      </c>
      <c r="AC17" s="6">
        <v>0</v>
      </c>
      <c r="AD17" s="2">
        <v>1</v>
      </c>
      <c r="AE17" s="2">
        <v>1</v>
      </c>
      <c r="AF17" s="8">
        <v>1.9459101490553132</v>
      </c>
      <c r="AG17" s="7">
        <v>4.0943445622221004</v>
      </c>
      <c r="AH17" s="2">
        <v>2</v>
      </c>
      <c r="AI17" s="8">
        <v>3.9318256327243257</v>
      </c>
      <c r="AJ17" s="2">
        <v>1</v>
      </c>
      <c r="AK17" s="2">
        <v>100</v>
      </c>
      <c r="AN17" s="1" t="s">
        <v>3</v>
      </c>
      <c r="AO17" s="6">
        <v>0</v>
      </c>
      <c r="AP17" s="2">
        <v>1</v>
      </c>
      <c r="AQ17" s="2">
        <v>1</v>
      </c>
      <c r="AR17" s="8">
        <v>1.9459101490553132</v>
      </c>
      <c r="AS17" s="7">
        <v>4.0943445622221004</v>
      </c>
      <c r="AT17" s="2">
        <v>2</v>
      </c>
      <c r="AU17" s="8">
        <v>3.9318256327243257</v>
      </c>
      <c r="AV17" s="2">
        <v>1</v>
      </c>
      <c r="AW17" s="2">
        <v>100</v>
      </c>
      <c r="AZ17" s="1" t="s">
        <v>3</v>
      </c>
      <c r="BA17" s="6">
        <v>0</v>
      </c>
      <c r="BB17" s="2">
        <v>1</v>
      </c>
      <c r="BC17" s="2">
        <v>1</v>
      </c>
      <c r="BD17" s="8">
        <v>1.9459101490553132</v>
      </c>
      <c r="BE17" s="7">
        <v>4.0943445622221004</v>
      </c>
      <c r="BF17" s="2">
        <v>2</v>
      </c>
      <c r="BG17" s="8">
        <v>3.9318256327243257</v>
      </c>
      <c r="BH17" s="2">
        <v>1</v>
      </c>
      <c r="BI17" s="2">
        <v>100</v>
      </c>
    </row>
    <row r="18" spans="1:61" x14ac:dyDescent="0.2">
      <c r="A18" s="1" t="s">
        <v>5</v>
      </c>
      <c r="B18" s="2">
        <v>1</v>
      </c>
      <c r="C18" s="2">
        <v>1</v>
      </c>
      <c r="D18" s="2">
        <v>1</v>
      </c>
      <c r="E18" s="2">
        <v>12</v>
      </c>
      <c r="F18" s="7">
        <f t="shared" si="0"/>
        <v>2.4849066497880004</v>
      </c>
      <c r="G18" s="2">
        <v>15</v>
      </c>
      <c r="H18" s="7">
        <f t="shared" si="1"/>
        <v>2.7080502011022101</v>
      </c>
      <c r="I18" s="2">
        <v>2</v>
      </c>
      <c r="J18" s="2">
        <v>20</v>
      </c>
      <c r="K18" s="7">
        <f t="shared" si="2"/>
        <v>3.044522437723423</v>
      </c>
      <c r="L18" s="2">
        <v>4</v>
      </c>
      <c r="M18" s="2">
        <v>340</v>
      </c>
      <c r="P18" s="1" t="s">
        <v>5</v>
      </c>
      <c r="Q18" s="2">
        <v>1</v>
      </c>
      <c r="R18" s="2">
        <v>1</v>
      </c>
      <c r="S18" s="2">
        <v>1</v>
      </c>
      <c r="T18" s="8">
        <v>2.4849066497880004</v>
      </c>
      <c r="U18" s="7">
        <v>2.7080502011022101</v>
      </c>
      <c r="V18" s="2">
        <v>2</v>
      </c>
      <c r="W18" s="8">
        <v>3.044522437723423</v>
      </c>
      <c r="X18" s="2">
        <v>4</v>
      </c>
      <c r="Y18" s="2">
        <v>340</v>
      </c>
      <c r="AB18" s="1" t="s">
        <v>5</v>
      </c>
      <c r="AC18" s="6">
        <v>0</v>
      </c>
      <c r="AD18" s="2">
        <v>1</v>
      </c>
      <c r="AE18" s="2">
        <v>1</v>
      </c>
      <c r="AF18" s="8">
        <v>2.4849066497880004</v>
      </c>
      <c r="AG18" s="7">
        <v>2.7080502011022101</v>
      </c>
      <c r="AH18" s="2">
        <v>2</v>
      </c>
      <c r="AI18" s="8">
        <v>3.044522437723423</v>
      </c>
      <c r="AJ18" s="2">
        <v>4</v>
      </c>
      <c r="AK18" s="2">
        <v>340</v>
      </c>
      <c r="AN18" s="1" t="s">
        <v>5</v>
      </c>
      <c r="AO18" s="6">
        <v>0</v>
      </c>
      <c r="AP18" s="2">
        <v>1</v>
      </c>
      <c r="AQ18" s="2">
        <v>1</v>
      </c>
      <c r="AR18" s="8">
        <v>2.4849066497880004</v>
      </c>
      <c r="AS18" s="7">
        <v>2.7080502011022101</v>
      </c>
      <c r="AT18" s="2">
        <v>2</v>
      </c>
      <c r="AU18" s="8">
        <v>3.044522437723423</v>
      </c>
      <c r="AV18" s="2">
        <v>4</v>
      </c>
      <c r="AW18" s="2">
        <v>340</v>
      </c>
      <c r="AZ18" s="1" t="s">
        <v>5</v>
      </c>
      <c r="BA18" s="6">
        <v>0</v>
      </c>
      <c r="BB18" s="2">
        <v>1</v>
      </c>
      <c r="BC18" s="2">
        <v>1</v>
      </c>
      <c r="BD18" s="8">
        <v>2.4849066497880004</v>
      </c>
      <c r="BE18" s="7">
        <v>2.7080502011022101</v>
      </c>
      <c r="BF18" s="2">
        <v>2</v>
      </c>
      <c r="BG18" s="8">
        <v>3.044522437723423</v>
      </c>
      <c r="BH18" s="2">
        <v>4</v>
      </c>
      <c r="BI18" s="2">
        <v>340</v>
      </c>
    </row>
    <row r="19" spans="1:61" x14ac:dyDescent="0.2">
      <c r="A19" s="1" t="s">
        <v>7</v>
      </c>
      <c r="B19" s="2">
        <v>1</v>
      </c>
      <c r="C19" s="2">
        <v>1</v>
      </c>
      <c r="D19" s="2">
        <v>1</v>
      </c>
      <c r="E19" s="2">
        <v>7</v>
      </c>
      <c r="F19" s="7">
        <f t="shared" si="0"/>
        <v>1.9459101490553132</v>
      </c>
      <c r="G19" s="2">
        <v>200</v>
      </c>
      <c r="H19" s="7">
        <f t="shared" si="1"/>
        <v>5.2983173665480363</v>
      </c>
      <c r="I19" s="2">
        <v>2</v>
      </c>
      <c r="J19" s="2">
        <v>40</v>
      </c>
      <c r="K19" s="7">
        <f t="shared" si="2"/>
        <v>3.713572066704308</v>
      </c>
      <c r="L19" s="2">
        <v>13</v>
      </c>
      <c r="M19" s="2">
        <v>180</v>
      </c>
      <c r="P19" s="1" t="s">
        <v>7</v>
      </c>
      <c r="Q19" s="2">
        <v>1</v>
      </c>
      <c r="R19" s="2">
        <v>1</v>
      </c>
      <c r="S19" s="2">
        <v>1</v>
      </c>
      <c r="T19" s="8">
        <v>1.9459101490553132</v>
      </c>
      <c r="U19" s="7">
        <v>5.2983173665480363</v>
      </c>
      <c r="V19" s="2">
        <v>2</v>
      </c>
      <c r="W19" s="8">
        <v>3.713572066704308</v>
      </c>
      <c r="X19" s="2">
        <v>13</v>
      </c>
      <c r="Y19" s="2">
        <v>180</v>
      </c>
      <c r="AB19" s="1" t="s">
        <v>7</v>
      </c>
      <c r="AC19" s="6">
        <v>0</v>
      </c>
      <c r="AD19" s="2">
        <v>1</v>
      </c>
      <c r="AE19" s="2">
        <v>1</v>
      </c>
      <c r="AF19" s="8">
        <v>1.9459101490553132</v>
      </c>
      <c r="AG19" s="7">
        <v>5.2983173665480363</v>
      </c>
      <c r="AH19" s="2">
        <v>2</v>
      </c>
      <c r="AI19" s="8">
        <v>3.713572066704308</v>
      </c>
      <c r="AJ19" s="2">
        <v>13</v>
      </c>
      <c r="AK19" s="2">
        <v>180</v>
      </c>
      <c r="AN19" s="1" t="s">
        <v>7</v>
      </c>
      <c r="AO19" s="6">
        <v>0</v>
      </c>
      <c r="AP19" s="2">
        <v>1</v>
      </c>
      <c r="AQ19" s="2">
        <v>1</v>
      </c>
      <c r="AR19" s="8">
        <v>1.9459101490553132</v>
      </c>
      <c r="AS19" s="7">
        <v>5.2983173665480363</v>
      </c>
      <c r="AT19" s="2">
        <v>2</v>
      </c>
      <c r="AU19" s="8">
        <v>3.713572066704308</v>
      </c>
      <c r="AV19" s="2">
        <v>13</v>
      </c>
      <c r="AW19" s="2">
        <v>180</v>
      </c>
      <c r="AZ19" s="1" t="s">
        <v>7</v>
      </c>
      <c r="BA19" s="6">
        <v>0</v>
      </c>
      <c r="BB19" s="2">
        <v>1</v>
      </c>
      <c r="BC19" s="2">
        <v>1</v>
      </c>
      <c r="BD19" s="8">
        <v>1.9459101490553132</v>
      </c>
      <c r="BE19" s="7">
        <v>5.2983173665480363</v>
      </c>
      <c r="BF19" s="2">
        <v>2</v>
      </c>
      <c r="BG19" s="8">
        <v>3.713572066704308</v>
      </c>
      <c r="BH19" s="2">
        <v>13</v>
      </c>
      <c r="BI19" s="2">
        <v>180</v>
      </c>
    </row>
    <row r="20" spans="1:61" x14ac:dyDescent="0.2">
      <c r="A20" s="1" t="s">
        <v>10</v>
      </c>
      <c r="B20" s="6">
        <v>1</v>
      </c>
      <c r="C20" s="2">
        <v>2</v>
      </c>
      <c r="D20" s="6">
        <v>2</v>
      </c>
      <c r="E20" s="6">
        <v>12</v>
      </c>
      <c r="F20" s="7">
        <f t="shared" si="0"/>
        <v>2.4849066497880004</v>
      </c>
      <c r="G20" s="6">
        <v>15</v>
      </c>
      <c r="H20" s="7">
        <f t="shared" si="1"/>
        <v>2.7080502011022101</v>
      </c>
      <c r="I20" s="2">
        <v>2</v>
      </c>
      <c r="J20" s="6">
        <v>18</v>
      </c>
      <c r="K20" s="7">
        <f t="shared" si="2"/>
        <v>2.9444389791664403</v>
      </c>
      <c r="L20" s="2">
        <v>18</v>
      </c>
      <c r="M20" s="6">
        <v>170</v>
      </c>
      <c r="P20" s="1" t="s">
        <v>10</v>
      </c>
      <c r="Q20" s="6">
        <v>1</v>
      </c>
      <c r="R20" s="2">
        <v>2</v>
      </c>
      <c r="S20" s="6">
        <v>2</v>
      </c>
      <c r="T20" s="8">
        <v>2.4849066497880004</v>
      </c>
      <c r="U20" s="7">
        <v>2.7080502011022101</v>
      </c>
      <c r="V20" s="2">
        <v>2</v>
      </c>
      <c r="W20" s="8">
        <v>2.9444389791664403</v>
      </c>
      <c r="X20" s="2">
        <v>18</v>
      </c>
      <c r="Y20" s="6">
        <v>170</v>
      </c>
      <c r="AB20" s="1" t="s">
        <v>10</v>
      </c>
      <c r="AC20" s="6">
        <v>0</v>
      </c>
      <c r="AD20" s="2">
        <v>2</v>
      </c>
      <c r="AE20" s="6">
        <v>2</v>
      </c>
      <c r="AF20" s="8">
        <v>2.4849066497880004</v>
      </c>
      <c r="AG20" s="7">
        <v>2.7080502011022101</v>
      </c>
      <c r="AH20" s="2">
        <v>2</v>
      </c>
      <c r="AI20" s="8">
        <v>2.9444389791664403</v>
      </c>
      <c r="AJ20" s="2">
        <v>18</v>
      </c>
      <c r="AK20" s="6">
        <v>170</v>
      </c>
      <c r="AN20" s="1" t="s">
        <v>10</v>
      </c>
      <c r="AO20" s="6">
        <v>0</v>
      </c>
      <c r="AP20" s="2">
        <v>2</v>
      </c>
      <c r="AQ20" s="6">
        <v>2</v>
      </c>
      <c r="AR20" s="8">
        <v>2.4849066497880004</v>
      </c>
      <c r="AS20" s="7">
        <v>2.7080502011022101</v>
      </c>
      <c r="AT20" s="2">
        <v>2</v>
      </c>
      <c r="AU20" s="8">
        <v>2.9444389791664403</v>
      </c>
      <c r="AV20" s="2">
        <v>18</v>
      </c>
      <c r="AW20" s="6">
        <v>170</v>
      </c>
      <c r="AZ20" s="1" t="s">
        <v>10</v>
      </c>
      <c r="BA20" s="6">
        <v>0</v>
      </c>
      <c r="BB20" s="2">
        <v>2</v>
      </c>
      <c r="BC20" s="6">
        <v>2</v>
      </c>
      <c r="BD20" s="8">
        <v>2.4849066497880004</v>
      </c>
      <c r="BE20" s="7">
        <v>2.7080502011022101</v>
      </c>
      <c r="BF20" s="2">
        <v>2</v>
      </c>
      <c r="BG20" s="8">
        <v>2.9444389791664403</v>
      </c>
      <c r="BH20" s="2">
        <v>18</v>
      </c>
      <c r="BI20" s="6">
        <v>170</v>
      </c>
    </row>
    <row r="21" spans="1:61" x14ac:dyDescent="0.2">
      <c r="A21" s="1" t="s">
        <v>12</v>
      </c>
      <c r="B21" s="6">
        <v>1</v>
      </c>
      <c r="C21" s="2">
        <v>2</v>
      </c>
      <c r="D21" s="6">
        <v>2</v>
      </c>
      <c r="E21" s="6">
        <v>8</v>
      </c>
      <c r="F21" s="7">
        <f t="shared" si="0"/>
        <v>2.0794415416798357</v>
      </c>
      <c r="G21" s="6">
        <v>40</v>
      </c>
      <c r="H21" s="7">
        <f t="shared" si="1"/>
        <v>3.6888794541139363</v>
      </c>
      <c r="I21" s="2">
        <v>2</v>
      </c>
      <c r="J21" s="6">
        <v>30</v>
      </c>
      <c r="K21" s="7">
        <f t="shared" si="2"/>
        <v>3.4339872044851463</v>
      </c>
      <c r="L21" s="2">
        <v>21</v>
      </c>
      <c r="M21" s="6">
        <v>205</v>
      </c>
      <c r="P21" s="1" t="s">
        <v>12</v>
      </c>
      <c r="Q21" s="6">
        <v>1</v>
      </c>
      <c r="R21" s="2">
        <v>2</v>
      </c>
      <c r="S21" s="6">
        <v>2</v>
      </c>
      <c r="T21" s="8">
        <v>2.0794415416798357</v>
      </c>
      <c r="U21" s="7">
        <v>3.6888794541139363</v>
      </c>
      <c r="V21" s="2">
        <v>2</v>
      </c>
      <c r="W21" s="8">
        <v>3.4339872044851463</v>
      </c>
      <c r="X21" s="2">
        <v>21</v>
      </c>
      <c r="Y21" s="6">
        <v>205</v>
      </c>
      <c r="AB21" s="1" t="s">
        <v>12</v>
      </c>
      <c r="AC21" s="6">
        <v>0</v>
      </c>
      <c r="AD21" s="2">
        <v>2</v>
      </c>
      <c r="AE21" s="6">
        <v>2</v>
      </c>
      <c r="AF21" s="8">
        <v>2.0794415416798357</v>
      </c>
      <c r="AG21" s="7">
        <v>3.6888794541139363</v>
      </c>
      <c r="AH21" s="2">
        <v>2</v>
      </c>
      <c r="AI21" s="8">
        <v>3.4339872044851463</v>
      </c>
      <c r="AJ21" s="2">
        <v>21</v>
      </c>
      <c r="AK21" s="6">
        <v>205</v>
      </c>
      <c r="AN21" s="1" t="s">
        <v>12</v>
      </c>
      <c r="AO21" s="6">
        <v>0</v>
      </c>
      <c r="AP21" s="2">
        <v>2</v>
      </c>
      <c r="AQ21" s="6">
        <v>2</v>
      </c>
      <c r="AR21" s="8">
        <v>2.0794415416798357</v>
      </c>
      <c r="AS21" s="7">
        <v>3.6888794541139363</v>
      </c>
      <c r="AT21" s="2">
        <v>2</v>
      </c>
      <c r="AU21" s="8">
        <v>3.4339872044851463</v>
      </c>
      <c r="AV21" s="2">
        <v>21</v>
      </c>
      <c r="AW21" s="6">
        <v>205</v>
      </c>
      <c r="AZ21" s="1" t="s">
        <v>12</v>
      </c>
      <c r="BA21" s="6">
        <v>0</v>
      </c>
      <c r="BB21" s="2">
        <v>2</v>
      </c>
      <c r="BC21" s="6">
        <v>2</v>
      </c>
      <c r="BD21" s="8">
        <v>2.0794415416798357</v>
      </c>
      <c r="BE21" s="7">
        <v>3.6888794541139363</v>
      </c>
      <c r="BF21" s="2">
        <v>2</v>
      </c>
      <c r="BG21" s="8">
        <v>3.4339872044851463</v>
      </c>
      <c r="BH21" s="2">
        <v>21</v>
      </c>
      <c r="BI21" s="6">
        <v>205</v>
      </c>
    </row>
    <row r="22" spans="1:61" x14ac:dyDescent="0.2">
      <c r="A22" s="1" t="s">
        <v>13</v>
      </c>
      <c r="B22" s="6">
        <v>1</v>
      </c>
      <c r="C22" s="2">
        <v>2</v>
      </c>
      <c r="D22" s="6">
        <v>2</v>
      </c>
      <c r="E22" s="6">
        <v>8</v>
      </c>
      <c r="F22" s="7">
        <f t="shared" si="0"/>
        <v>2.0794415416798357</v>
      </c>
      <c r="G22" s="6">
        <v>55</v>
      </c>
      <c r="H22" s="7">
        <f t="shared" si="1"/>
        <v>4.0073331852324712</v>
      </c>
      <c r="I22" s="2">
        <v>2</v>
      </c>
      <c r="J22" s="6">
        <v>35</v>
      </c>
      <c r="K22" s="7">
        <f t="shared" si="2"/>
        <v>3.5835189384561099</v>
      </c>
      <c r="L22" s="2">
        <v>27</v>
      </c>
      <c r="M22" s="6">
        <v>65</v>
      </c>
      <c r="P22" s="1" t="s">
        <v>13</v>
      </c>
      <c r="Q22" s="6">
        <v>1</v>
      </c>
      <c r="R22" s="2">
        <v>2</v>
      </c>
      <c r="S22" s="6">
        <v>2</v>
      </c>
      <c r="T22" s="8">
        <v>2.0794415416798357</v>
      </c>
      <c r="U22" s="7">
        <v>4.0073331852324712</v>
      </c>
      <c r="V22" s="2">
        <v>2</v>
      </c>
      <c r="W22" s="8">
        <v>3.5835189384561099</v>
      </c>
      <c r="X22" s="2">
        <v>27</v>
      </c>
      <c r="Y22" s="6">
        <v>65</v>
      </c>
      <c r="AB22" s="1" t="s">
        <v>13</v>
      </c>
      <c r="AC22" s="6">
        <v>0</v>
      </c>
      <c r="AD22" s="2">
        <v>2</v>
      </c>
      <c r="AE22" s="6">
        <v>2</v>
      </c>
      <c r="AF22" s="8">
        <v>2.0794415416798357</v>
      </c>
      <c r="AG22" s="7">
        <v>4.0073331852324712</v>
      </c>
      <c r="AH22" s="2">
        <v>2</v>
      </c>
      <c r="AI22" s="8">
        <v>3.5835189384561099</v>
      </c>
      <c r="AJ22" s="2">
        <v>27</v>
      </c>
      <c r="AK22" s="6">
        <v>65</v>
      </c>
      <c r="AN22" s="1" t="s">
        <v>13</v>
      </c>
      <c r="AO22" s="6">
        <v>0</v>
      </c>
      <c r="AP22" s="2">
        <v>2</v>
      </c>
      <c r="AQ22" s="6">
        <v>2</v>
      </c>
      <c r="AR22" s="8">
        <v>2.0794415416798357</v>
      </c>
      <c r="AS22" s="7">
        <v>4.0073331852324712</v>
      </c>
      <c r="AT22" s="2">
        <v>2</v>
      </c>
      <c r="AU22" s="8">
        <v>3.5835189384561099</v>
      </c>
      <c r="AV22" s="2">
        <v>27</v>
      </c>
      <c r="AW22" s="6">
        <v>65</v>
      </c>
      <c r="AZ22" s="1" t="s">
        <v>13</v>
      </c>
      <c r="BA22" s="6">
        <v>0</v>
      </c>
      <c r="BB22" s="2">
        <v>2</v>
      </c>
      <c r="BC22" s="6">
        <v>2</v>
      </c>
      <c r="BD22" s="8">
        <v>2.0794415416798357</v>
      </c>
      <c r="BE22" s="7">
        <v>4.0073331852324712</v>
      </c>
      <c r="BF22" s="2">
        <v>2</v>
      </c>
      <c r="BG22" s="8">
        <v>3.5835189384561099</v>
      </c>
      <c r="BH22" s="2">
        <v>27</v>
      </c>
      <c r="BI22" s="6">
        <v>65</v>
      </c>
    </row>
    <row r="23" spans="1:61" x14ac:dyDescent="0.2">
      <c r="A23" s="1" t="s">
        <v>16</v>
      </c>
      <c r="B23" s="6">
        <v>1</v>
      </c>
      <c r="C23" s="2">
        <v>2</v>
      </c>
      <c r="D23" s="6">
        <v>1</v>
      </c>
      <c r="E23" s="6">
        <v>5</v>
      </c>
      <c r="F23" s="7">
        <f t="shared" si="0"/>
        <v>1.6094379124341003</v>
      </c>
      <c r="G23" s="6">
        <v>45</v>
      </c>
      <c r="H23" s="7">
        <f t="shared" si="1"/>
        <v>3.8066624897703196</v>
      </c>
      <c r="I23" s="2">
        <v>2</v>
      </c>
      <c r="J23" s="6">
        <v>26</v>
      </c>
      <c r="K23" s="7">
        <f t="shared" si="2"/>
        <v>3.2958368660043291</v>
      </c>
      <c r="L23" s="2">
        <v>34</v>
      </c>
      <c r="M23" s="6">
        <v>100</v>
      </c>
      <c r="P23" s="1" t="s">
        <v>16</v>
      </c>
      <c r="Q23" s="6">
        <v>1</v>
      </c>
      <c r="R23" s="2">
        <v>2</v>
      </c>
      <c r="S23" s="6">
        <v>1</v>
      </c>
      <c r="T23" s="8">
        <v>1.6094379124341003</v>
      </c>
      <c r="U23" s="7">
        <v>3.8066624897703196</v>
      </c>
      <c r="V23" s="2">
        <v>2</v>
      </c>
      <c r="W23" s="8">
        <v>3.2958368660043291</v>
      </c>
      <c r="X23" s="2">
        <v>34</v>
      </c>
      <c r="Y23" s="6">
        <v>100</v>
      </c>
      <c r="AB23" s="1" t="s">
        <v>16</v>
      </c>
      <c r="AC23" s="6">
        <v>0</v>
      </c>
      <c r="AD23" s="2">
        <v>2</v>
      </c>
      <c r="AE23" s="6">
        <v>1</v>
      </c>
      <c r="AF23" s="8">
        <v>1.6094379124341003</v>
      </c>
      <c r="AG23" s="7">
        <v>3.8066624897703196</v>
      </c>
      <c r="AH23" s="2">
        <v>2</v>
      </c>
      <c r="AI23" s="8">
        <v>3.2958368660043291</v>
      </c>
      <c r="AJ23" s="2">
        <v>34</v>
      </c>
      <c r="AK23" s="6">
        <v>100</v>
      </c>
      <c r="AN23" s="1" t="s">
        <v>16</v>
      </c>
      <c r="AO23" s="6">
        <v>0</v>
      </c>
      <c r="AP23" s="2">
        <v>2</v>
      </c>
      <c r="AQ23" s="6">
        <v>1</v>
      </c>
      <c r="AR23" s="8">
        <v>1.6094379124341003</v>
      </c>
      <c r="AS23" s="7">
        <v>3.8066624897703196</v>
      </c>
      <c r="AT23" s="2">
        <v>2</v>
      </c>
      <c r="AU23" s="8">
        <v>3.2958368660043291</v>
      </c>
      <c r="AV23" s="2">
        <v>34</v>
      </c>
      <c r="AW23" s="6">
        <v>100</v>
      </c>
      <c r="AZ23" s="1" t="s">
        <v>16</v>
      </c>
      <c r="BA23" s="6">
        <v>0</v>
      </c>
      <c r="BB23" s="2">
        <v>2</v>
      </c>
      <c r="BC23" s="6">
        <v>1</v>
      </c>
      <c r="BD23" s="8">
        <v>1.6094379124341003</v>
      </c>
      <c r="BE23" s="7">
        <v>3.8066624897703196</v>
      </c>
      <c r="BF23" s="2">
        <v>2</v>
      </c>
      <c r="BG23" s="8">
        <v>3.2958368660043291</v>
      </c>
      <c r="BH23" s="2">
        <v>34</v>
      </c>
      <c r="BI23" s="6">
        <v>100</v>
      </c>
    </row>
    <row r="24" spans="1:61" x14ac:dyDescent="0.2">
      <c r="A24" s="1" t="s">
        <v>17</v>
      </c>
      <c r="B24" s="6">
        <v>2</v>
      </c>
      <c r="C24" s="2">
        <v>1</v>
      </c>
      <c r="D24" s="2">
        <v>2</v>
      </c>
      <c r="E24" s="2">
        <v>12</v>
      </c>
      <c r="F24" s="7">
        <f t="shared" si="0"/>
        <v>2.4849066497880004</v>
      </c>
      <c r="G24" s="2">
        <v>200</v>
      </c>
      <c r="H24" s="7">
        <f t="shared" si="1"/>
        <v>5.2983173665480363</v>
      </c>
      <c r="I24" s="2">
        <v>1</v>
      </c>
      <c r="J24" s="2">
        <v>80</v>
      </c>
      <c r="K24" s="7">
        <f t="shared" si="2"/>
        <v>4.3944491546724391</v>
      </c>
      <c r="L24" s="2">
        <v>8</v>
      </c>
      <c r="M24" s="2">
        <v>895</v>
      </c>
      <c r="P24" s="1" t="s">
        <v>17</v>
      </c>
      <c r="Q24" s="6">
        <v>0</v>
      </c>
      <c r="R24" s="2">
        <v>1</v>
      </c>
      <c r="S24" s="2">
        <v>2</v>
      </c>
      <c r="T24" s="8">
        <v>2.4849066497880004</v>
      </c>
      <c r="U24" s="7">
        <v>5.2983173665480363</v>
      </c>
      <c r="V24" s="2">
        <v>1</v>
      </c>
      <c r="W24" s="8">
        <v>4.3944491546724391</v>
      </c>
      <c r="X24" s="2">
        <v>8</v>
      </c>
      <c r="Y24" s="2">
        <v>895</v>
      </c>
      <c r="AB24" s="1" t="s">
        <v>17</v>
      </c>
      <c r="AC24" s="6">
        <v>1</v>
      </c>
      <c r="AD24" s="2">
        <v>1</v>
      </c>
      <c r="AE24" s="2">
        <v>2</v>
      </c>
      <c r="AF24" s="8">
        <v>2.4849066497880004</v>
      </c>
      <c r="AG24" s="7">
        <v>5.2983173665480363</v>
      </c>
      <c r="AH24" s="2">
        <v>1</v>
      </c>
      <c r="AI24" s="8">
        <v>4.3944491546724391</v>
      </c>
      <c r="AJ24" s="2">
        <v>8</v>
      </c>
      <c r="AK24" s="2">
        <v>895</v>
      </c>
      <c r="AN24" s="1" t="s">
        <v>17</v>
      </c>
      <c r="AO24" s="6">
        <v>0</v>
      </c>
      <c r="AP24" s="2">
        <v>1</v>
      </c>
      <c r="AQ24" s="2">
        <v>2</v>
      </c>
      <c r="AR24" s="8">
        <v>2.4849066497880004</v>
      </c>
      <c r="AS24" s="7">
        <v>5.2983173665480363</v>
      </c>
      <c r="AT24" s="2">
        <v>1</v>
      </c>
      <c r="AU24" s="8">
        <v>4.3944491546724391</v>
      </c>
      <c r="AV24" s="2">
        <v>8</v>
      </c>
      <c r="AW24" s="2">
        <v>895</v>
      </c>
      <c r="AZ24" s="1" t="s">
        <v>17</v>
      </c>
      <c r="BA24" s="6">
        <v>0</v>
      </c>
      <c r="BB24" s="2">
        <v>1</v>
      </c>
      <c r="BC24" s="2">
        <v>2</v>
      </c>
      <c r="BD24" s="8">
        <v>2.4849066497880004</v>
      </c>
      <c r="BE24" s="7">
        <v>5.2983173665480363</v>
      </c>
      <c r="BF24" s="2">
        <v>1</v>
      </c>
      <c r="BG24" s="8">
        <v>4.3944491546724391</v>
      </c>
      <c r="BH24" s="2">
        <v>8</v>
      </c>
      <c r="BI24" s="2">
        <v>895</v>
      </c>
    </row>
    <row r="25" spans="1:61" x14ac:dyDescent="0.2">
      <c r="A25" s="1" t="s">
        <v>18</v>
      </c>
      <c r="B25" s="6">
        <v>2</v>
      </c>
      <c r="C25" s="2">
        <v>1</v>
      </c>
      <c r="D25" s="2">
        <v>2</v>
      </c>
      <c r="E25" s="2">
        <v>12</v>
      </c>
      <c r="F25" s="7">
        <f t="shared" si="0"/>
        <v>2.4849066497880004</v>
      </c>
      <c r="G25" s="2">
        <v>80</v>
      </c>
      <c r="H25" s="7">
        <f t="shared" si="1"/>
        <v>4.3820266346738812</v>
      </c>
      <c r="I25" s="2">
        <v>1</v>
      </c>
      <c r="J25" s="2">
        <v>30</v>
      </c>
      <c r="K25" s="7">
        <f t="shared" si="2"/>
        <v>3.4339872044851463</v>
      </c>
      <c r="L25" s="2">
        <v>9</v>
      </c>
      <c r="M25" s="2">
        <v>140</v>
      </c>
      <c r="P25" s="1" t="s">
        <v>18</v>
      </c>
      <c r="Q25" s="6">
        <v>0</v>
      </c>
      <c r="R25" s="2">
        <v>1</v>
      </c>
      <c r="S25" s="2">
        <v>2</v>
      </c>
      <c r="T25" s="8">
        <v>2.4849066497880004</v>
      </c>
      <c r="U25" s="7">
        <v>4.3820266346738812</v>
      </c>
      <c r="V25" s="2">
        <v>1</v>
      </c>
      <c r="W25" s="8">
        <v>3.4339872044851463</v>
      </c>
      <c r="X25" s="2">
        <v>9</v>
      </c>
      <c r="Y25" s="2">
        <v>140</v>
      </c>
      <c r="AB25" s="1" t="s">
        <v>18</v>
      </c>
      <c r="AC25" s="6">
        <v>1</v>
      </c>
      <c r="AD25" s="2">
        <v>1</v>
      </c>
      <c r="AE25" s="2">
        <v>2</v>
      </c>
      <c r="AF25" s="8">
        <v>2.4849066497880004</v>
      </c>
      <c r="AG25" s="7">
        <v>4.3820266346738812</v>
      </c>
      <c r="AH25" s="2">
        <v>1</v>
      </c>
      <c r="AI25" s="8">
        <v>3.4339872044851463</v>
      </c>
      <c r="AJ25" s="2">
        <v>9</v>
      </c>
      <c r="AK25" s="2">
        <v>140</v>
      </c>
      <c r="AN25" s="1" t="s">
        <v>18</v>
      </c>
      <c r="AO25" s="6">
        <v>0</v>
      </c>
      <c r="AP25" s="2">
        <v>1</v>
      </c>
      <c r="AQ25" s="2">
        <v>2</v>
      </c>
      <c r="AR25" s="8">
        <v>2.4849066497880004</v>
      </c>
      <c r="AS25" s="7">
        <v>4.3820266346738812</v>
      </c>
      <c r="AT25" s="2">
        <v>1</v>
      </c>
      <c r="AU25" s="8">
        <v>3.4339872044851463</v>
      </c>
      <c r="AV25" s="2">
        <v>9</v>
      </c>
      <c r="AW25" s="2">
        <v>140</v>
      </c>
      <c r="AZ25" s="1" t="s">
        <v>18</v>
      </c>
      <c r="BA25" s="6">
        <v>0</v>
      </c>
      <c r="BB25" s="2">
        <v>1</v>
      </c>
      <c r="BC25" s="2">
        <v>2</v>
      </c>
      <c r="BD25" s="8">
        <v>2.4849066497880004</v>
      </c>
      <c r="BE25" s="7">
        <v>4.3820266346738812</v>
      </c>
      <c r="BF25" s="2">
        <v>1</v>
      </c>
      <c r="BG25" s="8">
        <v>3.4339872044851463</v>
      </c>
      <c r="BH25" s="2">
        <v>9</v>
      </c>
      <c r="BI25" s="2">
        <v>140</v>
      </c>
    </row>
    <row r="26" spans="1:61" x14ac:dyDescent="0.2">
      <c r="A26" s="1" t="s">
        <v>19</v>
      </c>
      <c r="B26" s="6">
        <v>2</v>
      </c>
      <c r="C26" s="2">
        <v>1</v>
      </c>
      <c r="D26" s="2">
        <v>1</v>
      </c>
      <c r="E26" s="2">
        <v>8</v>
      </c>
      <c r="F26" s="7">
        <f t="shared" si="0"/>
        <v>2.0794415416798357</v>
      </c>
      <c r="G26" s="2">
        <v>15</v>
      </c>
      <c r="H26" s="7">
        <f t="shared" si="1"/>
        <v>2.7080502011022101</v>
      </c>
      <c r="I26" s="2">
        <v>1</v>
      </c>
      <c r="J26" s="2">
        <v>14</v>
      </c>
      <c r="K26" s="7">
        <f t="shared" si="2"/>
        <v>2.7080502011022101</v>
      </c>
      <c r="L26" s="2">
        <v>12</v>
      </c>
      <c r="M26" s="2">
        <v>170</v>
      </c>
      <c r="P26" s="1" t="s">
        <v>19</v>
      </c>
      <c r="Q26" s="6">
        <v>0</v>
      </c>
      <c r="R26" s="2">
        <v>1</v>
      </c>
      <c r="S26" s="2">
        <v>1</v>
      </c>
      <c r="T26" s="8">
        <v>2.0794415416798357</v>
      </c>
      <c r="U26" s="7">
        <v>2.7080502011022101</v>
      </c>
      <c r="V26" s="2">
        <v>1</v>
      </c>
      <c r="W26" s="8">
        <v>2.7080502011022101</v>
      </c>
      <c r="X26" s="2">
        <v>12</v>
      </c>
      <c r="Y26" s="2">
        <v>170</v>
      </c>
      <c r="AB26" s="1" t="s">
        <v>19</v>
      </c>
      <c r="AC26" s="6">
        <v>1</v>
      </c>
      <c r="AD26" s="2">
        <v>1</v>
      </c>
      <c r="AE26" s="2">
        <v>1</v>
      </c>
      <c r="AF26" s="8">
        <v>2.0794415416798357</v>
      </c>
      <c r="AG26" s="7">
        <v>2.7080502011022101</v>
      </c>
      <c r="AH26" s="2">
        <v>1</v>
      </c>
      <c r="AI26" s="8">
        <v>2.7080502011022101</v>
      </c>
      <c r="AJ26" s="2">
        <v>12</v>
      </c>
      <c r="AK26" s="2">
        <v>170</v>
      </c>
      <c r="AN26" s="1" t="s">
        <v>19</v>
      </c>
      <c r="AO26" s="6">
        <v>0</v>
      </c>
      <c r="AP26" s="2">
        <v>1</v>
      </c>
      <c r="AQ26" s="2">
        <v>1</v>
      </c>
      <c r="AR26" s="8">
        <v>2.0794415416798357</v>
      </c>
      <c r="AS26" s="7">
        <v>2.7080502011022101</v>
      </c>
      <c r="AT26" s="2">
        <v>1</v>
      </c>
      <c r="AU26" s="8">
        <v>2.7080502011022101</v>
      </c>
      <c r="AV26" s="2">
        <v>12</v>
      </c>
      <c r="AW26" s="2">
        <v>170</v>
      </c>
      <c r="AZ26" s="1" t="s">
        <v>19</v>
      </c>
      <c r="BA26" s="6">
        <v>0</v>
      </c>
      <c r="BB26" s="2">
        <v>1</v>
      </c>
      <c r="BC26" s="2">
        <v>1</v>
      </c>
      <c r="BD26" s="8">
        <v>2.0794415416798357</v>
      </c>
      <c r="BE26" s="7">
        <v>2.7080502011022101</v>
      </c>
      <c r="BF26" s="2">
        <v>1</v>
      </c>
      <c r="BG26" s="8">
        <v>2.7080502011022101</v>
      </c>
      <c r="BH26" s="2">
        <v>12</v>
      </c>
      <c r="BI26" s="2">
        <v>170</v>
      </c>
    </row>
    <row r="27" spans="1:61" x14ac:dyDescent="0.2">
      <c r="A27" s="1" t="s">
        <v>4</v>
      </c>
      <c r="B27" s="2">
        <v>2</v>
      </c>
      <c r="C27" s="2">
        <v>1</v>
      </c>
      <c r="D27" s="2">
        <v>2</v>
      </c>
      <c r="E27" s="2">
        <v>14</v>
      </c>
      <c r="F27" s="7">
        <f t="shared" si="0"/>
        <v>2.6390573296152584</v>
      </c>
      <c r="G27" s="2">
        <v>50</v>
      </c>
      <c r="H27" s="7">
        <f t="shared" si="1"/>
        <v>3.912023005428146</v>
      </c>
      <c r="I27" s="2">
        <v>2</v>
      </c>
      <c r="J27" s="2">
        <v>20</v>
      </c>
      <c r="K27" s="7">
        <f t="shared" si="2"/>
        <v>3.044522437723423</v>
      </c>
      <c r="L27" s="2">
        <v>3</v>
      </c>
      <c r="M27" s="2">
        <v>80</v>
      </c>
      <c r="P27" s="1" t="s">
        <v>4</v>
      </c>
      <c r="Q27" s="6">
        <v>0</v>
      </c>
      <c r="R27" s="2">
        <v>1</v>
      </c>
      <c r="S27" s="2">
        <v>2</v>
      </c>
      <c r="T27" s="8">
        <v>2.6390573296152584</v>
      </c>
      <c r="U27" s="7">
        <v>3.912023005428146</v>
      </c>
      <c r="V27" s="2">
        <v>2</v>
      </c>
      <c r="W27" s="8">
        <v>3.044522437723423</v>
      </c>
      <c r="X27" s="2">
        <v>3</v>
      </c>
      <c r="Y27" s="2">
        <v>80</v>
      </c>
      <c r="AB27" s="1" t="s">
        <v>4</v>
      </c>
      <c r="AC27" s="6">
        <v>1</v>
      </c>
      <c r="AD27" s="2">
        <v>1</v>
      </c>
      <c r="AE27" s="2">
        <v>2</v>
      </c>
      <c r="AF27" s="8">
        <v>2.6390573296152584</v>
      </c>
      <c r="AG27" s="7">
        <v>3.912023005428146</v>
      </c>
      <c r="AH27" s="2">
        <v>2</v>
      </c>
      <c r="AI27" s="8">
        <v>3.044522437723423</v>
      </c>
      <c r="AJ27" s="2">
        <v>3</v>
      </c>
      <c r="AK27" s="2">
        <v>80</v>
      </c>
      <c r="AN27" s="1" t="s">
        <v>4</v>
      </c>
      <c r="AO27" s="6">
        <v>0</v>
      </c>
      <c r="AP27" s="2">
        <v>1</v>
      </c>
      <c r="AQ27" s="2">
        <v>2</v>
      </c>
      <c r="AR27" s="8">
        <v>2.6390573296152584</v>
      </c>
      <c r="AS27" s="7">
        <v>3.912023005428146</v>
      </c>
      <c r="AT27" s="2">
        <v>2</v>
      </c>
      <c r="AU27" s="8">
        <v>3.044522437723423</v>
      </c>
      <c r="AV27" s="2">
        <v>3</v>
      </c>
      <c r="AW27" s="2">
        <v>80</v>
      </c>
      <c r="AZ27" s="1" t="s">
        <v>4</v>
      </c>
      <c r="BA27" s="6">
        <v>0</v>
      </c>
      <c r="BB27" s="2">
        <v>1</v>
      </c>
      <c r="BC27" s="2">
        <v>2</v>
      </c>
      <c r="BD27" s="8">
        <v>2.6390573296152584</v>
      </c>
      <c r="BE27" s="7">
        <v>3.912023005428146</v>
      </c>
      <c r="BF27" s="2">
        <v>2</v>
      </c>
      <c r="BG27" s="8">
        <v>3.044522437723423</v>
      </c>
      <c r="BH27" s="2">
        <v>3</v>
      </c>
      <c r="BI27" s="2">
        <v>80</v>
      </c>
    </row>
    <row r="28" spans="1:61" x14ac:dyDescent="0.2">
      <c r="A28" s="1" t="s">
        <v>17</v>
      </c>
      <c r="B28" s="2">
        <v>2</v>
      </c>
      <c r="C28" s="2">
        <v>1</v>
      </c>
      <c r="D28" s="2">
        <v>2</v>
      </c>
      <c r="E28" s="2">
        <v>12</v>
      </c>
      <c r="F28" s="7">
        <f t="shared" si="0"/>
        <v>2.4849066497880004</v>
      </c>
      <c r="G28" s="2">
        <v>200</v>
      </c>
      <c r="H28" s="7">
        <f t="shared" si="1"/>
        <v>5.2983173665480363</v>
      </c>
      <c r="I28" s="2">
        <v>2</v>
      </c>
      <c r="J28" s="2">
        <v>40</v>
      </c>
      <c r="K28" s="7">
        <f t="shared" si="2"/>
        <v>3.713572066704308</v>
      </c>
      <c r="L28" s="2">
        <v>8</v>
      </c>
      <c r="M28" s="2">
        <v>895</v>
      </c>
      <c r="P28" s="1" t="s">
        <v>17</v>
      </c>
      <c r="Q28" s="6">
        <v>0</v>
      </c>
      <c r="R28" s="2">
        <v>1</v>
      </c>
      <c r="S28" s="2">
        <v>2</v>
      </c>
      <c r="T28" s="8">
        <v>2.4849066497880004</v>
      </c>
      <c r="U28" s="7">
        <v>5.2983173665480363</v>
      </c>
      <c r="V28" s="2">
        <v>2</v>
      </c>
      <c r="W28" s="8">
        <v>3.713572066704308</v>
      </c>
      <c r="X28" s="2">
        <v>8</v>
      </c>
      <c r="Y28" s="2">
        <v>895</v>
      </c>
      <c r="AB28" s="1" t="s">
        <v>17</v>
      </c>
      <c r="AC28" s="6">
        <v>1</v>
      </c>
      <c r="AD28" s="2">
        <v>1</v>
      </c>
      <c r="AE28" s="2">
        <v>2</v>
      </c>
      <c r="AF28" s="8">
        <v>2.4849066497880004</v>
      </c>
      <c r="AG28" s="7">
        <v>5.2983173665480363</v>
      </c>
      <c r="AH28" s="2">
        <v>2</v>
      </c>
      <c r="AI28" s="8">
        <v>3.713572066704308</v>
      </c>
      <c r="AJ28" s="2">
        <v>8</v>
      </c>
      <c r="AK28" s="2">
        <v>895</v>
      </c>
      <c r="AN28" s="1" t="s">
        <v>17</v>
      </c>
      <c r="AO28" s="6">
        <v>0</v>
      </c>
      <c r="AP28" s="2">
        <v>1</v>
      </c>
      <c r="AQ28" s="2">
        <v>2</v>
      </c>
      <c r="AR28" s="8">
        <v>2.4849066497880004</v>
      </c>
      <c r="AS28" s="7">
        <v>5.2983173665480363</v>
      </c>
      <c r="AT28" s="2">
        <v>2</v>
      </c>
      <c r="AU28" s="8">
        <v>3.713572066704308</v>
      </c>
      <c r="AV28" s="2">
        <v>8</v>
      </c>
      <c r="AW28" s="2">
        <v>895</v>
      </c>
      <c r="AZ28" s="1" t="s">
        <v>17</v>
      </c>
      <c r="BA28" s="6">
        <v>0</v>
      </c>
      <c r="BB28" s="2">
        <v>1</v>
      </c>
      <c r="BC28" s="2">
        <v>2</v>
      </c>
      <c r="BD28" s="8">
        <v>2.4849066497880004</v>
      </c>
      <c r="BE28" s="7">
        <v>5.2983173665480363</v>
      </c>
      <c r="BF28" s="2">
        <v>2</v>
      </c>
      <c r="BG28" s="8">
        <v>3.713572066704308</v>
      </c>
      <c r="BH28" s="2">
        <v>8</v>
      </c>
      <c r="BI28" s="2">
        <v>895</v>
      </c>
    </row>
    <row r="29" spans="1:61" x14ac:dyDescent="0.2">
      <c r="A29" s="1" t="s">
        <v>18</v>
      </c>
      <c r="B29" s="2">
        <v>2</v>
      </c>
      <c r="C29" s="2">
        <v>1</v>
      </c>
      <c r="D29" s="2">
        <v>2</v>
      </c>
      <c r="E29" s="2">
        <v>12</v>
      </c>
      <c r="F29" s="7">
        <f t="shared" si="0"/>
        <v>2.4849066497880004</v>
      </c>
      <c r="G29" s="2">
        <v>80</v>
      </c>
      <c r="H29" s="7">
        <f t="shared" si="1"/>
        <v>4.3820266346738812</v>
      </c>
      <c r="I29" s="2">
        <v>2</v>
      </c>
      <c r="J29" s="2">
        <v>25</v>
      </c>
      <c r="K29" s="7">
        <f t="shared" si="2"/>
        <v>3.2580965380214821</v>
      </c>
      <c r="L29" s="2">
        <v>9</v>
      </c>
      <c r="M29" s="2">
        <v>140</v>
      </c>
      <c r="P29" s="1" t="s">
        <v>18</v>
      </c>
      <c r="Q29" s="6">
        <v>0</v>
      </c>
      <c r="R29" s="2">
        <v>1</v>
      </c>
      <c r="S29" s="2">
        <v>2</v>
      </c>
      <c r="T29" s="8">
        <v>2.4849066497880004</v>
      </c>
      <c r="U29" s="7">
        <v>4.3820266346738812</v>
      </c>
      <c r="V29" s="2">
        <v>2</v>
      </c>
      <c r="W29" s="8">
        <v>3.2580965380214821</v>
      </c>
      <c r="X29" s="2">
        <v>9</v>
      </c>
      <c r="Y29" s="2">
        <v>140</v>
      </c>
      <c r="AB29" s="1" t="s">
        <v>18</v>
      </c>
      <c r="AC29" s="6">
        <v>1</v>
      </c>
      <c r="AD29" s="2">
        <v>1</v>
      </c>
      <c r="AE29" s="2">
        <v>2</v>
      </c>
      <c r="AF29" s="8">
        <v>2.4849066497880004</v>
      </c>
      <c r="AG29" s="7">
        <v>4.3820266346738812</v>
      </c>
      <c r="AH29" s="2">
        <v>2</v>
      </c>
      <c r="AI29" s="8">
        <v>3.2580965380214821</v>
      </c>
      <c r="AJ29" s="2">
        <v>9</v>
      </c>
      <c r="AK29" s="2">
        <v>140</v>
      </c>
      <c r="AN29" s="1" t="s">
        <v>18</v>
      </c>
      <c r="AO29" s="6">
        <v>0</v>
      </c>
      <c r="AP29" s="2">
        <v>1</v>
      </c>
      <c r="AQ29" s="2">
        <v>2</v>
      </c>
      <c r="AR29" s="8">
        <v>2.4849066497880004</v>
      </c>
      <c r="AS29" s="7">
        <v>4.3820266346738812</v>
      </c>
      <c r="AT29" s="2">
        <v>2</v>
      </c>
      <c r="AU29" s="8">
        <v>3.2580965380214821</v>
      </c>
      <c r="AV29" s="2">
        <v>9</v>
      </c>
      <c r="AW29" s="2">
        <v>140</v>
      </c>
      <c r="AZ29" s="1" t="s">
        <v>18</v>
      </c>
      <c r="BA29" s="6">
        <v>0</v>
      </c>
      <c r="BB29" s="2">
        <v>1</v>
      </c>
      <c r="BC29" s="2">
        <v>2</v>
      </c>
      <c r="BD29" s="8">
        <v>2.4849066497880004</v>
      </c>
      <c r="BE29" s="7">
        <v>4.3820266346738812</v>
      </c>
      <c r="BF29" s="2">
        <v>2</v>
      </c>
      <c r="BG29" s="8">
        <v>3.2580965380214821</v>
      </c>
      <c r="BH29" s="2">
        <v>9</v>
      </c>
      <c r="BI29" s="2">
        <v>140</v>
      </c>
    </row>
    <row r="30" spans="1:61" x14ac:dyDescent="0.2">
      <c r="A30" s="1" t="s">
        <v>19</v>
      </c>
      <c r="B30" s="2">
        <v>2</v>
      </c>
      <c r="C30" s="2">
        <v>1</v>
      </c>
      <c r="D30" s="2">
        <v>1</v>
      </c>
      <c r="E30" s="2">
        <v>8</v>
      </c>
      <c r="F30" s="7">
        <f t="shared" si="0"/>
        <v>2.0794415416798357</v>
      </c>
      <c r="G30" s="2">
        <v>15</v>
      </c>
      <c r="H30" s="7">
        <f t="shared" si="1"/>
        <v>2.7080502011022101</v>
      </c>
      <c r="I30" s="2">
        <v>2</v>
      </c>
      <c r="J30" s="2">
        <v>2</v>
      </c>
      <c r="K30" s="7">
        <f t="shared" si="2"/>
        <v>1.0986122886681098</v>
      </c>
      <c r="L30" s="2">
        <v>12</v>
      </c>
      <c r="M30" s="2">
        <v>170</v>
      </c>
      <c r="P30" s="1" t="s">
        <v>19</v>
      </c>
      <c r="Q30" s="6">
        <v>0</v>
      </c>
      <c r="R30" s="2">
        <v>1</v>
      </c>
      <c r="S30" s="2">
        <v>1</v>
      </c>
      <c r="T30" s="8">
        <v>2.0794415416798357</v>
      </c>
      <c r="U30" s="7">
        <v>2.7080502011022101</v>
      </c>
      <c r="V30" s="2">
        <v>2</v>
      </c>
      <c r="W30" s="8">
        <v>1.0986122886681098</v>
      </c>
      <c r="X30" s="2">
        <v>12</v>
      </c>
      <c r="Y30" s="2">
        <v>170</v>
      </c>
      <c r="AB30" s="1" t="s">
        <v>19</v>
      </c>
      <c r="AC30" s="6">
        <v>1</v>
      </c>
      <c r="AD30" s="2">
        <v>1</v>
      </c>
      <c r="AE30" s="2">
        <v>1</v>
      </c>
      <c r="AF30" s="8">
        <v>2.0794415416798357</v>
      </c>
      <c r="AG30" s="7">
        <v>2.7080502011022101</v>
      </c>
      <c r="AH30" s="2">
        <v>2</v>
      </c>
      <c r="AI30" s="8">
        <v>1.0986122886681098</v>
      </c>
      <c r="AJ30" s="2">
        <v>12</v>
      </c>
      <c r="AK30" s="2">
        <v>170</v>
      </c>
      <c r="AN30" s="1" t="s">
        <v>19</v>
      </c>
      <c r="AO30" s="6">
        <v>0</v>
      </c>
      <c r="AP30" s="2">
        <v>1</v>
      </c>
      <c r="AQ30" s="2">
        <v>1</v>
      </c>
      <c r="AR30" s="8">
        <v>2.0794415416798357</v>
      </c>
      <c r="AS30" s="7">
        <v>2.7080502011022101</v>
      </c>
      <c r="AT30" s="2">
        <v>2</v>
      </c>
      <c r="AU30" s="8">
        <v>1.0986122886681098</v>
      </c>
      <c r="AV30" s="2">
        <v>12</v>
      </c>
      <c r="AW30" s="2">
        <v>170</v>
      </c>
      <c r="AZ30" s="1" t="s">
        <v>19</v>
      </c>
      <c r="BA30" s="6">
        <v>0</v>
      </c>
      <c r="BB30" s="2">
        <v>1</v>
      </c>
      <c r="BC30" s="2">
        <v>1</v>
      </c>
      <c r="BD30" s="8">
        <v>2.0794415416798357</v>
      </c>
      <c r="BE30" s="7">
        <v>2.7080502011022101</v>
      </c>
      <c r="BF30" s="2">
        <v>2</v>
      </c>
      <c r="BG30" s="8">
        <v>1.0986122886681098</v>
      </c>
      <c r="BH30" s="2">
        <v>12</v>
      </c>
      <c r="BI30" s="2">
        <v>170</v>
      </c>
    </row>
    <row r="31" spans="1:61" x14ac:dyDescent="0.2">
      <c r="A31" s="1" t="s">
        <v>8</v>
      </c>
      <c r="B31" s="2">
        <v>2</v>
      </c>
      <c r="C31" s="2">
        <v>1</v>
      </c>
      <c r="D31" s="2">
        <v>1</v>
      </c>
      <c r="E31" s="2">
        <v>6</v>
      </c>
      <c r="F31" s="7">
        <f t="shared" si="0"/>
        <v>1.791759469228055</v>
      </c>
      <c r="G31" s="2">
        <v>100</v>
      </c>
      <c r="H31" s="7">
        <f t="shared" si="1"/>
        <v>4.6051701859880918</v>
      </c>
      <c r="I31" s="2">
        <v>2</v>
      </c>
      <c r="J31" s="2">
        <v>8</v>
      </c>
      <c r="K31" s="7">
        <f t="shared" si="2"/>
        <v>2.1972245773362196</v>
      </c>
      <c r="L31" s="2">
        <v>14</v>
      </c>
      <c r="M31" s="2">
        <v>120</v>
      </c>
      <c r="P31" s="1" t="s">
        <v>8</v>
      </c>
      <c r="Q31" s="6">
        <v>0</v>
      </c>
      <c r="R31" s="2">
        <v>1</v>
      </c>
      <c r="S31" s="2">
        <v>1</v>
      </c>
      <c r="T31" s="8">
        <v>1.791759469228055</v>
      </c>
      <c r="U31" s="7">
        <v>4.6051701859880918</v>
      </c>
      <c r="V31" s="2">
        <v>2</v>
      </c>
      <c r="W31" s="8">
        <v>2.1972245773362196</v>
      </c>
      <c r="X31" s="2">
        <v>14</v>
      </c>
      <c r="Y31" s="2">
        <v>120</v>
      </c>
      <c r="AB31" s="1" t="s">
        <v>8</v>
      </c>
      <c r="AC31" s="6">
        <v>1</v>
      </c>
      <c r="AD31" s="2">
        <v>1</v>
      </c>
      <c r="AE31" s="2">
        <v>1</v>
      </c>
      <c r="AF31" s="8">
        <v>1.791759469228055</v>
      </c>
      <c r="AG31" s="7">
        <v>4.6051701859880918</v>
      </c>
      <c r="AH31" s="2">
        <v>2</v>
      </c>
      <c r="AI31" s="8">
        <v>2.1972245773362196</v>
      </c>
      <c r="AJ31" s="2">
        <v>14</v>
      </c>
      <c r="AK31" s="2">
        <v>120</v>
      </c>
      <c r="AN31" s="1" t="s">
        <v>8</v>
      </c>
      <c r="AO31" s="6">
        <v>0</v>
      </c>
      <c r="AP31" s="2">
        <v>1</v>
      </c>
      <c r="AQ31" s="2">
        <v>1</v>
      </c>
      <c r="AR31" s="8">
        <v>1.791759469228055</v>
      </c>
      <c r="AS31" s="7">
        <v>4.6051701859880918</v>
      </c>
      <c r="AT31" s="2">
        <v>2</v>
      </c>
      <c r="AU31" s="8">
        <v>2.1972245773362196</v>
      </c>
      <c r="AV31" s="2">
        <v>14</v>
      </c>
      <c r="AW31" s="2">
        <v>120</v>
      </c>
      <c r="AZ31" s="1" t="s">
        <v>8</v>
      </c>
      <c r="BA31" s="6">
        <v>0</v>
      </c>
      <c r="BB31" s="2">
        <v>1</v>
      </c>
      <c r="BC31" s="2">
        <v>1</v>
      </c>
      <c r="BD31" s="8">
        <v>1.791759469228055</v>
      </c>
      <c r="BE31" s="7">
        <v>4.6051701859880918</v>
      </c>
      <c r="BF31" s="2">
        <v>2</v>
      </c>
      <c r="BG31" s="8">
        <v>2.1972245773362196</v>
      </c>
      <c r="BH31" s="2">
        <v>14</v>
      </c>
      <c r="BI31" s="2">
        <v>120</v>
      </c>
    </row>
    <row r="32" spans="1:61" x14ac:dyDescent="0.2">
      <c r="A32" s="1" t="s">
        <v>15</v>
      </c>
      <c r="B32" s="6">
        <v>2</v>
      </c>
      <c r="C32" s="2">
        <v>1</v>
      </c>
      <c r="D32" s="6">
        <v>2</v>
      </c>
      <c r="E32" s="6">
        <v>7</v>
      </c>
      <c r="F32" s="7">
        <f t="shared" si="0"/>
        <v>1.9459101490553132</v>
      </c>
      <c r="G32" s="6">
        <v>30</v>
      </c>
      <c r="H32" s="7">
        <f t="shared" si="1"/>
        <v>3.4011973816621555</v>
      </c>
      <c r="I32" s="2">
        <v>2</v>
      </c>
      <c r="J32" s="6">
        <v>14</v>
      </c>
      <c r="K32" s="7">
        <f t="shared" si="2"/>
        <v>2.7080502011022101</v>
      </c>
      <c r="L32" s="2">
        <v>36</v>
      </c>
      <c r="M32" s="6">
        <v>30</v>
      </c>
      <c r="P32" s="1" t="s">
        <v>15</v>
      </c>
      <c r="Q32" s="6">
        <v>0</v>
      </c>
      <c r="R32" s="2">
        <v>1</v>
      </c>
      <c r="S32" s="6">
        <v>2</v>
      </c>
      <c r="T32" s="8">
        <v>1.9459101490553132</v>
      </c>
      <c r="U32" s="7">
        <v>3.4011973816621555</v>
      </c>
      <c r="V32" s="2">
        <v>2</v>
      </c>
      <c r="W32" s="8">
        <v>2.7080502011022101</v>
      </c>
      <c r="X32" s="2">
        <v>36</v>
      </c>
      <c r="Y32" s="6">
        <v>30</v>
      </c>
      <c r="AB32" s="1" t="s">
        <v>15</v>
      </c>
      <c r="AC32" s="6">
        <v>1</v>
      </c>
      <c r="AD32" s="2">
        <v>1</v>
      </c>
      <c r="AE32" s="6">
        <v>2</v>
      </c>
      <c r="AF32" s="8">
        <v>1.9459101490553132</v>
      </c>
      <c r="AG32" s="7">
        <v>3.4011973816621555</v>
      </c>
      <c r="AH32" s="2">
        <v>2</v>
      </c>
      <c r="AI32" s="8">
        <v>2.7080502011022101</v>
      </c>
      <c r="AJ32" s="2">
        <v>36</v>
      </c>
      <c r="AK32" s="6">
        <v>30</v>
      </c>
      <c r="AN32" s="1" t="s">
        <v>15</v>
      </c>
      <c r="AO32" s="6">
        <v>0</v>
      </c>
      <c r="AP32" s="2">
        <v>1</v>
      </c>
      <c r="AQ32" s="6">
        <v>2</v>
      </c>
      <c r="AR32" s="8">
        <v>1.9459101490553132</v>
      </c>
      <c r="AS32" s="7">
        <v>3.4011973816621555</v>
      </c>
      <c r="AT32" s="2">
        <v>2</v>
      </c>
      <c r="AU32" s="8">
        <v>2.7080502011022101</v>
      </c>
      <c r="AV32" s="2">
        <v>36</v>
      </c>
      <c r="AW32" s="6">
        <v>30</v>
      </c>
      <c r="AZ32" s="1" t="s">
        <v>15</v>
      </c>
      <c r="BA32" s="6">
        <v>0</v>
      </c>
      <c r="BB32" s="2">
        <v>1</v>
      </c>
      <c r="BC32" s="6">
        <v>2</v>
      </c>
      <c r="BD32" s="8">
        <v>1.9459101490553132</v>
      </c>
      <c r="BE32" s="7">
        <v>3.4011973816621555</v>
      </c>
      <c r="BF32" s="2">
        <v>2</v>
      </c>
      <c r="BG32" s="8">
        <v>2.7080502011022101</v>
      </c>
      <c r="BH32" s="2">
        <v>36</v>
      </c>
      <c r="BI32" s="6">
        <v>30</v>
      </c>
    </row>
    <row r="33" spans="1:61" x14ac:dyDescent="0.2">
      <c r="A33" s="1" t="s">
        <v>20</v>
      </c>
      <c r="B33" s="6">
        <v>3</v>
      </c>
      <c r="C33" s="2">
        <v>1</v>
      </c>
      <c r="D33" s="2">
        <v>2</v>
      </c>
      <c r="E33" s="2">
        <v>13</v>
      </c>
      <c r="F33" s="7">
        <f t="shared" si="0"/>
        <v>2.5649493574615367</v>
      </c>
      <c r="G33" s="2">
        <v>75</v>
      </c>
      <c r="H33" s="7">
        <f t="shared" si="1"/>
        <v>4.3174881135363101</v>
      </c>
      <c r="I33" s="2">
        <v>1</v>
      </c>
      <c r="J33" s="2">
        <v>0</v>
      </c>
      <c r="K33" s="7">
        <f t="shared" si="2"/>
        <v>0</v>
      </c>
      <c r="L33" s="2">
        <v>2</v>
      </c>
      <c r="M33" s="2">
        <v>340</v>
      </c>
      <c r="P33" s="1" t="s">
        <v>20</v>
      </c>
      <c r="Q33" s="6">
        <v>0</v>
      </c>
      <c r="R33" s="2">
        <v>1</v>
      </c>
      <c r="S33" s="2">
        <v>2</v>
      </c>
      <c r="T33" s="8">
        <v>2.5649493574615367</v>
      </c>
      <c r="U33" s="7">
        <v>4.3174881135363101</v>
      </c>
      <c r="V33" s="2">
        <v>1</v>
      </c>
      <c r="W33" s="8">
        <v>0</v>
      </c>
      <c r="X33" s="2">
        <v>2</v>
      </c>
      <c r="Y33" s="2">
        <v>340</v>
      </c>
      <c r="AB33" s="1" t="s">
        <v>20</v>
      </c>
      <c r="AC33" s="6">
        <v>0</v>
      </c>
      <c r="AD33" s="2">
        <v>1</v>
      </c>
      <c r="AE33" s="2">
        <v>2</v>
      </c>
      <c r="AF33" s="8">
        <v>2.5649493574615367</v>
      </c>
      <c r="AG33" s="7">
        <v>4.3174881135363101</v>
      </c>
      <c r="AH33" s="2">
        <v>1</v>
      </c>
      <c r="AI33" s="8">
        <v>0</v>
      </c>
      <c r="AJ33" s="2">
        <v>2</v>
      </c>
      <c r="AK33" s="2">
        <v>340</v>
      </c>
      <c r="AN33" s="1" t="s">
        <v>20</v>
      </c>
      <c r="AO33" s="6">
        <v>1</v>
      </c>
      <c r="AP33" s="2">
        <v>1</v>
      </c>
      <c r="AQ33" s="2">
        <v>2</v>
      </c>
      <c r="AR33" s="8">
        <v>2.5649493574615367</v>
      </c>
      <c r="AS33" s="7">
        <v>4.3174881135363101</v>
      </c>
      <c r="AT33" s="2">
        <v>1</v>
      </c>
      <c r="AU33" s="8">
        <v>0</v>
      </c>
      <c r="AV33" s="2">
        <v>2</v>
      </c>
      <c r="AW33" s="2">
        <v>340</v>
      </c>
      <c r="AZ33" s="1" t="s">
        <v>20</v>
      </c>
      <c r="BA33" s="6">
        <v>0</v>
      </c>
      <c r="BB33" s="2">
        <v>1</v>
      </c>
      <c r="BC33" s="2">
        <v>2</v>
      </c>
      <c r="BD33" s="8">
        <v>2.5649493574615367</v>
      </c>
      <c r="BE33" s="7">
        <v>4.3174881135363101</v>
      </c>
      <c r="BF33" s="2">
        <v>1</v>
      </c>
      <c r="BG33" s="8">
        <v>0</v>
      </c>
      <c r="BH33" s="2">
        <v>2</v>
      </c>
      <c r="BI33" s="2">
        <v>340</v>
      </c>
    </row>
    <row r="34" spans="1:61" x14ac:dyDescent="0.2">
      <c r="A34" s="1" t="s">
        <v>21</v>
      </c>
      <c r="B34" s="6">
        <v>3</v>
      </c>
      <c r="C34" s="2">
        <v>1</v>
      </c>
      <c r="D34" s="2">
        <v>2</v>
      </c>
      <c r="E34" s="2">
        <v>15</v>
      </c>
      <c r="F34" s="7">
        <f t="shared" si="0"/>
        <v>2.7080502011022101</v>
      </c>
      <c r="G34" s="2">
        <v>15</v>
      </c>
      <c r="H34" s="7">
        <f t="shared" si="1"/>
        <v>2.7080502011022101</v>
      </c>
      <c r="I34" s="2">
        <v>1</v>
      </c>
      <c r="J34" s="2">
        <v>0</v>
      </c>
      <c r="K34" s="7">
        <f t="shared" si="2"/>
        <v>0</v>
      </c>
      <c r="L34" s="2">
        <v>7</v>
      </c>
      <c r="M34" s="2">
        <v>305</v>
      </c>
      <c r="P34" s="1" t="s">
        <v>21</v>
      </c>
      <c r="Q34" s="6">
        <v>0</v>
      </c>
      <c r="R34" s="2">
        <v>1</v>
      </c>
      <c r="S34" s="2">
        <v>2</v>
      </c>
      <c r="T34" s="8">
        <v>2.7080502011022101</v>
      </c>
      <c r="U34" s="7">
        <v>2.7080502011022101</v>
      </c>
      <c r="V34" s="2">
        <v>1</v>
      </c>
      <c r="W34" s="8">
        <v>0</v>
      </c>
      <c r="X34" s="2">
        <v>7</v>
      </c>
      <c r="Y34" s="2">
        <v>305</v>
      </c>
      <c r="AB34" s="1" t="s">
        <v>21</v>
      </c>
      <c r="AC34" s="6">
        <v>0</v>
      </c>
      <c r="AD34" s="2">
        <v>1</v>
      </c>
      <c r="AE34" s="2">
        <v>2</v>
      </c>
      <c r="AF34" s="8">
        <v>2.7080502011022101</v>
      </c>
      <c r="AG34" s="7">
        <v>2.7080502011022101</v>
      </c>
      <c r="AH34" s="2">
        <v>1</v>
      </c>
      <c r="AI34" s="8">
        <v>0</v>
      </c>
      <c r="AJ34" s="2">
        <v>7</v>
      </c>
      <c r="AK34" s="2">
        <v>305</v>
      </c>
      <c r="AN34" s="1" t="s">
        <v>21</v>
      </c>
      <c r="AO34" s="6">
        <v>1</v>
      </c>
      <c r="AP34" s="2">
        <v>1</v>
      </c>
      <c r="AQ34" s="2">
        <v>2</v>
      </c>
      <c r="AR34" s="8">
        <v>2.7080502011022101</v>
      </c>
      <c r="AS34" s="7">
        <v>2.7080502011022101</v>
      </c>
      <c r="AT34" s="2">
        <v>1</v>
      </c>
      <c r="AU34" s="8">
        <v>0</v>
      </c>
      <c r="AV34" s="2">
        <v>7</v>
      </c>
      <c r="AW34" s="2">
        <v>305</v>
      </c>
      <c r="AZ34" s="1" t="s">
        <v>21</v>
      </c>
      <c r="BA34" s="6">
        <v>0</v>
      </c>
      <c r="BB34" s="2">
        <v>1</v>
      </c>
      <c r="BC34" s="2">
        <v>2</v>
      </c>
      <c r="BD34" s="8">
        <v>2.7080502011022101</v>
      </c>
      <c r="BE34" s="7">
        <v>2.7080502011022101</v>
      </c>
      <c r="BF34" s="2">
        <v>1</v>
      </c>
      <c r="BG34" s="8">
        <v>0</v>
      </c>
      <c r="BH34" s="2">
        <v>7</v>
      </c>
      <c r="BI34" s="2">
        <v>305</v>
      </c>
    </row>
    <row r="35" spans="1:61" x14ac:dyDescent="0.2">
      <c r="A35" s="1" t="s">
        <v>22</v>
      </c>
      <c r="B35" s="6">
        <v>3</v>
      </c>
      <c r="C35" s="2">
        <v>1</v>
      </c>
      <c r="D35" s="2">
        <v>3</v>
      </c>
      <c r="E35" s="2">
        <v>14</v>
      </c>
      <c r="F35" s="7">
        <f t="shared" si="0"/>
        <v>2.6390573296152584</v>
      </c>
      <c r="G35" s="2">
        <v>20</v>
      </c>
      <c r="H35" s="7">
        <f t="shared" si="1"/>
        <v>2.9957322735539909</v>
      </c>
      <c r="I35" s="2">
        <v>1</v>
      </c>
      <c r="J35" s="2">
        <v>0</v>
      </c>
      <c r="K35" s="7">
        <f t="shared" si="2"/>
        <v>0</v>
      </c>
      <c r="L35" s="2">
        <v>10</v>
      </c>
      <c r="M35" s="2">
        <v>220</v>
      </c>
      <c r="P35" s="1" t="s">
        <v>22</v>
      </c>
      <c r="Q35" s="6">
        <v>0</v>
      </c>
      <c r="R35" s="2">
        <v>1</v>
      </c>
      <c r="S35" s="2">
        <v>3</v>
      </c>
      <c r="T35" s="8">
        <v>2.6390573296152584</v>
      </c>
      <c r="U35" s="7">
        <v>2.9957322735539909</v>
      </c>
      <c r="V35" s="2">
        <v>1</v>
      </c>
      <c r="W35" s="8">
        <v>0</v>
      </c>
      <c r="X35" s="2">
        <v>10</v>
      </c>
      <c r="Y35" s="2">
        <v>220</v>
      </c>
      <c r="AB35" s="1" t="s">
        <v>22</v>
      </c>
      <c r="AC35" s="6">
        <v>0</v>
      </c>
      <c r="AD35" s="2">
        <v>1</v>
      </c>
      <c r="AE35" s="2">
        <v>3</v>
      </c>
      <c r="AF35" s="8">
        <v>2.6390573296152584</v>
      </c>
      <c r="AG35" s="7">
        <v>2.9957322735539909</v>
      </c>
      <c r="AH35" s="2">
        <v>1</v>
      </c>
      <c r="AI35" s="8">
        <v>0</v>
      </c>
      <c r="AJ35" s="2">
        <v>10</v>
      </c>
      <c r="AK35" s="2">
        <v>220</v>
      </c>
      <c r="AN35" s="1" t="s">
        <v>22</v>
      </c>
      <c r="AO35" s="6">
        <v>1</v>
      </c>
      <c r="AP35" s="2">
        <v>1</v>
      </c>
      <c r="AQ35" s="2">
        <v>3</v>
      </c>
      <c r="AR35" s="8">
        <v>2.6390573296152584</v>
      </c>
      <c r="AS35" s="7">
        <v>2.9957322735539909</v>
      </c>
      <c r="AT35" s="2">
        <v>1</v>
      </c>
      <c r="AU35" s="8">
        <v>0</v>
      </c>
      <c r="AV35" s="2">
        <v>10</v>
      </c>
      <c r="AW35" s="2">
        <v>220</v>
      </c>
      <c r="AZ35" s="1" t="s">
        <v>22</v>
      </c>
      <c r="BA35" s="6">
        <v>0</v>
      </c>
      <c r="BB35" s="2">
        <v>1</v>
      </c>
      <c r="BC35" s="2">
        <v>3</v>
      </c>
      <c r="BD35" s="8">
        <v>2.6390573296152584</v>
      </c>
      <c r="BE35" s="7">
        <v>2.9957322735539909</v>
      </c>
      <c r="BF35" s="2">
        <v>1</v>
      </c>
      <c r="BG35" s="8">
        <v>0</v>
      </c>
      <c r="BH35" s="2">
        <v>10</v>
      </c>
      <c r="BI35" s="2">
        <v>220</v>
      </c>
    </row>
    <row r="36" spans="1:61" x14ac:dyDescent="0.2">
      <c r="A36" s="1" t="s">
        <v>23</v>
      </c>
      <c r="B36" s="6">
        <v>3</v>
      </c>
      <c r="C36" s="2">
        <v>1</v>
      </c>
      <c r="D36" s="2">
        <v>2</v>
      </c>
      <c r="E36" s="2">
        <v>10</v>
      </c>
      <c r="F36" s="7">
        <f t="shared" si="0"/>
        <v>2.3025850929940459</v>
      </c>
      <c r="G36" s="2">
        <v>40</v>
      </c>
      <c r="H36" s="7">
        <f t="shared" si="1"/>
        <v>3.6888794541139363</v>
      </c>
      <c r="I36" s="2">
        <v>1</v>
      </c>
      <c r="J36" s="2">
        <v>0</v>
      </c>
      <c r="K36" s="7">
        <f t="shared" si="2"/>
        <v>0</v>
      </c>
      <c r="L36" s="2">
        <v>11</v>
      </c>
      <c r="M36" s="2">
        <v>887</v>
      </c>
      <c r="P36" s="1" t="s">
        <v>23</v>
      </c>
      <c r="Q36" s="6">
        <v>0</v>
      </c>
      <c r="R36" s="2">
        <v>1</v>
      </c>
      <c r="S36" s="2">
        <v>2</v>
      </c>
      <c r="T36" s="8">
        <v>2.3025850929940459</v>
      </c>
      <c r="U36" s="7">
        <v>3.6888794541139363</v>
      </c>
      <c r="V36" s="2">
        <v>1</v>
      </c>
      <c r="W36" s="8">
        <v>0</v>
      </c>
      <c r="X36" s="2">
        <v>11</v>
      </c>
      <c r="Y36" s="2">
        <v>887</v>
      </c>
      <c r="AB36" s="1" t="s">
        <v>23</v>
      </c>
      <c r="AC36" s="6">
        <v>0</v>
      </c>
      <c r="AD36" s="2">
        <v>1</v>
      </c>
      <c r="AE36" s="2">
        <v>2</v>
      </c>
      <c r="AF36" s="8">
        <v>2.3025850929940459</v>
      </c>
      <c r="AG36" s="7">
        <v>3.6888794541139363</v>
      </c>
      <c r="AH36" s="2">
        <v>1</v>
      </c>
      <c r="AI36" s="8">
        <v>0</v>
      </c>
      <c r="AJ36" s="2">
        <v>11</v>
      </c>
      <c r="AK36" s="2">
        <v>887</v>
      </c>
      <c r="AN36" s="1" t="s">
        <v>23</v>
      </c>
      <c r="AO36" s="6">
        <v>1</v>
      </c>
      <c r="AP36" s="2">
        <v>1</v>
      </c>
      <c r="AQ36" s="2">
        <v>2</v>
      </c>
      <c r="AR36" s="8">
        <v>2.3025850929940459</v>
      </c>
      <c r="AS36" s="7">
        <v>3.6888794541139363</v>
      </c>
      <c r="AT36" s="2">
        <v>1</v>
      </c>
      <c r="AU36" s="8">
        <v>0</v>
      </c>
      <c r="AV36" s="2">
        <v>11</v>
      </c>
      <c r="AW36" s="2">
        <v>887</v>
      </c>
      <c r="AZ36" s="1" t="s">
        <v>23</v>
      </c>
      <c r="BA36" s="6">
        <v>0</v>
      </c>
      <c r="BB36" s="2">
        <v>1</v>
      </c>
      <c r="BC36" s="2">
        <v>2</v>
      </c>
      <c r="BD36" s="8">
        <v>2.3025850929940459</v>
      </c>
      <c r="BE36" s="7">
        <v>3.6888794541139363</v>
      </c>
      <c r="BF36" s="2">
        <v>1</v>
      </c>
      <c r="BG36" s="8">
        <v>0</v>
      </c>
      <c r="BH36" s="2">
        <v>11</v>
      </c>
      <c r="BI36" s="2">
        <v>887</v>
      </c>
    </row>
    <row r="37" spans="1:61" x14ac:dyDescent="0.2">
      <c r="A37" s="1" t="s">
        <v>24</v>
      </c>
      <c r="B37" s="6">
        <v>3</v>
      </c>
      <c r="C37" s="2">
        <v>2</v>
      </c>
      <c r="D37" s="6">
        <v>3</v>
      </c>
      <c r="E37" s="6">
        <v>12</v>
      </c>
      <c r="F37" s="7">
        <f t="shared" si="0"/>
        <v>2.4849066497880004</v>
      </c>
      <c r="G37" s="6">
        <v>30</v>
      </c>
      <c r="H37" s="7">
        <f t="shared" si="1"/>
        <v>3.4011973816621555</v>
      </c>
      <c r="I37" s="2">
        <v>1</v>
      </c>
      <c r="J37" s="6">
        <v>0</v>
      </c>
      <c r="K37" s="7">
        <f t="shared" si="2"/>
        <v>0</v>
      </c>
      <c r="L37" s="2">
        <v>16</v>
      </c>
      <c r="M37" s="6">
        <v>95</v>
      </c>
      <c r="P37" s="1" t="s">
        <v>24</v>
      </c>
      <c r="Q37" s="6">
        <v>0</v>
      </c>
      <c r="R37" s="2">
        <v>2</v>
      </c>
      <c r="S37" s="6">
        <v>3</v>
      </c>
      <c r="T37" s="8">
        <v>2.4849066497880004</v>
      </c>
      <c r="U37" s="7">
        <v>3.4011973816621555</v>
      </c>
      <c r="V37" s="2">
        <v>1</v>
      </c>
      <c r="W37" s="8">
        <v>0</v>
      </c>
      <c r="X37" s="2">
        <v>16</v>
      </c>
      <c r="Y37" s="6">
        <v>95</v>
      </c>
      <c r="AB37" s="1" t="s">
        <v>24</v>
      </c>
      <c r="AC37" s="6">
        <v>0</v>
      </c>
      <c r="AD37" s="2">
        <v>2</v>
      </c>
      <c r="AE37" s="6">
        <v>3</v>
      </c>
      <c r="AF37" s="8">
        <v>2.4849066497880004</v>
      </c>
      <c r="AG37" s="7">
        <v>3.4011973816621555</v>
      </c>
      <c r="AH37" s="2">
        <v>1</v>
      </c>
      <c r="AI37" s="8">
        <v>0</v>
      </c>
      <c r="AJ37" s="2">
        <v>16</v>
      </c>
      <c r="AK37" s="6">
        <v>95</v>
      </c>
      <c r="AN37" s="1" t="s">
        <v>24</v>
      </c>
      <c r="AO37" s="6">
        <v>1</v>
      </c>
      <c r="AP37" s="2">
        <v>2</v>
      </c>
      <c r="AQ37" s="6">
        <v>3</v>
      </c>
      <c r="AR37" s="8">
        <v>2.4849066497880004</v>
      </c>
      <c r="AS37" s="7">
        <v>3.4011973816621555</v>
      </c>
      <c r="AT37" s="2">
        <v>1</v>
      </c>
      <c r="AU37" s="8">
        <v>0</v>
      </c>
      <c r="AV37" s="2">
        <v>16</v>
      </c>
      <c r="AW37" s="6">
        <v>95</v>
      </c>
      <c r="AZ37" s="1" t="s">
        <v>24</v>
      </c>
      <c r="BA37" s="6">
        <v>0</v>
      </c>
      <c r="BB37" s="2">
        <v>2</v>
      </c>
      <c r="BC37" s="6">
        <v>3</v>
      </c>
      <c r="BD37" s="8">
        <v>2.4849066497880004</v>
      </c>
      <c r="BE37" s="7">
        <v>3.4011973816621555</v>
      </c>
      <c r="BF37" s="2">
        <v>1</v>
      </c>
      <c r="BG37" s="8">
        <v>0</v>
      </c>
      <c r="BH37" s="2">
        <v>16</v>
      </c>
      <c r="BI37" s="6">
        <v>95</v>
      </c>
    </row>
    <row r="38" spans="1:61" x14ac:dyDescent="0.2">
      <c r="A38" s="1" t="s">
        <v>25</v>
      </c>
      <c r="B38" s="6">
        <v>3</v>
      </c>
      <c r="C38" s="2">
        <v>2</v>
      </c>
      <c r="D38" s="6">
        <v>2</v>
      </c>
      <c r="E38" s="6">
        <v>12</v>
      </c>
      <c r="F38" s="7">
        <f t="shared" si="0"/>
        <v>2.4849066497880004</v>
      </c>
      <c r="G38" s="6">
        <v>40</v>
      </c>
      <c r="H38" s="7">
        <f t="shared" si="1"/>
        <v>3.6888794541139363</v>
      </c>
      <c r="I38" s="2">
        <v>1</v>
      </c>
      <c r="J38" s="6">
        <v>20</v>
      </c>
      <c r="K38" s="7">
        <f t="shared" si="2"/>
        <v>3.044522437723423</v>
      </c>
      <c r="L38" s="2">
        <v>24</v>
      </c>
      <c r="M38" s="6">
        <v>105</v>
      </c>
      <c r="P38" s="1" t="s">
        <v>25</v>
      </c>
      <c r="Q38" s="6">
        <v>0</v>
      </c>
      <c r="R38" s="2">
        <v>2</v>
      </c>
      <c r="S38" s="6">
        <v>2</v>
      </c>
      <c r="T38" s="8">
        <v>2.4849066497880004</v>
      </c>
      <c r="U38" s="7">
        <v>3.6888794541139363</v>
      </c>
      <c r="V38" s="2">
        <v>1</v>
      </c>
      <c r="W38" s="8">
        <v>3.044522437723423</v>
      </c>
      <c r="X38" s="2">
        <v>24</v>
      </c>
      <c r="Y38" s="6">
        <v>105</v>
      </c>
      <c r="AB38" s="1" t="s">
        <v>25</v>
      </c>
      <c r="AC38" s="6">
        <v>0</v>
      </c>
      <c r="AD38" s="2">
        <v>2</v>
      </c>
      <c r="AE38" s="6">
        <v>2</v>
      </c>
      <c r="AF38" s="8">
        <v>2.4849066497880004</v>
      </c>
      <c r="AG38" s="7">
        <v>3.6888794541139363</v>
      </c>
      <c r="AH38" s="2">
        <v>1</v>
      </c>
      <c r="AI38" s="8">
        <v>3.044522437723423</v>
      </c>
      <c r="AJ38" s="2">
        <v>24</v>
      </c>
      <c r="AK38" s="6">
        <v>105</v>
      </c>
      <c r="AN38" s="1" t="s">
        <v>25</v>
      </c>
      <c r="AO38" s="6">
        <v>1</v>
      </c>
      <c r="AP38" s="2">
        <v>2</v>
      </c>
      <c r="AQ38" s="6">
        <v>2</v>
      </c>
      <c r="AR38" s="8">
        <v>2.4849066497880004</v>
      </c>
      <c r="AS38" s="7">
        <v>3.6888794541139363</v>
      </c>
      <c r="AT38" s="2">
        <v>1</v>
      </c>
      <c r="AU38" s="8">
        <v>3.044522437723423</v>
      </c>
      <c r="AV38" s="2">
        <v>24</v>
      </c>
      <c r="AW38" s="6">
        <v>105</v>
      </c>
      <c r="AZ38" s="1" t="s">
        <v>25</v>
      </c>
      <c r="BA38" s="6">
        <v>0</v>
      </c>
      <c r="BB38" s="2">
        <v>2</v>
      </c>
      <c r="BC38" s="6">
        <v>2</v>
      </c>
      <c r="BD38" s="8">
        <v>2.4849066497880004</v>
      </c>
      <c r="BE38" s="7">
        <v>3.6888794541139363</v>
      </c>
      <c r="BF38" s="2">
        <v>1</v>
      </c>
      <c r="BG38" s="8">
        <v>3.044522437723423</v>
      </c>
      <c r="BH38" s="2">
        <v>24</v>
      </c>
      <c r="BI38" s="6">
        <v>105</v>
      </c>
    </row>
    <row r="39" spans="1:61" x14ac:dyDescent="0.2">
      <c r="A39" s="1" t="s">
        <v>26</v>
      </c>
      <c r="B39" s="6">
        <v>3</v>
      </c>
      <c r="C39" s="2">
        <v>2</v>
      </c>
      <c r="D39" s="6">
        <v>2</v>
      </c>
      <c r="E39" s="6">
        <v>14</v>
      </c>
      <c r="F39" s="7">
        <f t="shared" si="0"/>
        <v>2.6390573296152584</v>
      </c>
      <c r="G39" s="6">
        <v>50</v>
      </c>
      <c r="H39" s="7">
        <f t="shared" si="1"/>
        <v>3.912023005428146</v>
      </c>
      <c r="I39" s="2">
        <v>1</v>
      </c>
      <c r="J39" s="6">
        <v>0</v>
      </c>
      <c r="K39" s="7">
        <f t="shared" si="2"/>
        <v>0</v>
      </c>
      <c r="L39" s="2">
        <v>29</v>
      </c>
      <c r="M39" s="6">
        <v>310</v>
      </c>
      <c r="P39" s="1" t="s">
        <v>26</v>
      </c>
      <c r="Q39" s="6">
        <v>0</v>
      </c>
      <c r="R39" s="2">
        <v>2</v>
      </c>
      <c r="S39" s="6">
        <v>2</v>
      </c>
      <c r="T39" s="8">
        <v>2.6390573296152584</v>
      </c>
      <c r="U39" s="7">
        <v>3.912023005428146</v>
      </c>
      <c r="V39" s="2">
        <v>1</v>
      </c>
      <c r="W39" s="8">
        <v>0</v>
      </c>
      <c r="X39" s="2">
        <v>29</v>
      </c>
      <c r="Y39" s="6">
        <v>310</v>
      </c>
      <c r="AB39" s="1" t="s">
        <v>26</v>
      </c>
      <c r="AC39" s="6">
        <v>0</v>
      </c>
      <c r="AD39" s="2">
        <v>2</v>
      </c>
      <c r="AE39" s="6">
        <v>2</v>
      </c>
      <c r="AF39" s="8">
        <v>2.6390573296152584</v>
      </c>
      <c r="AG39" s="7">
        <v>3.912023005428146</v>
      </c>
      <c r="AH39" s="2">
        <v>1</v>
      </c>
      <c r="AI39" s="8">
        <v>0</v>
      </c>
      <c r="AJ39" s="2">
        <v>29</v>
      </c>
      <c r="AK39" s="6">
        <v>310</v>
      </c>
      <c r="AN39" s="1" t="s">
        <v>26</v>
      </c>
      <c r="AO39" s="6">
        <v>1</v>
      </c>
      <c r="AP39" s="2">
        <v>2</v>
      </c>
      <c r="AQ39" s="6">
        <v>2</v>
      </c>
      <c r="AR39" s="8">
        <v>2.6390573296152584</v>
      </c>
      <c r="AS39" s="7">
        <v>3.912023005428146</v>
      </c>
      <c r="AT39" s="2">
        <v>1</v>
      </c>
      <c r="AU39" s="8">
        <v>0</v>
      </c>
      <c r="AV39" s="2">
        <v>29</v>
      </c>
      <c r="AW39" s="6">
        <v>310</v>
      </c>
      <c r="AZ39" s="1" t="s">
        <v>26</v>
      </c>
      <c r="BA39" s="6">
        <v>0</v>
      </c>
      <c r="BB39" s="2">
        <v>2</v>
      </c>
      <c r="BC39" s="6">
        <v>2</v>
      </c>
      <c r="BD39" s="8">
        <v>2.6390573296152584</v>
      </c>
      <c r="BE39" s="7">
        <v>3.912023005428146</v>
      </c>
      <c r="BF39" s="2">
        <v>1</v>
      </c>
      <c r="BG39" s="8">
        <v>0</v>
      </c>
      <c r="BH39" s="2">
        <v>29</v>
      </c>
      <c r="BI39" s="6">
        <v>310</v>
      </c>
    </row>
    <row r="40" spans="1:61" x14ac:dyDescent="0.2">
      <c r="A40" s="1" t="s">
        <v>16</v>
      </c>
      <c r="B40" s="6">
        <v>3</v>
      </c>
      <c r="C40" s="2">
        <v>2</v>
      </c>
      <c r="D40" s="6">
        <v>1</v>
      </c>
      <c r="E40" s="6">
        <v>5</v>
      </c>
      <c r="F40" s="7">
        <f t="shared" si="0"/>
        <v>1.6094379124341003</v>
      </c>
      <c r="G40" s="6">
        <v>45</v>
      </c>
      <c r="H40" s="7">
        <f t="shared" si="1"/>
        <v>3.8066624897703196</v>
      </c>
      <c r="I40" s="2">
        <v>1</v>
      </c>
      <c r="J40" s="6">
        <v>15</v>
      </c>
      <c r="K40" s="7">
        <f t="shared" si="2"/>
        <v>2.7725887222397811</v>
      </c>
      <c r="L40" s="2">
        <v>34</v>
      </c>
      <c r="M40" s="6">
        <v>100</v>
      </c>
      <c r="P40" s="1" t="s">
        <v>16</v>
      </c>
      <c r="Q40" s="6">
        <v>0</v>
      </c>
      <c r="R40" s="2">
        <v>2</v>
      </c>
      <c r="S40" s="6">
        <v>1</v>
      </c>
      <c r="T40" s="8">
        <v>1.6094379124341003</v>
      </c>
      <c r="U40" s="7">
        <v>3.8066624897703196</v>
      </c>
      <c r="V40" s="2">
        <v>1</v>
      </c>
      <c r="W40" s="8">
        <v>2.7725887222397811</v>
      </c>
      <c r="X40" s="2">
        <v>34</v>
      </c>
      <c r="Y40" s="6">
        <v>100</v>
      </c>
      <c r="AB40" s="1" t="s">
        <v>16</v>
      </c>
      <c r="AC40" s="6">
        <v>0</v>
      </c>
      <c r="AD40" s="2">
        <v>2</v>
      </c>
      <c r="AE40" s="6">
        <v>1</v>
      </c>
      <c r="AF40" s="8">
        <v>1.6094379124341003</v>
      </c>
      <c r="AG40" s="7">
        <v>3.8066624897703196</v>
      </c>
      <c r="AH40" s="2">
        <v>1</v>
      </c>
      <c r="AI40" s="8">
        <v>2.7725887222397811</v>
      </c>
      <c r="AJ40" s="2">
        <v>34</v>
      </c>
      <c r="AK40" s="6">
        <v>100</v>
      </c>
      <c r="AN40" s="1" t="s">
        <v>16</v>
      </c>
      <c r="AO40" s="6">
        <v>1</v>
      </c>
      <c r="AP40" s="2">
        <v>2</v>
      </c>
      <c r="AQ40" s="6">
        <v>1</v>
      </c>
      <c r="AR40" s="8">
        <v>1.6094379124341003</v>
      </c>
      <c r="AS40" s="7">
        <v>3.8066624897703196</v>
      </c>
      <c r="AT40" s="2">
        <v>1</v>
      </c>
      <c r="AU40" s="8">
        <v>2.7725887222397811</v>
      </c>
      <c r="AV40" s="2">
        <v>34</v>
      </c>
      <c r="AW40" s="6">
        <v>100</v>
      </c>
      <c r="AZ40" s="1" t="s">
        <v>16</v>
      </c>
      <c r="BA40" s="6">
        <v>0</v>
      </c>
      <c r="BB40" s="2">
        <v>2</v>
      </c>
      <c r="BC40" s="6">
        <v>1</v>
      </c>
      <c r="BD40" s="8">
        <v>1.6094379124341003</v>
      </c>
      <c r="BE40" s="7">
        <v>3.8066624897703196</v>
      </c>
      <c r="BF40" s="2">
        <v>1</v>
      </c>
      <c r="BG40" s="8">
        <v>2.7725887222397811</v>
      </c>
      <c r="BH40" s="2">
        <v>34</v>
      </c>
      <c r="BI40" s="6">
        <v>100</v>
      </c>
    </row>
    <row r="41" spans="1:61" x14ac:dyDescent="0.2">
      <c r="A41" s="1" t="s">
        <v>27</v>
      </c>
      <c r="B41" s="6">
        <v>3</v>
      </c>
      <c r="C41" s="2">
        <v>1</v>
      </c>
      <c r="D41" s="6">
        <v>1</v>
      </c>
      <c r="E41" s="6">
        <v>7</v>
      </c>
      <c r="F41" s="7">
        <f t="shared" si="0"/>
        <v>1.9459101490553132</v>
      </c>
      <c r="G41" s="6">
        <v>25</v>
      </c>
      <c r="H41" s="7">
        <f t="shared" si="1"/>
        <v>3.2188758248682006</v>
      </c>
      <c r="I41" s="2">
        <v>1</v>
      </c>
      <c r="J41" s="6">
        <v>0</v>
      </c>
      <c r="K41" s="7">
        <f t="shared" si="2"/>
        <v>0</v>
      </c>
      <c r="L41" s="2">
        <v>35</v>
      </c>
      <c r="M41" s="6">
        <v>25</v>
      </c>
      <c r="P41" s="1" t="s">
        <v>27</v>
      </c>
      <c r="Q41" s="6">
        <v>0</v>
      </c>
      <c r="R41" s="2">
        <v>1</v>
      </c>
      <c r="S41" s="6">
        <v>1</v>
      </c>
      <c r="T41" s="8">
        <v>1.9459101490553132</v>
      </c>
      <c r="U41" s="7">
        <v>3.2188758248682006</v>
      </c>
      <c r="V41" s="2">
        <v>1</v>
      </c>
      <c r="W41" s="8">
        <v>0</v>
      </c>
      <c r="X41" s="2">
        <v>35</v>
      </c>
      <c r="Y41" s="6">
        <v>25</v>
      </c>
      <c r="AB41" s="1" t="s">
        <v>27</v>
      </c>
      <c r="AC41" s="6">
        <v>0</v>
      </c>
      <c r="AD41" s="2">
        <v>1</v>
      </c>
      <c r="AE41" s="6">
        <v>1</v>
      </c>
      <c r="AF41" s="8">
        <v>1.9459101490553132</v>
      </c>
      <c r="AG41" s="7">
        <v>3.2188758248682006</v>
      </c>
      <c r="AH41" s="2">
        <v>1</v>
      </c>
      <c r="AI41" s="8">
        <v>0</v>
      </c>
      <c r="AJ41" s="2">
        <v>35</v>
      </c>
      <c r="AK41" s="6">
        <v>25</v>
      </c>
      <c r="AN41" s="1" t="s">
        <v>27</v>
      </c>
      <c r="AO41" s="6">
        <v>1</v>
      </c>
      <c r="AP41" s="2">
        <v>1</v>
      </c>
      <c r="AQ41" s="6">
        <v>1</v>
      </c>
      <c r="AR41" s="8">
        <v>1.9459101490553132</v>
      </c>
      <c r="AS41" s="7">
        <v>3.2188758248682006</v>
      </c>
      <c r="AT41" s="2">
        <v>1</v>
      </c>
      <c r="AU41" s="8">
        <v>0</v>
      </c>
      <c r="AV41" s="2">
        <v>35</v>
      </c>
      <c r="AW41" s="6">
        <v>25</v>
      </c>
      <c r="AZ41" s="1" t="s">
        <v>27</v>
      </c>
      <c r="BA41" s="6">
        <v>0</v>
      </c>
      <c r="BB41" s="2">
        <v>1</v>
      </c>
      <c r="BC41" s="6">
        <v>1</v>
      </c>
      <c r="BD41" s="8">
        <v>1.9459101490553132</v>
      </c>
      <c r="BE41" s="7">
        <v>3.2188758248682006</v>
      </c>
      <c r="BF41" s="2">
        <v>1</v>
      </c>
      <c r="BG41" s="8">
        <v>0</v>
      </c>
      <c r="BH41" s="2">
        <v>35</v>
      </c>
      <c r="BI41" s="6">
        <v>25</v>
      </c>
    </row>
    <row r="42" spans="1:61" x14ac:dyDescent="0.2">
      <c r="A42" s="1" t="s">
        <v>6</v>
      </c>
      <c r="B42" s="2">
        <v>3</v>
      </c>
      <c r="C42" s="2">
        <v>1</v>
      </c>
      <c r="D42" s="2">
        <v>1</v>
      </c>
      <c r="E42" s="2">
        <v>8</v>
      </c>
      <c r="F42" s="7">
        <f t="shared" si="0"/>
        <v>2.0794415416798357</v>
      </c>
      <c r="G42" s="2">
        <v>10</v>
      </c>
      <c r="H42" s="7">
        <f t="shared" si="1"/>
        <v>2.3025850929940459</v>
      </c>
      <c r="I42" s="2">
        <v>2</v>
      </c>
      <c r="J42" s="2">
        <v>0</v>
      </c>
      <c r="K42" s="7">
        <f t="shared" si="2"/>
        <v>0</v>
      </c>
      <c r="L42" s="2">
        <v>5</v>
      </c>
      <c r="M42" s="2">
        <v>170</v>
      </c>
      <c r="P42" s="1" t="s">
        <v>6</v>
      </c>
      <c r="Q42" s="6">
        <v>0</v>
      </c>
      <c r="R42" s="2">
        <v>1</v>
      </c>
      <c r="S42" s="2">
        <v>1</v>
      </c>
      <c r="T42" s="8">
        <v>2.0794415416798357</v>
      </c>
      <c r="U42" s="7">
        <v>2.3025850929940459</v>
      </c>
      <c r="V42" s="2">
        <v>2</v>
      </c>
      <c r="W42" s="8">
        <v>0</v>
      </c>
      <c r="X42" s="2">
        <v>5</v>
      </c>
      <c r="Y42" s="2">
        <v>170</v>
      </c>
      <c r="AB42" s="1" t="s">
        <v>6</v>
      </c>
      <c r="AC42" s="6">
        <v>0</v>
      </c>
      <c r="AD42" s="2">
        <v>1</v>
      </c>
      <c r="AE42" s="2">
        <v>1</v>
      </c>
      <c r="AF42" s="8">
        <v>2.0794415416798357</v>
      </c>
      <c r="AG42" s="7">
        <v>2.3025850929940459</v>
      </c>
      <c r="AH42" s="2">
        <v>2</v>
      </c>
      <c r="AI42" s="8">
        <v>0</v>
      </c>
      <c r="AJ42" s="2">
        <v>5</v>
      </c>
      <c r="AK42" s="2">
        <v>170</v>
      </c>
      <c r="AN42" s="1" t="s">
        <v>6</v>
      </c>
      <c r="AO42" s="6">
        <v>1</v>
      </c>
      <c r="AP42" s="2">
        <v>1</v>
      </c>
      <c r="AQ42" s="2">
        <v>1</v>
      </c>
      <c r="AR42" s="8">
        <v>2.0794415416798357</v>
      </c>
      <c r="AS42" s="7">
        <v>2.3025850929940459</v>
      </c>
      <c r="AT42" s="2">
        <v>2</v>
      </c>
      <c r="AU42" s="8">
        <v>0</v>
      </c>
      <c r="AV42" s="2">
        <v>5</v>
      </c>
      <c r="AW42" s="2">
        <v>170</v>
      </c>
      <c r="AZ42" s="1" t="s">
        <v>6</v>
      </c>
      <c r="BA42" s="6">
        <v>0</v>
      </c>
      <c r="BB42" s="2">
        <v>1</v>
      </c>
      <c r="BC42" s="2">
        <v>1</v>
      </c>
      <c r="BD42" s="8">
        <v>2.0794415416798357</v>
      </c>
      <c r="BE42" s="7">
        <v>2.3025850929940459</v>
      </c>
      <c r="BF42" s="2">
        <v>2</v>
      </c>
      <c r="BG42" s="8">
        <v>0</v>
      </c>
      <c r="BH42" s="2">
        <v>5</v>
      </c>
      <c r="BI42" s="2">
        <v>170</v>
      </c>
    </row>
    <row r="43" spans="1:61" x14ac:dyDescent="0.2">
      <c r="A43" s="1" t="s">
        <v>22</v>
      </c>
      <c r="B43" s="2">
        <v>3</v>
      </c>
      <c r="C43" s="2">
        <v>1</v>
      </c>
      <c r="D43" s="2">
        <v>3</v>
      </c>
      <c r="E43" s="2">
        <v>14</v>
      </c>
      <c r="F43" s="7">
        <f t="shared" si="0"/>
        <v>2.6390573296152584</v>
      </c>
      <c r="G43" s="2">
        <v>20</v>
      </c>
      <c r="H43" s="7">
        <f t="shared" si="1"/>
        <v>2.9957322735539909</v>
      </c>
      <c r="I43" s="2">
        <v>2</v>
      </c>
      <c r="J43" s="2">
        <v>0</v>
      </c>
      <c r="K43" s="7">
        <f t="shared" si="2"/>
        <v>0</v>
      </c>
      <c r="L43" s="2">
        <v>10</v>
      </c>
      <c r="M43" s="2">
        <v>220</v>
      </c>
      <c r="P43" s="1" t="s">
        <v>22</v>
      </c>
      <c r="Q43" s="6">
        <v>0</v>
      </c>
      <c r="R43" s="2">
        <v>1</v>
      </c>
      <c r="S43" s="2">
        <v>3</v>
      </c>
      <c r="T43" s="8">
        <v>2.6390573296152584</v>
      </c>
      <c r="U43" s="7">
        <v>2.9957322735539909</v>
      </c>
      <c r="V43" s="2">
        <v>2</v>
      </c>
      <c r="W43" s="8">
        <v>0</v>
      </c>
      <c r="X43" s="2">
        <v>10</v>
      </c>
      <c r="Y43" s="2">
        <v>220</v>
      </c>
      <c r="AB43" s="1" t="s">
        <v>22</v>
      </c>
      <c r="AC43" s="6">
        <v>0</v>
      </c>
      <c r="AD43" s="2">
        <v>1</v>
      </c>
      <c r="AE43" s="2">
        <v>3</v>
      </c>
      <c r="AF43" s="8">
        <v>2.6390573296152584</v>
      </c>
      <c r="AG43" s="7">
        <v>2.9957322735539909</v>
      </c>
      <c r="AH43" s="2">
        <v>2</v>
      </c>
      <c r="AI43" s="8">
        <v>0</v>
      </c>
      <c r="AJ43" s="2">
        <v>10</v>
      </c>
      <c r="AK43" s="2">
        <v>220</v>
      </c>
      <c r="AN43" s="1" t="s">
        <v>22</v>
      </c>
      <c r="AO43" s="6">
        <v>1</v>
      </c>
      <c r="AP43" s="2">
        <v>1</v>
      </c>
      <c r="AQ43" s="2">
        <v>3</v>
      </c>
      <c r="AR43" s="8">
        <v>2.6390573296152584</v>
      </c>
      <c r="AS43" s="7">
        <v>2.9957322735539909</v>
      </c>
      <c r="AT43" s="2">
        <v>2</v>
      </c>
      <c r="AU43" s="8">
        <v>0</v>
      </c>
      <c r="AV43" s="2">
        <v>10</v>
      </c>
      <c r="AW43" s="2">
        <v>220</v>
      </c>
      <c r="AZ43" s="1" t="s">
        <v>22</v>
      </c>
      <c r="BA43" s="6">
        <v>0</v>
      </c>
      <c r="BB43" s="2">
        <v>1</v>
      </c>
      <c r="BC43" s="2">
        <v>3</v>
      </c>
      <c r="BD43" s="8">
        <v>2.6390573296152584</v>
      </c>
      <c r="BE43" s="7">
        <v>2.9957322735539909</v>
      </c>
      <c r="BF43" s="2">
        <v>2</v>
      </c>
      <c r="BG43" s="8">
        <v>0</v>
      </c>
      <c r="BH43" s="2">
        <v>10</v>
      </c>
      <c r="BI43" s="2">
        <v>220</v>
      </c>
    </row>
    <row r="44" spans="1:61" x14ac:dyDescent="0.2">
      <c r="A44" s="1" t="s">
        <v>23</v>
      </c>
      <c r="B44" s="2">
        <v>3</v>
      </c>
      <c r="C44" s="2">
        <v>1</v>
      </c>
      <c r="D44" s="2">
        <v>2</v>
      </c>
      <c r="E44" s="2">
        <v>10</v>
      </c>
      <c r="F44" s="7">
        <f t="shared" si="0"/>
        <v>2.3025850929940459</v>
      </c>
      <c r="G44" s="2">
        <v>40</v>
      </c>
      <c r="H44" s="7">
        <f t="shared" si="1"/>
        <v>3.6888794541139363</v>
      </c>
      <c r="I44" s="2">
        <v>2</v>
      </c>
      <c r="J44" s="2">
        <v>0</v>
      </c>
      <c r="K44" s="7">
        <f t="shared" si="2"/>
        <v>0</v>
      </c>
      <c r="L44" s="2">
        <v>11</v>
      </c>
      <c r="M44" s="2">
        <v>887</v>
      </c>
      <c r="P44" s="1" t="s">
        <v>23</v>
      </c>
      <c r="Q44" s="6">
        <v>0</v>
      </c>
      <c r="R44" s="2">
        <v>1</v>
      </c>
      <c r="S44" s="2">
        <v>2</v>
      </c>
      <c r="T44" s="8">
        <v>2.3025850929940459</v>
      </c>
      <c r="U44" s="7">
        <v>3.6888794541139363</v>
      </c>
      <c r="V44" s="2">
        <v>2</v>
      </c>
      <c r="W44" s="8">
        <v>0</v>
      </c>
      <c r="X44" s="2">
        <v>11</v>
      </c>
      <c r="Y44" s="2">
        <v>887</v>
      </c>
      <c r="AB44" s="1" t="s">
        <v>23</v>
      </c>
      <c r="AC44" s="6">
        <v>0</v>
      </c>
      <c r="AD44" s="2">
        <v>1</v>
      </c>
      <c r="AE44" s="2">
        <v>2</v>
      </c>
      <c r="AF44" s="8">
        <v>2.3025850929940459</v>
      </c>
      <c r="AG44" s="7">
        <v>3.6888794541139363</v>
      </c>
      <c r="AH44" s="2">
        <v>2</v>
      </c>
      <c r="AI44" s="8">
        <v>0</v>
      </c>
      <c r="AJ44" s="2">
        <v>11</v>
      </c>
      <c r="AK44" s="2">
        <v>887</v>
      </c>
      <c r="AN44" s="1" t="s">
        <v>23</v>
      </c>
      <c r="AO44" s="6">
        <v>1</v>
      </c>
      <c r="AP44" s="2">
        <v>1</v>
      </c>
      <c r="AQ44" s="2">
        <v>2</v>
      </c>
      <c r="AR44" s="8">
        <v>2.3025850929940459</v>
      </c>
      <c r="AS44" s="7">
        <v>3.6888794541139363</v>
      </c>
      <c r="AT44" s="2">
        <v>2</v>
      </c>
      <c r="AU44" s="8">
        <v>0</v>
      </c>
      <c r="AV44" s="2">
        <v>11</v>
      </c>
      <c r="AW44" s="2">
        <v>887</v>
      </c>
      <c r="AZ44" s="1" t="s">
        <v>23</v>
      </c>
      <c r="BA44" s="6">
        <v>0</v>
      </c>
      <c r="BB44" s="2">
        <v>1</v>
      </c>
      <c r="BC44" s="2">
        <v>2</v>
      </c>
      <c r="BD44" s="8">
        <v>2.3025850929940459</v>
      </c>
      <c r="BE44" s="7">
        <v>3.6888794541139363</v>
      </c>
      <c r="BF44" s="2">
        <v>2</v>
      </c>
      <c r="BG44" s="8">
        <v>0</v>
      </c>
      <c r="BH44" s="2">
        <v>11</v>
      </c>
      <c r="BI44" s="2">
        <v>887</v>
      </c>
    </row>
    <row r="45" spans="1:61" x14ac:dyDescent="0.2">
      <c r="A45" s="1" t="s">
        <v>9</v>
      </c>
      <c r="B45" s="2">
        <v>3</v>
      </c>
      <c r="C45" s="2">
        <v>1</v>
      </c>
      <c r="D45" s="2">
        <v>2</v>
      </c>
      <c r="E45" s="2">
        <v>11</v>
      </c>
      <c r="F45" s="7">
        <f t="shared" si="0"/>
        <v>2.3978952727983707</v>
      </c>
      <c r="G45" s="2">
        <v>50</v>
      </c>
      <c r="H45" s="7">
        <f t="shared" si="1"/>
        <v>3.912023005428146</v>
      </c>
      <c r="I45" s="2">
        <v>2</v>
      </c>
      <c r="J45" s="2">
        <v>0</v>
      </c>
      <c r="K45" s="7">
        <f t="shared" si="2"/>
        <v>0</v>
      </c>
      <c r="L45" s="2">
        <v>15</v>
      </c>
      <c r="M45" s="2">
        <v>280</v>
      </c>
      <c r="P45" s="1" t="s">
        <v>9</v>
      </c>
      <c r="Q45" s="6">
        <v>0</v>
      </c>
      <c r="R45" s="2">
        <v>1</v>
      </c>
      <c r="S45" s="2">
        <v>2</v>
      </c>
      <c r="T45" s="8">
        <v>2.3978952727983707</v>
      </c>
      <c r="U45" s="7">
        <v>3.912023005428146</v>
      </c>
      <c r="V45" s="2">
        <v>2</v>
      </c>
      <c r="W45" s="8">
        <v>0</v>
      </c>
      <c r="X45" s="2">
        <v>15</v>
      </c>
      <c r="Y45" s="2">
        <v>280</v>
      </c>
      <c r="AB45" s="1" t="s">
        <v>9</v>
      </c>
      <c r="AC45" s="6">
        <v>0</v>
      </c>
      <c r="AD45" s="2">
        <v>1</v>
      </c>
      <c r="AE45" s="2">
        <v>2</v>
      </c>
      <c r="AF45" s="8">
        <v>2.3978952727983707</v>
      </c>
      <c r="AG45" s="7">
        <v>3.912023005428146</v>
      </c>
      <c r="AH45" s="2">
        <v>2</v>
      </c>
      <c r="AI45" s="8">
        <v>0</v>
      </c>
      <c r="AJ45" s="2">
        <v>15</v>
      </c>
      <c r="AK45" s="2">
        <v>280</v>
      </c>
      <c r="AN45" s="1" t="s">
        <v>9</v>
      </c>
      <c r="AO45" s="6">
        <v>1</v>
      </c>
      <c r="AP45" s="2">
        <v>1</v>
      </c>
      <c r="AQ45" s="2">
        <v>2</v>
      </c>
      <c r="AR45" s="8">
        <v>2.3978952727983707</v>
      </c>
      <c r="AS45" s="7">
        <v>3.912023005428146</v>
      </c>
      <c r="AT45" s="2">
        <v>2</v>
      </c>
      <c r="AU45" s="8">
        <v>0</v>
      </c>
      <c r="AV45" s="2">
        <v>15</v>
      </c>
      <c r="AW45" s="2">
        <v>280</v>
      </c>
      <c r="AZ45" s="1" t="s">
        <v>9</v>
      </c>
      <c r="BA45" s="6">
        <v>0</v>
      </c>
      <c r="BB45" s="2">
        <v>1</v>
      </c>
      <c r="BC45" s="2">
        <v>2</v>
      </c>
      <c r="BD45" s="8">
        <v>2.3978952727983707</v>
      </c>
      <c r="BE45" s="7">
        <v>3.912023005428146</v>
      </c>
      <c r="BF45" s="2">
        <v>2</v>
      </c>
      <c r="BG45" s="8">
        <v>0</v>
      </c>
      <c r="BH45" s="2">
        <v>15</v>
      </c>
      <c r="BI45" s="2">
        <v>280</v>
      </c>
    </row>
    <row r="46" spans="1:61" x14ac:dyDescent="0.2">
      <c r="A46" s="1" t="s">
        <v>11</v>
      </c>
      <c r="B46" s="6">
        <v>3</v>
      </c>
      <c r="C46" s="2">
        <v>2</v>
      </c>
      <c r="D46" s="6">
        <v>1</v>
      </c>
      <c r="E46" s="6">
        <v>7</v>
      </c>
      <c r="F46" s="7">
        <f t="shared" si="0"/>
        <v>1.9459101490553132</v>
      </c>
      <c r="G46" s="6">
        <v>100</v>
      </c>
      <c r="H46" s="7">
        <f t="shared" si="1"/>
        <v>4.6051701859880918</v>
      </c>
      <c r="I46" s="2">
        <v>2</v>
      </c>
      <c r="J46" s="6">
        <v>0</v>
      </c>
      <c r="K46" s="7">
        <f t="shared" si="2"/>
        <v>0</v>
      </c>
      <c r="L46" s="2">
        <v>20</v>
      </c>
      <c r="M46" s="6">
        <v>55</v>
      </c>
      <c r="P46" s="1" t="s">
        <v>11</v>
      </c>
      <c r="Q46" s="6">
        <v>0</v>
      </c>
      <c r="R46" s="2">
        <v>2</v>
      </c>
      <c r="S46" s="6">
        <v>1</v>
      </c>
      <c r="T46" s="8">
        <v>1.9459101490553132</v>
      </c>
      <c r="U46" s="7">
        <v>4.6051701859880918</v>
      </c>
      <c r="V46" s="2">
        <v>2</v>
      </c>
      <c r="W46" s="8">
        <v>0</v>
      </c>
      <c r="X46" s="2">
        <v>20</v>
      </c>
      <c r="Y46" s="6">
        <v>55</v>
      </c>
      <c r="AB46" s="1" t="s">
        <v>11</v>
      </c>
      <c r="AC46" s="6">
        <v>0</v>
      </c>
      <c r="AD46" s="2">
        <v>2</v>
      </c>
      <c r="AE46" s="6">
        <v>1</v>
      </c>
      <c r="AF46" s="8">
        <v>1.9459101490553132</v>
      </c>
      <c r="AG46" s="7">
        <v>4.6051701859880918</v>
      </c>
      <c r="AH46" s="2">
        <v>2</v>
      </c>
      <c r="AI46" s="8">
        <v>0</v>
      </c>
      <c r="AJ46" s="2">
        <v>20</v>
      </c>
      <c r="AK46" s="6">
        <v>55</v>
      </c>
      <c r="AN46" s="1" t="s">
        <v>11</v>
      </c>
      <c r="AO46" s="6">
        <v>1</v>
      </c>
      <c r="AP46" s="2">
        <v>2</v>
      </c>
      <c r="AQ46" s="6">
        <v>1</v>
      </c>
      <c r="AR46" s="8">
        <v>1.9459101490553132</v>
      </c>
      <c r="AS46" s="7">
        <v>4.6051701859880918</v>
      </c>
      <c r="AT46" s="2">
        <v>2</v>
      </c>
      <c r="AU46" s="8">
        <v>0</v>
      </c>
      <c r="AV46" s="2">
        <v>20</v>
      </c>
      <c r="AW46" s="6">
        <v>55</v>
      </c>
      <c r="AZ46" s="1" t="s">
        <v>11</v>
      </c>
      <c r="BA46" s="6">
        <v>0</v>
      </c>
      <c r="BB46" s="2">
        <v>2</v>
      </c>
      <c r="BC46" s="6">
        <v>1</v>
      </c>
      <c r="BD46" s="8">
        <v>1.9459101490553132</v>
      </c>
      <c r="BE46" s="7">
        <v>4.6051701859880918</v>
      </c>
      <c r="BF46" s="2">
        <v>2</v>
      </c>
      <c r="BG46" s="8">
        <v>0</v>
      </c>
      <c r="BH46" s="2">
        <v>20</v>
      </c>
      <c r="BI46" s="6">
        <v>55</v>
      </c>
    </row>
    <row r="47" spans="1:61" x14ac:dyDescent="0.2">
      <c r="A47" s="1" t="s">
        <v>14</v>
      </c>
      <c r="B47" s="6">
        <v>3</v>
      </c>
      <c r="C47" s="2">
        <v>2</v>
      </c>
      <c r="D47" s="6">
        <v>2</v>
      </c>
      <c r="E47" s="6">
        <v>12</v>
      </c>
      <c r="F47" s="7">
        <f t="shared" si="0"/>
        <v>2.4849066497880004</v>
      </c>
      <c r="G47" s="6">
        <v>35</v>
      </c>
      <c r="H47" s="7">
        <f t="shared" si="1"/>
        <v>3.5553480614894135</v>
      </c>
      <c r="I47" s="2">
        <v>2</v>
      </c>
      <c r="J47" s="6">
        <v>2</v>
      </c>
      <c r="K47" s="7">
        <f t="shared" si="2"/>
        <v>1.0986122886681098</v>
      </c>
      <c r="L47" s="2">
        <v>28</v>
      </c>
      <c r="M47" s="6">
        <v>130</v>
      </c>
      <c r="P47" s="1" t="s">
        <v>14</v>
      </c>
      <c r="Q47" s="6">
        <v>0</v>
      </c>
      <c r="R47" s="2">
        <v>2</v>
      </c>
      <c r="S47" s="6">
        <v>2</v>
      </c>
      <c r="T47" s="8">
        <v>2.4849066497880004</v>
      </c>
      <c r="U47" s="7">
        <v>3.5553480614894135</v>
      </c>
      <c r="V47" s="2">
        <v>2</v>
      </c>
      <c r="W47" s="8">
        <v>1.0986122886681098</v>
      </c>
      <c r="X47" s="2">
        <v>28</v>
      </c>
      <c r="Y47" s="6">
        <v>130</v>
      </c>
      <c r="AB47" s="1" t="s">
        <v>14</v>
      </c>
      <c r="AC47" s="6">
        <v>0</v>
      </c>
      <c r="AD47" s="2">
        <v>2</v>
      </c>
      <c r="AE47" s="6">
        <v>2</v>
      </c>
      <c r="AF47" s="8">
        <v>2.4849066497880004</v>
      </c>
      <c r="AG47" s="7">
        <v>3.5553480614894135</v>
      </c>
      <c r="AH47" s="2">
        <v>2</v>
      </c>
      <c r="AI47" s="8">
        <v>1.0986122886681098</v>
      </c>
      <c r="AJ47" s="2">
        <v>28</v>
      </c>
      <c r="AK47" s="6">
        <v>130</v>
      </c>
      <c r="AN47" s="1" t="s">
        <v>14</v>
      </c>
      <c r="AO47" s="6">
        <v>1</v>
      </c>
      <c r="AP47" s="2">
        <v>2</v>
      </c>
      <c r="AQ47" s="6">
        <v>2</v>
      </c>
      <c r="AR47" s="8">
        <v>2.4849066497880004</v>
      </c>
      <c r="AS47" s="7">
        <v>3.5553480614894135</v>
      </c>
      <c r="AT47" s="2">
        <v>2</v>
      </c>
      <c r="AU47" s="8">
        <v>1.0986122886681098</v>
      </c>
      <c r="AV47" s="2">
        <v>28</v>
      </c>
      <c r="AW47" s="6">
        <v>130</v>
      </c>
      <c r="AZ47" s="1" t="s">
        <v>14</v>
      </c>
      <c r="BA47" s="6">
        <v>0</v>
      </c>
      <c r="BB47" s="2">
        <v>2</v>
      </c>
      <c r="BC47" s="6">
        <v>2</v>
      </c>
      <c r="BD47" s="8">
        <v>2.4849066497880004</v>
      </c>
      <c r="BE47" s="7">
        <v>3.5553480614894135</v>
      </c>
      <c r="BF47" s="2">
        <v>2</v>
      </c>
      <c r="BG47" s="8">
        <v>1.0986122886681098</v>
      </c>
      <c r="BH47" s="2">
        <v>28</v>
      </c>
      <c r="BI47" s="6">
        <v>130</v>
      </c>
    </row>
    <row r="48" spans="1:61" x14ac:dyDescent="0.2">
      <c r="A48" s="1" t="s">
        <v>26</v>
      </c>
      <c r="B48" s="6">
        <v>3</v>
      </c>
      <c r="C48" s="2">
        <v>2</v>
      </c>
      <c r="D48" s="6">
        <v>2</v>
      </c>
      <c r="E48" s="6">
        <v>14</v>
      </c>
      <c r="F48" s="7">
        <f t="shared" si="0"/>
        <v>2.6390573296152584</v>
      </c>
      <c r="G48" s="6">
        <v>50</v>
      </c>
      <c r="H48" s="7">
        <f t="shared" si="1"/>
        <v>3.912023005428146</v>
      </c>
      <c r="I48" s="2">
        <v>2</v>
      </c>
      <c r="J48" s="6">
        <v>0</v>
      </c>
      <c r="K48" s="7">
        <f t="shared" si="2"/>
        <v>0</v>
      </c>
      <c r="L48" s="2">
        <v>29</v>
      </c>
      <c r="M48" s="6">
        <v>310</v>
      </c>
      <c r="P48" s="1" t="s">
        <v>26</v>
      </c>
      <c r="Q48" s="6">
        <v>0</v>
      </c>
      <c r="R48" s="2">
        <v>2</v>
      </c>
      <c r="S48" s="6">
        <v>2</v>
      </c>
      <c r="T48" s="8">
        <v>2.6390573296152584</v>
      </c>
      <c r="U48" s="7">
        <v>3.912023005428146</v>
      </c>
      <c r="V48" s="2">
        <v>2</v>
      </c>
      <c r="W48" s="8">
        <v>0</v>
      </c>
      <c r="X48" s="2">
        <v>29</v>
      </c>
      <c r="Y48" s="6">
        <v>310</v>
      </c>
      <c r="AB48" s="1" t="s">
        <v>26</v>
      </c>
      <c r="AC48" s="6">
        <v>0</v>
      </c>
      <c r="AD48" s="2">
        <v>2</v>
      </c>
      <c r="AE48" s="6">
        <v>2</v>
      </c>
      <c r="AF48" s="8">
        <v>2.6390573296152584</v>
      </c>
      <c r="AG48" s="7">
        <v>3.912023005428146</v>
      </c>
      <c r="AH48" s="2">
        <v>2</v>
      </c>
      <c r="AI48" s="8">
        <v>0</v>
      </c>
      <c r="AJ48" s="2">
        <v>29</v>
      </c>
      <c r="AK48" s="6">
        <v>310</v>
      </c>
      <c r="AN48" s="1" t="s">
        <v>26</v>
      </c>
      <c r="AO48" s="6">
        <v>1</v>
      </c>
      <c r="AP48" s="2">
        <v>2</v>
      </c>
      <c r="AQ48" s="6">
        <v>2</v>
      </c>
      <c r="AR48" s="8">
        <v>2.6390573296152584</v>
      </c>
      <c r="AS48" s="7">
        <v>3.912023005428146</v>
      </c>
      <c r="AT48" s="2">
        <v>2</v>
      </c>
      <c r="AU48" s="8">
        <v>0</v>
      </c>
      <c r="AV48" s="2">
        <v>29</v>
      </c>
      <c r="AW48" s="6">
        <v>310</v>
      </c>
      <c r="AZ48" s="1" t="s">
        <v>26</v>
      </c>
      <c r="BA48" s="6">
        <v>0</v>
      </c>
      <c r="BB48" s="2">
        <v>2</v>
      </c>
      <c r="BC48" s="6">
        <v>2</v>
      </c>
      <c r="BD48" s="8">
        <v>2.6390573296152584</v>
      </c>
      <c r="BE48" s="7">
        <v>3.912023005428146</v>
      </c>
      <c r="BF48" s="2">
        <v>2</v>
      </c>
      <c r="BG48" s="8">
        <v>0</v>
      </c>
      <c r="BH48" s="2">
        <v>29</v>
      </c>
      <c r="BI48" s="6">
        <v>310</v>
      </c>
    </row>
    <row r="49" spans="1:61" x14ac:dyDescent="0.2">
      <c r="A49" s="1" t="s">
        <v>27</v>
      </c>
      <c r="B49" s="6">
        <v>3</v>
      </c>
      <c r="C49" s="2">
        <v>1</v>
      </c>
      <c r="D49" s="6">
        <v>1</v>
      </c>
      <c r="E49" s="6">
        <v>7</v>
      </c>
      <c r="F49" s="7">
        <f t="shared" si="0"/>
        <v>1.9459101490553132</v>
      </c>
      <c r="G49" s="6">
        <v>25</v>
      </c>
      <c r="H49" s="7">
        <f t="shared" si="1"/>
        <v>3.2188758248682006</v>
      </c>
      <c r="I49" s="2">
        <v>2</v>
      </c>
      <c r="J49" s="6">
        <v>0</v>
      </c>
      <c r="K49" s="7">
        <f t="shared" si="2"/>
        <v>0</v>
      </c>
      <c r="L49" s="2">
        <v>35</v>
      </c>
      <c r="M49" s="6">
        <v>25</v>
      </c>
      <c r="P49" s="1" t="s">
        <v>27</v>
      </c>
      <c r="Q49" s="6">
        <v>0</v>
      </c>
      <c r="R49" s="2">
        <v>1</v>
      </c>
      <c r="S49" s="6">
        <v>1</v>
      </c>
      <c r="T49" s="8">
        <v>1.9459101490553132</v>
      </c>
      <c r="U49" s="7">
        <v>3.2188758248682006</v>
      </c>
      <c r="V49" s="2">
        <v>2</v>
      </c>
      <c r="W49" s="8">
        <v>0</v>
      </c>
      <c r="X49" s="2">
        <v>35</v>
      </c>
      <c r="Y49" s="6">
        <v>25</v>
      </c>
      <c r="AB49" s="1" t="s">
        <v>27</v>
      </c>
      <c r="AC49" s="6">
        <v>0</v>
      </c>
      <c r="AD49" s="2">
        <v>1</v>
      </c>
      <c r="AE49" s="6">
        <v>1</v>
      </c>
      <c r="AF49" s="8">
        <v>1.9459101490553132</v>
      </c>
      <c r="AG49" s="7">
        <v>3.2188758248682006</v>
      </c>
      <c r="AH49" s="2">
        <v>2</v>
      </c>
      <c r="AI49" s="8">
        <v>0</v>
      </c>
      <c r="AJ49" s="2">
        <v>35</v>
      </c>
      <c r="AK49" s="6">
        <v>25</v>
      </c>
      <c r="AN49" s="1" t="s">
        <v>27</v>
      </c>
      <c r="AO49" s="6">
        <v>1</v>
      </c>
      <c r="AP49" s="2">
        <v>1</v>
      </c>
      <c r="AQ49" s="6">
        <v>1</v>
      </c>
      <c r="AR49" s="8">
        <v>1.9459101490553132</v>
      </c>
      <c r="AS49" s="7">
        <v>3.2188758248682006</v>
      </c>
      <c r="AT49" s="2">
        <v>2</v>
      </c>
      <c r="AU49" s="8">
        <v>0</v>
      </c>
      <c r="AV49" s="2">
        <v>35</v>
      </c>
      <c r="AW49" s="6">
        <v>25</v>
      </c>
      <c r="AZ49" s="1" t="s">
        <v>27</v>
      </c>
      <c r="BA49" s="6">
        <v>0</v>
      </c>
      <c r="BB49" s="2">
        <v>1</v>
      </c>
      <c r="BC49" s="6">
        <v>1</v>
      </c>
      <c r="BD49" s="8">
        <v>1.9459101490553132</v>
      </c>
      <c r="BE49" s="7">
        <v>3.2188758248682006</v>
      </c>
      <c r="BF49" s="2">
        <v>2</v>
      </c>
      <c r="BG49" s="8">
        <v>0</v>
      </c>
      <c r="BH49" s="2">
        <v>35</v>
      </c>
      <c r="BI49" s="6">
        <v>25</v>
      </c>
    </row>
    <row r="50" spans="1:61" x14ac:dyDescent="0.2">
      <c r="A50" s="1" t="s">
        <v>28</v>
      </c>
      <c r="B50" s="6">
        <v>4</v>
      </c>
      <c r="C50" s="2">
        <v>1</v>
      </c>
      <c r="D50" s="2">
        <v>2</v>
      </c>
      <c r="E50" s="2">
        <v>13</v>
      </c>
      <c r="F50" s="7">
        <f t="shared" si="0"/>
        <v>2.5649493574615367</v>
      </c>
      <c r="G50" s="2">
        <v>120</v>
      </c>
      <c r="H50" s="7">
        <f t="shared" si="1"/>
        <v>4.7874917427820458</v>
      </c>
      <c r="I50" s="2">
        <v>1</v>
      </c>
      <c r="J50" s="2">
        <v>0</v>
      </c>
      <c r="K50" s="7">
        <f t="shared" si="2"/>
        <v>0</v>
      </c>
      <c r="L50" s="2">
        <v>6</v>
      </c>
      <c r="M50" s="2">
        <v>300</v>
      </c>
      <c r="P50" s="1" t="s">
        <v>28</v>
      </c>
      <c r="Q50" s="6">
        <v>0</v>
      </c>
      <c r="R50" s="2">
        <v>1</v>
      </c>
      <c r="S50" s="2">
        <v>2</v>
      </c>
      <c r="T50" s="8">
        <v>2.5649493574615367</v>
      </c>
      <c r="U50" s="7">
        <v>4.7874917427820458</v>
      </c>
      <c r="V50" s="2">
        <v>1</v>
      </c>
      <c r="W50" s="8">
        <v>0</v>
      </c>
      <c r="X50" s="2">
        <v>6</v>
      </c>
      <c r="Y50" s="2">
        <v>300</v>
      </c>
      <c r="AB50" s="1" t="s">
        <v>28</v>
      </c>
      <c r="AC50" s="6">
        <v>0</v>
      </c>
      <c r="AD50" s="2">
        <v>1</v>
      </c>
      <c r="AE50" s="2">
        <v>2</v>
      </c>
      <c r="AF50" s="8">
        <v>2.5649493574615367</v>
      </c>
      <c r="AG50" s="7">
        <v>4.7874917427820458</v>
      </c>
      <c r="AH50" s="2">
        <v>1</v>
      </c>
      <c r="AI50" s="8">
        <v>0</v>
      </c>
      <c r="AJ50" s="2">
        <v>6</v>
      </c>
      <c r="AK50" s="2">
        <v>300</v>
      </c>
      <c r="AN50" s="1" t="s">
        <v>28</v>
      </c>
      <c r="AO50" s="6">
        <v>0</v>
      </c>
      <c r="AP50" s="2">
        <v>1</v>
      </c>
      <c r="AQ50" s="2">
        <v>2</v>
      </c>
      <c r="AR50" s="8">
        <v>2.5649493574615367</v>
      </c>
      <c r="AS50" s="7">
        <v>4.7874917427820458</v>
      </c>
      <c r="AT50" s="2">
        <v>1</v>
      </c>
      <c r="AU50" s="8">
        <v>0</v>
      </c>
      <c r="AV50" s="2">
        <v>6</v>
      </c>
      <c r="AW50" s="2">
        <v>300</v>
      </c>
      <c r="AZ50" s="1" t="s">
        <v>28</v>
      </c>
      <c r="BA50" s="6">
        <v>1</v>
      </c>
      <c r="BB50" s="2">
        <v>1</v>
      </c>
      <c r="BC50" s="2">
        <v>2</v>
      </c>
      <c r="BD50" s="8">
        <v>2.5649493574615367</v>
      </c>
      <c r="BE50" s="7">
        <v>4.7874917427820458</v>
      </c>
      <c r="BF50" s="2">
        <v>1</v>
      </c>
      <c r="BG50" s="8">
        <v>0</v>
      </c>
      <c r="BH50" s="2">
        <v>6</v>
      </c>
      <c r="BI50" s="2">
        <v>300</v>
      </c>
    </row>
    <row r="51" spans="1:61" x14ac:dyDescent="0.2">
      <c r="A51" s="1" t="s">
        <v>29</v>
      </c>
      <c r="B51" s="6">
        <v>4</v>
      </c>
      <c r="C51" s="2">
        <v>2</v>
      </c>
      <c r="D51" s="6">
        <v>2</v>
      </c>
      <c r="E51" s="6">
        <v>10</v>
      </c>
      <c r="F51" s="7">
        <f t="shared" si="0"/>
        <v>2.3025850929940459</v>
      </c>
      <c r="G51" s="6">
        <v>60</v>
      </c>
      <c r="H51" s="7">
        <f t="shared" si="1"/>
        <v>4.0943445622221004</v>
      </c>
      <c r="I51" s="2">
        <v>1</v>
      </c>
      <c r="J51" s="6">
        <v>0</v>
      </c>
      <c r="K51" s="7">
        <f t="shared" si="2"/>
        <v>0</v>
      </c>
      <c r="L51" s="2">
        <v>17</v>
      </c>
      <c r="M51" s="6">
        <v>65</v>
      </c>
      <c r="P51" s="1" t="s">
        <v>29</v>
      </c>
      <c r="Q51" s="6">
        <v>0</v>
      </c>
      <c r="R51" s="2">
        <v>2</v>
      </c>
      <c r="S51" s="6">
        <v>2</v>
      </c>
      <c r="T51" s="8">
        <v>2.3025850929940459</v>
      </c>
      <c r="U51" s="7">
        <v>4.0943445622221004</v>
      </c>
      <c r="V51" s="2">
        <v>1</v>
      </c>
      <c r="W51" s="8">
        <v>0</v>
      </c>
      <c r="X51" s="2">
        <v>17</v>
      </c>
      <c r="Y51" s="6">
        <v>65</v>
      </c>
      <c r="AB51" s="1" t="s">
        <v>29</v>
      </c>
      <c r="AC51" s="6">
        <v>0</v>
      </c>
      <c r="AD51" s="2">
        <v>2</v>
      </c>
      <c r="AE51" s="6">
        <v>2</v>
      </c>
      <c r="AF51" s="8">
        <v>2.3025850929940459</v>
      </c>
      <c r="AG51" s="7">
        <v>4.0943445622221004</v>
      </c>
      <c r="AH51" s="2">
        <v>1</v>
      </c>
      <c r="AI51" s="8">
        <v>0</v>
      </c>
      <c r="AJ51" s="2">
        <v>17</v>
      </c>
      <c r="AK51" s="6">
        <v>65</v>
      </c>
      <c r="AN51" s="1" t="s">
        <v>29</v>
      </c>
      <c r="AO51" s="6">
        <v>0</v>
      </c>
      <c r="AP51" s="2">
        <v>2</v>
      </c>
      <c r="AQ51" s="6">
        <v>2</v>
      </c>
      <c r="AR51" s="8">
        <v>2.3025850929940459</v>
      </c>
      <c r="AS51" s="7">
        <v>4.0943445622221004</v>
      </c>
      <c r="AT51" s="2">
        <v>1</v>
      </c>
      <c r="AU51" s="8">
        <v>0</v>
      </c>
      <c r="AV51" s="2">
        <v>17</v>
      </c>
      <c r="AW51" s="6">
        <v>65</v>
      </c>
      <c r="AZ51" s="1" t="s">
        <v>29</v>
      </c>
      <c r="BA51" s="6">
        <v>1</v>
      </c>
      <c r="BB51" s="2">
        <v>2</v>
      </c>
      <c r="BC51" s="6">
        <v>2</v>
      </c>
      <c r="BD51" s="8">
        <v>2.3025850929940459</v>
      </c>
      <c r="BE51" s="7">
        <v>4.0943445622221004</v>
      </c>
      <c r="BF51" s="2">
        <v>1</v>
      </c>
      <c r="BG51" s="8">
        <v>0</v>
      </c>
      <c r="BH51" s="2">
        <v>17</v>
      </c>
      <c r="BI51" s="6">
        <v>65</v>
      </c>
    </row>
    <row r="52" spans="1:61" x14ac:dyDescent="0.2">
      <c r="A52" s="1" t="s">
        <v>30</v>
      </c>
      <c r="B52" s="6">
        <v>4</v>
      </c>
      <c r="C52" s="2">
        <v>2</v>
      </c>
      <c r="D52" s="6">
        <v>2</v>
      </c>
      <c r="E52" s="6">
        <v>13</v>
      </c>
      <c r="F52" s="7">
        <f t="shared" si="0"/>
        <v>2.5649493574615367</v>
      </c>
      <c r="G52" s="6">
        <v>18</v>
      </c>
      <c r="H52" s="7">
        <f t="shared" si="1"/>
        <v>2.8903717578961645</v>
      </c>
      <c r="I52" s="2">
        <v>1</v>
      </c>
      <c r="J52" s="6">
        <v>0</v>
      </c>
      <c r="K52" s="7">
        <f t="shared" si="2"/>
        <v>0</v>
      </c>
      <c r="L52" s="2">
        <v>19</v>
      </c>
      <c r="M52" s="6">
        <v>77</v>
      </c>
      <c r="P52" s="1" t="s">
        <v>30</v>
      </c>
      <c r="Q52" s="6">
        <v>0</v>
      </c>
      <c r="R52" s="2">
        <v>2</v>
      </c>
      <c r="S52" s="6">
        <v>2</v>
      </c>
      <c r="T52" s="8">
        <v>2.5649493574615367</v>
      </c>
      <c r="U52" s="7">
        <v>2.8903717578961645</v>
      </c>
      <c r="V52" s="2">
        <v>1</v>
      </c>
      <c r="W52" s="8">
        <v>0</v>
      </c>
      <c r="X52" s="2">
        <v>19</v>
      </c>
      <c r="Y52" s="6">
        <v>77</v>
      </c>
      <c r="AB52" s="1" t="s">
        <v>30</v>
      </c>
      <c r="AC52" s="6">
        <v>0</v>
      </c>
      <c r="AD52" s="2">
        <v>2</v>
      </c>
      <c r="AE52" s="6">
        <v>2</v>
      </c>
      <c r="AF52" s="8">
        <v>2.5649493574615367</v>
      </c>
      <c r="AG52" s="7">
        <v>2.8903717578961645</v>
      </c>
      <c r="AH52" s="2">
        <v>1</v>
      </c>
      <c r="AI52" s="8">
        <v>0</v>
      </c>
      <c r="AJ52" s="2">
        <v>19</v>
      </c>
      <c r="AK52" s="6">
        <v>77</v>
      </c>
      <c r="AN52" s="1" t="s">
        <v>30</v>
      </c>
      <c r="AO52" s="6">
        <v>0</v>
      </c>
      <c r="AP52" s="2">
        <v>2</v>
      </c>
      <c r="AQ52" s="6">
        <v>2</v>
      </c>
      <c r="AR52" s="8">
        <v>2.5649493574615367</v>
      </c>
      <c r="AS52" s="7">
        <v>2.8903717578961645</v>
      </c>
      <c r="AT52" s="2">
        <v>1</v>
      </c>
      <c r="AU52" s="8">
        <v>0</v>
      </c>
      <c r="AV52" s="2">
        <v>19</v>
      </c>
      <c r="AW52" s="6">
        <v>77</v>
      </c>
      <c r="AZ52" s="1" t="s">
        <v>30</v>
      </c>
      <c r="BA52" s="6">
        <v>1</v>
      </c>
      <c r="BB52" s="2">
        <v>2</v>
      </c>
      <c r="BC52" s="6">
        <v>2</v>
      </c>
      <c r="BD52" s="8">
        <v>2.5649493574615367</v>
      </c>
      <c r="BE52" s="7">
        <v>2.8903717578961645</v>
      </c>
      <c r="BF52" s="2">
        <v>1</v>
      </c>
      <c r="BG52" s="8">
        <v>0</v>
      </c>
      <c r="BH52" s="2">
        <v>19</v>
      </c>
      <c r="BI52" s="6">
        <v>77</v>
      </c>
    </row>
    <row r="53" spans="1:61" x14ac:dyDescent="0.2">
      <c r="A53" s="1" t="s">
        <v>31</v>
      </c>
      <c r="B53" s="6">
        <v>4</v>
      </c>
      <c r="C53" s="2">
        <v>2</v>
      </c>
      <c r="D53" s="6">
        <v>3</v>
      </c>
      <c r="E53" s="6">
        <v>16</v>
      </c>
      <c r="F53" s="7">
        <f t="shared" si="0"/>
        <v>2.7725887222397811</v>
      </c>
      <c r="G53" s="6">
        <v>6</v>
      </c>
      <c r="H53" s="7">
        <f t="shared" si="1"/>
        <v>1.791759469228055</v>
      </c>
      <c r="I53" s="2">
        <v>1</v>
      </c>
      <c r="J53" s="6">
        <v>0</v>
      </c>
      <c r="K53" s="7">
        <f t="shared" si="2"/>
        <v>0</v>
      </c>
      <c r="L53" s="2">
        <v>22</v>
      </c>
      <c r="M53" s="6">
        <v>125</v>
      </c>
      <c r="P53" s="1" t="s">
        <v>31</v>
      </c>
      <c r="Q53" s="6">
        <v>0</v>
      </c>
      <c r="R53" s="2">
        <v>2</v>
      </c>
      <c r="S53" s="6">
        <v>3</v>
      </c>
      <c r="T53" s="8">
        <v>2.7725887222397811</v>
      </c>
      <c r="U53" s="7">
        <v>1.791759469228055</v>
      </c>
      <c r="V53" s="2">
        <v>1</v>
      </c>
      <c r="W53" s="8">
        <v>0</v>
      </c>
      <c r="X53" s="2">
        <v>22</v>
      </c>
      <c r="Y53" s="6">
        <v>125</v>
      </c>
      <c r="AB53" s="1" t="s">
        <v>31</v>
      </c>
      <c r="AC53" s="6">
        <v>0</v>
      </c>
      <c r="AD53" s="2">
        <v>2</v>
      </c>
      <c r="AE53" s="6">
        <v>3</v>
      </c>
      <c r="AF53" s="8">
        <v>2.7725887222397811</v>
      </c>
      <c r="AG53" s="7">
        <v>1.791759469228055</v>
      </c>
      <c r="AH53" s="2">
        <v>1</v>
      </c>
      <c r="AI53" s="8">
        <v>0</v>
      </c>
      <c r="AJ53" s="2">
        <v>22</v>
      </c>
      <c r="AK53" s="6">
        <v>125</v>
      </c>
      <c r="AN53" s="1" t="s">
        <v>31</v>
      </c>
      <c r="AO53" s="6">
        <v>0</v>
      </c>
      <c r="AP53" s="2">
        <v>2</v>
      </c>
      <c r="AQ53" s="6">
        <v>3</v>
      </c>
      <c r="AR53" s="8">
        <v>2.7725887222397811</v>
      </c>
      <c r="AS53" s="7">
        <v>1.791759469228055</v>
      </c>
      <c r="AT53" s="2">
        <v>1</v>
      </c>
      <c r="AU53" s="8">
        <v>0</v>
      </c>
      <c r="AV53" s="2">
        <v>22</v>
      </c>
      <c r="AW53" s="6">
        <v>125</v>
      </c>
      <c r="AZ53" s="1" t="s">
        <v>31</v>
      </c>
      <c r="BA53" s="6">
        <v>1</v>
      </c>
      <c r="BB53" s="2">
        <v>2</v>
      </c>
      <c r="BC53" s="6">
        <v>3</v>
      </c>
      <c r="BD53" s="8">
        <v>2.7725887222397811</v>
      </c>
      <c r="BE53" s="7">
        <v>1.791759469228055</v>
      </c>
      <c r="BF53" s="2">
        <v>1</v>
      </c>
      <c r="BG53" s="8">
        <v>0</v>
      </c>
      <c r="BH53" s="2">
        <v>22</v>
      </c>
      <c r="BI53" s="6">
        <v>125</v>
      </c>
    </row>
    <row r="54" spans="1:61" x14ac:dyDescent="0.2">
      <c r="A54" s="1" t="s">
        <v>32</v>
      </c>
      <c r="B54" s="6">
        <v>4</v>
      </c>
      <c r="C54" s="2">
        <v>2</v>
      </c>
      <c r="D54" s="6">
        <v>1</v>
      </c>
      <c r="E54" s="6">
        <v>7</v>
      </c>
      <c r="F54" s="7">
        <f t="shared" si="0"/>
        <v>1.9459101490553132</v>
      </c>
      <c r="G54" s="6">
        <v>100</v>
      </c>
      <c r="H54" s="7">
        <f t="shared" si="1"/>
        <v>4.6051701859880918</v>
      </c>
      <c r="I54" s="2">
        <v>1</v>
      </c>
      <c r="J54" s="6">
        <v>0</v>
      </c>
      <c r="K54" s="7">
        <f t="shared" si="2"/>
        <v>0</v>
      </c>
      <c r="L54" s="2">
        <v>23</v>
      </c>
      <c r="M54" s="6">
        <v>150</v>
      </c>
      <c r="P54" s="1" t="s">
        <v>32</v>
      </c>
      <c r="Q54" s="6">
        <v>0</v>
      </c>
      <c r="R54" s="2">
        <v>2</v>
      </c>
      <c r="S54" s="6">
        <v>1</v>
      </c>
      <c r="T54" s="8">
        <v>1.9459101490553132</v>
      </c>
      <c r="U54" s="7">
        <v>4.6051701859880918</v>
      </c>
      <c r="V54" s="2">
        <v>1</v>
      </c>
      <c r="W54" s="8">
        <v>0</v>
      </c>
      <c r="X54" s="2">
        <v>23</v>
      </c>
      <c r="Y54" s="6">
        <v>150</v>
      </c>
      <c r="AB54" s="1" t="s">
        <v>32</v>
      </c>
      <c r="AC54" s="6">
        <v>0</v>
      </c>
      <c r="AD54" s="2">
        <v>2</v>
      </c>
      <c r="AE54" s="6">
        <v>1</v>
      </c>
      <c r="AF54" s="8">
        <v>1.9459101490553132</v>
      </c>
      <c r="AG54" s="7">
        <v>4.6051701859880918</v>
      </c>
      <c r="AH54" s="2">
        <v>1</v>
      </c>
      <c r="AI54" s="8">
        <v>0</v>
      </c>
      <c r="AJ54" s="2">
        <v>23</v>
      </c>
      <c r="AK54" s="6">
        <v>150</v>
      </c>
      <c r="AN54" s="1" t="s">
        <v>32</v>
      </c>
      <c r="AO54" s="6">
        <v>0</v>
      </c>
      <c r="AP54" s="2">
        <v>2</v>
      </c>
      <c r="AQ54" s="6">
        <v>1</v>
      </c>
      <c r="AR54" s="8">
        <v>1.9459101490553132</v>
      </c>
      <c r="AS54" s="7">
        <v>4.6051701859880918</v>
      </c>
      <c r="AT54" s="2">
        <v>1</v>
      </c>
      <c r="AU54" s="8">
        <v>0</v>
      </c>
      <c r="AV54" s="2">
        <v>23</v>
      </c>
      <c r="AW54" s="6">
        <v>150</v>
      </c>
      <c r="AZ54" s="1" t="s">
        <v>32</v>
      </c>
      <c r="BA54" s="6">
        <v>1</v>
      </c>
      <c r="BB54" s="2">
        <v>2</v>
      </c>
      <c r="BC54" s="6">
        <v>1</v>
      </c>
      <c r="BD54" s="8">
        <v>1.9459101490553132</v>
      </c>
      <c r="BE54" s="7">
        <v>4.6051701859880918</v>
      </c>
      <c r="BF54" s="2">
        <v>1</v>
      </c>
      <c r="BG54" s="8">
        <v>0</v>
      </c>
      <c r="BH54" s="2">
        <v>23</v>
      </c>
      <c r="BI54" s="6">
        <v>150</v>
      </c>
    </row>
    <row r="55" spans="1:61" x14ac:dyDescent="0.2">
      <c r="A55" s="1" t="s">
        <v>33</v>
      </c>
      <c r="B55" s="6">
        <v>4</v>
      </c>
      <c r="C55" s="2">
        <v>2</v>
      </c>
      <c r="D55" s="6">
        <v>2</v>
      </c>
      <c r="E55" s="6">
        <v>10</v>
      </c>
      <c r="F55" s="7">
        <f t="shared" si="0"/>
        <v>2.3025850929940459</v>
      </c>
      <c r="G55" s="6">
        <v>2</v>
      </c>
      <c r="H55" s="7">
        <f t="shared" si="1"/>
        <v>0.69314718055994529</v>
      </c>
      <c r="I55" s="2">
        <v>1</v>
      </c>
      <c r="J55" s="6">
        <v>0</v>
      </c>
      <c r="K55" s="7">
        <f t="shared" si="2"/>
        <v>0</v>
      </c>
      <c r="L55" s="2">
        <v>25</v>
      </c>
      <c r="M55" s="6">
        <v>230</v>
      </c>
      <c r="P55" s="1" t="s">
        <v>33</v>
      </c>
      <c r="Q55" s="6">
        <v>0</v>
      </c>
      <c r="R55" s="2">
        <v>2</v>
      </c>
      <c r="S55" s="6">
        <v>2</v>
      </c>
      <c r="T55" s="8">
        <v>2.3025850929940459</v>
      </c>
      <c r="U55" s="7">
        <v>0.69314718055994529</v>
      </c>
      <c r="V55" s="2">
        <v>1</v>
      </c>
      <c r="W55" s="8">
        <v>0</v>
      </c>
      <c r="X55" s="2">
        <v>25</v>
      </c>
      <c r="Y55" s="6">
        <v>230</v>
      </c>
      <c r="AB55" s="1" t="s">
        <v>33</v>
      </c>
      <c r="AC55" s="6">
        <v>0</v>
      </c>
      <c r="AD55" s="2">
        <v>2</v>
      </c>
      <c r="AE55" s="6">
        <v>2</v>
      </c>
      <c r="AF55" s="8">
        <v>2.3025850929940459</v>
      </c>
      <c r="AG55" s="7">
        <v>0.69314718055994529</v>
      </c>
      <c r="AH55" s="2">
        <v>1</v>
      </c>
      <c r="AI55" s="8">
        <v>0</v>
      </c>
      <c r="AJ55" s="2">
        <v>25</v>
      </c>
      <c r="AK55" s="6">
        <v>230</v>
      </c>
      <c r="AN55" s="1" t="s">
        <v>33</v>
      </c>
      <c r="AO55" s="6">
        <v>0</v>
      </c>
      <c r="AP55" s="2">
        <v>2</v>
      </c>
      <c r="AQ55" s="6">
        <v>2</v>
      </c>
      <c r="AR55" s="8">
        <v>2.3025850929940459</v>
      </c>
      <c r="AS55" s="7">
        <v>0.69314718055994529</v>
      </c>
      <c r="AT55" s="2">
        <v>1</v>
      </c>
      <c r="AU55" s="8">
        <v>0</v>
      </c>
      <c r="AV55" s="2">
        <v>25</v>
      </c>
      <c r="AW55" s="6">
        <v>230</v>
      </c>
      <c r="AZ55" s="1" t="s">
        <v>33</v>
      </c>
      <c r="BA55" s="6">
        <v>1</v>
      </c>
      <c r="BB55" s="2">
        <v>2</v>
      </c>
      <c r="BC55" s="6">
        <v>2</v>
      </c>
      <c r="BD55" s="8">
        <v>2.3025850929940459</v>
      </c>
      <c r="BE55" s="7">
        <v>0.69314718055994529</v>
      </c>
      <c r="BF55" s="2">
        <v>1</v>
      </c>
      <c r="BG55" s="8">
        <v>0</v>
      </c>
      <c r="BH55" s="2">
        <v>25</v>
      </c>
      <c r="BI55" s="6">
        <v>230</v>
      </c>
    </row>
    <row r="56" spans="1:61" x14ac:dyDescent="0.2">
      <c r="A56" s="1" t="s">
        <v>34</v>
      </c>
      <c r="B56" s="6">
        <v>4</v>
      </c>
      <c r="C56" s="2">
        <v>2</v>
      </c>
      <c r="D56" s="6">
        <v>4</v>
      </c>
      <c r="E56" s="6">
        <v>15</v>
      </c>
      <c r="F56" s="7">
        <f t="shared" si="0"/>
        <v>2.7080502011022101</v>
      </c>
      <c r="G56" s="6">
        <v>2</v>
      </c>
      <c r="H56" s="7">
        <f t="shared" si="1"/>
        <v>0.69314718055994529</v>
      </c>
      <c r="I56" s="2">
        <v>1</v>
      </c>
      <c r="J56" s="6">
        <v>0</v>
      </c>
      <c r="K56" s="7">
        <f t="shared" si="2"/>
        <v>0</v>
      </c>
      <c r="L56" s="2">
        <v>26</v>
      </c>
      <c r="M56" s="6">
        <v>220</v>
      </c>
      <c r="P56" s="1" t="s">
        <v>34</v>
      </c>
      <c r="Q56" s="6">
        <v>0</v>
      </c>
      <c r="R56" s="2">
        <v>2</v>
      </c>
      <c r="S56" s="6">
        <v>4</v>
      </c>
      <c r="T56" s="8">
        <v>2.7080502011022101</v>
      </c>
      <c r="U56" s="7">
        <v>0.69314718055994529</v>
      </c>
      <c r="V56" s="2">
        <v>1</v>
      </c>
      <c r="W56" s="8">
        <v>0</v>
      </c>
      <c r="X56" s="2">
        <v>26</v>
      </c>
      <c r="Y56" s="6">
        <v>220</v>
      </c>
      <c r="AB56" s="1" t="s">
        <v>34</v>
      </c>
      <c r="AC56" s="6">
        <v>0</v>
      </c>
      <c r="AD56" s="2">
        <v>2</v>
      </c>
      <c r="AE56" s="6">
        <v>4</v>
      </c>
      <c r="AF56" s="8">
        <v>2.7080502011022101</v>
      </c>
      <c r="AG56" s="7">
        <v>0.69314718055994529</v>
      </c>
      <c r="AH56" s="2">
        <v>1</v>
      </c>
      <c r="AI56" s="8">
        <v>0</v>
      </c>
      <c r="AJ56" s="2">
        <v>26</v>
      </c>
      <c r="AK56" s="6">
        <v>220</v>
      </c>
      <c r="AN56" s="1" t="s">
        <v>34</v>
      </c>
      <c r="AO56" s="6">
        <v>0</v>
      </c>
      <c r="AP56" s="2">
        <v>2</v>
      </c>
      <c r="AQ56" s="6">
        <v>4</v>
      </c>
      <c r="AR56" s="8">
        <v>2.7080502011022101</v>
      </c>
      <c r="AS56" s="7">
        <v>0.69314718055994529</v>
      </c>
      <c r="AT56" s="2">
        <v>1</v>
      </c>
      <c r="AU56" s="8">
        <v>0</v>
      </c>
      <c r="AV56" s="2">
        <v>26</v>
      </c>
      <c r="AW56" s="6">
        <v>220</v>
      </c>
      <c r="AZ56" s="1" t="s">
        <v>34</v>
      </c>
      <c r="BA56" s="6">
        <v>1</v>
      </c>
      <c r="BB56" s="2">
        <v>2</v>
      </c>
      <c r="BC56" s="6">
        <v>4</v>
      </c>
      <c r="BD56" s="8">
        <v>2.7080502011022101</v>
      </c>
      <c r="BE56" s="7">
        <v>0.69314718055994529</v>
      </c>
      <c r="BF56" s="2">
        <v>1</v>
      </c>
      <c r="BG56" s="8">
        <v>0</v>
      </c>
      <c r="BH56" s="2">
        <v>26</v>
      </c>
      <c r="BI56" s="6">
        <v>220</v>
      </c>
    </row>
    <row r="57" spans="1:61" x14ac:dyDescent="0.2">
      <c r="A57" s="1" t="s">
        <v>35</v>
      </c>
      <c r="B57" s="6">
        <v>4</v>
      </c>
      <c r="C57" s="2">
        <v>2</v>
      </c>
      <c r="D57" s="6">
        <v>3</v>
      </c>
      <c r="E57" s="6">
        <v>16</v>
      </c>
      <c r="F57" s="7">
        <f t="shared" si="0"/>
        <v>2.7725887222397811</v>
      </c>
      <c r="G57" s="6">
        <v>4</v>
      </c>
      <c r="H57" s="7">
        <f t="shared" si="1"/>
        <v>1.3862943611198906</v>
      </c>
      <c r="I57" s="2">
        <v>1</v>
      </c>
      <c r="J57" s="6">
        <v>0</v>
      </c>
      <c r="K57" s="7">
        <f t="shared" si="2"/>
        <v>0</v>
      </c>
      <c r="L57" s="2">
        <v>30</v>
      </c>
      <c r="M57" s="6">
        <v>200</v>
      </c>
      <c r="P57" s="1" t="s">
        <v>35</v>
      </c>
      <c r="Q57" s="6">
        <v>0</v>
      </c>
      <c r="R57" s="2">
        <v>2</v>
      </c>
      <c r="S57" s="6">
        <v>3</v>
      </c>
      <c r="T57" s="8">
        <v>2.7725887222397811</v>
      </c>
      <c r="U57" s="7">
        <v>1.3862943611198906</v>
      </c>
      <c r="V57" s="2">
        <v>1</v>
      </c>
      <c r="W57" s="8">
        <v>0</v>
      </c>
      <c r="X57" s="2">
        <v>30</v>
      </c>
      <c r="Y57" s="6">
        <v>200</v>
      </c>
      <c r="AB57" s="1" t="s">
        <v>35</v>
      </c>
      <c r="AC57" s="6">
        <v>0</v>
      </c>
      <c r="AD57" s="2">
        <v>2</v>
      </c>
      <c r="AE57" s="6">
        <v>3</v>
      </c>
      <c r="AF57" s="8">
        <v>2.7725887222397811</v>
      </c>
      <c r="AG57" s="7">
        <v>1.3862943611198906</v>
      </c>
      <c r="AH57" s="2">
        <v>1</v>
      </c>
      <c r="AI57" s="8">
        <v>0</v>
      </c>
      <c r="AJ57" s="2">
        <v>30</v>
      </c>
      <c r="AK57" s="6">
        <v>200</v>
      </c>
      <c r="AN57" s="1" t="s">
        <v>35</v>
      </c>
      <c r="AO57" s="6">
        <v>0</v>
      </c>
      <c r="AP57" s="2">
        <v>2</v>
      </c>
      <c r="AQ57" s="6">
        <v>3</v>
      </c>
      <c r="AR57" s="8">
        <v>2.7725887222397811</v>
      </c>
      <c r="AS57" s="7">
        <v>1.3862943611198906</v>
      </c>
      <c r="AT57" s="2">
        <v>1</v>
      </c>
      <c r="AU57" s="8">
        <v>0</v>
      </c>
      <c r="AV57" s="2">
        <v>30</v>
      </c>
      <c r="AW57" s="6">
        <v>200</v>
      </c>
      <c r="AZ57" s="1" t="s">
        <v>35</v>
      </c>
      <c r="BA57" s="6">
        <v>1</v>
      </c>
      <c r="BB57" s="2">
        <v>2</v>
      </c>
      <c r="BC57" s="6">
        <v>3</v>
      </c>
      <c r="BD57" s="8">
        <v>2.7725887222397811</v>
      </c>
      <c r="BE57" s="7">
        <v>1.3862943611198906</v>
      </c>
      <c r="BF57" s="2">
        <v>1</v>
      </c>
      <c r="BG57" s="8">
        <v>0</v>
      </c>
      <c r="BH57" s="2">
        <v>30</v>
      </c>
      <c r="BI57" s="6">
        <v>200</v>
      </c>
    </row>
    <row r="58" spans="1:61" x14ac:dyDescent="0.2">
      <c r="A58" s="1" t="s">
        <v>36</v>
      </c>
      <c r="B58" s="6">
        <v>4</v>
      </c>
      <c r="C58" s="2">
        <v>2</v>
      </c>
      <c r="D58" s="6">
        <v>2</v>
      </c>
      <c r="E58" s="6">
        <v>11</v>
      </c>
      <c r="F58" s="7">
        <f t="shared" si="0"/>
        <v>2.3978952727983707</v>
      </c>
      <c r="G58" s="6">
        <v>15</v>
      </c>
      <c r="H58" s="7">
        <f t="shared" si="1"/>
        <v>2.7080502011022101</v>
      </c>
      <c r="I58" s="2">
        <v>1</v>
      </c>
      <c r="J58" s="6">
        <v>0</v>
      </c>
      <c r="K58" s="7">
        <f t="shared" si="2"/>
        <v>0</v>
      </c>
      <c r="L58" s="2">
        <v>31</v>
      </c>
      <c r="M58" s="6">
        <v>20</v>
      </c>
      <c r="P58" s="1" t="s">
        <v>36</v>
      </c>
      <c r="Q58" s="6">
        <v>0</v>
      </c>
      <c r="R58" s="2">
        <v>2</v>
      </c>
      <c r="S58" s="6">
        <v>2</v>
      </c>
      <c r="T58" s="8">
        <v>2.3978952727983707</v>
      </c>
      <c r="U58" s="7">
        <v>2.7080502011022101</v>
      </c>
      <c r="V58" s="2">
        <v>1</v>
      </c>
      <c r="W58" s="8">
        <v>0</v>
      </c>
      <c r="X58" s="2">
        <v>31</v>
      </c>
      <c r="Y58" s="6">
        <v>20</v>
      </c>
      <c r="AB58" s="1" t="s">
        <v>36</v>
      </c>
      <c r="AC58" s="6">
        <v>0</v>
      </c>
      <c r="AD58" s="2">
        <v>2</v>
      </c>
      <c r="AE58" s="6">
        <v>2</v>
      </c>
      <c r="AF58" s="8">
        <v>2.3978952727983707</v>
      </c>
      <c r="AG58" s="7">
        <v>2.7080502011022101</v>
      </c>
      <c r="AH58" s="2">
        <v>1</v>
      </c>
      <c r="AI58" s="8">
        <v>0</v>
      </c>
      <c r="AJ58" s="2">
        <v>31</v>
      </c>
      <c r="AK58" s="6">
        <v>20</v>
      </c>
      <c r="AN58" s="1" t="s">
        <v>36</v>
      </c>
      <c r="AO58" s="6">
        <v>0</v>
      </c>
      <c r="AP58" s="2">
        <v>2</v>
      </c>
      <c r="AQ58" s="6">
        <v>2</v>
      </c>
      <c r="AR58" s="8">
        <v>2.3978952727983707</v>
      </c>
      <c r="AS58" s="7">
        <v>2.7080502011022101</v>
      </c>
      <c r="AT58" s="2">
        <v>1</v>
      </c>
      <c r="AU58" s="8">
        <v>0</v>
      </c>
      <c r="AV58" s="2">
        <v>31</v>
      </c>
      <c r="AW58" s="6">
        <v>20</v>
      </c>
      <c r="AZ58" s="1" t="s">
        <v>36</v>
      </c>
      <c r="BA58" s="6">
        <v>1</v>
      </c>
      <c r="BB58" s="2">
        <v>2</v>
      </c>
      <c r="BC58" s="6">
        <v>2</v>
      </c>
      <c r="BD58" s="8">
        <v>2.3978952727983707</v>
      </c>
      <c r="BE58" s="7">
        <v>2.7080502011022101</v>
      </c>
      <c r="BF58" s="2">
        <v>1</v>
      </c>
      <c r="BG58" s="8">
        <v>0</v>
      </c>
      <c r="BH58" s="2">
        <v>31</v>
      </c>
      <c r="BI58" s="6">
        <v>20</v>
      </c>
    </row>
    <row r="59" spans="1:61" x14ac:dyDescent="0.2">
      <c r="A59" s="1" t="s">
        <v>37</v>
      </c>
      <c r="B59" s="6">
        <v>4</v>
      </c>
      <c r="C59" s="2">
        <v>2</v>
      </c>
      <c r="D59" s="6">
        <v>2</v>
      </c>
      <c r="E59" s="6">
        <v>9</v>
      </c>
      <c r="F59" s="7">
        <f t="shared" si="0"/>
        <v>2.1972245773362196</v>
      </c>
      <c r="G59" s="6">
        <v>6</v>
      </c>
      <c r="H59" s="7">
        <f t="shared" si="1"/>
        <v>1.791759469228055</v>
      </c>
      <c r="I59" s="2">
        <v>1</v>
      </c>
      <c r="J59" s="6">
        <v>0</v>
      </c>
      <c r="K59" s="7">
        <f t="shared" si="2"/>
        <v>0</v>
      </c>
      <c r="L59" s="2">
        <v>32</v>
      </c>
      <c r="M59" s="6">
        <v>70</v>
      </c>
      <c r="P59" s="1" t="s">
        <v>37</v>
      </c>
      <c r="Q59" s="6">
        <v>0</v>
      </c>
      <c r="R59" s="2">
        <v>2</v>
      </c>
      <c r="S59" s="6">
        <v>2</v>
      </c>
      <c r="T59" s="8">
        <v>2.1972245773362196</v>
      </c>
      <c r="U59" s="7">
        <v>1.791759469228055</v>
      </c>
      <c r="V59" s="2">
        <v>1</v>
      </c>
      <c r="W59" s="8">
        <v>0</v>
      </c>
      <c r="X59" s="2">
        <v>32</v>
      </c>
      <c r="Y59" s="6">
        <v>70</v>
      </c>
      <c r="AB59" s="1" t="s">
        <v>37</v>
      </c>
      <c r="AC59" s="6">
        <v>0</v>
      </c>
      <c r="AD59" s="2">
        <v>2</v>
      </c>
      <c r="AE59" s="6">
        <v>2</v>
      </c>
      <c r="AF59" s="8">
        <v>2.1972245773362196</v>
      </c>
      <c r="AG59" s="7">
        <v>1.791759469228055</v>
      </c>
      <c r="AH59" s="2">
        <v>1</v>
      </c>
      <c r="AI59" s="8">
        <v>0</v>
      </c>
      <c r="AJ59" s="2">
        <v>32</v>
      </c>
      <c r="AK59" s="6">
        <v>70</v>
      </c>
      <c r="AN59" s="1" t="s">
        <v>37</v>
      </c>
      <c r="AO59" s="6">
        <v>0</v>
      </c>
      <c r="AP59" s="2">
        <v>2</v>
      </c>
      <c r="AQ59" s="6">
        <v>2</v>
      </c>
      <c r="AR59" s="8">
        <v>2.1972245773362196</v>
      </c>
      <c r="AS59" s="7">
        <v>1.791759469228055</v>
      </c>
      <c r="AT59" s="2">
        <v>1</v>
      </c>
      <c r="AU59" s="8">
        <v>0</v>
      </c>
      <c r="AV59" s="2">
        <v>32</v>
      </c>
      <c r="AW59" s="6">
        <v>70</v>
      </c>
      <c r="AZ59" s="1" t="s">
        <v>37</v>
      </c>
      <c r="BA59" s="6">
        <v>1</v>
      </c>
      <c r="BB59" s="2">
        <v>2</v>
      </c>
      <c r="BC59" s="6">
        <v>2</v>
      </c>
      <c r="BD59" s="8">
        <v>2.1972245773362196</v>
      </c>
      <c r="BE59" s="7">
        <v>1.791759469228055</v>
      </c>
      <c r="BF59" s="2">
        <v>1</v>
      </c>
      <c r="BG59" s="8">
        <v>0</v>
      </c>
      <c r="BH59" s="2">
        <v>32</v>
      </c>
      <c r="BI59" s="6">
        <v>70</v>
      </c>
    </row>
    <row r="60" spans="1:61" x14ac:dyDescent="0.2">
      <c r="A60" s="1" t="s">
        <v>38</v>
      </c>
      <c r="B60" s="6">
        <v>4</v>
      </c>
      <c r="C60" s="2">
        <v>2</v>
      </c>
      <c r="D60" s="6">
        <v>1</v>
      </c>
      <c r="E60" s="6">
        <v>8</v>
      </c>
      <c r="F60" s="7">
        <f t="shared" si="0"/>
        <v>2.0794415416798357</v>
      </c>
      <c r="G60" s="6">
        <v>15</v>
      </c>
      <c r="H60" s="7">
        <f t="shared" si="1"/>
        <v>2.7080502011022101</v>
      </c>
      <c r="I60" s="2">
        <v>1</v>
      </c>
      <c r="J60" s="6">
        <v>0</v>
      </c>
      <c r="K60" s="7">
        <f t="shared" si="2"/>
        <v>0</v>
      </c>
      <c r="L60" s="2">
        <v>33</v>
      </c>
      <c r="M60" s="6">
        <v>40</v>
      </c>
      <c r="P60" s="1" t="s">
        <v>38</v>
      </c>
      <c r="Q60" s="6">
        <v>0</v>
      </c>
      <c r="R60" s="2">
        <v>2</v>
      </c>
      <c r="S60" s="6">
        <v>1</v>
      </c>
      <c r="T60" s="8">
        <v>2.0794415416798357</v>
      </c>
      <c r="U60" s="7">
        <v>2.7080502011022101</v>
      </c>
      <c r="V60" s="2">
        <v>1</v>
      </c>
      <c r="W60" s="8">
        <v>0</v>
      </c>
      <c r="X60" s="2">
        <v>33</v>
      </c>
      <c r="Y60" s="6">
        <v>40</v>
      </c>
      <c r="AB60" s="1" t="s">
        <v>38</v>
      </c>
      <c r="AC60" s="6">
        <v>0</v>
      </c>
      <c r="AD60" s="2">
        <v>2</v>
      </c>
      <c r="AE60" s="6">
        <v>1</v>
      </c>
      <c r="AF60" s="8">
        <v>2.0794415416798357</v>
      </c>
      <c r="AG60" s="7">
        <v>2.7080502011022101</v>
      </c>
      <c r="AH60" s="2">
        <v>1</v>
      </c>
      <c r="AI60" s="8">
        <v>0</v>
      </c>
      <c r="AJ60" s="2">
        <v>33</v>
      </c>
      <c r="AK60" s="6">
        <v>40</v>
      </c>
      <c r="AN60" s="1" t="s">
        <v>38</v>
      </c>
      <c r="AO60" s="6">
        <v>0</v>
      </c>
      <c r="AP60" s="2">
        <v>2</v>
      </c>
      <c r="AQ60" s="6">
        <v>1</v>
      </c>
      <c r="AR60" s="8">
        <v>2.0794415416798357</v>
      </c>
      <c r="AS60" s="7">
        <v>2.7080502011022101</v>
      </c>
      <c r="AT60" s="2">
        <v>1</v>
      </c>
      <c r="AU60" s="8">
        <v>0</v>
      </c>
      <c r="AV60" s="2">
        <v>33</v>
      </c>
      <c r="AW60" s="6">
        <v>40</v>
      </c>
      <c r="AZ60" s="1" t="s">
        <v>38</v>
      </c>
      <c r="BA60" s="6">
        <v>1</v>
      </c>
      <c r="BB60" s="2">
        <v>2</v>
      </c>
      <c r="BC60" s="6">
        <v>1</v>
      </c>
      <c r="BD60" s="8">
        <v>2.0794415416798357</v>
      </c>
      <c r="BE60" s="7">
        <v>2.7080502011022101</v>
      </c>
      <c r="BF60" s="2">
        <v>1</v>
      </c>
      <c r="BG60" s="8">
        <v>0</v>
      </c>
      <c r="BH60" s="2">
        <v>33</v>
      </c>
      <c r="BI60" s="6">
        <v>40</v>
      </c>
    </row>
    <row r="61" spans="1:61" x14ac:dyDescent="0.2">
      <c r="A61" s="1" t="s">
        <v>20</v>
      </c>
      <c r="B61" s="2">
        <v>4</v>
      </c>
      <c r="C61" s="2">
        <v>1</v>
      </c>
      <c r="D61" s="2">
        <v>2</v>
      </c>
      <c r="E61" s="2">
        <v>13</v>
      </c>
      <c r="F61" s="7">
        <f t="shared" si="0"/>
        <v>2.5649493574615367</v>
      </c>
      <c r="G61" s="2">
        <v>75</v>
      </c>
      <c r="H61" s="7">
        <f t="shared" si="1"/>
        <v>4.3174881135363101</v>
      </c>
      <c r="I61" s="2">
        <v>2</v>
      </c>
      <c r="J61" s="2">
        <v>0</v>
      </c>
      <c r="K61" s="7">
        <f t="shared" si="2"/>
        <v>0</v>
      </c>
      <c r="L61" s="2">
        <v>2</v>
      </c>
      <c r="M61" s="2">
        <v>340</v>
      </c>
      <c r="P61" s="1" t="s">
        <v>20</v>
      </c>
      <c r="Q61" s="6">
        <v>0</v>
      </c>
      <c r="R61" s="2">
        <v>1</v>
      </c>
      <c r="S61" s="2">
        <v>2</v>
      </c>
      <c r="T61" s="8">
        <v>2.5649493574615367</v>
      </c>
      <c r="U61" s="7">
        <v>4.3174881135363101</v>
      </c>
      <c r="V61" s="2">
        <v>2</v>
      </c>
      <c r="W61" s="8">
        <v>0</v>
      </c>
      <c r="X61" s="2">
        <v>2</v>
      </c>
      <c r="Y61" s="2">
        <v>340</v>
      </c>
      <c r="AB61" s="1" t="s">
        <v>20</v>
      </c>
      <c r="AC61" s="6">
        <v>0</v>
      </c>
      <c r="AD61" s="2">
        <v>1</v>
      </c>
      <c r="AE61" s="2">
        <v>2</v>
      </c>
      <c r="AF61" s="8">
        <v>2.5649493574615367</v>
      </c>
      <c r="AG61" s="7">
        <v>4.3174881135363101</v>
      </c>
      <c r="AH61" s="2">
        <v>2</v>
      </c>
      <c r="AI61" s="8">
        <v>0</v>
      </c>
      <c r="AJ61" s="2">
        <v>2</v>
      </c>
      <c r="AK61" s="2">
        <v>340</v>
      </c>
      <c r="AN61" s="1" t="s">
        <v>20</v>
      </c>
      <c r="AO61" s="6">
        <v>0</v>
      </c>
      <c r="AP61" s="2">
        <v>1</v>
      </c>
      <c r="AQ61" s="2">
        <v>2</v>
      </c>
      <c r="AR61" s="8">
        <v>2.5649493574615367</v>
      </c>
      <c r="AS61" s="7">
        <v>4.3174881135363101</v>
      </c>
      <c r="AT61" s="2">
        <v>2</v>
      </c>
      <c r="AU61" s="8">
        <v>0</v>
      </c>
      <c r="AV61" s="2">
        <v>2</v>
      </c>
      <c r="AW61" s="2">
        <v>340</v>
      </c>
      <c r="AZ61" s="1" t="s">
        <v>20</v>
      </c>
      <c r="BA61" s="6">
        <v>1</v>
      </c>
      <c r="BB61" s="2">
        <v>1</v>
      </c>
      <c r="BC61" s="2">
        <v>2</v>
      </c>
      <c r="BD61" s="8">
        <v>2.5649493574615367</v>
      </c>
      <c r="BE61" s="7">
        <v>4.3174881135363101</v>
      </c>
      <c r="BF61" s="2">
        <v>2</v>
      </c>
      <c r="BG61" s="8">
        <v>0</v>
      </c>
      <c r="BH61" s="2">
        <v>2</v>
      </c>
      <c r="BI61" s="2">
        <v>340</v>
      </c>
    </row>
    <row r="62" spans="1:61" x14ac:dyDescent="0.2">
      <c r="A62" s="1" t="s">
        <v>28</v>
      </c>
      <c r="B62" s="2">
        <v>4</v>
      </c>
      <c r="C62" s="2">
        <v>1</v>
      </c>
      <c r="D62" s="2">
        <v>2</v>
      </c>
      <c r="E62" s="2">
        <v>13</v>
      </c>
      <c r="F62" s="7">
        <f t="shared" si="0"/>
        <v>2.5649493574615367</v>
      </c>
      <c r="G62" s="2">
        <v>120</v>
      </c>
      <c r="H62" s="7">
        <f t="shared" si="1"/>
        <v>4.7874917427820458</v>
      </c>
      <c r="I62" s="2">
        <v>2</v>
      </c>
      <c r="J62" s="2">
        <v>0</v>
      </c>
      <c r="K62" s="7">
        <f t="shared" si="2"/>
        <v>0</v>
      </c>
      <c r="L62" s="2">
        <v>6</v>
      </c>
      <c r="M62" s="2">
        <v>300</v>
      </c>
      <c r="P62" s="1" t="s">
        <v>28</v>
      </c>
      <c r="Q62" s="6">
        <v>0</v>
      </c>
      <c r="R62" s="2">
        <v>1</v>
      </c>
      <c r="S62" s="2">
        <v>2</v>
      </c>
      <c r="T62" s="8">
        <v>2.5649493574615367</v>
      </c>
      <c r="U62" s="7">
        <v>4.7874917427820458</v>
      </c>
      <c r="V62" s="2">
        <v>2</v>
      </c>
      <c r="W62" s="8">
        <v>0</v>
      </c>
      <c r="X62" s="2">
        <v>6</v>
      </c>
      <c r="Y62" s="2">
        <v>300</v>
      </c>
      <c r="AB62" s="1" t="s">
        <v>28</v>
      </c>
      <c r="AC62" s="6">
        <v>0</v>
      </c>
      <c r="AD62" s="2">
        <v>1</v>
      </c>
      <c r="AE62" s="2">
        <v>2</v>
      </c>
      <c r="AF62" s="8">
        <v>2.5649493574615367</v>
      </c>
      <c r="AG62" s="7">
        <v>4.7874917427820458</v>
      </c>
      <c r="AH62" s="2">
        <v>2</v>
      </c>
      <c r="AI62" s="8">
        <v>0</v>
      </c>
      <c r="AJ62" s="2">
        <v>6</v>
      </c>
      <c r="AK62" s="2">
        <v>300</v>
      </c>
      <c r="AN62" s="1" t="s">
        <v>28</v>
      </c>
      <c r="AO62" s="6">
        <v>0</v>
      </c>
      <c r="AP62" s="2">
        <v>1</v>
      </c>
      <c r="AQ62" s="2">
        <v>2</v>
      </c>
      <c r="AR62" s="8">
        <v>2.5649493574615367</v>
      </c>
      <c r="AS62" s="7">
        <v>4.7874917427820458</v>
      </c>
      <c r="AT62" s="2">
        <v>2</v>
      </c>
      <c r="AU62" s="8">
        <v>0</v>
      </c>
      <c r="AV62" s="2">
        <v>6</v>
      </c>
      <c r="AW62" s="2">
        <v>300</v>
      </c>
      <c r="AZ62" s="1" t="s">
        <v>28</v>
      </c>
      <c r="BA62" s="6">
        <v>1</v>
      </c>
      <c r="BB62" s="2">
        <v>1</v>
      </c>
      <c r="BC62" s="2">
        <v>2</v>
      </c>
      <c r="BD62" s="8">
        <v>2.5649493574615367</v>
      </c>
      <c r="BE62" s="7">
        <v>4.7874917427820458</v>
      </c>
      <c r="BF62" s="2">
        <v>2</v>
      </c>
      <c r="BG62" s="8">
        <v>0</v>
      </c>
      <c r="BH62" s="2">
        <v>6</v>
      </c>
      <c r="BI62" s="2">
        <v>300</v>
      </c>
    </row>
    <row r="63" spans="1:61" x14ac:dyDescent="0.2">
      <c r="A63" s="1" t="s">
        <v>21</v>
      </c>
      <c r="B63" s="2">
        <v>4</v>
      </c>
      <c r="C63" s="2">
        <v>1</v>
      </c>
      <c r="D63" s="2">
        <v>2</v>
      </c>
      <c r="E63" s="2">
        <v>15</v>
      </c>
      <c r="F63" s="7">
        <f t="shared" si="0"/>
        <v>2.7080502011022101</v>
      </c>
      <c r="G63" s="2">
        <v>15</v>
      </c>
      <c r="H63" s="7">
        <f t="shared" si="1"/>
        <v>2.7080502011022101</v>
      </c>
      <c r="I63" s="2">
        <v>2</v>
      </c>
      <c r="J63" s="2">
        <v>0</v>
      </c>
      <c r="K63" s="7">
        <f t="shared" si="2"/>
        <v>0</v>
      </c>
      <c r="L63" s="2">
        <v>7</v>
      </c>
      <c r="M63" s="2">
        <v>305</v>
      </c>
      <c r="P63" s="1" t="s">
        <v>21</v>
      </c>
      <c r="Q63" s="6">
        <v>0</v>
      </c>
      <c r="R63" s="2">
        <v>1</v>
      </c>
      <c r="S63" s="2">
        <v>2</v>
      </c>
      <c r="T63" s="8">
        <v>2.7080502011022101</v>
      </c>
      <c r="U63" s="7">
        <v>2.7080502011022101</v>
      </c>
      <c r="V63" s="2">
        <v>2</v>
      </c>
      <c r="W63" s="8">
        <v>0</v>
      </c>
      <c r="X63" s="2">
        <v>7</v>
      </c>
      <c r="Y63" s="2">
        <v>305</v>
      </c>
      <c r="AB63" s="1" t="s">
        <v>21</v>
      </c>
      <c r="AC63" s="6">
        <v>0</v>
      </c>
      <c r="AD63" s="2">
        <v>1</v>
      </c>
      <c r="AE63" s="2">
        <v>2</v>
      </c>
      <c r="AF63" s="8">
        <v>2.7080502011022101</v>
      </c>
      <c r="AG63" s="7">
        <v>2.7080502011022101</v>
      </c>
      <c r="AH63" s="2">
        <v>2</v>
      </c>
      <c r="AI63" s="8">
        <v>0</v>
      </c>
      <c r="AJ63" s="2">
        <v>7</v>
      </c>
      <c r="AK63" s="2">
        <v>305</v>
      </c>
      <c r="AN63" s="1" t="s">
        <v>21</v>
      </c>
      <c r="AO63" s="6">
        <v>0</v>
      </c>
      <c r="AP63" s="2">
        <v>1</v>
      </c>
      <c r="AQ63" s="2">
        <v>2</v>
      </c>
      <c r="AR63" s="8">
        <v>2.7080502011022101</v>
      </c>
      <c r="AS63" s="7">
        <v>2.7080502011022101</v>
      </c>
      <c r="AT63" s="2">
        <v>2</v>
      </c>
      <c r="AU63" s="8">
        <v>0</v>
      </c>
      <c r="AV63" s="2">
        <v>7</v>
      </c>
      <c r="AW63" s="2">
        <v>305</v>
      </c>
      <c r="AZ63" s="1" t="s">
        <v>21</v>
      </c>
      <c r="BA63" s="6">
        <v>1</v>
      </c>
      <c r="BB63" s="2">
        <v>1</v>
      </c>
      <c r="BC63" s="2">
        <v>2</v>
      </c>
      <c r="BD63" s="8">
        <v>2.7080502011022101</v>
      </c>
      <c r="BE63" s="7">
        <v>2.7080502011022101</v>
      </c>
      <c r="BF63" s="2">
        <v>2</v>
      </c>
      <c r="BG63" s="8">
        <v>0</v>
      </c>
      <c r="BH63" s="2">
        <v>7</v>
      </c>
      <c r="BI63" s="2">
        <v>305</v>
      </c>
    </row>
    <row r="64" spans="1:61" x14ac:dyDescent="0.2">
      <c r="A64" s="1" t="s">
        <v>24</v>
      </c>
      <c r="B64" s="6">
        <v>4</v>
      </c>
      <c r="C64" s="2">
        <v>2</v>
      </c>
      <c r="D64" s="6">
        <v>3</v>
      </c>
      <c r="E64" s="6">
        <v>12</v>
      </c>
      <c r="F64" s="7">
        <f t="shared" si="0"/>
        <v>2.4849066497880004</v>
      </c>
      <c r="G64" s="6">
        <v>30</v>
      </c>
      <c r="H64" s="7">
        <f t="shared" si="1"/>
        <v>3.4011973816621555</v>
      </c>
      <c r="I64" s="2">
        <v>2</v>
      </c>
      <c r="J64" s="6">
        <v>0</v>
      </c>
      <c r="K64" s="7">
        <f t="shared" si="2"/>
        <v>0</v>
      </c>
      <c r="L64" s="2">
        <v>16</v>
      </c>
      <c r="M64" s="6">
        <v>95</v>
      </c>
      <c r="P64" s="1" t="s">
        <v>24</v>
      </c>
      <c r="Q64" s="6">
        <v>0</v>
      </c>
      <c r="R64" s="2">
        <v>2</v>
      </c>
      <c r="S64" s="6">
        <v>3</v>
      </c>
      <c r="T64" s="8">
        <v>2.4849066497880004</v>
      </c>
      <c r="U64" s="7">
        <v>3.4011973816621555</v>
      </c>
      <c r="V64" s="2">
        <v>2</v>
      </c>
      <c r="W64" s="8">
        <v>0</v>
      </c>
      <c r="X64" s="2">
        <v>16</v>
      </c>
      <c r="Y64" s="6">
        <v>95</v>
      </c>
      <c r="AB64" s="1" t="s">
        <v>24</v>
      </c>
      <c r="AC64" s="6">
        <v>0</v>
      </c>
      <c r="AD64" s="2">
        <v>2</v>
      </c>
      <c r="AE64" s="6">
        <v>3</v>
      </c>
      <c r="AF64" s="8">
        <v>2.4849066497880004</v>
      </c>
      <c r="AG64" s="7">
        <v>3.4011973816621555</v>
      </c>
      <c r="AH64" s="2">
        <v>2</v>
      </c>
      <c r="AI64" s="8">
        <v>0</v>
      </c>
      <c r="AJ64" s="2">
        <v>16</v>
      </c>
      <c r="AK64" s="6">
        <v>95</v>
      </c>
      <c r="AN64" s="1" t="s">
        <v>24</v>
      </c>
      <c r="AO64" s="6">
        <v>0</v>
      </c>
      <c r="AP64" s="2">
        <v>2</v>
      </c>
      <c r="AQ64" s="6">
        <v>3</v>
      </c>
      <c r="AR64" s="8">
        <v>2.4849066497880004</v>
      </c>
      <c r="AS64" s="7">
        <v>3.4011973816621555</v>
      </c>
      <c r="AT64" s="2">
        <v>2</v>
      </c>
      <c r="AU64" s="8">
        <v>0</v>
      </c>
      <c r="AV64" s="2">
        <v>16</v>
      </c>
      <c r="AW64" s="6">
        <v>95</v>
      </c>
      <c r="AZ64" s="1" t="s">
        <v>24</v>
      </c>
      <c r="BA64" s="6">
        <v>1</v>
      </c>
      <c r="BB64" s="2">
        <v>2</v>
      </c>
      <c r="BC64" s="6">
        <v>3</v>
      </c>
      <c r="BD64" s="8">
        <v>2.4849066497880004</v>
      </c>
      <c r="BE64" s="7">
        <v>3.4011973816621555</v>
      </c>
      <c r="BF64" s="2">
        <v>2</v>
      </c>
      <c r="BG64" s="8">
        <v>0</v>
      </c>
      <c r="BH64" s="2">
        <v>16</v>
      </c>
      <c r="BI64" s="6">
        <v>95</v>
      </c>
    </row>
    <row r="65" spans="1:61" x14ac:dyDescent="0.2">
      <c r="A65" s="1" t="s">
        <v>29</v>
      </c>
      <c r="B65" s="6">
        <v>4</v>
      </c>
      <c r="C65" s="2">
        <v>2</v>
      </c>
      <c r="D65" s="6">
        <v>2</v>
      </c>
      <c r="E65" s="6">
        <v>10</v>
      </c>
      <c r="F65" s="7">
        <f t="shared" si="0"/>
        <v>2.3025850929940459</v>
      </c>
      <c r="G65" s="6">
        <v>60</v>
      </c>
      <c r="H65" s="7">
        <f t="shared" si="1"/>
        <v>4.0943445622221004</v>
      </c>
      <c r="I65" s="2">
        <v>2</v>
      </c>
      <c r="J65" s="6">
        <v>0</v>
      </c>
      <c r="K65" s="7">
        <f t="shared" si="2"/>
        <v>0</v>
      </c>
      <c r="L65" s="2">
        <v>17</v>
      </c>
      <c r="M65" s="6">
        <v>65</v>
      </c>
      <c r="P65" s="1" t="s">
        <v>29</v>
      </c>
      <c r="Q65" s="6">
        <v>0</v>
      </c>
      <c r="R65" s="2">
        <v>2</v>
      </c>
      <c r="S65" s="6">
        <v>2</v>
      </c>
      <c r="T65" s="8">
        <v>2.3025850929940459</v>
      </c>
      <c r="U65" s="7">
        <v>4.0943445622221004</v>
      </c>
      <c r="V65" s="2">
        <v>2</v>
      </c>
      <c r="W65" s="8">
        <v>0</v>
      </c>
      <c r="X65" s="2">
        <v>17</v>
      </c>
      <c r="Y65" s="6">
        <v>65</v>
      </c>
      <c r="AB65" s="1" t="s">
        <v>29</v>
      </c>
      <c r="AC65" s="6">
        <v>0</v>
      </c>
      <c r="AD65" s="2">
        <v>2</v>
      </c>
      <c r="AE65" s="6">
        <v>2</v>
      </c>
      <c r="AF65" s="8">
        <v>2.3025850929940459</v>
      </c>
      <c r="AG65" s="7">
        <v>4.0943445622221004</v>
      </c>
      <c r="AH65" s="2">
        <v>2</v>
      </c>
      <c r="AI65" s="8">
        <v>0</v>
      </c>
      <c r="AJ65" s="2">
        <v>17</v>
      </c>
      <c r="AK65" s="6">
        <v>65</v>
      </c>
      <c r="AN65" s="1" t="s">
        <v>29</v>
      </c>
      <c r="AO65" s="6">
        <v>0</v>
      </c>
      <c r="AP65" s="2">
        <v>2</v>
      </c>
      <c r="AQ65" s="6">
        <v>2</v>
      </c>
      <c r="AR65" s="8">
        <v>2.3025850929940459</v>
      </c>
      <c r="AS65" s="7">
        <v>4.0943445622221004</v>
      </c>
      <c r="AT65" s="2">
        <v>2</v>
      </c>
      <c r="AU65" s="8">
        <v>0</v>
      </c>
      <c r="AV65" s="2">
        <v>17</v>
      </c>
      <c r="AW65" s="6">
        <v>65</v>
      </c>
      <c r="AZ65" s="1" t="s">
        <v>29</v>
      </c>
      <c r="BA65" s="6">
        <v>1</v>
      </c>
      <c r="BB65" s="2">
        <v>2</v>
      </c>
      <c r="BC65" s="6">
        <v>2</v>
      </c>
      <c r="BD65" s="8">
        <v>2.3025850929940459</v>
      </c>
      <c r="BE65" s="7">
        <v>4.0943445622221004</v>
      </c>
      <c r="BF65" s="2">
        <v>2</v>
      </c>
      <c r="BG65" s="8">
        <v>0</v>
      </c>
      <c r="BH65" s="2">
        <v>17</v>
      </c>
      <c r="BI65" s="6">
        <v>65</v>
      </c>
    </row>
    <row r="66" spans="1:61" x14ac:dyDescent="0.2">
      <c r="A66" s="1" t="s">
        <v>30</v>
      </c>
      <c r="B66" s="6">
        <v>4</v>
      </c>
      <c r="C66" s="2">
        <v>2</v>
      </c>
      <c r="D66" s="6">
        <v>2</v>
      </c>
      <c r="E66" s="6">
        <v>13</v>
      </c>
      <c r="F66" s="7">
        <f t="shared" si="0"/>
        <v>2.5649493574615367</v>
      </c>
      <c r="G66" s="6">
        <v>18</v>
      </c>
      <c r="H66" s="7">
        <f t="shared" si="1"/>
        <v>2.8903717578961645</v>
      </c>
      <c r="I66" s="2">
        <v>2</v>
      </c>
      <c r="J66" s="6">
        <v>0</v>
      </c>
      <c r="K66" s="7">
        <f t="shared" si="2"/>
        <v>0</v>
      </c>
      <c r="L66" s="2">
        <v>19</v>
      </c>
      <c r="M66" s="6">
        <v>77</v>
      </c>
      <c r="P66" s="1" t="s">
        <v>30</v>
      </c>
      <c r="Q66" s="6">
        <v>0</v>
      </c>
      <c r="R66" s="2">
        <v>2</v>
      </c>
      <c r="S66" s="6">
        <v>2</v>
      </c>
      <c r="T66" s="8">
        <v>2.5649493574615367</v>
      </c>
      <c r="U66" s="7">
        <v>2.8903717578961645</v>
      </c>
      <c r="V66" s="2">
        <v>2</v>
      </c>
      <c r="W66" s="8">
        <v>0</v>
      </c>
      <c r="X66" s="2">
        <v>19</v>
      </c>
      <c r="Y66" s="6">
        <v>77</v>
      </c>
      <c r="AB66" s="1" t="s">
        <v>30</v>
      </c>
      <c r="AC66" s="6">
        <v>0</v>
      </c>
      <c r="AD66" s="2">
        <v>2</v>
      </c>
      <c r="AE66" s="6">
        <v>2</v>
      </c>
      <c r="AF66" s="8">
        <v>2.5649493574615367</v>
      </c>
      <c r="AG66" s="7">
        <v>2.8903717578961645</v>
      </c>
      <c r="AH66" s="2">
        <v>2</v>
      </c>
      <c r="AI66" s="8">
        <v>0</v>
      </c>
      <c r="AJ66" s="2">
        <v>19</v>
      </c>
      <c r="AK66" s="6">
        <v>77</v>
      </c>
      <c r="AN66" s="1" t="s">
        <v>30</v>
      </c>
      <c r="AO66" s="6">
        <v>0</v>
      </c>
      <c r="AP66" s="2">
        <v>2</v>
      </c>
      <c r="AQ66" s="6">
        <v>2</v>
      </c>
      <c r="AR66" s="8">
        <v>2.5649493574615367</v>
      </c>
      <c r="AS66" s="7">
        <v>2.8903717578961645</v>
      </c>
      <c r="AT66" s="2">
        <v>2</v>
      </c>
      <c r="AU66" s="8">
        <v>0</v>
      </c>
      <c r="AV66" s="2">
        <v>19</v>
      </c>
      <c r="AW66" s="6">
        <v>77</v>
      </c>
      <c r="AZ66" s="1" t="s">
        <v>30</v>
      </c>
      <c r="BA66" s="6">
        <v>1</v>
      </c>
      <c r="BB66" s="2">
        <v>2</v>
      </c>
      <c r="BC66" s="6">
        <v>2</v>
      </c>
      <c r="BD66" s="8">
        <v>2.5649493574615367</v>
      </c>
      <c r="BE66" s="7">
        <v>2.8903717578961645</v>
      </c>
      <c r="BF66" s="2">
        <v>2</v>
      </c>
      <c r="BG66" s="8">
        <v>0</v>
      </c>
      <c r="BH66" s="2">
        <v>19</v>
      </c>
      <c r="BI66" s="6">
        <v>77</v>
      </c>
    </row>
    <row r="67" spans="1:61" x14ac:dyDescent="0.2">
      <c r="A67" s="1" t="s">
        <v>31</v>
      </c>
      <c r="B67" s="6">
        <v>4</v>
      </c>
      <c r="C67" s="2">
        <v>2</v>
      </c>
      <c r="D67" s="6">
        <v>3</v>
      </c>
      <c r="E67" s="6">
        <v>16</v>
      </c>
      <c r="F67" s="7">
        <f t="shared" si="0"/>
        <v>2.7725887222397811</v>
      </c>
      <c r="G67" s="6">
        <v>6</v>
      </c>
      <c r="H67" s="7">
        <f t="shared" si="1"/>
        <v>1.791759469228055</v>
      </c>
      <c r="I67" s="2">
        <v>2</v>
      </c>
      <c r="J67" s="6">
        <v>0</v>
      </c>
      <c r="K67" s="7">
        <f t="shared" si="2"/>
        <v>0</v>
      </c>
      <c r="L67" s="2">
        <v>22</v>
      </c>
      <c r="M67" s="6">
        <v>125</v>
      </c>
      <c r="P67" s="1" t="s">
        <v>31</v>
      </c>
      <c r="Q67" s="6">
        <v>0</v>
      </c>
      <c r="R67" s="2">
        <v>2</v>
      </c>
      <c r="S67" s="6">
        <v>3</v>
      </c>
      <c r="T67" s="8">
        <v>2.7725887222397811</v>
      </c>
      <c r="U67" s="7">
        <v>1.791759469228055</v>
      </c>
      <c r="V67" s="2">
        <v>2</v>
      </c>
      <c r="W67" s="8">
        <v>0</v>
      </c>
      <c r="X67" s="2">
        <v>22</v>
      </c>
      <c r="Y67" s="6">
        <v>125</v>
      </c>
      <c r="AB67" s="1" t="s">
        <v>31</v>
      </c>
      <c r="AC67" s="6">
        <v>0</v>
      </c>
      <c r="AD67" s="2">
        <v>2</v>
      </c>
      <c r="AE67" s="6">
        <v>3</v>
      </c>
      <c r="AF67" s="8">
        <v>2.7725887222397811</v>
      </c>
      <c r="AG67" s="7">
        <v>1.791759469228055</v>
      </c>
      <c r="AH67" s="2">
        <v>2</v>
      </c>
      <c r="AI67" s="8">
        <v>0</v>
      </c>
      <c r="AJ67" s="2">
        <v>22</v>
      </c>
      <c r="AK67" s="6">
        <v>125</v>
      </c>
      <c r="AN67" s="1" t="s">
        <v>31</v>
      </c>
      <c r="AO67" s="6">
        <v>0</v>
      </c>
      <c r="AP67" s="2">
        <v>2</v>
      </c>
      <c r="AQ67" s="6">
        <v>3</v>
      </c>
      <c r="AR67" s="8">
        <v>2.7725887222397811</v>
      </c>
      <c r="AS67" s="7">
        <v>1.791759469228055</v>
      </c>
      <c r="AT67" s="2">
        <v>2</v>
      </c>
      <c r="AU67" s="8">
        <v>0</v>
      </c>
      <c r="AV67" s="2">
        <v>22</v>
      </c>
      <c r="AW67" s="6">
        <v>125</v>
      </c>
      <c r="AZ67" s="1" t="s">
        <v>31</v>
      </c>
      <c r="BA67" s="6">
        <v>1</v>
      </c>
      <c r="BB67" s="2">
        <v>2</v>
      </c>
      <c r="BC67" s="6">
        <v>3</v>
      </c>
      <c r="BD67" s="8">
        <v>2.7725887222397811</v>
      </c>
      <c r="BE67" s="7">
        <v>1.791759469228055</v>
      </c>
      <c r="BF67" s="2">
        <v>2</v>
      </c>
      <c r="BG67" s="8">
        <v>0</v>
      </c>
      <c r="BH67" s="2">
        <v>22</v>
      </c>
      <c r="BI67" s="6">
        <v>125</v>
      </c>
    </row>
    <row r="68" spans="1:61" x14ac:dyDescent="0.2">
      <c r="A68" s="1" t="s">
        <v>32</v>
      </c>
      <c r="B68" s="6">
        <v>4</v>
      </c>
      <c r="C68" s="2">
        <v>2</v>
      </c>
      <c r="D68" s="6">
        <v>1</v>
      </c>
      <c r="E68" s="6">
        <v>7</v>
      </c>
      <c r="F68" s="7">
        <f t="shared" si="0"/>
        <v>1.9459101490553132</v>
      </c>
      <c r="G68" s="6">
        <v>100</v>
      </c>
      <c r="H68" s="7">
        <f t="shared" si="1"/>
        <v>4.6051701859880918</v>
      </c>
      <c r="I68" s="2">
        <v>2</v>
      </c>
      <c r="J68" s="6">
        <v>0</v>
      </c>
      <c r="K68" s="7">
        <f t="shared" si="2"/>
        <v>0</v>
      </c>
      <c r="L68" s="2">
        <v>23</v>
      </c>
      <c r="M68" s="6">
        <v>150</v>
      </c>
      <c r="P68" s="1" t="s">
        <v>32</v>
      </c>
      <c r="Q68" s="6">
        <v>0</v>
      </c>
      <c r="R68" s="2">
        <v>2</v>
      </c>
      <c r="S68" s="6">
        <v>1</v>
      </c>
      <c r="T68" s="8">
        <v>1.9459101490553132</v>
      </c>
      <c r="U68" s="7">
        <v>4.6051701859880918</v>
      </c>
      <c r="V68" s="2">
        <v>2</v>
      </c>
      <c r="W68" s="8">
        <v>0</v>
      </c>
      <c r="X68" s="2">
        <v>23</v>
      </c>
      <c r="Y68" s="6">
        <v>150</v>
      </c>
      <c r="AB68" s="1" t="s">
        <v>32</v>
      </c>
      <c r="AC68" s="6">
        <v>0</v>
      </c>
      <c r="AD68" s="2">
        <v>2</v>
      </c>
      <c r="AE68" s="6">
        <v>1</v>
      </c>
      <c r="AF68" s="8">
        <v>1.9459101490553132</v>
      </c>
      <c r="AG68" s="7">
        <v>4.6051701859880918</v>
      </c>
      <c r="AH68" s="2">
        <v>2</v>
      </c>
      <c r="AI68" s="8">
        <v>0</v>
      </c>
      <c r="AJ68" s="2">
        <v>23</v>
      </c>
      <c r="AK68" s="6">
        <v>150</v>
      </c>
      <c r="AN68" s="1" t="s">
        <v>32</v>
      </c>
      <c r="AO68" s="6">
        <v>0</v>
      </c>
      <c r="AP68" s="2">
        <v>2</v>
      </c>
      <c r="AQ68" s="6">
        <v>1</v>
      </c>
      <c r="AR68" s="8">
        <v>1.9459101490553132</v>
      </c>
      <c r="AS68" s="7">
        <v>4.6051701859880918</v>
      </c>
      <c r="AT68" s="2">
        <v>2</v>
      </c>
      <c r="AU68" s="8">
        <v>0</v>
      </c>
      <c r="AV68" s="2">
        <v>23</v>
      </c>
      <c r="AW68" s="6">
        <v>150</v>
      </c>
      <c r="AZ68" s="1" t="s">
        <v>32</v>
      </c>
      <c r="BA68" s="6">
        <v>1</v>
      </c>
      <c r="BB68" s="2">
        <v>2</v>
      </c>
      <c r="BC68" s="6">
        <v>1</v>
      </c>
      <c r="BD68" s="8">
        <v>1.9459101490553132</v>
      </c>
      <c r="BE68" s="7">
        <v>4.6051701859880918</v>
      </c>
      <c r="BF68" s="2">
        <v>2</v>
      </c>
      <c r="BG68" s="8">
        <v>0</v>
      </c>
      <c r="BH68" s="2">
        <v>23</v>
      </c>
      <c r="BI68" s="6">
        <v>150</v>
      </c>
    </row>
    <row r="69" spans="1:61" x14ac:dyDescent="0.2">
      <c r="A69" s="1" t="s">
        <v>25</v>
      </c>
      <c r="B69" s="6">
        <v>4</v>
      </c>
      <c r="C69" s="2">
        <v>2</v>
      </c>
      <c r="D69" s="6">
        <v>2</v>
      </c>
      <c r="E69" s="6">
        <v>12</v>
      </c>
      <c r="F69" s="7">
        <f t="shared" ref="F69:F75" si="3">+LN(E69)</f>
        <v>2.4849066497880004</v>
      </c>
      <c r="G69" s="6">
        <v>40</v>
      </c>
      <c r="H69" s="7">
        <f t="shared" ref="H69:H75" si="4">+LN(G69)</f>
        <v>3.6888794541139363</v>
      </c>
      <c r="I69" s="2">
        <v>2</v>
      </c>
      <c r="J69" s="6">
        <v>0</v>
      </c>
      <c r="K69" s="7">
        <f t="shared" ref="K69:K75" si="5">+LN(J69+1)</f>
        <v>0</v>
      </c>
      <c r="L69" s="2">
        <v>24</v>
      </c>
      <c r="M69" s="6">
        <v>105</v>
      </c>
      <c r="P69" s="1" t="s">
        <v>25</v>
      </c>
      <c r="Q69" s="6">
        <v>0</v>
      </c>
      <c r="R69" s="2">
        <v>2</v>
      </c>
      <c r="S69" s="6">
        <v>2</v>
      </c>
      <c r="T69" s="8">
        <v>2.4849066497880004</v>
      </c>
      <c r="U69" s="7">
        <v>3.6888794541139363</v>
      </c>
      <c r="V69" s="2">
        <v>2</v>
      </c>
      <c r="W69" s="8">
        <v>0</v>
      </c>
      <c r="X69" s="2">
        <v>24</v>
      </c>
      <c r="Y69" s="6">
        <v>105</v>
      </c>
      <c r="AB69" s="1" t="s">
        <v>25</v>
      </c>
      <c r="AC69" s="6">
        <v>0</v>
      </c>
      <c r="AD69" s="2">
        <v>2</v>
      </c>
      <c r="AE69" s="6">
        <v>2</v>
      </c>
      <c r="AF69" s="8">
        <v>2.4849066497880004</v>
      </c>
      <c r="AG69" s="7">
        <v>3.6888794541139363</v>
      </c>
      <c r="AH69" s="2">
        <v>2</v>
      </c>
      <c r="AI69" s="8">
        <v>0</v>
      </c>
      <c r="AJ69" s="2">
        <v>24</v>
      </c>
      <c r="AK69" s="6">
        <v>105</v>
      </c>
      <c r="AN69" s="1" t="s">
        <v>25</v>
      </c>
      <c r="AO69" s="6">
        <v>0</v>
      </c>
      <c r="AP69" s="2">
        <v>2</v>
      </c>
      <c r="AQ69" s="6">
        <v>2</v>
      </c>
      <c r="AR69" s="8">
        <v>2.4849066497880004</v>
      </c>
      <c r="AS69" s="7">
        <v>3.6888794541139363</v>
      </c>
      <c r="AT69" s="2">
        <v>2</v>
      </c>
      <c r="AU69" s="8">
        <v>0</v>
      </c>
      <c r="AV69" s="2">
        <v>24</v>
      </c>
      <c r="AW69" s="6">
        <v>105</v>
      </c>
      <c r="AZ69" s="1" t="s">
        <v>25</v>
      </c>
      <c r="BA69" s="6">
        <v>1</v>
      </c>
      <c r="BB69" s="2">
        <v>2</v>
      </c>
      <c r="BC69" s="6">
        <v>2</v>
      </c>
      <c r="BD69" s="8">
        <v>2.4849066497880004</v>
      </c>
      <c r="BE69" s="7">
        <v>3.6888794541139363</v>
      </c>
      <c r="BF69" s="2">
        <v>2</v>
      </c>
      <c r="BG69" s="8">
        <v>0</v>
      </c>
      <c r="BH69" s="2">
        <v>24</v>
      </c>
      <c r="BI69" s="6">
        <v>105</v>
      </c>
    </row>
    <row r="70" spans="1:61" x14ac:dyDescent="0.2">
      <c r="A70" s="1" t="s">
        <v>33</v>
      </c>
      <c r="B70" s="6">
        <v>4</v>
      </c>
      <c r="C70" s="2">
        <v>2</v>
      </c>
      <c r="D70" s="6">
        <v>2</v>
      </c>
      <c r="E70" s="6">
        <v>10</v>
      </c>
      <c r="F70" s="7">
        <f t="shared" si="3"/>
        <v>2.3025850929940459</v>
      </c>
      <c r="G70" s="6">
        <v>2</v>
      </c>
      <c r="H70" s="7">
        <f t="shared" si="4"/>
        <v>0.69314718055994529</v>
      </c>
      <c r="I70" s="2">
        <v>2</v>
      </c>
      <c r="J70" s="6">
        <v>0</v>
      </c>
      <c r="K70" s="7">
        <f t="shared" si="5"/>
        <v>0</v>
      </c>
      <c r="L70" s="2">
        <v>25</v>
      </c>
      <c r="M70" s="6">
        <v>230</v>
      </c>
      <c r="P70" s="1" t="s">
        <v>33</v>
      </c>
      <c r="Q70" s="6">
        <v>0</v>
      </c>
      <c r="R70" s="2">
        <v>2</v>
      </c>
      <c r="S70" s="6">
        <v>2</v>
      </c>
      <c r="T70" s="8">
        <v>2.3025850929940459</v>
      </c>
      <c r="U70" s="7">
        <v>0.69314718055994529</v>
      </c>
      <c r="V70" s="2">
        <v>2</v>
      </c>
      <c r="W70" s="8">
        <v>0</v>
      </c>
      <c r="X70" s="2">
        <v>25</v>
      </c>
      <c r="Y70" s="6">
        <v>230</v>
      </c>
      <c r="AB70" s="1" t="s">
        <v>33</v>
      </c>
      <c r="AC70" s="6">
        <v>0</v>
      </c>
      <c r="AD70" s="2">
        <v>2</v>
      </c>
      <c r="AE70" s="6">
        <v>2</v>
      </c>
      <c r="AF70" s="8">
        <v>2.3025850929940459</v>
      </c>
      <c r="AG70" s="7">
        <v>0.69314718055994529</v>
      </c>
      <c r="AH70" s="2">
        <v>2</v>
      </c>
      <c r="AI70" s="8">
        <v>0</v>
      </c>
      <c r="AJ70" s="2">
        <v>25</v>
      </c>
      <c r="AK70" s="6">
        <v>230</v>
      </c>
      <c r="AN70" s="1" t="s">
        <v>33</v>
      </c>
      <c r="AO70" s="6">
        <v>0</v>
      </c>
      <c r="AP70" s="2">
        <v>2</v>
      </c>
      <c r="AQ70" s="6">
        <v>2</v>
      </c>
      <c r="AR70" s="8">
        <v>2.3025850929940459</v>
      </c>
      <c r="AS70" s="7">
        <v>0.69314718055994529</v>
      </c>
      <c r="AT70" s="2">
        <v>2</v>
      </c>
      <c r="AU70" s="8">
        <v>0</v>
      </c>
      <c r="AV70" s="2">
        <v>25</v>
      </c>
      <c r="AW70" s="6">
        <v>230</v>
      </c>
      <c r="AZ70" s="1" t="s">
        <v>33</v>
      </c>
      <c r="BA70" s="6">
        <v>1</v>
      </c>
      <c r="BB70" s="2">
        <v>2</v>
      </c>
      <c r="BC70" s="6">
        <v>2</v>
      </c>
      <c r="BD70" s="8">
        <v>2.3025850929940459</v>
      </c>
      <c r="BE70" s="7">
        <v>0.69314718055994529</v>
      </c>
      <c r="BF70" s="2">
        <v>2</v>
      </c>
      <c r="BG70" s="8">
        <v>0</v>
      </c>
      <c r="BH70" s="2">
        <v>25</v>
      </c>
      <c r="BI70" s="6">
        <v>230</v>
      </c>
    </row>
    <row r="71" spans="1:61" x14ac:dyDescent="0.2">
      <c r="A71" s="1" t="s">
        <v>34</v>
      </c>
      <c r="B71" s="6">
        <v>4</v>
      </c>
      <c r="C71" s="2">
        <v>2</v>
      </c>
      <c r="D71" s="6">
        <v>4</v>
      </c>
      <c r="E71" s="6">
        <v>15</v>
      </c>
      <c r="F71" s="7">
        <f t="shared" si="3"/>
        <v>2.7080502011022101</v>
      </c>
      <c r="G71" s="6">
        <v>2</v>
      </c>
      <c r="H71" s="7">
        <f t="shared" si="4"/>
        <v>0.69314718055994529</v>
      </c>
      <c r="I71" s="2">
        <v>2</v>
      </c>
      <c r="J71" s="6">
        <v>0</v>
      </c>
      <c r="K71" s="7">
        <f t="shared" si="5"/>
        <v>0</v>
      </c>
      <c r="L71" s="2">
        <v>26</v>
      </c>
      <c r="M71" s="6">
        <v>220</v>
      </c>
      <c r="P71" s="1" t="s">
        <v>34</v>
      </c>
      <c r="Q71" s="6">
        <v>0</v>
      </c>
      <c r="R71" s="2">
        <v>2</v>
      </c>
      <c r="S71" s="6">
        <v>4</v>
      </c>
      <c r="T71" s="8">
        <v>2.7080502011022101</v>
      </c>
      <c r="U71" s="7">
        <v>0.69314718055994529</v>
      </c>
      <c r="V71" s="2">
        <v>2</v>
      </c>
      <c r="W71" s="8">
        <v>0</v>
      </c>
      <c r="X71" s="2">
        <v>26</v>
      </c>
      <c r="Y71" s="6">
        <v>220</v>
      </c>
      <c r="AB71" s="1" t="s">
        <v>34</v>
      </c>
      <c r="AC71" s="6">
        <v>0</v>
      </c>
      <c r="AD71" s="2">
        <v>2</v>
      </c>
      <c r="AE71" s="6">
        <v>4</v>
      </c>
      <c r="AF71" s="8">
        <v>2.7080502011022101</v>
      </c>
      <c r="AG71" s="7">
        <v>0.69314718055994529</v>
      </c>
      <c r="AH71" s="2">
        <v>2</v>
      </c>
      <c r="AI71" s="8">
        <v>0</v>
      </c>
      <c r="AJ71" s="2">
        <v>26</v>
      </c>
      <c r="AK71" s="6">
        <v>220</v>
      </c>
      <c r="AN71" s="1" t="s">
        <v>34</v>
      </c>
      <c r="AO71" s="6">
        <v>0</v>
      </c>
      <c r="AP71" s="2">
        <v>2</v>
      </c>
      <c r="AQ71" s="6">
        <v>4</v>
      </c>
      <c r="AR71" s="8">
        <v>2.7080502011022101</v>
      </c>
      <c r="AS71" s="7">
        <v>0.69314718055994529</v>
      </c>
      <c r="AT71" s="2">
        <v>2</v>
      </c>
      <c r="AU71" s="8">
        <v>0</v>
      </c>
      <c r="AV71" s="2">
        <v>26</v>
      </c>
      <c r="AW71" s="6">
        <v>220</v>
      </c>
      <c r="AZ71" s="1" t="s">
        <v>34</v>
      </c>
      <c r="BA71" s="6">
        <v>1</v>
      </c>
      <c r="BB71" s="2">
        <v>2</v>
      </c>
      <c r="BC71" s="6">
        <v>4</v>
      </c>
      <c r="BD71" s="8">
        <v>2.7080502011022101</v>
      </c>
      <c r="BE71" s="7">
        <v>0.69314718055994529</v>
      </c>
      <c r="BF71" s="2">
        <v>2</v>
      </c>
      <c r="BG71" s="8">
        <v>0</v>
      </c>
      <c r="BH71" s="2">
        <v>26</v>
      </c>
      <c r="BI71" s="6">
        <v>220</v>
      </c>
    </row>
    <row r="72" spans="1:61" x14ac:dyDescent="0.2">
      <c r="A72" s="1" t="s">
        <v>35</v>
      </c>
      <c r="B72" s="6">
        <v>4</v>
      </c>
      <c r="C72" s="2">
        <v>2</v>
      </c>
      <c r="D72" s="6">
        <v>3</v>
      </c>
      <c r="E72" s="6">
        <v>16</v>
      </c>
      <c r="F72" s="7">
        <f t="shared" si="3"/>
        <v>2.7725887222397811</v>
      </c>
      <c r="G72" s="6">
        <v>4</v>
      </c>
      <c r="H72" s="7">
        <f t="shared" si="4"/>
        <v>1.3862943611198906</v>
      </c>
      <c r="I72" s="2">
        <v>2</v>
      </c>
      <c r="J72" s="6">
        <v>0</v>
      </c>
      <c r="K72" s="7">
        <f t="shared" si="5"/>
        <v>0</v>
      </c>
      <c r="L72" s="2">
        <v>30</v>
      </c>
      <c r="M72" s="6">
        <v>200</v>
      </c>
      <c r="P72" s="1" t="s">
        <v>35</v>
      </c>
      <c r="Q72" s="6">
        <v>0</v>
      </c>
      <c r="R72" s="2">
        <v>2</v>
      </c>
      <c r="S72" s="6">
        <v>3</v>
      </c>
      <c r="T72" s="8">
        <v>2.7725887222397811</v>
      </c>
      <c r="U72" s="7">
        <v>1.3862943611198906</v>
      </c>
      <c r="V72" s="2">
        <v>2</v>
      </c>
      <c r="W72" s="8">
        <v>0</v>
      </c>
      <c r="X72" s="2">
        <v>30</v>
      </c>
      <c r="Y72" s="6">
        <v>200</v>
      </c>
      <c r="AB72" s="1" t="s">
        <v>35</v>
      </c>
      <c r="AC72" s="6">
        <v>0</v>
      </c>
      <c r="AD72" s="2">
        <v>2</v>
      </c>
      <c r="AE72" s="6">
        <v>3</v>
      </c>
      <c r="AF72" s="8">
        <v>2.7725887222397811</v>
      </c>
      <c r="AG72" s="7">
        <v>1.3862943611198906</v>
      </c>
      <c r="AH72" s="2">
        <v>2</v>
      </c>
      <c r="AI72" s="8">
        <v>0</v>
      </c>
      <c r="AJ72" s="2">
        <v>30</v>
      </c>
      <c r="AK72" s="6">
        <v>200</v>
      </c>
      <c r="AN72" s="1" t="s">
        <v>35</v>
      </c>
      <c r="AO72" s="6">
        <v>0</v>
      </c>
      <c r="AP72" s="2">
        <v>2</v>
      </c>
      <c r="AQ72" s="6">
        <v>3</v>
      </c>
      <c r="AR72" s="8">
        <v>2.7725887222397811</v>
      </c>
      <c r="AS72" s="7">
        <v>1.3862943611198906</v>
      </c>
      <c r="AT72" s="2">
        <v>2</v>
      </c>
      <c r="AU72" s="8">
        <v>0</v>
      </c>
      <c r="AV72" s="2">
        <v>30</v>
      </c>
      <c r="AW72" s="6">
        <v>200</v>
      </c>
      <c r="AZ72" s="1" t="s">
        <v>35</v>
      </c>
      <c r="BA72" s="6">
        <v>1</v>
      </c>
      <c r="BB72" s="2">
        <v>2</v>
      </c>
      <c r="BC72" s="6">
        <v>3</v>
      </c>
      <c r="BD72" s="8">
        <v>2.7725887222397811</v>
      </c>
      <c r="BE72" s="7">
        <v>1.3862943611198906</v>
      </c>
      <c r="BF72" s="2">
        <v>2</v>
      </c>
      <c r="BG72" s="8">
        <v>0</v>
      </c>
      <c r="BH72" s="2">
        <v>30</v>
      </c>
      <c r="BI72" s="6">
        <v>200</v>
      </c>
    </row>
    <row r="73" spans="1:61" x14ac:dyDescent="0.2">
      <c r="A73" s="1" t="s">
        <v>36</v>
      </c>
      <c r="B73" s="6">
        <v>4</v>
      </c>
      <c r="C73" s="2">
        <v>2</v>
      </c>
      <c r="D73" s="6">
        <v>2</v>
      </c>
      <c r="E73" s="6">
        <v>11</v>
      </c>
      <c r="F73" s="7">
        <f t="shared" si="3"/>
        <v>2.3978952727983707</v>
      </c>
      <c r="G73" s="6">
        <v>15</v>
      </c>
      <c r="H73" s="7">
        <f t="shared" si="4"/>
        <v>2.7080502011022101</v>
      </c>
      <c r="I73" s="2">
        <v>2</v>
      </c>
      <c r="J73" s="6">
        <v>0</v>
      </c>
      <c r="K73" s="7">
        <f t="shared" si="5"/>
        <v>0</v>
      </c>
      <c r="L73" s="2">
        <v>31</v>
      </c>
      <c r="M73" s="6">
        <v>20</v>
      </c>
      <c r="P73" s="1" t="s">
        <v>36</v>
      </c>
      <c r="Q73" s="6">
        <v>0</v>
      </c>
      <c r="R73" s="2">
        <v>2</v>
      </c>
      <c r="S73" s="6">
        <v>2</v>
      </c>
      <c r="T73" s="8">
        <v>2.3978952727983707</v>
      </c>
      <c r="U73" s="7">
        <v>2.7080502011022101</v>
      </c>
      <c r="V73" s="2">
        <v>2</v>
      </c>
      <c r="W73" s="8">
        <v>0</v>
      </c>
      <c r="X73" s="2">
        <v>31</v>
      </c>
      <c r="Y73" s="6">
        <v>20</v>
      </c>
      <c r="AB73" s="1" t="s">
        <v>36</v>
      </c>
      <c r="AC73" s="6">
        <v>0</v>
      </c>
      <c r="AD73" s="2">
        <v>2</v>
      </c>
      <c r="AE73" s="6">
        <v>2</v>
      </c>
      <c r="AF73" s="8">
        <v>2.3978952727983707</v>
      </c>
      <c r="AG73" s="7">
        <v>2.7080502011022101</v>
      </c>
      <c r="AH73" s="2">
        <v>2</v>
      </c>
      <c r="AI73" s="8">
        <v>0</v>
      </c>
      <c r="AJ73" s="2">
        <v>31</v>
      </c>
      <c r="AK73" s="6">
        <v>20</v>
      </c>
      <c r="AN73" s="1" t="s">
        <v>36</v>
      </c>
      <c r="AO73" s="6">
        <v>0</v>
      </c>
      <c r="AP73" s="2">
        <v>2</v>
      </c>
      <c r="AQ73" s="6">
        <v>2</v>
      </c>
      <c r="AR73" s="8">
        <v>2.3978952727983707</v>
      </c>
      <c r="AS73" s="7">
        <v>2.7080502011022101</v>
      </c>
      <c r="AT73" s="2">
        <v>2</v>
      </c>
      <c r="AU73" s="8">
        <v>0</v>
      </c>
      <c r="AV73" s="2">
        <v>31</v>
      </c>
      <c r="AW73" s="6">
        <v>20</v>
      </c>
      <c r="AZ73" s="1" t="s">
        <v>36</v>
      </c>
      <c r="BA73" s="6">
        <v>1</v>
      </c>
      <c r="BB73" s="2">
        <v>2</v>
      </c>
      <c r="BC73" s="6">
        <v>2</v>
      </c>
      <c r="BD73" s="8">
        <v>2.3978952727983707</v>
      </c>
      <c r="BE73" s="7">
        <v>2.7080502011022101</v>
      </c>
      <c r="BF73" s="2">
        <v>2</v>
      </c>
      <c r="BG73" s="8">
        <v>0</v>
      </c>
      <c r="BH73" s="2">
        <v>31</v>
      </c>
      <c r="BI73" s="6">
        <v>20</v>
      </c>
    </row>
    <row r="74" spans="1:61" x14ac:dyDescent="0.2">
      <c r="A74" s="1" t="s">
        <v>37</v>
      </c>
      <c r="B74" s="6">
        <v>4</v>
      </c>
      <c r="C74" s="2">
        <v>2</v>
      </c>
      <c r="D74" s="6">
        <v>2</v>
      </c>
      <c r="E74" s="6">
        <v>9</v>
      </c>
      <c r="F74" s="7">
        <f t="shared" si="3"/>
        <v>2.1972245773362196</v>
      </c>
      <c r="G74" s="6">
        <v>6</v>
      </c>
      <c r="H74" s="7">
        <f t="shared" si="4"/>
        <v>1.791759469228055</v>
      </c>
      <c r="I74" s="2">
        <v>2</v>
      </c>
      <c r="J74" s="6">
        <v>0</v>
      </c>
      <c r="K74" s="7">
        <f t="shared" si="5"/>
        <v>0</v>
      </c>
      <c r="L74" s="2">
        <v>32</v>
      </c>
      <c r="M74" s="6">
        <v>70</v>
      </c>
      <c r="P74" s="1" t="s">
        <v>37</v>
      </c>
      <c r="Q74" s="6">
        <v>0</v>
      </c>
      <c r="R74" s="2">
        <v>2</v>
      </c>
      <c r="S74" s="6">
        <v>2</v>
      </c>
      <c r="T74" s="8">
        <v>2.1972245773362196</v>
      </c>
      <c r="U74" s="7">
        <v>1.791759469228055</v>
      </c>
      <c r="V74" s="2">
        <v>2</v>
      </c>
      <c r="W74" s="8">
        <v>0</v>
      </c>
      <c r="X74" s="2">
        <v>32</v>
      </c>
      <c r="Y74" s="6">
        <v>70</v>
      </c>
      <c r="AB74" s="1" t="s">
        <v>37</v>
      </c>
      <c r="AC74" s="6">
        <v>0</v>
      </c>
      <c r="AD74" s="2">
        <v>2</v>
      </c>
      <c r="AE74" s="6">
        <v>2</v>
      </c>
      <c r="AF74" s="8">
        <v>2.1972245773362196</v>
      </c>
      <c r="AG74" s="7">
        <v>1.791759469228055</v>
      </c>
      <c r="AH74" s="2">
        <v>2</v>
      </c>
      <c r="AI74" s="8">
        <v>0</v>
      </c>
      <c r="AJ74" s="2">
        <v>32</v>
      </c>
      <c r="AK74" s="6">
        <v>70</v>
      </c>
      <c r="AN74" s="1" t="s">
        <v>37</v>
      </c>
      <c r="AO74" s="6">
        <v>0</v>
      </c>
      <c r="AP74" s="2">
        <v>2</v>
      </c>
      <c r="AQ74" s="6">
        <v>2</v>
      </c>
      <c r="AR74" s="8">
        <v>2.1972245773362196</v>
      </c>
      <c r="AS74" s="7">
        <v>1.791759469228055</v>
      </c>
      <c r="AT74" s="2">
        <v>2</v>
      </c>
      <c r="AU74" s="8">
        <v>0</v>
      </c>
      <c r="AV74" s="2">
        <v>32</v>
      </c>
      <c r="AW74" s="6">
        <v>70</v>
      </c>
      <c r="AZ74" s="1" t="s">
        <v>37</v>
      </c>
      <c r="BA74" s="6">
        <v>1</v>
      </c>
      <c r="BB74" s="2">
        <v>2</v>
      </c>
      <c r="BC74" s="6">
        <v>2</v>
      </c>
      <c r="BD74" s="8">
        <v>2.1972245773362196</v>
      </c>
      <c r="BE74" s="7">
        <v>1.791759469228055</v>
      </c>
      <c r="BF74" s="2">
        <v>2</v>
      </c>
      <c r="BG74" s="8">
        <v>0</v>
      </c>
      <c r="BH74" s="2">
        <v>32</v>
      </c>
      <c r="BI74" s="6">
        <v>70</v>
      </c>
    </row>
    <row r="75" spans="1:61" x14ac:dyDescent="0.2">
      <c r="A75" s="1" t="s">
        <v>38</v>
      </c>
      <c r="B75" s="6">
        <v>4</v>
      </c>
      <c r="C75" s="2">
        <v>2</v>
      </c>
      <c r="D75" s="6">
        <v>1</v>
      </c>
      <c r="E75" s="6">
        <v>8</v>
      </c>
      <c r="F75" s="7">
        <f t="shared" si="3"/>
        <v>2.0794415416798357</v>
      </c>
      <c r="G75" s="6">
        <v>15</v>
      </c>
      <c r="H75" s="7">
        <f t="shared" si="4"/>
        <v>2.7080502011022101</v>
      </c>
      <c r="I75" s="2">
        <v>2</v>
      </c>
      <c r="J75" s="6">
        <v>0</v>
      </c>
      <c r="K75" s="7">
        <f t="shared" si="5"/>
        <v>0</v>
      </c>
      <c r="L75" s="2">
        <v>33</v>
      </c>
      <c r="M75" s="6">
        <v>40</v>
      </c>
      <c r="P75" s="1" t="s">
        <v>38</v>
      </c>
      <c r="Q75" s="6">
        <v>0</v>
      </c>
      <c r="R75" s="2">
        <v>2</v>
      </c>
      <c r="S75" s="6">
        <v>1</v>
      </c>
      <c r="T75" s="8">
        <v>2.0794415416798357</v>
      </c>
      <c r="U75" s="7">
        <v>2.7080502011022101</v>
      </c>
      <c r="V75" s="2">
        <v>2</v>
      </c>
      <c r="W75" s="8">
        <v>0</v>
      </c>
      <c r="X75" s="2">
        <v>33</v>
      </c>
      <c r="Y75" s="6">
        <v>40</v>
      </c>
      <c r="AB75" s="1" t="s">
        <v>38</v>
      </c>
      <c r="AC75" s="6">
        <v>0</v>
      </c>
      <c r="AD75" s="2">
        <v>2</v>
      </c>
      <c r="AE75" s="6">
        <v>1</v>
      </c>
      <c r="AF75" s="8">
        <v>2.0794415416798357</v>
      </c>
      <c r="AG75" s="7">
        <v>2.7080502011022101</v>
      </c>
      <c r="AH75" s="2">
        <v>2</v>
      </c>
      <c r="AI75" s="8">
        <v>0</v>
      </c>
      <c r="AJ75" s="2">
        <v>33</v>
      </c>
      <c r="AK75" s="6">
        <v>40</v>
      </c>
      <c r="AN75" s="1" t="s">
        <v>38</v>
      </c>
      <c r="AO75" s="6">
        <v>0</v>
      </c>
      <c r="AP75" s="2">
        <v>2</v>
      </c>
      <c r="AQ75" s="6">
        <v>1</v>
      </c>
      <c r="AR75" s="8">
        <v>2.0794415416798357</v>
      </c>
      <c r="AS75" s="7">
        <v>2.7080502011022101</v>
      </c>
      <c r="AT75" s="2">
        <v>2</v>
      </c>
      <c r="AU75" s="8">
        <v>0</v>
      </c>
      <c r="AV75" s="2">
        <v>33</v>
      </c>
      <c r="AW75" s="6">
        <v>40</v>
      </c>
      <c r="AZ75" s="1" t="s">
        <v>38</v>
      </c>
      <c r="BA75" s="6">
        <v>1</v>
      </c>
      <c r="BB75" s="2">
        <v>2</v>
      </c>
      <c r="BC75" s="6">
        <v>1</v>
      </c>
      <c r="BD75" s="8">
        <v>2.0794415416798357</v>
      </c>
      <c r="BE75" s="7">
        <v>2.7080502011022101</v>
      </c>
      <c r="BF75" s="2">
        <v>2</v>
      </c>
      <c r="BG75" s="8">
        <v>0</v>
      </c>
      <c r="BH75" s="2">
        <v>33</v>
      </c>
      <c r="BI75" s="6">
        <v>40</v>
      </c>
    </row>
    <row r="79" spans="1:61" ht="15" x14ac:dyDescent="0.25">
      <c r="P79" t="s">
        <v>39</v>
      </c>
      <c r="AB79" t="s">
        <v>39</v>
      </c>
      <c r="AO79" t="s">
        <v>39</v>
      </c>
      <c r="AZ79" t="s">
        <v>39</v>
      </c>
    </row>
    <row r="80" spans="1:61" ht="15" x14ac:dyDescent="0.25">
      <c r="P80"/>
      <c r="AB80"/>
      <c r="AO80"/>
      <c r="AZ80"/>
    </row>
    <row r="81" spans="16:52" x14ac:dyDescent="0.2">
      <c r="P81" s="1" t="s">
        <v>40</v>
      </c>
      <c r="AB81" s="1" t="s">
        <v>40</v>
      </c>
      <c r="AO81" s="1" t="s">
        <v>40</v>
      </c>
      <c r="AZ81" s="1" t="s">
        <v>40</v>
      </c>
    </row>
    <row r="82" spans="16:52" x14ac:dyDescent="0.2">
      <c r="P82" s="1" t="s">
        <v>41</v>
      </c>
      <c r="AB82" s="1" t="s">
        <v>41</v>
      </c>
      <c r="AO82" s="1" t="s">
        <v>41</v>
      </c>
      <c r="AZ82" s="1" t="s">
        <v>41</v>
      </c>
    </row>
    <row r="83" spans="16:52" x14ac:dyDescent="0.2">
      <c r="P83" s="1" t="s">
        <v>42</v>
      </c>
      <c r="AB83" s="1" t="s">
        <v>42</v>
      </c>
      <c r="AO83" s="1" t="s">
        <v>42</v>
      </c>
      <c r="AZ83" s="1" t="s">
        <v>42</v>
      </c>
    </row>
    <row r="85" spans="16:52" ht="15" x14ac:dyDescent="0.25">
      <c r="P85" t="s">
        <v>44</v>
      </c>
      <c r="AB85" t="s">
        <v>44</v>
      </c>
      <c r="AO85" t="s">
        <v>44</v>
      </c>
      <c r="AZ85" t="s">
        <v>44</v>
      </c>
    </row>
    <row r="87" spans="16:52" x14ac:dyDescent="0.2">
      <c r="P87" s="1" t="s">
        <v>68</v>
      </c>
      <c r="AB87" s="1" t="s">
        <v>72</v>
      </c>
      <c r="AO87" s="1" t="s">
        <v>68</v>
      </c>
      <c r="AZ87" s="1" t="s">
        <v>68</v>
      </c>
    </row>
    <row r="88" spans="16:52" x14ac:dyDescent="0.2">
      <c r="P88" s="1" t="s">
        <v>72</v>
      </c>
      <c r="AB88" s="1" t="s">
        <v>73</v>
      </c>
    </row>
    <row r="89" spans="16:52" x14ac:dyDescent="0.2">
      <c r="P89" s="1" t="s">
        <v>73</v>
      </c>
      <c r="AB89" s="1" t="s">
        <v>74</v>
      </c>
      <c r="AO89" s="1" t="s">
        <v>72</v>
      </c>
      <c r="AZ89" s="1" t="s">
        <v>72</v>
      </c>
    </row>
    <row r="90" spans="16:52" x14ac:dyDescent="0.2">
      <c r="P90" s="1" t="s">
        <v>74</v>
      </c>
      <c r="AO90" s="1" t="s">
        <v>73</v>
      </c>
      <c r="AZ90" s="1" t="s">
        <v>73</v>
      </c>
    </row>
    <row r="91" spans="16:52" x14ac:dyDescent="0.2">
      <c r="AB91" s="1" t="s">
        <v>75</v>
      </c>
      <c r="AO91" s="1" t="s">
        <v>74</v>
      </c>
      <c r="AZ91" s="1" t="s">
        <v>74</v>
      </c>
    </row>
    <row r="92" spans="16:52" x14ac:dyDescent="0.2">
      <c r="P92" s="1" t="s">
        <v>75</v>
      </c>
    </row>
    <row r="93" spans="16:52" x14ac:dyDescent="0.2">
      <c r="AB93" s="1" t="s">
        <v>76</v>
      </c>
      <c r="AO93" s="1" t="s">
        <v>125</v>
      </c>
      <c r="AZ93" s="1" t="s">
        <v>150</v>
      </c>
    </row>
    <row r="94" spans="16:52" x14ac:dyDescent="0.2">
      <c r="P94" s="1" t="s">
        <v>76</v>
      </c>
      <c r="AB94" s="1" t="s">
        <v>77</v>
      </c>
    </row>
    <row r="95" spans="16:52" x14ac:dyDescent="0.2">
      <c r="P95" s="1" t="s">
        <v>77</v>
      </c>
      <c r="AB95" s="1" t="s">
        <v>78</v>
      </c>
      <c r="AO95" s="1" t="s">
        <v>76</v>
      </c>
      <c r="AZ95" s="1" t="s">
        <v>76</v>
      </c>
    </row>
    <row r="96" spans="16:52" x14ac:dyDescent="0.2">
      <c r="P96" s="1" t="s">
        <v>78</v>
      </c>
      <c r="AO96" s="1" t="s">
        <v>77</v>
      </c>
      <c r="AZ96" s="1" t="s">
        <v>151</v>
      </c>
    </row>
    <row r="97" spans="16:52" x14ac:dyDescent="0.2">
      <c r="AB97" s="1" t="s">
        <v>79</v>
      </c>
      <c r="AO97" s="1" t="s">
        <v>126</v>
      </c>
      <c r="AZ97" s="1" t="s">
        <v>152</v>
      </c>
    </row>
    <row r="98" spans="16:52" x14ac:dyDescent="0.2">
      <c r="P98" s="1" t="s">
        <v>79</v>
      </c>
      <c r="AB98" s="1" t="s">
        <v>80</v>
      </c>
    </row>
    <row r="99" spans="16:52" x14ac:dyDescent="0.2">
      <c r="P99" s="1" t="s">
        <v>80</v>
      </c>
      <c r="AB99" s="1" t="s">
        <v>81</v>
      </c>
      <c r="AO99" s="1" t="s">
        <v>79</v>
      </c>
      <c r="AZ99" s="1" t="s">
        <v>79</v>
      </c>
    </row>
    <row r="100" spans="16:52" x14ac:dyDescent="0.2">
      <c r="P100" s="1" t="s">
        <v>81</v>
      </c>
      <c r="AB100" s="1" t="s">
        <v>82</v>
      </c>
      <c r="AO100" s="1" t="s">
        <v>80</v>
      </c>
      <c r="AZ100" s="1" t="s">
        <v>80</v>
      </c>
    </row>
    <row r="101" spans="16:52" x14ac:dyDescent="0.2">
      <c r="P101" s="1" t="s">
        <v>82</v>
      </c>
      <c r="AB101" s="1" t="s">
        <v>83</v>
      </c>
      <c r="AO101" s="1" t="s">
        <v>127</v>
      </c>
      <c r="AZ101" s="1" t="s">
        <v>153</v>
      </c>
    </row>
    <row r="102" spans="16:52" x14ac:dyDescent="0.2">
      <c r="P102" s="1" t="s">
        <v>83</v>
      </c>
      <c r="AO102" s="1" t="s">
        <v>128</v>
      </c>
      <c r="AZ102" s="1" t="s">
        <v>154</v>
      </c>
    </row>
    <row r="103" spans="16:52" x14ac:dyDescent="0.2">
      <c r="AB103" s="1" t="s">
        <v>69</v>
      </c>
      <c r="AO103" s="1" t="s">
        <v>83</v>
      </c>
      <c r="AZ103" s="1" t="s">
        <v>83</v>
      </c>
    </row>
    <row r="104" spans="16:52" x14ac:dyDescent="0.2">
      <c r="P104" s="1" t="s">
        <v>69</v>
      </c>
      <c r="AB104" s="1" t="s">
        <v>84</v>
      </c>
    </row>
    <row r="105" spans="16:52" x14ac:dyDescent="0.2">
      <c r="P105" s="1" t="s">
        <v>84</v>
      </c>
      <c r="AB105" s="1" t="s">
        <v>85</v>
      </c>
      <c r="AO105" s="1" t="s">
        <v>69</v>
      </c>
      <c r="AZ105" s="1" t="s">
        <v>69</v>
      </c>
    </row>
    <row r="106" spans="16:52" x14ac:dyDescent="0.2">
      <c r="P106" s="1" t="s">
        <v>85</v>
      </c>
      <c r="AB106" s="1" t="s">
        <v>86</v>
      </c>
      <c r="AO106" s="1" t="s">
        <v>70</v>
      </c>
      <c r="AZ106" s="1" t="s">
        <v>84</v>
      </c>
    </row>
    <row r="107" spans="16:52" x14ac:dyDescent="0.2">
      <c r="P107" s="1" t="s">
        <v>86</v>
      </c>
      <c r="AB107" s="1" t="s">
        <v>87</v>
      </c>
      <c r="AO107" s="1" t="s">
        <v>129</v>
      </c>
      <c r="AZ107" s="1" t="s">
        <v>155</v>
      </c>
    </row>
    <row r="108" spans="16:52" x14ac:dyDescent="0.2">
      <c r="P108" s="1" t="s">
        <v>87</v>
      </c>
      <c r="AB108" s="1" t="s">
        <v>88</v>
      </c>
      <c r="AO108" s="1" t="s">
        <v>130</v>
      </c>
      <c r="AZ108" s="1" t="s">
        <v>156</v>
      </c>
    </row>
    <row r="109" spans="16:52" x14ac:dyDescent="0.2">
      <c r="P109" s="1" t="s">
        <v>88</v>
      </c>
      <c r="AB109" s="1" t="s">
        <v>89</v>
      </c>
      <c r="AO109" s="1" t="s">
        <v>131</v>
      </c>
      <c r="AZ109" s="1" t="s">
        <v>157</v>
      </c>
    </row>
    <row r="110" spans="16:52" x14ac:dyDescent="0.2">
      <c r="P110" s="1" t="s">
        <v>89</v>
      </c>
      <c r="AB110" s="1" t="s">
        <v>90</v>
      </c>
      <c r="AO110" s="1" t="s">
        <v>132</v>
      </c>
      <c r="AZ110" s="1" t="s">
        <v>158</v>
      </c>
    </row>
    <row r="111" spans="16:52" x14ac:dyDescent="0.2">
      <c r="P111" s="1" t="s">
        <v>90</v>
      </c>
      <c r="AO111" s="1" t="s">
        <v>133</v>
      </c>
      <c r="AZ111" s="1" t="s">
        <v>159</v>
      </c>
    </row>
    <row r="112" spans="16:52" x14ac:dyDescent="0.2">
      <c r="AB112" s="1" t="s">
        <v>91</v>
      </c>
      <c r="AO112" s="1" t="s">
        <v>71</v>
      </c>
      <c r="AZ112" s="1" t="s">
        <v>160</v>
      </c>
    </row>
    <row r="113" spans="16:52" x14ac:dyDescent="0.2">
      <c r="P113" s="1" t="s">
        <v>91</v>
      </c>
      <c r="AB113" s="1" t="s">
        <v>92</v>
      </c>
    </row>
    <row r="114" spans="16:52" x14ac:dyDescent="0.2">
      <c r="P114" s="1" t="s">
        <v>92</v>
      </c>
      <c r="AB114" s="1" t="s">
        <v>93</v>
      </c>
      <c r="AO114" s="1" t="s">
        <v>91</v>
      </c>
      <c r="AZ114" s="1" t="s">
        <v>91</v>
      </c>
    </row>
    <row r="115" spans="16:52" x14ac:dyDescent="0.2">
      <c r="P115" s="1" t="s">
        <v>93</v>
      </c>
      <c r="AB115" s="1" t="s">
        <v>94</v>
      </c>
      <c r="AO115" s="1" t="s">
        <v>92</v>
      </c>
      <c r="AZ115" s="1" t="s">
        <v>92</v>
      </c>
    </row>
    <row r="116" spans="16:52" x14ac:dyDescent="0.2">
      <c r="P116" s="1" t="s">
        <v>94</v>
      </c>
      <c r="AB116" s="1" t="s">
        <v>95</v>
      </c>
      <c r="AO116" s="1" t="s">
        <v>134</v>
      </c>
      <c r="AZ116" s="1" t="s">
        <v>161</v>
      </c>
    </row>
    <row r="117" spans="16:52" x14ac:dyDescent="0.2">
      <c r="P117" s="1" t="s">
        <v>95</v>
      </c>
      <c r="AB117" s="1" t="s">
        <v>96</v>
      </c>
      <c r="AO117" s="1" t="s">
        <v>135</v>
      </c>
      <c r="AZ117" s="1" t="s">
        <v>162</v>
      </c>
    </row>
    <row r="118" spans="16:52" x14ac:dyDescent="0.2">
      <c r="P118" s="1" t="s">
        <v>96</v>
      </c>
      <c r="AB118" s="1" t="s">
        <v>97</v>
      </c>
      <c r="AO118" s="1" t="s">
        <v>136</v>
      </c>
      <c r="AZ118" s="1" t="s">
        <v>163</v>
      </c>
    </row>
    <row r="119" spans="16:52" x14ac:dyDescent="0.2">
      <c r="P119" s="1" t="s">
        <v>97</v>
      </c>
      <c r="AO119" s="1" t="s">
        <v>137</v>
      </c>
      <c r="AZ119" s="1" t="s">
        <v>164</v>
      </c>
    </row>
    <row r="120" spans="16:52" x14ac:dyDescent="0.2">
      <c r="AO120" s="1" t="s">
        <v>138</v>
      </c>
      <c r="AZ120" s="1" t="s">
        <v>165</v>
      </c>
    </row>
    <row r="121" spans="16:52" x14ac:dyDescent="0.2">
      <c r="P121" s="1" t="s">
        <v>65</v>
      </c>
    </row>
    <row r="122" spans="16:52" ht="15" x14ac:dyDescent="0.25">
      <c r="P122" s="1" t="s">
        <v>98</v>
      </c>
      <c r="AB122" t="s">
        <v>44</v>
      </c>
      <c r="AO122" s="1" t="s">
        <v>139</v>
      </c>
      <c r="AZ122" s="1" t="s">
        <v>111</v>
      </c>
    </row>
    <row r="123" spans="16:52" ht="15" x14ac:dyDescent="0.25">
      <c r="P123" s="1" t="s">
        <v>46</v>
      </c>
      <c r="AB123" t="s">
        <v>110</v>
      </c>
      <c r="AO123" s="1" t="s">
        <v>45</v>
      </c>
      <c r="AZ123" s="1" t="s">
        <v>45</v>
      </c>
    </row>
    <row r="124" spans="16:52" x14ac:dyDescent="0.2">
      <c r="P124" s="1" t="s">
        <v>47</v>
      </c>
      <c r="AO124" s="1" t="s">
        <v>98</v>
      </c>
      <c r="AZ124" s="1" t="s">
        <v>98</v>
      </c>
    </row>
    <row r="125" spans="16:52" x14ac:dyDescent="0.2">
      <c r="P125" s="1" t="s">
        <v>48</v>
      </c>
      <c r="AB125" s="1" t="s">
        <v>98</v>
      </c>
      <c r="AO125" s="1" t="s">
        <v>46</v>
      </c>
      <c r="AZ125" s="1" t="s">
        <v>46</v>
      </c>
    </row>
    <row r="126" spans="16:52" x14ac:dyDescent="0.2">
      <c r="P126" s="1" t="s">
        <v>49</v>
      </c>
      <c r="AB126" s="1" t="s">
        <v>46</v>
      </c>
      <c r="AO126" s="1" t="s">
        <v>47</v>
      </c>
      <c r="AZ126" s="1" t="s">
        <v>47</v>
      </c>
    </row>
    <row r="127" spans="16:52" x14ac:dyDescent="0.2">
      <c r="P127" s="1" t="s">
        <v>50</v>
      </c>
      <c r="AB127" s="1" t="s">
        <v>47</v>
      </c>
      <c r="AO127" s="1" t="s">
        <v>48</v>
      </c>
      <c r="AZ127" s="1" t="s">
        <v>48</v>
      </c>
    </row>
    <row r="128" spans="16:52" x14ac:dyDescent="0.2">
      <c r="P128" s="1" t="s">
        <v>51</v>
      </c>
      <c r="AB128" s="1" t="s">
        <v>48</v>
      </c>
      <c r="AO128" s="1" t="s">
        <v>49</v>
      </c>
      <c r="AZ128" s="1" t="s">
        <v>49</v>
      </c>
    </row>
    <row r="129" spans="16:52" x14ac:dyDescent="0.2">
      <c r="P129" s="1" t="s">
        <v>99</v>
      </c>
      <c r="AB129" s="1" t="s">
        <v>49</v>
      </c>
      <c r="AO129" s="1" t="s">
        <v>50</v>
      </c>
      <c r="AZ129" s="1" t="s">
        <v>50</v>
      </c>
    </row>
    <row r="130" spans="16:52" x14ac:dyDescent="0.2">
      <c r="P130" s="1" t="s">
        <v>100</v>
      </c>
      <c r="AB130" s="1" t="s">
        <v>124</v>
      </c>
      <c r="AO130" s="1" t="s">
        <v>57</v>
      </c>
      <c r="AZ130" s="1" t="s">
        <v>57</v>
      </c>
    </row>
    <row r="131" spans="16:52" x14ac:dyDescent="0.2">
      <c r="P131" s="1" t="s">
        <v>52</v>
      </c>
      <c r="AB131" s="1" t="s">
        <v>51</v>
      </c>
      <c r="AO131" s="1" t="s">
        <v>140</v>
      </c>
      <c r="AZ131" s="1" t="s">
        <v>166</v>
      </c>
    </row>
    <row r="132" spans="16:52" x14ac:dyDescent="0.2">
      <c r="P132" s="1" t="s">
        <v>53</v>
      </c>
      <c r="AB132" s="1" t="s">
        <v>112</v>
      </c>
      <c r="AO132" s="1" t="s">
        <v>141</v>
      </c>
      <c r="AZ132" s="1" t="s">
        <v>167</v>
      </c>
    </row>
    <row r="133" spans="16:52" x14ac:dyDescent="0.2">
      <c r="P133" s="1" t="s">
        <v>45</v>
      </c>
      <c r="AB133" s="13" t="s">
        <v>113</v>
      </c>
      <c r="AO133" s="1" t="s">
        <v>45</v>
      </c>
      <c r="AZ133" s="1" t="s">
        <v>45</v>
      </c>
    </row>
    <row r="134" spans="16:52" x14ac:dyDescent="0.2">
      <c r="P134" s="1" t="s">
        <v>58</v>
      </c>
      <c r="AO134" s="1" t="s">
        <v>58</v>
      </c>
      <c r="AZ134" s="1" t="s">
        <v>58</v>
      </c>
    </row>
    <row r="135" spans="16:52" x14ac:dyDescent="0.2">
      <c r="P135" s="1" t="s">
        <v>55</v>
      </c>
      <c r="AB135" s="1" t="s">
        <v>65</v>
      </c>
      <c r="AO135" s="1" t="s">
        <v>55</v>
      </c>
      <c r="AZ135" s="1" t="s">
        <v>55</v>
      </c>
    </row>
    <row r="136" spans="16:52" x14ac:dyDescent="0.2">
      <c r="P136" s="1" t="s">
        <v>46</v>
      </c>
      <c r="AB136" s="1" t="s">
        <v>58</v>
      </c>
      <c r="AO136" s="1" t="s">
        <v>46</v>
      </c>
      <c r="AZ136" s="1" t="s">
        <v>46</v>
      </c>
    </row>
    <row r="137" spans="16:52" x14ac:dyDescent="0.2">
      <c r="P137" s="1" t="s">
        <v>47</v>
      </c>
      <c r="AB137" s="1" t="s">
        <v>55</v>
      </c>
      <c r="AO137" s="1" t="s">
        <v>47</v>
      </c>
      <c r="AZ137" s="1" t="s">
        <v>47</v>
      </c>
    </row>
    <row r="138" spans="16:52" x14ac:dyDescent="0.2">
      <c r="P138" s="1" t="s">
        <v>48</v>
      </c>
      <c r="AB138" s="1" t="s">
        <v>46</v>
      </c>
      <c r="AO138" s="1" t="s">
        <v>48</v>
      </c>
      <c r="AZ138" s="1" t="s">
        <v>48</v>
      </c>
    </row>
    <row r="139" spans="16:52" x14ac:dyDescent="0.2">
      <c r="P139" s="1" t="s">
        <v>59</v>
      </c>
      <c r="AB139" s="1" t="s">
        <v>47</v>
      </c>
      <c r="AO139" s="1" t="s">
        <v>59</v>
      </c>
      <c r="AZ139" s="1" t="s">
        <v>59</v>
      </c>
    </row>
    <row r="140" spans="16:52" x14ac:dyDescent="0.2">
      <c r="P140" s="1" t="s">
        <v>64</v>
      </c>
      <c r="AB140" s="1" t="s">
        <v>48</v>
      </c>
      <c r="AO140" s="1" t="s">
        <v>49</v>
      </c>
      <c r="AZ140" s="1" t="s">
        <v>64</v>
      </c>
    </row>
    <row r="141" spans="16:52" x14ac:dyDescent="0.2">
      <c r="P141" s="1" t="s">
        <v>51</v>
      </c>
      <c r="AB141" s="1" t="s">
        <v>59</v>
      </c>
      <c r="AO141" s="1" t="s">
        <v>57</v>
      </c>
      <c r="AZ141" s="1" t="s">
        <v>51</v>
      </c>
    </row>
    <row r="142" spans="16:52" x14ac:dyDescent="0.2">
      <c r="P142" s="1" t="s">
        <v>101</v>
      </c>
      <c r="AB142" s="1" t="s">
        <v>49</v>
      </c>
      <c r="AO142" s="1" t="s">
        <v>142</v>
      </c>
      <c r="AZ142" s="1" t="s">
        <v>168</v>
      </c>
    </row>
    <row r="143" spans="16:52" x14ac:dyDescent="0.2">
      <c r="P143" s="13" t="s">
        <v>102</v>
      </c>
      <c r="AB143" s="1" t="s">
        <v>51</v>
      </c>
      <c r="AO143" s="1" t="s">
        <v>143</v>
      </c>
      <c r="AZ143" s="13" t="s">
        <v>169</v>
      </c>
    </row>
    <row r="144" spans="16:52" x14ac:dyDescent="0.2">
      <c r="P144" s="1" t="s">
        <v>52</v>
      </c>
      <c r="AB144" s="1" t="s">
        <v>114</v>
      </c>
      <c r="AO144" s="1" t="s">
        <v>54</v>
      </c>
      <c r="AZ144" s="1" t="s">
        <v>52</v>
      </c>
    </row>
    <row r="145" spans="16:52" x14ac:dyDescent="0.2">
      <c r="P145" s="1" t="s">
        <v>53</v>
      </c>
      <c r="AB145" s="1" t="s">
        <v>115</v>
      </c>
      <c r="AO145" s="1" t="s">
        <v>55</v>
      </c>
      <c r="AZ145" s="1" t="s">
        <v>53</v>
      </c>
    </row>
    <row r="146" spans="16:52" x14ac:dyDescent="0.2">
      <c r="P146" s="1" t="s">
        <v>54</v>
      </c>
      <c r="AB146" s="1" t="s">
        <v>52</v>
      </c>
      <c r="AO146" s="1" t="s">
        <v>46</v>
      </c>
      <c r="AZ146" s="1" t="s">
        <v>54</v>
      </c>
    </row>
    <row r="147" spans="16:52" x14ac:dyDescent="0.2">
      <c r="P147" s="1" t="s">
        <v>55</v>
      </c>
      <c r="AB147" s="1" t="s">
        <v>53</v>
      </c>
      <c r="AO147" s="1" t="s">
        <v>47</v>
      </c>
      <c r="AZ147" s="1" t="s">
        <v>55</v>
      </c>
    </row>
    <row r="148" spans="16:52" x14ac:dyDescent="0.2">
      <c r="P148" s="1" t="s">
        <v>46</v>
      </c>
      <c r="AB148" s="1" t="s">
        <v>54</v>
      </c>
      <c r="AO148" s="1" t="s">
        <v>48</v>
      </c>
      <c r="AZ148" s="1" t="s">
        <v>46</v>
      </c>
    </row>
    <row r="149" spans="16:52" x14ac:dyDescent="0.2">
      <c r="P149" s="1" t="s">
        <v>47</v>
      </c>
      <c r="AB149" s="1" t="s">
        <v>55</v>
      </c>
      <c r="AO149" s="1" t="s">
        <v>56</v>
      </c>
      <c r="AZ149" s="1" t="s">
        <v>47</v>
      </c>
    </row>
    <row r="150" spans="16:52" x14ac:dyDescent="0.2">
      <c r="P150" s="1" t="s">
        <v>48</v>
      </c>
      <c r="AB150" s="1" t="s">
        <v>46</v>
      </c>
      <c r="AO150" s="1" t="s">
        <v>49</v>
      </c>
      <c r="AZ150" s="1" t="s">
        <v>48</v>
      </c>
    </row>
    <row r="151" spans="16:52" x14ac:dyDescent="0.2">
      <c r="P151" s="1" t="s">
        <v>56</v>
      </c>
      <c r="AB151" s="1" t="s">
        <v>47</v>
      </c>
      <c r="AO151" s="1" t="s">
        <v>57</v>
      </c>
      <c r="AZ151" s="1" t="s">
        <v>56</v>
      </c>
    </row>
    <row r="152" spans="16:52" x14ac:dyDescent="0.2">
      <c r="P152" s="1" t="s">
        <v>49</v>
      </c>
      <c r="AB152" s="1" t="s">
        <v>48</v>
      </c>
      <c r="AO152" s="1" t="s">
        <v>144</v>
      </c>
      <c r="AZ152" s="1" t="s">
        <v>67</v>
      </c>
    </row>
    <row r="153" spans="16:52" x14ac:dyDescent="0.2">
      <c r="P153" s="1" t="s">
        <v>57</v>
      </c>
      <c r="AB153" s="1" t="s">
        <v>56</v>
      </c>
      <c r="AO153" s="1" t="s">
        <v>145</v>
      </c>
      <c r="AZ153" s="1" t="s">
        <v>170</v>
      </c>
    </row>
    <row r="154" spans="16:52" x14ac:dyDescent="0.2">
      <c r="P154" s="1" t="s">
        <v>103</v>
      </c>
      <c r="AB154" s="1" t="s">
        <v>67</v>
      </c>
      <c r="AO154" s="1" t="s">
        <v>60</v>
      </c>
      <c r="AZ154" s="1" t="s">
        <v>171</v>
      </c>
    </row>
    <row r="155" spans="16:52" x14ac:dyDescent="0.2">
      <c r="P155" s="1" t="s">
        <v>104</v>
      </c>
      <c r="AB155" s="1" t="s">
        <v>116</v>
      </c>
      <c r="AO155" s="1" t="s">
        <v>55</v>
      </c>
      <c r="AZ155" s="13" t="s">
        <v>172</v>
      </c>
    </row>
    <row r="156" spans="16:52" x14ac:dyDescent="0.2">
      <c r="P156" s="1" t="s">
        <v>60</v>
      </c>
      <c r="AB156" s="1" t="s">
        <v>117</v>
      </c>
      <c r="AO156" s="1" t="s">
        <v>46</v>
      </c>
      <c r="AZ156" s="1" t="s">
        <v>52</v>
      </c>
    </row>
    <row r="157" spans="16:52" x14ac:dyDescent="0.2">
      <c r="P157" s="1" t="s">
        <v>55</v>
      </c>
      <c r="AB157" s="13" t="s">
        <v>118</v>
      </c>
      <c r="AO157" s="1" t="s">
        <v>47</v>
      </c>
      <c r="AZ157" s="1" t="s">
        <v>53</v>
      </c>
    </row>
    <row r="158" spans="16:52" x14ac:dyDescent="0.2">
      <c r="P158" s="1" t="s">
        <v>46</v>
      </c>
      <c r="AB158" s="1" t="s">
        <v>52</v>
      </c>
      <c r="AO158" s="1" t="s">
        <v>48</v>
      </c>
      <c r="AZ158" s="1" t="s">
        <v>60</v>
      </c>
    </row>
    <row r="159" spans="16:52" x14ac:dyDescent="0.2">
      <c r="P159" s="1" t="s">
        <v>47</v>
      </c>
      <c r="AB159" s="1" t="s">
        <v>53</v>
      </c>
      <c r="AO159" s="1" t="s">
        <v>61</v>
      </c>
      <c r="AZ159" s="1" t="s">
        <v>55</v>
      </c>
    </row>
    <row r="160" spans="16:52" x14ac:dyDescent="0.2">
      <c r="P160" s="1" t="s">
        <v>48</v>
      </c>
      <c r="AB160" s="1" t="s">
        <v>60</v>
      </c>
      <c r="AO160" s="1" t="s">
        <v>49</v>
      </c>
      <c r="AZ160" s="1" t="s">
        <v>46</v>
      </c>
    </row>
    <row r="161" spans="16:52" x14ac:dyDescent="0.2">
      <c r="P161" s="1" t="s">
        <v>61</v>
      </c>
      <c r="AB161" s="1" t="s">
        <v>55</v>
      </c>
      <c r="AO161" s="1" t="s">
        <v>57</v>
      </c>
      <c r="AZ161" s="1" t="s">
        <v>47</v>
      </c>
    </row>
    <row r="162" spans="16:52" x14ac:dyDescent="0.2">
      <c r="P162" s="1" t="s">
        <v>49</v>
      </c>
      <c r="AB162" s="1" t="s">
        <v>46</v>
      </c>
      <c r="AO162" s="1" t="s">
        <v>146</v>
      </c>
      <c r="AZ162" s="1" t="s">
        <v>48</v>
      </c>
    </row>
    <row r="163" spans="16:52" x14ac:dyDescent="0.2">
      <c r="P163" s="1" t="s">
        <v>66</v>
      </c>
      <c r="AB163" s="1" t="s">
        <v>47</v>
      </c>
      <c r="AO163" s="1" t="s">
        <v>147</v>
      </c>
      <c r="AZ163" s="1" t="s">
        <v>61</v>
      </c>
    </row>
    <row r="164" spans="16:52" x14ac:dyDescent="0.2">
      <c r="P164" s="1" t="s">
        <v>105</v>
      </c>
      <c r="AB164" s="1" t="s">
        <v>48</v>
      </c>
      <c r="AO164" s="1" t="s">
        <v>62</v>
      </c>
      <c r="AZ164" s="1" t="s">
        <v>49</v>
      </c>
    </row>
    <row r="165" spans="16:52" x14ac:dyDescent="0.2">
      <c r="P165" s="1" t="s">
        <v>106</v>
      </c>
      <c r="AB165" s="1" t="s">
        <v>61</v>
      </c>
      <c r="AO165" s="1" t="s">
        <v>55</v>
      </c>
      <c r="AZ165" s="1" t="s">
        <v>173</v>
      </c>
    </row>
    <row r="166" spans="16:52" x14ac:dyDescent="0.2">
      <c r="P166" s="1" t="s">
        <v>62</v>
      </c>
      <c r="AB166" s="1" t="s">
        <v>49</v>
      </c>
      <c r="AO166" s="1" t="s">
        <v>46</v>
      </c>
      <c r="AZ166" s="1" t="s">
        <v>174</v>
      </c>
    </row>
    <row r="167" spans="16:52" x14ac:dyDescent="0.2">
      <c r="P167" s="1" t="s">
        <v>55</v>
      </c>
      <c r="AB167" s="1" t="s">
        <v>57</v>
      </c>
      <c r="AO167" s="1" t="s">
        <v>47</v>
      </c>
      <c r="AZ167" s="1" t="s">
        <v>175</v>
      </c>
    </row>
    <row r="168" spans="16:52" x14ac:dyDescent="0.2">
      <c r="P168" s="1" t="s">
        <v>46</v>
      </c>
      <c r="AB168" s="1" t="s">
        <v>119</v>
      </c>
      <c r="AO168" s="1" t="s">
        <v>48</v>
      </c>
      <c r="AZ168" s="1" t="s">
        <v>52</v>
      </c>
    </row>
    <row r="169" spans="16:52" x14ac:dyDescent="0.2">
      <c r="P169" s="1" t="s">
        <v>47</v>
      </c>
      <c r="AB169" s="1" t="s">
        <v>120</v>
      </c>
      <c r="AO169" s="1" t="s">
        <v>63</v>
      </c>
      <c r="AZ169" s="1" t="s">
        <v>53</v>
      </c>
    </row>
    <row r="170" spans="16:52" x14ac:dyDescent="0.2">
      <c r="P170" s="1" t="s">
        <v>48</v>
      </c>
      <c r="AB170" s="1" t="s">
        <v>62</v>
      </c>
      <c r="AO170" s="1" t="s">
        <v>49</v>
      </c>
      <c r="AZ170" s="1" t="s">
        <v>62</v>
      </c>
    </row>
    <row r="171" spans="16:52" x14ac:dyDescent="0.2">
      <c r="P171" s="1" t="s">
        <v>63</v>
      </c>
      <c r="AB171" s="1" t="s">
        <v>55</v>
      </c>
      <c r="AO171" s="1" t="s">
        <v>57</v>
      </c>
      <c r="AZ171" s="1" t="s">
        <v>55</v>
      </c>
    </row>
    <row r="172" spans="16:52" x14ac:dyDescent="0.2">
      <c r="P172" s="1" t="s">
        <v>49</v>
      </c>
      <c r="AB172" s="1" t="s">
        <v>46</v>
      </c>
      <c r="AO172" s="1" t="s">
        <v>148</v>
      </c>
      <c r="AZ172" s="1" t="s">
        <v>46</v>
      </c>
    </row>
    <row r="173" spans="16:52" x14ac:dyDescent="0.2">
      <c r="P173" s="1" t="s">
        <v>107</v>
      </c>
      <c r="AB173" s="1" t="s">
        <v>47</v>
      </c>
      <c r="AO173" s="1" t="s">
        <v>149</v>
      </c>
      <c r="AZ173" s="1" t="s">
        <v>47</v>
      </c>
    </row>
    <row r="174" spans="16:52" x14ac:dyDescent="0.2">
      <c r="P174" s="1" t="s">
        <v>108</v>
      </c>
      <c r="AB174" s="1" t="s">
        <v>48</v>
      </c>
      <c r="AZ174" s="1" t="s">
        <v>48</v>
      </c>
    </row>
    <row r="175" spans="16:52" x14ac:dyDescent="0.2">
      <c r="P175" s="1" t="s">
        <v>109</v>
      </c>
      <c r="AB175" s="1" t="s">
        <v>63</v>
      </c>
      <c r="AZ175" s="1" t="s">
        <v>63</v>
      </c>
    </row>
    <row r="176" spans="16:52" x14ac:dyDescent="0.2">
      <c r="P176" s="1" t="s">
        <v>52</v>
      </c>
      <c r="AB176" s="1" t="s">
        <v>49</v>
      </c>
      <c r="AZ176" s="1" t="s">
        <v>49</v>
      </c>
    </row>
    <row r="177" spans="28:52" x14ac:dyDescent="0.2">
      <c r="AB177" s="1" t="s">
        <v>57</v>
      </c>
      <c r="AZ177" s="1" t="s">
        <v>57</v>
      </c>
    </row>
    <row r="178" spans="28:52" x14ac:dyDescent="0.2">
      <c r="AB178" s="1" t="s">
        <v>121</v>
      </c>
      <c r="AZ178" s="1" t="s">
        <v>176</v>
      </c>
    </row>
    <row r="179" spans="28:52" x14ac:dyDescent="0.2">
      <c r="AB179" s="1" t="s">
        <v>122</v>
      </c>
      <c r="AZ179" s="1" t="s">
        <v>177</v>
      </c>
    </row>
    <row r="180" spans="28:52" x14ac:dyDescent="0.2">
      <c r="AB180" s="1" t="s">
        <v>123</v>
      </c>
    </row>
    <row r="186" spans="28:52" x14ac:dyDescent="0.2">
      <c r="AZ186" s="27" t="s">
        <v>184</v>
      </c>
    </row>
    <row r="187" spans="28:52" x14ac:dyDescent="0.2">
      <c r="AZ187" s="27" t="s">
        <v>184</v>
      </c>
    </row>
    <row r="188" spans="28:52" x14ac:dyDescent="0.2">
      <c r="AZ188" s="27" t="s">
        <v>185</v>
      </c>
    </row>
    <row r="189" spans="28:52" x14ac:dyDescent="0.2">
      <c r="AZ189" s="27" t="s">
        <v>186</v>
      </c>
    </row>
    <row r="190" spans="28:52" x14ac:dyDescent="0.2">
      <c r="AZ190" s="27" t="s">
        <v>187</v>
      </c>
    </row>
    <row r="191" spans="28:52" x14ac:dyDescent="0.2">
      <c r="AZ191" s="27" t="s">
        <v>111</v>
      </c>
    </row>
    <row r="192" spans="28:52" x14ac:dyDescent="0.2">
      <c r="AZ192" s="27" t="s">
        <v>188</v>
      </c>
    </row>
    <row r="193" spans="52:52" x14ac:dyDescent="0.2">
      <c r="AZ193" s="27" t="s">
        <v>189</v>
      </c>
    </row>
    <row r="194" spans="52:52" x14ac:dyDescent="0.2">
      <c r="AZ194" s="27" t="s">
        <v>190</v>
      </c>
    </row>
    <row r="195" spans="52:52" x14ac:dyDescent="0.2">
      <c r="AZ195" s="27" t="s">
        <v>191</v>
      </c>
    </row>
    <row r="196" spans="52:52" x14ac:dyDescent="0.2">
      <c r="AZ196" s="27" t="s">
        <v>46</v>
      </c>
    </row>
    <row r="197" spans="52:52" x14ac:dyDescent="0.2">
      <c r="AZ197" s="27" t="s">
        <v>47</v>
      </c>
    </row>
    <row r="198" spans="52:52" x14ac:dyDescent="0.2">
      <c r="AZ198" s="27" t="s">
        <v>48</v>
      </c>
    </row>
    <row r="199" spans="52:52" x14ac:dyDescent="0.2">
      <c r="AZ199" s="27" t="s">
        <v>192</v>
      </c>
    </row>
    <row r="200" spans="52:52" x14ac:dyDescent="0.2">
      <c r="AZ200" s="27" t="s">
        <v>193</v>
      </c>
    </row>
    <row r="201" spans="52:52" x14ac:dyDescent="0.2">
      <c r="AZ201" s="27" t="s">
        <v>194</v>
      </c>
    </row>
    <row r="202" spans="52:52" x14ac:dyDescent="0.2">
      <c r="AZ202" s="27" t="s">
        <v>195</v>
      </c>
    </row>
    <row r="203" spans="52:52" x14ac:dyDescent="0.2">
      <c r="AZ203" s="27" t="s">
        <v>196</v>
      </c>
    </row>
    <row r="204" spans="52:52" x14ac:dyDescent="0.2">
      <c r="AZ204" s="27" t="s">
        <v>52</v>
      </c>
    </row>
    <row r="205" spans="52:52" x14ac:dyDescent="0.2">
      <c r="AZ205" s="27" t="s">
        <v>53</v>
      </c>
    </row>
    <row r="206" spans="52:52" x14ac:dyDescent="0.2">
      <c r="AZ206" s="27" t="s">
        <v>197</v>
      </c>
    </row>
    <row r="207" spans="52:52" x14ac:dyDescent="0.2">
      <c r="AZ207" s="27" t="s">
        <v>46</v>
      </c>
    </row>
    <row r="208" spans="52:52" x14ac:dyDescent="0.2">
      <c r="AZ208" s="27" t="s">
        <v>47</v>
      </c>
    </row>
    <row r="209" spans="52:52" x14ac:dyDescent="0.2">
      <c r="AZ209" s="27" t="s">
        <v>48</v>
      </c>
    </row>
    <row r="210" spans="52:52" x14ac:dyDescent="0.2">
      <c r="AZ210" s="27" t="s">
        <v>193</v>
      </c>
    </row>
    <row r="211" spans="52:52" x14ac:dyDescent="0.2">
      <c r="AZ211" s="27" t="s">
        <v>198</v>
      </c>
    </row>
    <row r="212" spans="52:52" x14ac:dyDescent="0.2">
      <c r="AZ212" s="27" t="s">
        <v>199</v>
      </c>
    </row>
    <row r="213" spans="52:52" x14ac:dyDescent="0.2">
      <c r="AZ213" s="27" t="s">
        <v>200</v>
      </c>
    </row>
    <row r="214" spans="52:52" x14ac:dyDescent="0.2">
      <c r="AZ214" s="27" t="s">
        <v>201</v>
      </c>
    </row>
  </sheetData>
  <mergeCells count="1">
    <mergeCell ref="Q1:R1"/>
  </mergeCells>
  <pageMargins left="0.7" right="0.7" top="0.78740157499999996" bottom="0.78740157499999996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selection activeCell="J30" sqref="J30"/>
    </sheetView>
  </sheetViews>
  <sheetFormatPr defaultRowHeight="15" x14ac:dyDescent="0.25"/>
  <sheetData>
    <row r="1" spans="1:12" x14ac:dyDescent="0.25">
      <c r="A1" s="4" t="s">
        <v>206</v>
      </c>
      <c r="B1" s="4" t="s">
        <v>207</v>
      </c>
      <c r="C1" s="4" t="s">
        <v>208</v>
      </c>
      <c r="D1" s="5" t="s">
        <v>214</v>
      </c>
      <c r="E1" s="4"/>
    </row>
    <row r="2" spans="1:12" x14ac:dyDescent="0.25">
      <c r="A2" s="2">
        <v>1</v>
      </c>
      <c r="B2" s="8">
        <v>1.9459101490553132</v>
      </c>
      <c r="C2" s="7">
        <v>4.0943445622221004</v>
      </c>
      <c r="D2" s="2">
        <v>1</v>
      </c>
      <c r="E2" s="8"/>
    </row>
    <row r="3" spans="1:12" x14ac:dyDescent="0.25">
      <c r="A3" s="2">
        <v>2</v>
      </c>
      <c r="B3" s="8">
        <v>2.5649493574615367</v>
      </c>
      <c r="C3" s="7">
        <v>4.3174881135363101</v>
      </c>
      <c r="D3" s="2">
        <v>2</v>
      </c>
      <c r="E3" s="8"/>
      <c r="G3" s="28" t="s">
        <v>222</v>
      </c>
      <c r="H3" s="31" t="s">
        <v>231</v>
      </c>
      <c r="I3" s="29"/>
      <c r="J3" s="29"/>
      <c r="K3" s="29"/>
      <c r="L3" s="29"/>
    </row>
    <row r="4" spans="1:12" x14ac:dyDescent="0.25">
      <c r="A4" s="2">
        <v>2</v>
      </c>
      <c r="B4" s="8">
        <v>2.6390573296152584</v>
      </c>
      <c r="C4" s="7">
        <v>3.912023005428146</v>
      </c>
      <c r="D4" s="2">
        <v>3</v>
      </c>
      <c r="E4" s="8"/>
      <c r="G4" s="29"/>
      <c r="H4" s="9" t="s">
        <v>226</v>
      </c>
      <c r="I4" s="9" t="s">
        <v>225</v>
      </c>
      <c r="J4" s="9" t="s">
        <v>223</v>
      </c>
      <c r="K4" s="9" t="s">
        <v>227</v>
      </c>
      <c r="L4" s="9" t="s">
        <v>228</v>
      </c>
    </row>
    <row r="5" spans="1:12" x14ac:dyDescent="0.25">
      <c r="A5" s="2">
        <v>1</v>
      </c>
      <c r="B5" s="8">
        <v>2.4849066497880004</v>
      </c>
      <c r="C5" s="7">
        <v>2.7080502011022101</v>
      </c>
      <c r="D5" s="2">
        <v>4</v>
      </c>
      <c r="E5" s="8"/>
      <c r="G5" s="10" t="s">
        <v>223</v>
      </c>
      <c r="H5" s="11">
        <v>1.8611111111111109</v>
      </c>
      <c r="I5" s="11">
        <v>0.72319836353235267</v>
      </c>
      <c r="J5" s="11">
        <v>1</v>
      </c>
      <c r="K5" s="12">
        <v>0.74407624229655367</v>
      </c>
      <c r="L5" s="12">
        <v>-0.44290818538340565</v>
      </c>
    </row>
    <row r="6" spans="1:12" x14ac:dyDescent="0.25">
      <c r="A6" s="2">
        <v>1</v>
      </c>
      <c r="B6" s="8">
        <v>2.0794415416798357</v>
      </c>
      <c r="C6" s="7">
        <v>2.3025850929940459</v>
      </c>
      <c r="D6" s="2">
        <v>5</v>
      </c>
      <c r="E6" s="8"/>
      <c r="G6" s="10" t="s">
        <v>207</v>
      </c>
      <c r="H6" s="11">
        <v>2.315063356742741</v>
      </c>
      <c r="I6" s="11">
        <v>0.30830277760965941</v>
      </c>
      <c r="J6" s="12">
        <v>0.74407624229655367</v>
      </c>
      <c r="K6" s="11">
        <v>1</v>
      </c>
      <c r="L6" s="12">
        <v>-0.33402643277075728</v>
      </c>
    </row>
    <row r="7" spans="1:12" x14ac:dyDescent="0.25">
      <c r="A7" s="2">
        <v>2</v>
      </c>
      <c r="B7" s="8">
        <v>2.5649493574615367</v>
      </c>
      <c r="C7" s="7">
        <v>4.7874917427820458</v>
      </c>
      <c r="D7" s="2">
        <v>6</v>
      </c>
      <c r="E7" s="8"/>
      <c r="G7" s="10" t="s">
        <v>224</v>
      </c>
      <c r="H7" s="11">
        <v>3.3631739055989196</v>
      </c>
      <c r="I7" s="11">
        <v>1.1491795914975067</v>
      </c>
      <c r="J7" s="12">
        <v>-0.44290818538340565</v>
      </c>
      <c r="K7" s="12">
        <v>-0.33402643277075728</v>
      </c>
      <c r="L7" s="11">
        <v>1</v>
      </c>
    </row>
    <row r="8" spans="1:12" x14ac:dyDescent="0.25">
      <c r="A8" s="2">
        <v>2</v>
      </c>
      <c r="B8" s="8">
        <v>2.7080502011022101</v>
      </c>
      <c r="C8" s="7">
        <v>2.7080502011022101</v>
      </c>
      <c r="D8" s="2">
        <v>7</v>
      </c>
      <c r="E8" s="8"/>
    </row>
    <row r="9" spans="1:12" x14ac:dyDescent="0.25">
      <c r="A9" s="2">
        <v>2</v>
      </c>
      <c r="B9" s="8">
        <v>2.4849066497880004</v>
      </c>
      <c r="C9" s="7">
        <v>5.2983173665480363</v>
      </c>
      <c r="D9" s="2">
        <v>8</v>
      </c>
      <c r="E9" s="8"/>
    </row>
    <row r="10" spans="1:12" x14ac:dyDescent="0.25">
      <c r="A10" s="2">
        <v>2</v>
      </c>
      <c r="B10" s="8">
        <v>2.4849066497880004</v>
      </c>
      <c r="C10" s="7">
        <v>4.3820266346738812</v>
      </c>
      <c r="D10" s="2">
        <v>9</v>
      </c>
      <c r="E10" s="8"/>
    </row>
    <row r="11" spans="1:12" x14ac:dyDescent="0.25">
      <c r="A11" s="2">
        <v>3</v>
      </c>
      <c r="B11" s="8">
        <v>2.6390573296152584</v>
      </c>
      <c r="C11" s="7">
        <v>2.9957322735539909</v>
      </c>
      <c r="D11" s="2">
        <v>10</v>
      </c>
      <c r="E11" s="8"/>
      <c r="G11" t="s">
        <v>232</v>
      </c>
    </row>
    <row r="12" spans="1:12" x14ac:dyDescent="0.25">
      <c r="A12" s="2">
        <v>2</v>
      </c>
      <c r="B12" s="8">
        <v>2.3025850929940459</v>
      </c>
      <c r="C12" s="7">
        <v>3.6888794541139363</v>
      </c>
      <c r="D12" s="2">
        <v>11</v>
      </c>
      <c r="E12" s="8"/>
      <c r="G12" t="s">
        <v>229</v>
      </c>
    </row>
    <row r="13" spans="1:12" x14ac:dyDescent="0.25">
      <c r="A13" s="2">
        <v>1</v>
      </c>
      <c r="B13" s="8">
        <v>2.0794415416798357</v>
      </c>
      <c r="C13" s="7">
        <v>2.7080502011022101</v>
      </c>
      <c r="D13" s="2">
        <v>12</v>
      </c>
      <c r="E13" s="8"/>
      <c r="G13" t="s">
        <v>43</v>
      </c>
    </row>
    <row r="14" spans="1:12" x14ac:dyDescent="0.25">
      <c r="A14" s="2">
        <v>1</v>
      </c>
      <c r="B14" s="8">
        <v>1.9459101490553132</v>
      </c>
      <c r="C14" s="7">
        <v>5.2983173665480363</v>
      </c>
      <c r="D14" s="2">
        <v>13</v>
      </c>
      <c r="E14" s="8"/>
    </row>
    <row r="15" spans="1:12" x14ac:dyDescent="0.25">
      <c r="A15" s="2">
        <v>1</v>
      </c>
      <c r="B15" s="8">
        <v>1.791759469228055</v>
      </c>
      <c r="C15" s="7">
        <v>4.6051701859880918</v>
      </c>
      <c r="D15" s="2">
        <v>14</v>
      </c>
      <c r="E15" s="8"/>
    </row>
    <row r="16" spans="1:12" x14ac:dyDescent="0.25">
      <c r="A16" s="2">
        <v>2</v>
      </c>
      <c r="B16" s="8">
        <v>2.3978952727983707</v>
      </c>
      <c r="C16" s="7">
        <v>3.912023005428146</v>
      </c>
      <c r="D16" s="2">
        <v>15</v>
      </c>
      <c r="E16" s="8"/>
    </row>
    <row r="17" spans="1:7" x14ac:dyDescent="0.25">
      <c r="A17" s="6">
        <v>3</v>
      </c>
      <c r="B17" s="8">
        <v>2.4849066497880004</v>
      </c>
      <c r="C17" s="7">
        <v>3.4011973816621555</v>
      </c>
      <c r="D17" s="2">
        <v>16</v>
      </c>
      <c r="E17" s="8"/>
      <c r="G17" t="s">
        <v>230</v>
      </c>
    </row>
    <row r="18" spans="1:7" x14ac:dyDescent="0.25">
      <c r="A18" s="6">
        <v>2</v>
      </c>
      <c r="B18" s="8">
        <v>2.3025850929940459</v>
      </c>
      <c r="C18" s="7">
        <v>4.0943445622221004</v>
      </c>
      <c r="D18" s="2">
        <v>17</v>
      </c>
      <c r="E18" s="8"/>
      <c r="G18">
        <f>0.05/4</f>
        <v>1.2500000000000001E-2</v>
      </c>
    </row>
    <row r="19" spans="1:7" x14ac:dyDescent="0.25">
      <c r="A19" s="6">
        <v>2</v>
      </c>
      <c r="B19" s="8">
        <v>2.4849066497880004</v>
      </c>
      <c r="C19" s="7">
        <v>2.7080502011022101</v>
      </c>
      <c r="D19" s="2">
        <v>18</v>
      </c>
      <c r="E19" s="8"/>
    </row>
    <row r="20" spans="1:7" x14ac:dyDescent="0.25">
      <c r="A20" s="6">
        <v>2</v>
      </c>
      <c r="B20" s="8">
        <v>2.5649493574615367</v>
      </c>
      <c r="C20" s="7">
        <v>2.8903717578961645</v>
      </c>
      <c r="D20" s="2">
        <v>19</v>
      </c>
      <c r="E20" s="8"/>
    </row>
    <row r="21" spans="1:7" x14ac:dyDescent="0.25">
      <c r="A21" s="6">
        <v>1</v>
      </c>
      <c r="B21" s="8">
        <v>1.9459101490553132</v>
      </c>
      <c r="C21" s="7">
        <v>4.6051701859880918</v>
      </c>
      <c r="D21" s="2">
        <v>20</v>
      </c>
      <c r="E21" s="8"/>
    </row>
    <row r="22" spans="1:7" x14ac:dyDescent="0.25">
      <c r="A22" s="6">
        <v>2</v>
      </c>
      <c r="B22" s="8">
        <v>2.0794415416798357</v>
      </c>
      <c r="C22" s="7">
        <v>3.6888794541139363</v>
      </c>
      <c r="D22" s="2">
        <v>21</v>
      </c>
      <c r="E22" s="8"/>
    </row>
    <row r="23" spans="1:7" x14ac:dyDescent="0.25">
      <c r="A23" s="6">
        <v>3</v>
      </c>
      <c r="B23" s="8">
        <v>2.7725887222397811</v>
      </c>
      <c r="C23" s="7">
        <v>1.791759469228055</v>
      </c>
      <c r="D23" s="2">
        <v>22</v>
      </c>
      <c r="E23" s="8"/>
    </row>
    <row r="24" spans="1:7" x14ac:dyDescent="0.25">
      <c r="A24" s="6">
        <v>1</v>
      </c>
      <c r="B24" s="8">
        <v>1.9459101490553132</v>
      </c>
      <c r="C24" s="7">
        <v>4.6051701859880918</v>
      </c>
      <c r="D24" s="2">
        <v>23</v>
      </c>
      <c r="E24" s="8"/>
    </row>
    <row r="25" spans="1:7" x14ac:dyDescent="0.25">
      <c r="A25" s="6">
        <v>2</v>
      </c>
      <c r="B25" s="8">
        <v>2.4849066497880004</v>
      </c>
      <c r="C25" s="7">
        <v>3.6888794541139363</v>
      </c>
      <c r="D25" s="2">
        <v>24</v>
      </c>
      <c r="E25" s="8"/>
    </row>
    <row r="26" spans="1:7" x14ac:dyDescent="0.25">
      <c r="A26" s="6">
        <v>2</v>
      </c>
      <c r="B26" s="8">
        <v>2.3025850929940459</v>
      </c>
      <c r="C26" s="7">
        <v>0.69314718055994529</v>
      </c>
      <c r="D26" s="2">
        <v>25</v>
      </c>
      <c r="E26" s="8"/>
    </row>
    <row r="27" spans="1:7" x14ac:dyDescent="0.25">
      <c r="A27" s="6">
        <v>4</v>
      </c>
      <c r="B27" s="8">
        <v>2.7080502011022101</v>
      </c>
      <c r="C27" s="7">
        <v>0.69314718055994529</v>
      </c>
      <c r="D27" s="2">
        <v>26</v>
      </c>
      <c r="E27" s="8"/>
    </row>
    <row r="28" spans="1:7" x14ac:dyDescent="0.25">
      <c r="A28" s="6">
        <v>2</v>
      </c>
      <c r="B28" s="8">
        <v>2.0794415416798357</v>
      </c>
      <c r="C28" s="7">
        <v>4.0073331852324712</v>
      </c>
      <c r="D28" s="2">
        <v>27</v>
      </c>
      <c r="E28" s="8"/>
    </row>
    <row r="29" spans="1:7" x14ac:dyDescent="0.25">
      <c r="A29" s="6">
        <v>2</v>
      </c>
      <c r="B29" s="8">
        <v>2.4849066497880004</v>
      </c>
      <c r="C29" s="7">
        <v>3.5553480614894135</v>
      </c>
      <c r="D29" s="2">
        <v>28</v>
      </c>
      <c r="E29" s="8"/>
    </row>
    <row r="30" spans="1:7" x14ac:dyDescent="0.25">
      <c r="A30" s="6">
        <v>2</v>
      </c>
      <c r="B30" s="8">
        <v>2.6390573296152584</v>
      </c>
      <c r="C30" s="7">
        <v>3.912023005428146</v>
      </c>
      <c r="D30" s="2">
        <v>29</v>
      </c>
      <c r="E30" s="8"/>
    </row>
    <row r="31" spans="1:7" x14ac:dyDescent="0.25">
      <c r="A31" s="6">
        <v>3</v>
      </c>
      <c r="B31" s="8">
        <v>2.7725887222397811</v>
      </c>
      <c r="C31" s="7">
        <v>1.3862943611198906</v>
      </c>
      <c r="D31" s="2">
        <v>30</v>
      </c>
      <c r="E31" s="8"/>
    </row>
    <row r="32" spans="1:7" x14ac:dyDescent="0.25">
      <c r="A32" s="6">
        <v>2</v>
      </c>
      <c r="B32" s="8">
        <v>2.3978952727983707</v>
      </c>
      <c r="C32" s="7">
        <v>2.7080502011022101</v>
      </c>
      <c r="D32" s="2">
        <v>31</v>
      </c>
      <c r="E32" s="8"/>
    </row>
    <row r="33" spans="1:5" x14ac:dyDescent="0.25">
      <c r="A33" s="6">
        <v>2</v>
      </c>
      <c r="B33" s="8">
        <v>2.1972245773362196</v>
      </c>
      <c r="C33" s="7">
        <v>1.791759469228055</v>
      </c>
      <c r="D33" s="2">
        <v>32</v>
      </c>
      <c r="E33" s="8"/>
    </row>
    <row r="34" spans="1:5" x14ac:dyDescent="0.25">
      <c r="A34" s="6">
        <v>1</v>
      </c>
      <c r="B34" s="8">
        <v>2.0794415416798357</v>
      </c>
      <c r="C34" s="7">
        <v>2.7080502011022101</v>
      </c>
      <c r="D34" s="2">
        <v>33</v>
      </c>
      <c r="E34" s="8"/>
    </row>
    <row r="35" spans="1:5" x14ac:dyDescent="0.25">
      <c r="A35" s="6">
        <v>1</v>
      </c>
      <c r="B35" s="8">
        <v>1.6094379124341003</v>
      </c>
      <c r="C35" s="7">
        <v>3.8066624897703196</v>
      </c>
      <c r="D35" s="2">
        <v>34</v>
      </c>
      <c r="E35" s="8"/>
    </row>
    <row r="36" spans="1:5" x14ac:dyDescent="0.25">
      <c r="A36" s="6">
        <v>1</v>
      </c>
      <c r="B36" s="8">
        <v>1.9459101490553132</v>
      </c>
      <c r="C36" s="7">
        <v>3.2188758248682006</v>
      </c>
      <c r="D36" s="2">
        <v>35</v>
      </c>
      <c r="E36" s="8"/>
    </row>
    <row r="37" spans="1:5" x14ac:dyDescent="0.25">
      <c r="A37" s="6">
        <v>2</v>
      </c>
      <c r="B37" s="8">
        <v>1.9459101490553132</v>
      </c>
      <c r="C37" s="7">
        <v>3.4011973816621555</v>
      </c>
      <c r="D37" s="2">
        <v>36</v>
      </c>
      <c r="E37" s="8"/>
    </row>
    <row r="38" spans="1:5" x14ac:dyDescent="0.25">
      <c r="A38" s="2"/>
      <c r="B38" s="8"/>
      <c r="C38" s="7"/>
      <c r="D38" s="2"/>
      <c r="E38" s="8"/>
    </row>
    <row r="39" spans="1:5" x14ac:dyDescent="0.25">
      <c r="A39" s="2"/>
      <c r="B39" s="8"/>
      <c r="C39" s="7"/>
      <c r="D39" s="2"/>
      <c r="E39" s="8"/>
    </row>
    <row r="40" spans="1:5" x14ac:dyDescent="0.25">
      <c r="A40" s="2"/>
      <c r="B40" s="8"/>
      <c r="C40" s="7"/>
      <c r="D40" s="2"/>
      <c r="E40" s="8"/>
    </row>
    <row r="41" spans="1:5" x14ac:dyDescent="0.25">
      <c r="A41" s="2"/>
      <c r="B41" s="8"/>
      <c r="C41" s="7"/>
      <c r="D41" s="2"/>
      <c r="E41" s="8"/>
    </row>
    <row r="42" spans="1:5" x14ac:dyDescent="0.25">
      <c r="A42" s="2"/>
      <c r="B42" s="8"/>
      <c r="C42" s="7"/>
      <c r="D42" s="2"/>
      <c r="E42" s="8"/>
    </row>
    <row r="43" spans="1:5" x14ac:dyDescent="0.25">
      <c r="A43" s="2"/>
      <c r="B43" s="8"/>
      <c r="C43" s="7"/>
      <c r="D43" s="2"/>
      <c r="E43" s="8"/>
    </row>
    <row r="44" spans="1:5" x14ac:dyDescent="0.25">
      <c r="A44" s="2"/>
      <c r="B44" s="8"/>
      <c r="C44" s="7"/>
      <c r="D44" s="2"/>
      <c r="E44" s="8"/>
    </row>
    <row r="45" spans="1:5" x14ac:dyDescent="0.25">
      <c r="A45" s="2"/>
      <c r="B45" s="8"/>
      <c r="C45" s="7"/>
      <c r="D45" s="2"/>
      <c r="E45" s="8"/>
    </row>
    <row r="46" spans="1:5" x14ac:dyDescent="0.25">
      <c r="A46" s="2"/>
      <c r="B46" s="8"/>
      <c r="C46" s="7"/>
      <c r="D46" s="2"/>
      <c r="E46" s="8"/>
    </row>
    <row r="47" spans="1:5" x14ac:dyDescent="0.25">
      <c r="A47" s="2"/>
      <c r="B47" s="8"/>
      <c r="C47" s="7"/>
      <c r="D47" s="2"/>
      <c r="E47" s="8"/>
    </row>
    <row r="48" spans="1:5" x14ac:dyDescent="0.25">
      <c r="A48" s="2"/>
      <c r="B48" s="8"/>
      <c r="C48" s="7"/>
      <c r="D48" s="2"/>
      <c r="E48" s="8"/>
    </row>
    <row r="49" spans="1:5" x14ac:dyDescent="0.25">
      <c r="A49" s="2"/>
      <c r="B49" s="8"/>
      <c r="C49" s="7"/>
      <c r="D49" s="2"/>
      <c r="E49" s="8"/>
    </row>
    <row r="50" spans="1:5" x14ac:dyDescent="0.25">
      <c r="A50" s="2"/>
      <c r="B50" s="8"/>
      <c r="C50" s="7"/>
      <c r="D50" s="2"/>
      <c r="E50" s="8"/>
    </row>
    <row r="51" spans="1:5" x14ac:dyDescent="0.25">
      <c r="A51" s="2"/>
      <c r="B51" s="8"/>
      <c r="C51" s="7"/>
      <c r="D51" s="2"/>
      <c r="E51" s="8"/>
    </row>
    <row r="52" spans="1:5" x14ac:dyDescent="0.25">
      <c r="A52" s="2"/>
      <c r="B52" s="8"/>
      <c r="C52" s="7"/>
      <c r="D52" s="2"/>
      <c r="E52" s="8"/>
    </row>
    <row r="53" spans="1:5" x14ac:dyDescent="0.25">
      <c r="A53" s="6"/>
      <c r="B53" s="8"/>
      <c r="C53" s="7"/>
      <c r="D53" s="2"/>
      <c r="E53" s="8"/>
    </row>
    <row r="54" spans="1:5" x14ac:dyDescent="0.25">
      <c r="A54" s="6"/>
      <c r="B54" s="8"/>
      <c r="C54" s="7"/>
      <c r="D54" s="2"/>
      <c r="E54" s="8"/>
    </row>
    <row r="55" spans="1:5" x14ac:dyDescent="0.25">
      <c r="A55" s="6"/>
      <c r="B55" s="8"/>
      <c r="C55" s="7"/>
      <c r="D55" s="2"/>
      <c r="E55" s="8"/>
    </row>
    <row r="56" spans="1:5" x14ac:dyDescent="0.25">
      <c r="A56" s="6"/>
      <c r="B56" s="8"/>
      <c r="C56" s="7"/>
      <c r="D56" s="2"/>
      <c r="E56" s="8"/>
    </row>
    <row r="57" spans="1:5" x14ac:dyDescent="0.25">
      <c r="A57" s="6"/>
      <c r="B57" s="8"/>
      <c r="C57" s="7"/>
      <c r="D57" s="2"/>
      <c r="E57" s="8"/>
    </row>
    <row r="58" spans="1:5" x14ac:dyDescent="0.25">
      <c r="A58" s="6"/>
      <c r="B58" s="8"/>
      <c r="C58" s="7"/>
      <c r="D58" s="2"/>
      <c r="E58" s="8"/>
    </row>
    <row r="59" spans="1:5" x14ac:dyDescent="0.25">
      <c r="A59" s="6"/>
      <c r="B59" s="8"/>
      <c r="C59" s="7"/>
      <c r="D59" s="2"/>
      <c r="E59" s="8"/>
    </row>
    <row r="60" spans="1:5" x14ac:dyDescent="0.25">
      <c r="A60" s="6"/>
      <c r="B60" s="8"/>
      <c r="C60" s="7"/>
      <c r="D60" s="2"/>
      <c r="E60" s="8"/>
    </row>
    <row r="61" spans="1:5" x14ac:dyDescent="0.25">
      <c r="A61" s="6"/>
      <c r="B61" s="8"/>
      <c r="C61" s="7"/>
      <c r="D61" s="2"/>
      <c r="E61" s="8"/>
    </row>
    <row r="62" spans="1:5" x14ac:dyDescent="0.25">
      <c r="A62" s="6"/>
      <c r="B62" s="8"/>
      <c r="C62" s="7"/>
      <c r="D62" s="2"/>
      <c r="E62" s="8"/>
    </row>
    <row r="63" spans="1:5" x14ac:dyDescent="0.25">
      <c r="A63" s="6"/>
      <c r="B63" s="8"/>
      <c r="C63" s="7"/>
      <c r="D63" s="2"/>
      <c r="E63" s="8"/>
    </row>
    <row r="64" spans="1:5" x14ac:dyDescent="0.25">
      <c r="A64" s="6"/>
      <c r="B64" s="8"/>
      <c r="C64" s="7"/>
      <c r="D64" s="2"/>
      <c r="E64" s="8"/>
    </row>
    <row r="65" spans="1:5" x14ac:dyDescent="0.25">
      <c r="A65" s="6"/>
      <c r="B65" s="8"/>
      <c r="C65" s="7"/>
      <c r="D65" s="2"/>
      <c r="E65" s="8"/>
    </row>
    <row r="66" spans="1:5" x14ac:dyDescent="0.25">
      <c r="A66" s="6"/>
      <c r="B66" s="8"/>
      <c r="C66" s="7"/>
      <c r="D66" s="2"/>
      <c r="E66" s="8"/>
    </row>
    <row r="67" spans="1:5" x14ac:dyDescent="0.25">
      <c r="A67" s="6"/>
      <c r="B67" s="8"/>
      <c r="C67" s="7"/>
      <c r="D67" s="2"/>
      <c r="E67" s="8"/>
    </row>
    <row r="68" spans="1:5" x14ac:dyDescent="0.25">
      <c r="A68" s="6"/>
      <c r="B68" s="8"/>
      <c r="C68" s="7"/>
      <c r="D68" s="2"/>
      <c r="E68" s="8"/>
    </row>
    <row r="69" spans="1:5" x14ac:dyDescent="0.25">
      <c r="A69" s="6"/>
      <c r="B69" s="8"/>
      <c r="C69" s="7"/>
      <c r="D69" s="2"/>
      <c r="E69" s="8"/>
    </row>
    <row r="70" spans="1:5" x14ac:dyDescent="0.25">
      <c r="A70" s="6"/>
      <c r="B70" s="8"/>
      <c r="C70" s="7"/>
      <c r="D70" s="2"/>
      <c r="E70" s="8"/>
    </row>
    <row r="71" spans="1:5" x14ac:dyDescent="0.25">
      <c r="A71" s="6"/>
      <c r="B71" s="8"/>
      <c r="C71" s="7"/>
      <c r="D71" s="2"/>
      <c r="E71" s="8"/>
    </row>
    <row r="72" spans="1:5" x14ac:dyDescent="0.25">
      <c r="A72" s="6"/>
      <c r="B72" s="8"/>
      <c r="C72" s="7"/>
      <c r="D72" s="2"/>
      <c r="E72" s="8"/>
    </row>
    <row r="73" spans="1:5" x14ac:dyDescent="0.25">
      <c r="A73" s="6"/>
      <c r="B73" s="8"/>
      <c r="C73" s="7"/>
      <c r="D73" s="2"/>
      <c r="E73" s="8"/>
    </row>
  </sheetData>
  <sortState ref="A2:D73">
    <sortCondition ref="D2:D73"/>
  </sortState>
  <mergeCells count="2">
    <mergeCell ref="G3:G4"/>
    <mergeCell ref="H3:L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73"/>
  <sheetViews>
    <sheetView tabSelected="1" workbookViewId="0">
      <selection activeCell="E35" sqref="E35"/>
    </sheetView>
  </sheetViews>
  <sheetFormatPr defaultRowHeight="15" x14ac:dyDescent="0.25"/>
  <cols>
    <col min="28" max="28" width="6.42578125" customWidth="1"/>
    <col min="29" max="29" width="17.5703125" customWidth="1"/>
    <col min="38" max="38" width="10.5703125" customWidth="1"/>
  </cols>
  <sheetData>
    <row r="1" spans="2:41" ht="15.75" thickBot="1" x14ac:dyDescent="0.3">
      <c r="B1" s="4" t="s">
        <v>233</v>
      </c>
      <c r="C1" s="3" t="s">
        <v>234</v>
      </c>
      <c r="T1" t="s">
        <v>238</v>
      </c>
      <c r="U1" s="3" t="s">
        <v>234</v>
      </c>
      <c r="V1" s="4" t="s">
        <v>218</v>
      </c>
      <c r="W1" s="4" t="s">
        <v>233</v>
      </c>
      <c r="Y1" t="s">
        <v>239</v>
      </c>
      <c r="Z1" t="s">
        <v>233</v>
      </c>
      <c r="AC1" t="s">
        <v>240</v>
      </c>
      <c r="AD1" t="s">
        <v>218</v>
      </c>
      <c r="AH1" t="s">
        <v>241</v>
      </c>
      <c r="AI1" s="3" t="s">
        <v>234</v>
      </c>
      <c r="AJ1" s="4" t="s">
        <v>233</v>
      </c>
      <c r="AK1" s="24"/>
      <c r="AL1" t="s">
        <v>239</v>
      </c>
      <c r="AM1" t="s">
        <v>233</v>
      </c>
    </row>
    <row r="2" spans="2:41" x14ac:dyDescent="0.25">
      <c r="B2" s="2">
        <v>1</v>
      </c>
      <c r="C2" s="6">
        <v>0</v>
      </c>
      <c r="E2" t="s">
        <v>235</v>
      </c>
      <c r="F2">
        <v>1</v>
      </c>
      <c r="G2">
        <v>2</v>
      </c>
      <c r="U2" s="6">
        <v>0</v>
      </c>
      <c r="V2" s="2">
        <v>1</v>
      </c>
      <c r="W2" s="2">
        <v>1</v>
      </c>
      <c r="Z2">
        <v>1</v>
      </c>
      <c r="AA2">
        <v>2</v>
      </c>
      <c r="AC2" s="15"/>
      <c r="AD2" s="16" t="s">
        <v>179</v>
      </c>
      <c r="AE2" s="16" t="s">
        <v>180</v>
      </c>
      <c r="AF2" s="17" t="s">
        <v>242</v>
      </c>
      <c r="AG2" s="19"/>
      <c r="AI2" s="6">
        <v>0</v>
      </c>
      <c r="AJ2" s="2">
        <v>1</v>
      </c>
      <c r="AK2" s="2"/>
      <c r="AM2">
        <v>1</v>
      </c>
      <c r="AN2">
        <v>2</v>
      </c>
    </row>
    <row r="3" spans="2:41" x14ac:dyDescent="0.25">
      <c r="B3" s="2">
        <v>1</v>
      </c>
      <c r="C3" s="6">
        <v>0</v>
      </c>
      <c r="E3">
        <v>0</v>
      </c>
      <c r="F3">
        <f>COUNTIF(C2:C37,0)</f>
        <v>23</v>
      </c>
      <c r="G3">
        <f>COUNTIF(C38:C73,0)</f>
        <v>29</v>
      </c>
      <c r="U3" s="6">
        <v>0</v>
      </c>
      <c r="V3" s="2">
        <v>1</v>
      </c>
      <c r="W3" s="2">
        <v>1</v>
      </c>
      <c r="Y3">
        <v>1</v>
      </c>
      <c r="Z3">
        <f>COUNT(W27:W37)</f>
        <v>11</v>
      </c>
      <c r="AA3">
        <f>COUNT(W59:W73)</f>
        <v>15</v>
      </c>
      <c r="AC3" s="18" t="s">
        <v>243</v>
      </c>
      <c r="AD3" s="19">
        <v>15.384615384615385</v>
      </c>
      <c r="AE3" s="19">
        <v>84.615384615384613</v>
      </c>
      <c r="AF3" s="20">
        <v>100</v>
      </c>
      <c r="AG3" s="19"/>
      <c r="AI3" s="6">
        <v>0</v>
      </c>
      <c r="AJ3" s="2">
        <v>1</v>
      </c>
      <c r="AK3" s="2"/>
      <c r="AL3">
        <v>1</v>
      </c>
      <c r="AM3">
        <f>COUNT(AJ54:AJ66)</f>
        <v>13</v>
      </c>
      <c r="AN3">
        <f>COUNT(AJ67:AJ73)</f>
        <v>7</v>
      </c>
    </row>
    <row r="4" spans="2:41" ht="15.75" thickBot="1" x14ac:dyDescent="0.3">
      <c r="B4" s="2">
        <v>1</v>
      </c>
      <c r="C4" s="6">
        <v>0</v>
      </c>
      <c r="E4">
        <v>1</v>
      </c>
      <c r="F4">
        <f>COUNTIF(C2:C37,1)</f>
        <v>13</v>
      </c>
      <c r="G4">
        <f>COUNTIF(C38:C73,1)</f>
        <v>7</v>
      </c>
      <c r="U4" s="6">
        <v>0</v>
      </c>
      <c r="V4" s="2">
        <v>1</v>
      </c>
      <c r="W4" s="2">
        <v>1</v>
      </c>
      <c r="Y4" s="14">
        <v>0</v>
      </c>
      <c r="Z4">
        <f>COUNT(W2:W26)</f>
        <v>25</v>
      </c>
      <c r="AA4">
        <f>COUNT(W38:W58)</f>
        <v>21</v>
      </c>
      <c r="AC4" s="21" t="s">
        <v>246</v>
      </c>
      <c r="AD4" s="22">
        <v>65.217391304347828</v>
      </c>
      <c r="AE4" s="22">
        <v>34.782608695652172</v>
      </c>
      <c r="AF4" s="23">
        <v>100</v>
      </c>
      <c r="AG4" s="19"/>
      <c r="AI4" s="6">
        <v>0</v>
      </c>
      <c r="AJ4" s="2">
        <v>1</v>
      </c>
      <c r="AK4" s="2"/>
      <c r="AL4" s="14">
        <v>0</v>
      </c>
      <c r="AM4">
        <f>COUNT(AJ2:AJ24)</f>
        <v>23</v>
      </c>
      <c r="AN4">
        <f>COUNT(AJ25:AJ53)</f>
        <v>29</v>
      </c>
    </row>
    <row r="5" spans="2:41" x14ac:dyDescent="0.25">
      <c r="B5" s="2">
        <v>1</v>
      </c>
      <c r="C5" s="6">
        <v>0</v>
      </c>
      <c r="U5" s="6">
        <v>0</v>
      </c>
      <c r="V5" s="2">
        <v>1</v>
      </c>
      <c r="W5" s="2">
        <v>1</v>
      </c>
      <c r="AI5" s="6">
        <v>0</v>
      </c>
      <c r="AJ5" s="2">
        <v>1</v>
      </c>
      <c r="AK5" s="2"/>
      <c r="AL5" s="8"/>
      <c r="AM5" s="7"/>
    </row>
    <row r="6" spans="2:41" ht="15.75" thickBot="1" x14ac:dyDescent="0.3">
      <c r="B6" s="2">
        <v>1</v>
      </c>
      <c r="C6" s="6">
        <v>0</v>
      </c>
      <c r="U6" s="6">
        <v>0</v>
      </c>
      <c r="V6" s="2">
        <v>1</v>
      </c>
      <c r="W6" s="2">
        <v>1</v>
      </c>
      <c r="Y6">
        <v>1</v>
      </c>
      <c r="Z6">
        <f>COUNTIF(W2:W37,1)</f>
        <v>36</v>
      </c>
      <c r="AA6">
        <f>COUNTIF(W38:W73,1)</f>
        <v>0</v>
      </c>
      <c r="AI6" s="6">
        <v>0</v>
      </c>
      <c r="AJ6" s="2">
        <v>1</v>
      </c>
      <c r="AK6" s="2"/>
      <c r="AL6" t="s">
        <v>240</v>
      </c>
      <c r="AM6" t="s">
        <v>233</v>
      </c>
    </row>
    <row r="7" spans="2:41" ht="15.75" thickBot="1" x14ac:dyDescent="0.3">
      <c r="B7" s="2">
        <v>1</v>
      </c>
      <c r="C7" s="6">
        <v>0</v>
      </c>
      <c r="U7" s="6">
        <v>0</v>
      </c>
      <c r="V7" s="2">
        <v>1</v>
      </c>
      <c r="W7" s="2">
        <v>1</v>
      </c>
      <c r="AC7" t="s">
        <v>240</v>
      </c>
      <c r="AD7" t="s">
        <v>233</v>
      </c>
      <c r="AI7" s="6">
        <v>0</v>
      </c>
      <c r="AJ7" s="2">
        <v>1</v>
      </c>
      <c r="AK7" s="2"/>
      <c r="AL7" s="15"/>
      <c r="AM7" s="16" t="s">
        <v>182</v>
      </c>
      <c r="AN7" s="16" t="s">
        <v>181</v>
      </c>
      <c r="AO7" s="17" t="s">
        <v>242</v>
      </c>
    </row>
    <row r="8" spans="2:41" x14ac:dyDescent="0.25">
      <c r="B8" s="2">
        <v>1</v>
      </c>
      <c r="C8" s="6">
        <v>0</v>
      </c>
      <c r="U8" s="6">
        <v>0</v>
      </c>
      <c r="V8" s="2">
        <v>1</v>
      </c>
      <c r="W8" s="2">
        <v>1</v>
      </c>
      <c r="AC8" s="15"/>
      <c r="AD8" s="16" t="s">
        <v>182</v>
      </c>
      <c r="AE8" s="16" t="s">
        <v>181</v>
      </c>
      <c r="AF8" s="17" t="s">
        <v>242</v>
      </c>
      <c r="AG8" s="19"/>
      <c r="AI8" s="6">
        <v>0</v>
      </c>
      <c r="AJ8" s="2">
        <v>1</v>
      </c>
      <c r="AK8" s="2"/>
      <c r="AL8" s="18" t="s">
        <v>247</v>
      </c>
      <c r="AM8" s="25">
        <f>13/20*100</f>
        <v>65</v>
      </c>
      <c r="AN8" s="25">
        <f>7/20*100</f>
        <v>35</v>
      </c>
      <c r="AO8" s="20">
        <f>+AN8+AM8</f>
        <v>100</v>
      </c>
    </row>
    <row r="9" spans="2:41" ht="15.75" thickBot="1" x14ac:dyDescent="0.3">
      <c r="B9" s="2">
        <v>1</v>
      </c>
      <c r="C9" s="6">
        <v>0</v>
      </c>
      <c r="U9" s="6">
        <v>0</v>
      </c>
      <c r="V9" s="2">
        <v>1</v>
      </c>
      <c r="W9" s="2">
        <v>1</v>
      </c>
      <c r="AC9" s="18" t="s">
        <v>244</v>
      </c>
      <c r="AD9" s="19">
        <f>11/26*100</f>
        <v>42.307692307692307</v>
      </c>
      <c r="AE9" s="19">
        <f>15/26*100</f>
        <v>57.692307692307686</v>
      </c>
      <c r="AF9" s="20">
        <f>+AE9+AD9</f>
        <v>100</v>
      </c>
      <c r="AG9" s="19"/>
      <c r="AI9" s="6">
        <v>0</v>
      </c>
      <c r="AJ9" s="2">
        <v>1</v>
      </c>
      <c r="AK9" s="6"/>
      <c r="AL9" s="21" t="s">
        <v>248</v>
      </c>
      <c r="AM9" s="26">
        <f>23/52*100</f>
        <v>44.230769230769226</v>
      </c>
      <c r="AN9" s="26">
        <f>29/52*100</f>
        <v>55.769230769230774</v>
      </c>
      <c r="AO9" s="23">
        <f>+AN9+AM9</f>
        <v>100</v>
      </c>
    </row>
    <row r="10" spans="2:41" ht="15.75" thickBot="1" x14ac:dyDescent="0.3">
      <c r="B10" s="2">
        <v>1</v>
      </c>
      <c r="C10" s="6">
        <v>0</v>
      </c>
      <c r="U10" s="6">
        <v>0</v>
      </c>
      <c r="V10" s="2">
        <v>1</v>
      </c>
      <c r="W10" s="2">
        <v>1</v>
      </c>
      <c r="AC10" s="21" t="s">
        <v>245</v>
      </c>
      <c r="AD10" s="22">
        <f>25/46*100</f>
        <v>54.347826086956516</v>
      </c>
      <c r="AE10" s="22">
        <f>21/46*100</f>
        <v>45.652173913043477</v>
      </c>
      <c r="AF10" s="23">
        <f>+AE10+AD10</f>
        <v>100</v>
      </c>
      <c r="AG10" s="19"/>
      <c r="AI10" s="6">
        <v>0</v>
      </c>
      <c r="AJ10" s="2">
        <v>1</v>
      </c>
      <c r="AK10" s="6"/>
      <c r="AL10" s="8"/>
      <c r="AM10" s="7"/>
    </row>
    <row r="11" spans="2:41" x14ac:dyDescent="0.25">
      <c r="B11" s="2">
        <v>1</v>
      </c>
      <c r="C11" s="6">
        <v>0</v>
      </c>
      <c r="U11" s="6">
        <v>0</v>
      </c>
      <c r="V11" s="2">
        <v>1</v>
      </c>
      <c r="W11" s="2">
        <v>1</v>
      </c>
      <c r="AI11" s="6">
        <v>0</v>
      </c>
      <c r="AJ11" s="2">
        <v>1</v>
      </c>
      <c r="AK11" s="6"/>
      <c r="AL11" s="8"/>
      <c r="AM11" s="7"/>
    </row>
    <row r="12" spans="2:41" x14ac:dyDescent="0.25">
      <c r="B12" s="2">
        <v>1</v>
      </c>
      <c r="C12" s="6">
        <v>0</v>
      </c>
      <c r="U12" s="6">
        <v>0</v>
      </c>
      <c r="V12" s="2">
        <v>1</v>
      </c>
      <c r="W12" s="2">
        <v>1</v>
      </c>
      <c r="AI12" s="6">
        <v>0</v>
      </c>
      <c r="AJ12" s="2">
        <v>1</v>
      </c>
      <c r="AK12" s="6"/>
      <c r="AL12" s="8"/>
      <c r="AM12" s="7"/>
    </row>
    <row r="13" spans="2:41" x14ac:dyDescent="0.25">
      <c r="B13" s="2">
        <v>1</v>
      </c>
      <c r="C13" s="6">
        <v>0</v>
      </c>
      <c r="U13" s="6">
        <v>0</v>
      </c>
      <c r="V13" s="2">
        <v>1</v>
      </c>
      <c r="W13" s="2">
        <v>1</v>
      </c>
      <c r="AI13" s="6">
        <v>0</v>
      </c>
      <c r="AJ13" s="2">
        <v>1</v>
      </c>
      <c r="AK13" s="6"/>
      <c r="AL13" s="8"/>
      <c r="AM13" s="7"/>
    </row>
    <row r="14" spans="2:41" x14ac:dyDescent="0.25">
      <c r="B14" s="2">
        <v>1</v>
      </c>
      <c r="C14" s="6">
        <v>0</v>
      </c>
      <c r="U14" s="6">
        <v>0</v>
      </c>
      <c r="V14" s="2">
        <v>1</v>
      </c>
      <c r="W14" s="2">
        <v>1</v>
      </c>
      <c r="AI14" s="6">
        <v>0</v>
      </c>
      <c r="AJ14" s="2">
        <v>1</v>
      </c>
      <c r="AK14" s="6"/>
      <c r="AL14" s="8"/>
      <c r="AM14" s="7"/>
    </row>
    <row r="15" spans="2:41" x14ac:dyDescent="0.25">
      <c r="B15" s="2">
        <v>1</v>
      </c>
      <c r="C15" s="6">
        <v>0</v>
      </c>
      <c r="U15" s="6">
        <v>0</v>
      </c>
      <c r="V15" s="2">
        <v>1</v>
      </c>
      <c r="W15" s="2">
        <v>1</v>
      </c>
      <c r="AI15" s="6">
        <v>0</v>
      </c>
      <c r="AJ15" s="2">
        <v>1</v>
      </c>
      <c r="AK15" s="2"/>
      <c r="AL15" s="8"/>
      <c r="AM15" s="7"/>
    </row>
    <row r="16" spans="2:41" x14ac:dyDescent="0.25">
      <c r="B16" s="2">
        <v>1</v>
      </c>
      <c r="C16" s="6">
        <v>0</v>
      </c>
      <c r="U16" s="6">
        <v>0</v>
      </c>
      <c r="V16" s="2">
        <v>1</v>
      </c>
      <c r="W16" s="2">
        <v>1</v>
      </c>
      <c r="AI16" s="6">
        <v>0</v>
      </c>
      <c r="AJ16" s="2">
        <v>1</v>
      </c>
      <c r="AK16" s="2"/>
      <c r="AL16" s="8"/>
      <c r="AM16" s="7"/>
    </row>
    <row r="17" spans="2:39" x14ac:dyDescent="0.25">
      <c r="B17" s="2">
        <v>1</v>
      </c>
      <c r="C17" s="6">
        <v>0</v>
      </c>
      <c r="K17" t="s">
        <v>236</v>
      </c>
      <c r="O17" t="s">
        <v>237</v>
      </c>
      <c r="U17" s="6">
        <v>0</v>
      </c>
      <c r="V17" s="2">
        <v>1</v>
      </c>
      <c r="W17" s="2">
        <v>1</v>
      </c>
      <c r="AI17" s="6">
        <v>0</v>
      </c>
      <c r="AJ17" s="2">
        <v>1</v>
      </c>
      <c r="AK17" s="2"/>
      <c r="AL17" s="8"/>
      <c r="AM17" s="7"/>
    </row>
    <row r="18" spans="2:39" x14ac:dyDescent="0.25">
      <c r="B18" s="2">
        <v>1</v>
      </c>
      <c r="C18" s="6">
        <v>0</v>
      </c>
      <c r="U18" s="6">
        <v>0</v>
      </c>
      <c r="V18" s="2">
        <v>2</v>
      </c>
      <c r="W18" s="2">
        <v>1</v>
      </c>
      <c r="AI18" s="6">
        <v>0</v>
      </c>
      <c r="AJ18" s="2">
        <v>1</v>
      </c>
      <c r="AK18" s="6"/>
      <c r="AL18" s="8"/>
      <c r="AM18" s="7"/>
    </row>
    <row r="19" spans="2:39" x14ac:dyDescent="0.25">
      <c r="B19" s="2">
        <v>1</v>
      </c>
      <c r="C19" s="6">
        <v>0</v>
      </c>
      <c r="J19" t="s">
        <v>178</v>
      </c>
      <c r="U19" s="6">
        <v>0</v>
      </c>
      <c r="V19" s="2">
        <v>2</v>
      </c>
      <c r="W19" s="2">
        <v>1</v>
      </c>
      <c r="AI19" s="6">
        <v>0</v>
      </c>
      <c r="AJ19" s="2">
        <v>1</v>
      </c>
      <c r="AK19" s="6"/>
      <c r="AL19" s="8"/>
      <c r="AM19" s="7"/>
    </row>
    <row r="20" spans="2:39" x14ac:dyDescent="0.25">
      <c r="B20" s="2">
        <v>1</v>
      </c>
      <c r="C20" s="6">
        <v>0</v>
      </c>
      <c r="U20" s="6">
        <v>0</v>
      </c>
      <c r="V20" s="2">
        <v>2</v>
      </c>
      <c r="W20" s="2">
        <v>1</v>
      </c>
      <c r="AI20" s="6">
        <v>0</v>
      </c>
      <c r="AJ20" s="2">
        <v>1</v>
      </c>
      <c r="AK20" s="6"/>
      <c r="AL20" s="8"/>
      <c r="AM20" s="7"/>
    </row>
    <row r="21" spans="2:39" x14ac:dyDescent="0.25">
      <c r="B21" s="2">
        <v>1</v>
      </c>
      <c r="C21" s="6">
        <v>0</v>
      </c>
      <c r="U21" s="6">
        <v>0</v>
      </c>
      <c r="V21" s="2">
        <v>2</v>
      </c>
      <c r="W21" s="2">
        <v>1</v>
      </c>
      <c r="AI21" s="6">
        <v>0</v>
      </c>
      <c r="AJ21" s="2">
        <v>1</v>
      </c>
      <c r="AK21" s="6"/>
      <c r="AL21" s="8"/>
      <c r="AM21" s="7"/>
    </row>
    <row r="22" spans="2:39" x14ac:dyDescent="0.25">
      <c r="B22" s="2">
        <v>1</v>
      </c>
      <c r="C22" s="6">
        <v>0</v>
      </c>
      <c r="U22" s="6">
        <v>0</v>
      </c>
      <c r="V22" s="2">
        <v>2</v>
      </c>
      <c r="W22" s="2">
        <v>1</v>
      </c>
      <c r="AI22" s="6">
        <v>0</v>
      </c>
      <c r="AJ22" s="2">
        <v>1</v>
      </c>
      <c r="AK22" s="2"/>
      <c r="AL22" s="8"/>
      <c r="AM22" s="7"/>
    </row>
    <row r="23" spans="2:39" x14ac:dyDescent="0.25">
      <c r="B23" s="2">
        <v>1</v>
      </c>
      <c r="C23" s="6">
        <v>0</v>
      </c>
      <c r="U23" s="6">
        <v>0</v>
      </c>
      <c r="V23" s="2">
        <v>2</v>
      </c>
      <c r="W23" s="2">
        <v>1</v>
      </c>
      <c r="AI23" s="6">
        <v>0</v>
      </c>
      <c r="AJ23" s="2">
        <v>1</v>
      </c>
      <c r="AK23" s="2"/>
      <c r="AL23" s="8"/>
      <c r="AM23" s="7"/>
    </row>
    <row r="24" spans="2:39" x14ac:dyDescent="0.25">
      <c r="B24" s="2">
        <v>1</v>
      </c>
      <c r="C24" s="6">
        <v>0</v>
      </c>
      <c r="U24" s="6">
        <v>0</v>
      </c>
      <c r="V24" s="2">
        <v>2</v>
      </c>
      <c r="W24" s="2">
        <v>1</v>
      </c>
      <c r="AI24" s="6">
        <v>0</v>
      </c>
      <c r="AJ24" s="2">
        <v>1</v>
      </c>
      <c r="AK24" s="2"/>
      <c r="AL24" s="8"/>
      <c r="AM24" s="7"/>
    </row>
    <row r="25" spans="2:39" x14ac:dyDescent="0.25">
      <c r="B25" s="2">
        <v>1</v>
      </c>
      <c r="C25" s="6">
        <v>1</v>
      </c>
      <c r="U25" s="6">
        <v>0</v>
      </c>
      <c r="V25" s="2">
        <v>2</v>
      </c>
      <c r="W25" s="2">
        <v>1</v>
      </c>
      <c r="AI25" s="6">
        <v>0</v>
      </c>
      <c r="AJ25" s="2">
        <v>2</v>
      </c>
      <c r="AK25" s="2"/>
      <c r="AL25" s="8"/>
      <c r="AM25" s="7"/>
    </row>
    <row r="26" spans="2:39" x14ac:dyDescent="0.25">
      <c r="B26" s="2">
        <v>1</v>
      </c>
      <c r="C26" s="6">
        <v>1</v>
      </c>
      <c r="U26" s="6">
        <v>0</v>
      </c>
      <c r="V26" s="2">
        <v>2</v>
      </c>
      <c r="W26" s="2">
        <v>1</v>
      </c>
      <c r="AI26" s="6">
        <v>0</v>
      </c>
      <c r="AJ26" s="2">
        <v>2</v>
      </c>
      <c r="AK26" s="2"/>
      <c r="AL26" s="8"/>
      <c r="AM26" s="7"/>
    </row>
    <row r="27" spans="2:39" x14ac:dyDescent="0.25">
      <c r="B27" s="2">
        <v>1</v>
      </c>
      <c r="C27" s="6">
        <v>1</v>
      </c>
      <c r="U27" s="6">
        <v>1</v>
      </c>
      <c r="V27" s="2">
        <v>1</v>
      </c>
      <c r="W27" s="2">
        <v>1</v>
      </c>
      <c r="AI27" s="6">
        <v>0</v>
      </c>
      <c r="AJ27" s="2">
        <v>2</v>
      </c>
      <c r="AK27" s="2"/>
      <c r="AL27" s="8"/>
      <c r="AM27" s="7"/>
    </row>
    <row r="28" spans="2:39" x14ac:dyDescent="0.25">
      <c r="B28" s="2">
        <v>1</v>
      </c>
      <c r="C28" s="6">
        <v>1</v>
      </c>
      <c r="U28" s="6">
        <v>1</v>
      </c>
      <c r="V28" s="2">
        <v>2</v>
      </c>
      <c r="W28" s="2">
        <v>1</v>
      </c>
      <c r="AI28" s="6">
        <v>0</v>
      </c>
      <c r="AJ28" s="2">
        <v>2</v>
      </c>
      <c r="AK28" s="2"/>
      <c r="AL28" s="8"/>
      <c r="AM28" s="7"/>
    </row>
    <row r="29" spans="2:39" x14ac:dyDescent="0.25">
      <c r="B29" s="2">
        <v>1</v>
      </c>
      <c r="C29" s="6">
        <v>1</v>
      </c>
      <c r="U29" s="6">
        <v>1</v>
      </c>
      <c r="V29" s="2">
        <v>2</v>
      </c>
      <c r="W29" s="2">
        <v>1</v>
      </c>
      <c r="AI29" s="6">
        <v>0</v>
      </c>
      <c r="AJ29" s="2">
        <v>2</v>
      </c>
      <c r="AK29" s="2"/>
      <c r="AL29" s="8"/>
      <c r="AM29" s="7"/>
    </row>
    <row r="30" spans="2:39" x14ac:dyDescent="0.25">
      <c r="B30" s="2">
        <v>1</v>
      </c>
      <c r="C30" s="6">
        <v>1</v>
      </c>
      <c r="U30" s="6">
        <v>1</v>
      </c>
      <c r="V30" s="2">
        <v>2</v>
      </c>
      <c r="W30" s="2">
        <v>1</v>
      </c>
      <c r="AI30" s="6">
        <v>0</v>
      </c>
      <c r="AJ30" s="2">
        <v>2</v>
      </c>
      <c r="AK30" s="6"/>
      <c r="AL30" s="8"/>
      <c r="AM30" s="7"/>
    </row>
    <row r="31" spans="2:39" x14ac:dyDescent="0.25">
      <c r="B31" s="2">
        <v>1</v>
      </c>
      <c r="C31" s="6">
        <v>1</v>
      </c>
      <c r="U31" s="6">
        <v>1</v>
      </c>
      <c r="V31" s="2">
        <v>2</v>
      </c>
      <c r="W31" s="2">
        <v>1</v>
      </c>
      <c r="AI31" s="6">
        <v>0</v>
      </c>
      <c r="AJ31" s="2">
        <v>2</v>
      </c>
      <c r="AK31" s="2"/>
      <c r="AL31" s="8"/>
      <c r="AM31" s="7"/>
    </row>
    <row r="32" spans="2:39" x14ac:dyDescent="0.25">
      <c r="B32" s="2">
        <v>1</v>
      </c>
      <c r="C32" s="6">
        <v>1</v>
      </c>
      <c r="U32" s="6">
        <v>1</v>
      </c>
      <c r="V32" s="2">
        <v>2</v>
      </c>
      <c r="W32" s="2">
        <v>1</v>
      </c>
      <c r="AI32" s="6">
        <v>0</v>
      </c>
      <c r="AJ32" s="2">
        <v>2</v>
      </c>
      <c r="AK32" s="2"/>
      <c r="AL32" s="8"/>
      <c r="AM32" s="7"/>
    </row>
    <row r="33" spans="2:39" x14ac:dyDescent="0.25">
      <c r="B33" s="2">
        <v>1</v>
      </c>
      <c r="C33" s="6">
        <v>1</v>
      </c>
      <c r="U33" s="6">
        <v>1</v>
      </c>
      <c r="V33" s="2">
        <v>2</v>
      </c>
      <c r="W33" s="2">
        <v>1</v>
      </c>
      <c r="AI33" s="6">
        <v>0</v>
      </c>
      <c r="AJ33" s="2">
        <v>2</v>
      </c>
      <c r="AK33" s="2"/>
      <c r="AL33" s="8"/>
      <c r="AM33" s="7"/>
    </row>
    <row r="34" spans="2:39" x14ac:dyDescent="0.25">
      <c r="B34" s="2">
        <v>1</v>
      </c>
      <c r="C34" s="6">
        <v>1</v>
      </c>
      <c r="U34" s="6">
        <v>1</v>
      </c>
      <c r="V34" s="2">
        <v>2</v>
      </c>
      <c r="W34" s="2">
        <v>1</v>
      </c>
      <c r="AI34" s="6">
        <v>0</v>
      </c>
      <c r="AJ34" s="2">
        <v>2</v>
      </c>
      <c r="AK34" s="2"/>
      <c r="AL34" s="8"/>
      <c r="AM34" s="7"/>
    </row>
    <row r="35" spans="2:39" x14ac:dyDescent="0.25">
      <c r="B35" s="2">
        <v>1</v>
      </c>
      <c r="C35" s="6">
        <v>1</v>
      </c>
      <c r="U35" s="6">
        <v>1</v>
      </c>
      <c r="V35" s="2">
        <v>2</v>
      </c>
      <c r="W35" s="2">
        <v>1</v>
      </c>
      <c r="AI35" s="6">
        <v>0</v>
      </c>
      <c r="AJ35" s="2">
        <v>2</v>
      </c>
      <c r="AK35" s="6"/>
      <c r="AL35" s="8"/>
      <c r="AM35" s="7"/>
    </row>
    <row r="36" spans="2:39" x14ac:dyDescent="0.25">
      <c r="B36" s="2">
        <v>1</v>
      </c>
      <c r="C36" s="6">
        <v>1</v>
      </c>
      <c r="U36" s="6">
        <v>1</v>
      </c>
      <c r="V36" s="2">
        <v>2</v>
      </c>
      <c r="W36" s="2">
        <v>1</v>
      </c>
      <c r="AI36" s="6">
        <v>0</v>
      </c>
      <c r="AJ36" s="2">
        <v>2</v>
      </c>
      <c r="AK36" s="6"/>
      <c r="AL36" s="8"/>
      <c r="AM36" s="7"/>
    </row>
    <row r="37" spans="2:39" x14ac:dyDescent="0.25">
      <c r="B37" s="2">
        <v>1</v>
      </c>
      <c r="C37" s="6">
        <v>1</v>
      </c>
      <c r="U37" s="6">
        <v>1</v>
      </c>
      <c r="V37" s="2">
        <v>2</v>
      </c>
      <c r="W37" s="2">
        <v>1</v>
      </c>
      <c r="AI37" s="6">
        <v>0</v>
      </c>
      <c r="AJ37" s="2">
        <v>2</v>
      </c>
      <c r="AK37" s="6"/>
      <c r="AL37" s="8"/>
      <c r="AM37" s="7"/>
    </row>
    <row r="38" spans="2:39" x14ac:dyDescent="0.25">
      <c r="B38" s="2">
        <v>2</v>
      </c>
      <c r="C38" s="6">
        <v>0</v>
      </c>
      <c r="U38" s="6">
        <v>0</v>
      </c>
      <c r="V38" s="2">
        <v>1</v>
      </c>
      <c r="W38" s="2">
        <v>2</v>
      </c>
      <c r="AI38" s="6">
        <v>0</v>
      </c>
      <c r="AJ38" s="2">
        <v>2</v>
      </c>
      <c r="AK38" s="6"/>
      <c r="AL38" s="8"/>
      <c r="AM38" s="7"/>
    </row>
    <row r="39" spans="2:39" x14ac:dyDescent="0.25">
      <c r="B39" s="2">
        <v>2</v>
      </c>
      <c r="C39" s="6">
        <v>0</v>
      </c>
      <c r="U39" s="6">
        <v>0</v>
      </c>
      <c r="V39" s="2">
        <v>1</v>
      </c>
      <c r="W39" s="2">
        <v>2</v>
      </c>
      <c r="AI39" s="6">
        <v>0</v>
      </c>
      <c r="AJ39" s="2">
        <v>2</v>
      </c>
      <c r="AK39" s="6"/>
      <c r="AL39" s="8"/>
      <c r="AM39" s="7"/>
    </row>
    <row r="40" spans="2:39" x14ac:dyDescent="0.25">
      <c r="B40" s="2">
        <v>2</v>
      </c>
      <c r="C40" s="6">
        <v>0</v>
      </c>
      <c r="U40" s="6">
        <v>0</v>
      </c>
      <c r="V40" s="2">
        <v>1</v>
      </c>
      <c r="W40" s="2">
        <v>2</v>
      </c>
      <c r="AI40" s="6">
        <v>0</v>
      </c>
      <c r="AJ40" s="2">
        <v>2</v>
      </c>
      <c r="AK40" s="2"/>
      <c r="AL40" s="8"/>
      <c r="AM40" s="7"/>
    </row>
    <row r="41" spans="2:39" x14ac:dyDescent="0.25">
      <c r="B41" s="2">
        <v>2</v>
      </c>
      <c r="C41" s="6">
        <v>0</v>
      </c>
      <c r="U41" s="6">
        <v>0</v>
      </c>
      <c r="V41" s="2">
        <v>1</v>
      </c>
      <c r="W41" s="2">
        <v>2</v>
      </c>
      <c r="AI41" s="6">
        <v>0</v>
      </c>
      <c r="AJ41" s="2">
        <v>2</v>
      </c>
      <c r="AK41" s="2"/>
      <c r="AL41" s="8"/>
      <c r="AM41" s="7"/>
    </row>
    <row r="42" spans="2:39" x14ac:dyDescent="0.25">
      <c r="B42" s="2">
        <v>2</v>
      </c>
      <c r="C42" s="6">
        <v>0</v>
      </c>
      <c r="U42" s="6">
        <v>0</v>
      </c>
      <c r="V42" s="2">
        <v>1</v>
      </c>
      <c r="W42" s="2">
        <v>2</v>
      </c>
      <c r="AI42" s="6">
        <v>0</v>
      </c>
      <c r="AJ42" s="2">
        <v>2</v>
      </c>
      <c r="AK42" s="2"/>
      <c r="AL42" s="8"/>
      <c r="AM42" s="7"/>
    </row>
    <row r="43" spans="2:39" x14ac:dyDescent="0.25">
      <c r="B43" s="2">
        <v>2</v>
      </c>
      <c r="C43" s="6">
        <v>0</v>
      </c>
      <c r="U43" s="6">
        <v>0</v>
      </c>
      <c r="V43" s="2">
        <v>1</v>
      </c>
      <c r="W43" s="2">
        <v>2</v>
      </c>
      <c r="AI43" s="6">
        <v>0</v>
      </c>
      <c r="AJ43" s="2">
        <v>2</v>
      </c>
      <c r="AK43" s="2"/>
      <c r="AL43" s="8"/>
      <c r="AM43" s="7"/>
    </row>
    <row r="44" spans="2:39" x14ac:dyDescent="0.25">
      <c r="B44" s="2">
        <v>2</v>
      </c>
      <c r="C44" s="6">
        <v>0</v>
      </c>
      <c r="U44" s="6">
        <v>0</v>
      </c>
      <c r="V44" s="2">
        <v>1</v>
      </c>
      <c r="W44" s="2">
        <v>2</v>
      </c>
      <c r="AI44" s="6">
        <v>0</v>
      </c>
      <c r="AJ44" s="2">
        <v>2</v>
      </c>
      <c r="AK44" s="6"/>
      <c r="AL44" s="8"/>
      <c r="AM44" s="7"/>
    </row>
    <row r="45" spans="2:39" x14ac:dyDescent="0.25">
      <c r="B45" s="2">
        <v>2</v>
      </c>
      <c r="C45" s="6">
        <v>0</v>
      </c>
      <c r="U45" s="6">
        <v>0</v>
      </c>
      <c r="V45" s="2">
        <v>1</v>
      </c>
      <c r="W45" s="2">
        <v>2</v>
      </c>
      <c r="AI45" s="6">
        <v>0</v>
      </c>
      <c r="AJ45" s="2">
        <v>2</v>
      </c>
      <c r="AK45" s="6"/>
      <c r="AL45" s="8"/>
      <c r="AM45" s="7"/>
    </row>
    <row r="46" spans="2:39" x14ac:dyDescent="0.25">
      <c r="B46" s="2">
        <v>2</v>
      </c>
      <c r="C46" s="6">
        <v>0</v>
      </c>
      <c r="U46" s="6">
        <v>0</v>
      </c>
      <c r="V46" s="2">
        <v>1</v>
      </c>
      <c r="W46" s="2">
        <v>2</v>
      </c>
      <c r="AI46" s="6">
        <v>0</v>
      </c>
      <c r="AJ46" s="2">
        <v>2</v>
      </c>
      <c r="AK46" s="6"/>
      <c r="AL46" s="8"/>
      <c r="AM46" s="7"/>
    </row>
    <row r="47" spans="2:39" x14ac:dyDescent="0.25">
      <c r="B47" s="2">
        <v>2</v>
      </c>
      <c r="C47" s="6">
        <v>0</v>
      </c>
      <c r="U47" s="6">
        <v>0</v>
      </c>
      <c r="V47" s="2">
        <v>1</v>
      </c>
      <c r="W47" s="2">
        <v>2</v>
      </c>
      <c r="AI47" s="6">
        <v>0</v>
      </c>
      <c r="AJ47" s="2">
        <v>2</v>
      </c>
      <c r="AK47" s="6"/>
      <c r="AL47" s="8"/>
      <c r="AM47" s="7"/>
    </row>
    <row r="48" spans="2:39" x14ac:dyDescent="0.25">
      <c r="B48" s="2">
        <v>2</v>
      </c>
      <c r="C48" s="6">
        <v>0</v>
      </c>
      <c r="U48" s="6">
        <v>0</v>
      </c>
      <c r="V48" s="2">
        <v>1</v>
      </c>
      <c r="W48" s="2">
        <v>2</v>
      </c>
      <c r="AI48" s="6">
        <v>0</v>
      </c>
      <c r="AJ48" s="2">
        <v>2</v>
      </c>
      <c r="AK48" s="2"/>
      <c r="AL48" s="8"/>
      <c r="AM48" s="7"/>
    </row>
    <row r="49" spans="2:39" x14ac:dyDescent="0.25">
      <c r="B49" s="2">
        <v>2</v>
      </c>
      <c r="C49" s="6">
        <v>0</v>
      </c>
      <c r="U49" s="6">
        <v>0</v>
      </c>
      <c r="V49" s="2">
        <v>1</v>
      </c>
      <c r="W49" s="2">
        <v>2</v>
      </c>
      <c r="AI49" s="6">
        <v>0</v>
      </c>
      <c r="AJ49" s="2">
        <v>2</v>
      </c>
      <c r="AK49" s="6"/>
      <c r="AL49" s="8"/>
      <c r="AM49" s="7"/>
    </row>
    <row r="50" spans="2:39" x14ac:dyDescent="0.25">
      <c r="B50" s="2">
        <v>2</v>
      </c>
      <c r="C50" s="6">
        <v>0</v>
      </c>
      <c r="U50" s="6">
        <v>0</v>
      </c>
      <c r="V50" s="2">
        <v>1</v>
      </c>
      <c r="W50" s="2">
        <v>2</v>
      </c>
      <c r="AI50" s="6">
        <v>0</v>
      </c>
      <c r="AJ50" s="2">
        <v>2</v>
      </c>
      <c r="AK50" s="6"/>
      <c r="AL50" s="8"/>
      <c r="AM50" s="7"/>
    </row>
    <row r="51" spans="2:39" x14ac:dyDescent="0.25">
      <c r="B51" s="2">
        <v>2</v>
      </c>
      <c r="C51" s="6">
        <v>0</v>
      </c>
      <c r="U51" s="6">
        <v>0</v>
      </c>
      <c r="V51" s="2">
        <v>1</v>
      </c>
      <c r="W51" s="2">
        <v>2</v>
      </c>
      <c r="AI51" s="6">
        <v>0</v>
      </c>
      <c r="AJ51" s="2">
        <v>2</v>
      </c>
      <c r="AK51" s="6"/>
      <c r="AL51" s="8"/>
      <c r="AM51" s="7"/>
    </row>
    <row r="52" spans="2:39" x14ac:dyDescent="0.25">
      <c r="B52" s="2">
        <v>2</v>
      </c>
      <c r="C52" s="6">
        <v>0</v>
      </c>
      <c r="U52" s="6">
        <v>0</v>
      </c>
      <c r="V52" s="2">
        <v>2</v>
      </c>
      <c r="W52" s="2">
        <v>2</v>
      </c>
      <c r="AI52" s="6">
        <v>0</v>
      </c>
      <c r="AJ52" s="2">
        <v>2</v>
      </c>
      <c r="AK52" s="6"/>
      <c r="AL52" s="8"/>
      <c r="AM52" s="7"/>
    </row>
    <row r="53" spans="2:39" x14ac:dyDescent="0.25">
      <c r="B53" s="2">
        <v>2</v>
      </c>
      <c r="C53" s="6">
        <v>0</v>
      </c>
      <c r="U53" s="6">
        <v>0</v>
      </c>
      <c r="V53" s="2">
        <v>2</v>
      </c>
      <c r="W53" s="2">
        <v>2</v>
      </c>
      <c r="AI53" s="6">
        <v>0</v>
      </c>
      <c r="AJ53" s="2">
        <v>2</v>
      </c>
      <c r="AK53" s="6"/>
      <c r="AL53" s="8"/>
      <c r="AM53" s="7"/>
    </row>
    <row r="54" spans="2:39" x14ac:dyDescent="0.25">
      <c r="B54" s="2">
        <v>2</v>
      </c>
      <c r="C54" s="6">
        <v>0</v>
      </c>
      <c r="U54" s="6">
        <v>0</v>
      </c>
      <c r="V54" s="2">
        <v>2</v>
      </c>
      <c r="W54" s="2">
        <v>2</v>
      </c>
      <c r="AI54" s="6">
        <v>1</v>
      </c>
      <c r="AJ54" s="2">
        <v>1</v>
      </c>
      <c r="AK54" s="6"/>
      <c r="AL54" s="8"/>
      <c r="AM54" s="7"/>
    </row>
    <row r="55" spans="2:39" x14ac:dyDescent="0.25">
      <c r="B55" s="2">
        <v>2</v>
      </c>
      <c r="C55" s="6">
        <v>0</v>
      </c>
      <c r="U55" s="6">
        <v>0</v>
      </c>
      <c r="V55" s="2">
        <v>2</v>
      </c>
      <c r="W55" s="2">
        <v>2</v>
      </c>
      <c r="AI55" s="6">
        <v>1</v>
      </c>
      <c r="AJ55" s="2">
        <v>1</v>
      </c>
      <c r="AK55" s="6"/>
      <c r="AL55" s="8"/>
      <c r="AM55" s="7"/>
    </row>
    <row r="56" spans="2:39" x14ac:dyDescent="0.25">
      <c r="B56" s="2">
        <v>2</v>
      </c>
      <c r="C56" s="6">
        <v>0</v>
      </c>
      <c r="U56" s="6">
        <v>0</v>
      </c>
      <c r="V56" s="2">
        <v>2</v>
      </c>
      <c r="W56" s="2">
        <v>2</v>
      </c>
      <c r="AI56" s="6">
        <v>1</v>
      </c>
      <c r="AJ56" s="2">
        <v>1</v>
      </c>
      <c r="AK56" s="6"/>
      <c r="AL56" s="8"/>
      <c r="AM56" s="7"/>
    </row>
    <row r="57" spans="2:39" x14ac:dyDescent="0.25">
      <c r="B57" s="2">
        <v>2</v>
      </c>
      <c r="C57" s="6">
        <v>0</v>
      </c>
      <c r="U57" s="6">
        <v>0</v>
      </c>
      <c r="V57" s="2">
        <v>2</v>
      </c>
      <c r="W57" s="2">
        <v>2</v>
      </c>
      <c r="AI57" s="6">
        <v>1</v>
      </c>
      <c r="AJ57" s="2">
        <v>1</v>
      </c>
      <c r="AK57" s="6"/>
      <c r="AL57" s="8"/>
      <c r="AM57" s="7"/>
    </row>
    <row r="58" spans="2:39" x14ac:dyDescent="0.25">
      <c r="B58" s="2">
        <v>2</v>
      </c>
      <c r="C58" s="6">
        <v>0</v>
      </c>
      <c r="U58" s="6">
        <v>0</v>
      </c>
      <c r="V58" s="2">
        <v>2</v>
      </c>
      <c r="W58" s="2">
        <v>2</v>
      </c>
      <c r="AI58" s="6">
        <v>1</v>
      </c>
      <c r="AJ58" s="2">
        <v>1</v>
      </c>
      <c r="AK58" s="6"/>
      <c r="AL58" s="8"/>
      <c r="AM58" s="7"/>
    </row>
    <row r="59" spans="2:39" x14ac:dyDescent="0.25">
      <c r="B59" s="2">
        <v>2</v>
      </c>
      <c r="C59" s="6">
        <v>0</v>
      </c>
      <c r="U59" s="6">
        <v>1</v>
      </c>
      <c r="V59" s="2">
        <v>1</v>
      </c>
      <c r="W59" s="2">
        <v>2</v>
      </c>
      <c r="AI59" s="6">
        <v>1</v>
      </c>
      <c r="AJ59" s="2">
        <v>1</v>
      </c>
      <c r="AK59" s="2"/>
      <c r="AL59" s="8"/>
      <c r="AM59" s="7"/>
    </row>
    <row r="60" spans="2:39" x14ac:dyDescent="0.25">
      <c r="B60" s="2">
        <v>2</v>
      </c>
      <c r="C60" s="6">
        <v>0</v>
      </c>
      <c r="U60" s="6">
        <v>1</v>
      </c>
      <c r="V60" s="2">
        <v>1</v>
      </c>
      <c r="W60" s="2">
        <v>2</v>
      </c>
      <c r="AI60" s="6">
        <v>1</v>
      </c>
      <c r="AJ60" s="2">
        <v>1</v>
      </c>
      <c r="AK60" s="2"/>
      <c r="AL60" s="8"/>
      <c r="AM60" s="7"/>
    </row>
    <row r="61" spans="2:39" x14ac:dyDescent="0.25">
      <c r="B61" s="2">
        <v>2</v>
      </c>
      <c r="C61" s="6">
        <v>0</v>
      </c>
      <c r="U61" s="6">
        <v>1</v>
      </c>
      <c r="V61" s="2">
        <v>1</v>
      </c>
      <c r="W61" s="2">
        <v>2</v>
      </c>
      <c r="AI61" s="6">
        <v>1</v>
      </c>
      <c r="AJ61" s="2">
        <v>1</v>
      </c>
      <c r="AK61" s="2"/>
      <c r="AL61" s="8"/>
      <c r="AM61" s="7"/>
    </row>
    <row r="62" spans="2:39" x14ac:dyDescent="0.25">
      <c r="B62" s="2">
        <v>2</v>
      </c>
      <c r="C62" s="6">
        <v>0</v>
      </c>
      <c r="U62" s="6">
        <v>1</v>
      </c>
      <c r="V62" s="2">
        <v>2</v>
      </c>
      <c r="W62" s="2">
        <v>2</v>
      </c>
      <c r="AI62" s="6">
        <v>1</v>
      </c>
      <c r="AJ62" s="2">
        <v>1</v>
      </c>
      <c r="AK62" s="6"/>
      <c r="AL62" s="8"/>
      <c r="AM62" s="7"/>
    </row>
    <row r="63" spans="2:39" x14ac:dyDescent="0.25">
      <c r="B63" s="2">
        <v>2</v>
      </c>
      <c r="C63" s="6">
        <v>0</v>
      </c>
      <c r="U63" s="6">
        <v>1</v>
      </c>
      <c r="V63" s="2">
        <v>2</v>
      </c>
      <c r="W63" s="2">
        <v>2</v>
      </c>
      <c r="AI63" s="6">
        <v>1</v>
      </c>
      <c r="AJ63" s="2">
        <v>1</v>
      </c>
      <c r="AK63" s="6"/>
      <c r="AL63" s="8"/>
      <c r="AM63" s="7"/>
    </row>
    <row r="64" spans="2:39" x14ac:dyDescent="0.25">
      <c r="B64" s="2">
        <v>2</v>
      </c>
      <c r="C64" s="6">
        <v>0</v>
      </c>
      <c r="U64" s="6">
        <v>1</v>
      </c>
      <c r="V64" s="2">
        <v>2</v>
      </c>
      <c r="W64" s="2">
        <v>2</v>
      </c>
      <c r="AI64" s="6">
        <v>1</v>
      </c>
      <c r="AJ64" s="2">
        <v>1</v>
      </c>
      <c r="AK64" s="6"/>
      <c r="AL64" s="8"/>
      <c r="AM64" s="7"/>
    </row>
    <row r="65" spans="2:39" x14ac:dyDescent="0.25">
      <c r="B65" s="2">
        <v>2</v>
      </c>
      <c r="C65" s="6">
        <v>0</v>
      </c>
      <c r="U65" s="6">
        <v>1</v>
      </c>
      <c r="V65" s="2">
        <v>2</v>
      </c>
      <c r="W65" s="2">
        <v>2</v>
      </c>
      <c r="AI65" s="6">
        <v>1</v>
      </c>
      <c r="AJ65" s="2">
        <v>1</v>
      </c>
      <c r="AK65" s="6"/>
      <c r="AL65" s="8"/>
      <c r="AM65" s="7"/>
    </row>
    <row r="66" spans="2:39" x14ac:dyDescent="0.25">
      <c r="B66" s="2">
        <v>2</v>
      </c>
      <c r="C66" s="6">
        <v>0</v>
      </c>
      <c r="U66" s="6">
        <v>1</v>
      </c>
      <c r="V66" s="2">
        <v>2</v>
      </c>
      <c r="W66" s="2">
        <v>2</v>
      </c>
      <c r="AI66" s="6">
        <v>1</v>
      </c>
      <c r="AJ66" s="2">
        <v>1</v>
      </c>
      <c r="AK66" s="6"/>
      <c r="AL66" s="8"/>
      <c r="AM66" s="7"/>
    </row>
    <row r="67" spans="2:39" x14ac:dyDescent="0.25">
      <c r="B67" s="2">
        <v>2</v>
      </c>
      <c r="C67" s="2">
        <v>1</v>
      </c>
      <c r="U67" s="6">
        <v>1</v>
      </c>
      <c r="V67" s="2">
        <v>2</v>
      </c>
      <c r="W67" s="2">
        <v>2</v>
      </c>
      <c r="AI67" s="2">
        <v>1</v>
      </c>
      <c r="AJ67" s="2">
        <v>2</v>
      </c>
      <c r="AK67" s="6"/>
      <c r="AL67" s="8"/>
      <c r="AM67" s="7"/>
    </row>
    <row r="68" spans="2:39" x14ac:dyDescent="0.25">
      <c r="B68" s="2">
        <v>2</v>
      </c>
      <c r="C68" s="2">
        <v>1</v>
      </c>
      <c r="U68" s="6">
        <v>1</v>
      </c>
      <c r="V68" s="2">
        <v>2</v>
      </c>
      <c r="W68" s="2">
        <v>2</v>
      </c>
      <c r="AI68" s="2">
        <v>1</v>
      </c>
      <c r="AJ68" s="2">
        <v>2</v>
      </c>
      <c r="AK68" s="6"/>
      <c r="AL68" s="8"/>
      <c r="AM68" s="7"/>
    </row>
    <row r="69" spans="2:39" x14ac:dyDescent="0.25">
      <c r="B69" s="2">
        <v>2</v>
      </c>
      <c r="C69" s="2">
        <v>1</v>
      </c>
      <c r="U69" s="6">
        <v>1</v>
      </c>
      <c r="V69" s="2">
        <v>2</v>
      </c>
      <c r="W69" s="2">
        <v>2</v>
      </c>
      <c r="AI69" s="2">
        <v>1</v>
      </c>
      <c r="AJ69" s="2">
        <v>2</v>
      </c>
      <c r="AK69" s="6"/>
      <c r="AL69" s="8"/>
      <c r="AM69" s="7"/>
    </row>
    <row r="70" spans="2:39" x14ac:dyDescent="0.25">
      <c r="B70" s="2">
        <v>2</v>
      </c>
      <c r="C70" s="6">
        <v>1</v>
      </c>
      <c r="U70" s="6">
        <v>1</v>
      </c>
      <c r="V70" s="2">
        <v>2</v>
      </c>
      <c r="W70" s="2">
        <v>2</v>
      </c>
      <c r="AI70" s="6">
        <v>1</v>
      </c>
      <c r="AJ70" s="2">
        <v>2</v>
      </c>
      <c r="AK70" s="6"/>
      <c r="AL70" s="8"/>
      <c r="AM70" s="7"/>
    </row>
    <row r="71" spans="2:39" x14ac:dyDescent="0.25">
      <c r="B71" s="2">
        <v>2</v>
      </c>
      <c r="C71" s="6">
        <v>1</v>
      </c>
      <c r="U71" s="6">
        <v>1</v>
      </c>
      <c r="V71" s="2">
        <v>2</v>
      </c>
      <c r="W71" s="2">
        <v>2</v>
      </c>
      <c r="AI71" s="6">
        <v>1</v>
      </c>
      <c r="AJ71" s="2">
        <v>2</v>
      </c>
      <c r="AK71" s="6"/>
      <c r="AL71" s="8"/>
      <c r="AM71" s="7"/>
    </row>
    <row r="72" spans="2:39" x14ac:dyDescent="0.25">
      <c r="B72" s="2">
        <v>2</v>
      </c>
      <c r="C72" s="6">
        <v>1</v>
      </c>
      <c r="U72" s="6">
        <v>1</v>
      </c>
      <c r="V72" s="2">
        <v>2</v>
      </c>
      <c r="W72" s="2">
        <v>2</v>
      </c>
      <c r="AI72" s="6">
        <v>1</v>
      </c>
      <c r="AJ72" s="2">
        <v>2</v>
      </c>
      <c r="AK72" s="6"/>
      <c r="AL72" s="8"/>
      <c r="AM72" s="7"/>
    </row>
    <row r="73" spans="2:39" x14ac:dyDescent="0.25">
      <c r="B73" s="2">
        <v>2</v>
      </c>
      <c r="C73" s="6">
        <v>1</v>
      </c>
      <c r="U73" s="6">
        <v>1</v>
      </c>
      <c r="V73" s="2">
        <v>2</v>
      </c>
      <c r="W73" s="2">
        <v>2</v>
      </c>
      <c r="AI73" s="6">
        <v>1</v>
      </c>
      <c r="AJ73" s="2">
        <v>2</v>
      </c>
      <c r="AK73" s="6"/>
      <c r="AL73" s="8"/>
      <c r="AM73" s="7"/>
    </row>
  </sheetData>
  <sortState ref="AI2:AJ73">
    <sortCondition ref="AI2:AI73"/>
    <sortCondition ref="AJ2:AJ73"/>
  </sortState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L29" sqref="L29"/>
    </sheetView>
  </sheetViews>
  <sheetFormatPr defaultRowHeight="15" x14ac:dyDescent="0.25"/>
  <sheetData/>
  <pageMargins left="0.7" right="0.7" top="0.78740157499999996" bottom="0.78740157499999996" header="0.3" footer="0.3"/>
  <pageSetup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STATISTICA.Graph" shapeId="3073" r:id="rId4">
          <objectPr defaultSize="0" r:id="rId5">
            <anchor moveWithCells="1">
              <from>
                <xdr:col>3</xdr:col>
                <xdr:colOff>0</xdr:colOff>
                <xdr:row>7</xdr:row>
                <xdr:rowOff>0</xdr:rowOff>
              </from>
              <to>
                <xdr:col>10</xdr:col>
                <xdr:colOff>190500</xdr:colOff>
                <xdr:row>24</xdr:row>
                <xdr:rowOff>104775</xdr:rowOff>
              </to>
            </anchor>
          </objectPr>
        </oleObject>
      </mc:Choice>
      <mc:Fallback>
        <oleObject progId="STATISTICA.Graph" shapeId="3073" r:id="rId4"/>
      </mc:Fallback>
    </mc:AlternateContent>
    <mc:AlternateContent xmlns:mc="http://schemas.openxmlformats.org/markup-compatibility/2006">
      <mc:Choice Requires="x14">
        <oleObject progId="STATISTICA.Spreadsheet" shapeId="3074" r:id="rId6">
          <objectPr defaultSize="0" autoPict="0" r:id="rId7">
            <anchor moveWithCells="1">
              <from>
                <xdr:col>12</xdr:col>
                <xdr:colOff>0</xdr:colOff>
                <xdr:row>10</xdr:row>
                <xdr:rowOff>0</xdr:rowOff>
              </from>
              <to>
                <xdr:col>18</xdr:col>
                <xdr:colOff>400050</xdr:colOff>
                <xdr:row>21</xdr:row>
                <xdr:rowOff>76200</xdr:rowOff>
              </to>
            </anchor>
          </objectPr>
        </oleObject>
      </mc:Choice>
      <mc:Fallback>
        <oleObject progId="STATISTICA.Spreadsheet" shapeId="3074" r:id="rId6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selection activeCell="P10" sqref="P10"/>
    </sheetView>
  </sheetViews>
  <sheetFormatPr defaultRowHeight="15" x14ac:dyDescent="0.25"/>
  <cols>
    <col min="1" max="2" width="9.140625" style="1"/>
  </cols>
  <sheetData>
    <row r="1" spans="1:5" x14ac:dyDescent="0.25">
      <c r="A1" s="2">
        <v>1</v>
      </c>
      <c r="B1" s="2">
        <v>7</v>
      </c>
      <c r="D1" t="s">
        <v>183</v>
      </c>
    </row>
    <row r="2" spans="1:5" x14ac:dyDescent="0.25">
      <c r="A2" s="2">
        <v>1</v>
      </c>
      <c r="B2" s="2">
        <v>12</v>
      </c>
    </row>
    <row r="3" spans="1:5" x14ac:dyDescent="0.25">
      <c r="A3" s="2">
        <v>1</v>
      </c>
      <c r="B3" s="2">
        <v>8</v>
      </c>
      <c r="D3">
        <v>1</v>
      </c>
      <c r="E3">
        <f>AVERAGE(B1:B22)</f>
        <v>7.4545454545454541</v>
      </c>
    </row>
    <row r="4" spans="1:5" x14ac:dyDescent="0.25">
      <c r="A4" s="2">
        <v>1</v>
      </c>
      <c r="B4" s="2">
        <v>7</v>
      </c>
      <c r="D4">
        <v>2</v>
      </c>
      <c r="E4">
        <f>AVERAGE(B23:B62)</f>
        <v>11.3</v>
      </c>
    </row>
    <row r="5" spans="1:5" x14ac:dyDescent="0.25">
      <c r="A5" s="2">
        <v>1</v>
      </c>
      <c r="B5" s="2">
        <v>6</v>
      </c>
      <c r="D5">
        <v>3</v>
      </c>
      <c r="E5">
        <f>AVERAGE(B63:B69)</f>
        <v>14.285714285714286</v>
      </c>
    </row>
    <row r="6" spans="1:5" x14ac:dyDescent="0.25">
      <c r="A6" s="6">
        <v>1</v>
      </c>
      <c r="B6" s="6">
        <v>7</v>
      </c>
      <c r="D6">
        <v>4</v>
      </c>
      <c r="E6">
        <f>AVERAGE(B71:B72)</f>
        <v>15</v>
      </c>
    </row>
    <row r="7" spans="1:5" x14ac:dyDescent="0.25">
      <c r="A7" s="2">
        <v>1</v>
      </c>
      <c r="B7" s="2">
        <v>7</v>
      </c>
    </row>
    <row r="8" spans="1:5" x14ac:dyDescent="0.25">
      <c r="A8" s="2">
        <v>1</v>
      </c>
      <c r="B8" s="2">
        <v>12</v>
      </c>
    </row>
    <row r="9" spans="1:5" x14ac:dyDescent="0.25">
      <c r="A9" s="2">
        <v>1</v>
      </c>
      <c r="B9" s="2">
        <v>7</v>
      </c>
    </row>
    <row r="10" spans="1:5" x14ac:dyDescent="0.25">
      <c r="A10" s="6">
        <v>1</v>
      </c>
      <c r="B10" s="6">
        <v>5</v>
      </c>
    </row>
    <row r="11" spans="1:5" x14ac:dyDescent="0.25">
      <c r="A11" s="2">
        <v>1</v>
      </c>
      <c r="B11" s="2">
        <v>8</v>
      </c>
    </row>
    <row r="12" spans="1:5" x14ac:dyDescent="0.25">
      <c r="A12" s="2">
        <v>1</v>
      </c>
      <c r="B12" s="2">
        <v>8</v>
      </c>
    </row>
    <row r="13" spans="1:5" x14ac:dyDescent="0.25">
      <c r="A13" s="2">
        <v>1</v>
      </c>
      <c r="B13" s="2">
        <v>6</v>
      </c>
    </row>
    <row r="14" spans="1:5" x14ac:dyDescent="0.25">
      <c r="A14" s="6">
        <v>1</v>
      </c>
      <c r="B14" s="6">
        <v>5</v>
      </c>
    </row>
    <row r="15" spans="1:5" x14ac:dyDescent="0.25">
      <c r="A15" s="6">
        <v>1</v>
      </c>
      <c r="B15" s="6">
        <v>7</v>
      </c>
    </row>
    <row r="16" spans="1:5" x14ac:dyDescent="0.25">
      <c r="A16" s="2">
        <v>1</v>
      </c>
      <c r="B16" s="2">
        <v>8</v>
      </c>
    </row>
    <row r="17" spans="1:2" x14ac:dyDescent="0.25">
      <c r="A17" s="6">
        <v>1</v>
      </c>
      <c r="B17" s="6">
        <v>7</v>
      </c>
    </row>
    <row r="18" spans="1:2" x14ac:dyDescent="0.25">
      <c r="A18" s="6">
        <v>1</v>
      </c>
      <c r="B18" s="6">
        <v>7</v>
      </c>
    </row>
    <row r="19" spans="1:2" x14ac:dyDescent="0.25">
      <c r="A19" s="6">
        <v>1</v>
      </c>
      <c r="B19" s="6">
        <v>7</v>
      </c>
    </row>
    <row r="20" spans="1:2" x14ac:dyDescent="0.25">
      <c r="A20" s="6">
        <v>1</v>
      </c>
      <c r="B20" s="6">
        <v>8</v>
      </c>
    </row>
    <row r="21" spans="1:2" x14ac:dyDescent="0.25">
      <c r="A21" s="6">
        <v>1</v>
      </c>
      <c r="B21" s="6">
        <v>7</v>
      </c>
    </row>
    <row r="22" spans="1:2" x14ac:dyDescent="0.25">
      <c r="A22" s="6">
        <v>1</v>
      </c>
      <c r="B22" s="6">
        <v>8</v>
      </c>
    </row>
    <row r="23" spans="1:2" x14ac:dyDescent="0.25">
      <c r="A23" s="2">
        <v>2</v>
      </c>
      <c r="B23" s="2">
        <v>14</v>
      </c>
    </row>
    <row r="24" spans="1:2" x14ac:dyDescent="0.25">
      <c r="A24" s="2">
        <v>2</v>
      </c>
      <c r="B24" s="2">
        <v>11</v>
      </c>
    </row>
    <row r="25" spans="1:2" x14ac:dyDescent="0.25">
      <c r="A25" s="6">
        <v>2</v>
      </c>
      <c r="B25" s="6">
        <v>12</v>
      </c>
    </row>
    <row r="26" spans="1:2" x14ac:dyDescent="0.25">
      <c r="A26" s="6">
        <v>2</v>
      </c>
      <c r="B26" s="6">
        <v>8</v>
      </c>
    </row>
    <row r="27" spans="1:2" x14ac:dyDescent="0.25">
      <c r="A27" s="6">
        <v>2</v>
      </c>
      <c r="B27" s="6">
        <v>8</v>
      </c>
    </row>
    <row r="28" spans="1:2" x14ac:dyDescent="0.25">
      <c r="A28" s="6">
        <v>2</v>
      </c>
      <c r="B28" s="6">
        <v>12</v>
      </c>
    </row>
    <row r="29" spans="1:2" x14ac:dyDescent="0.25">
      <c r="A29" s="6">
        <v>2</v>
      </c>
      <c r="B29" s="6">
        <v>7</v>
      </c>
    </row>
    <row r="30" spans="1:2" x14ac:dyDescent="0.25">
      <c r="A30" s="6">
        <v>2</v>
      </c>
      <c r="B30" s="6">
        <v>12</v>
      </c>
    </row>
    <row r="31" spans="1:2" x14ac:dyDescent="0.25">
      <c r="A31" s="6">
        <v>2</v>
      </c>
      <c r="B31" s="6">
        <v>8</v>
      </c>
    </row>
    <row r="32" spans="1:2" x14ac:dyDescent="0.25">
      <c r="A32" s="6">
        <v>2</v>
      </c>
      <c r="B32" s="6">
        <v>8</v>
      </c>
    </row>
    <row r="33" spans="1:2" x14ac:dyDescent="0.25">
      <c r="A33" s="2">
        <v>2</v>
      </c>
      <c r="B33" s="2">
        <v>12</v>
      </c>
    </row>
    <row r="34" spans="1:2" x14ac:dyDescent="0.25">
      <c r="A34" s="2">
        <v>2</v>
      </c>
      <c r="B34" s="2">
        <v>12</v>
      </c>
    </row>
    <row r="35" spans="1:2" x14ac:dyDescent="0.25">
      <c r="A35" s="2">
        <v>2</v>
      </c>
      <c r="B35" s="2">
        <v>14</v>
      </c>
    </row>
    <row r="36" spans="1:2" x14ac:dyDescent="0.25">
      <c r="A36" s="2">
        <v>2</v>
      </c>
      <c r="B36" s="2">
        <v>12</v>
      </c>
    </row>
    <row r="37" spans="1:2" x14ac:dyDescent="0.25">
      <c r="A37" s="2">
        <v>2</v>
      </c>
      <c r="B37" s="2">
        <v>12</v>
      </c>
    </row>
    <row r="38" spans="1:2" x14ac:dyDescent="0.25">
      <c r="A38" s="6">
        <v>2</v>
      </c>
      <c r="B38" s="6">
        <v>7</v>
      </c>
    </row>
    <row r="39" spans="1:2" x14ac:dyDescent="0.25">
      <c r="A39" s="2">
        <v>2</v>
      </c>
      <c r="B39" s="2">
        <v>13</v>
      </c>
    </row>
    <row r="40" spans="1:2" x14ac:dyDescent="0.25">
      <c r="A40" s="2">
        <v>2</v>
      </c>
      <c r="B40" s="2">
        <v>15</v>
      </c>
    </row>
    <row r="41" spans="1:2" x14ac:dyDescent="0.25">
      <c r="A41" s="2">
        <v>2</v>
      </c>
      <c r="B41" s="2">
        <v>10</v>
      </c>
    </row>
    <row r="42" spans="1:2" x14ac:dyDescent="0.25">
      <c r="A42" s="6">
        <v>2</v>
      </c>
      <c r="B42" s="6">
        <v>12</v>
      </c>
    </row>
    <row r="43" spans="1:2" x14ac:dyDescent="0.25">
      <c r="A43" s="6">
        <v>2</v>
      </c>
      <c r="B43" s="6">
        <v>14</v>
      </c>
    </row>
    <row r="44" spans="1:2" x14ac:dyDescent="0.25">
      <c r="A44" s="2">
        <v>2</v>
      </c>
      <c r="B44" s="2">
        <v>10</v>
      </c>
    </row>
    <row r="45" spans="1:2" x14ac:dyDescent="0.25">
      <c r="A45" s="2">
        <v>2</v>
      </c>
      <c r="B45" s="2">
        <v>11</v>
      </c>
    </row>
    <row r="46" spans="1:2" x14ac:dyDescent="0.25">
      <c r="A46" s="6">
        <v>2</v>
      </c>
      <c r="B46" s="6">
        <v>12</v>
      </c>
    </row>
    <row r="47" spans="1:2" x14ac:dyDescent="0.25">
      <c r="A47" s="6">
        <v>2</v>
      </c>
      <c r="B47" s="6">
        <v>14</v>
      </c>
    </row>
    <row r="48" spans="1:2" x14ac:dyDescent="0.25">
      <c r="A48" s="2">
        <v>2</v>
      </c>
      <c r="B48" s="2">
        <v>13</v>
      </c>
    </row>
    <row r="49" spans="1:2" x14ac:dyDescent="0.25">
      <c r="A49" s="6">
        <v>2</v>
      </c>
      <c r="B49" s="6">
        <v>10</v>
      </c>
    </row>
    <row r="50" spans="1:2" x14ac:dyDescent="0.25">
      <c r="A50" s="6">
        <v>2</v>
      </c>
      <c r="B50" s="6">
        <v>13</v>
      </c>
    </row>
    <row r="51" spans="1:2" x14ac:dyDescent="0.25">
      <c r="A51" s="6">
        <v>2</v>
      </c>
      <c r="B51" s="6">
        <v>10</v>
      </c>
    </row>
    <row r="52" spans="1:2" x14ac:dyDescent="0.25">
      <c r="A52" s="6">
        <v>2</v>
      </c>
      <c r="B52" s="6">
        <v>11</v>
      </c>
    </row>
    <row r="53" spans="1:2" x14ac:dyDescent="0.25">
      <c r="A53" s="6">
        <v>2</v>
      </c>
      <c r="B53" s="6">
        <v>9</v>
      </c>
    </row>
    <row r="54" spans="1:2" x14ac:dyDescent="0.25">
      <c r="A54" s="2">
        <v>2</v>
      </c>
      <c r="B54" s="2">
        <v>13</v>
      </c>
    </row>
    <row r="55" spans="1:2" x14ac:dyDescent="0.25">
      <c r="A55" s="2">
        <v>2</v>
      </c>
      <c r="B55" s="2">
        <v>13</v>
      </c>
    </row>
    <row r="56" spans="1:2" x14ac:dyDescent="0.25">
      <c r="A56" s="2">
        <v>2</v>
      </c>
      <c r="B56" s="2">
        <v>15</v>
      </c>
    </row>
    <row r="57" spans="1:2" x14ac:dyDescent="0.25">
      <c r="A57" s="6">
        <v>2</v>
      </c>
      <c r="B57" s="6">
        <v>10</v>
      </c>
    </row>
    <row r="58" spans="1:2" x14ac:dyDescent="0.25">
      <c r="A58" s="6">
        <v>2</v>
      </c>
      <c r="B58" s="6">
        <v>13</v>
      </c>
    </row>
    <row r="59" spans="1:2" x14ac:dyDescent="0.25">
      <c r="A59" s="6">
        <v>2</v>
      </c>
      <c r="B59" s="6">
        <v>12</v>
      </c>
    </row>
    <row r="60" spans="1:2" x14ac:dyDescent="0.25">
      <c r="A60" s="6">
        <v>2</v>
      </c>
      <c r="B60" s="6">
        <v>10</v>
      </c>
    </row>
    <row r="61" spans="1:2" x14ac:dyDescent="0.25">
      <c r="A61" s="6">
        <v>2</v>
      </c>
      <c r="B61" s="6">
        <v>11</v>
      </c>
    </row>
    <row r="62" spans="1:2" x14ac:dyDescent="0.25">
      <c r="A62" s="6">
        <v>2</v>
      </c>
      <c r="B62" s="6">
        <v>9</v>
      </c>
    </row>
    <row r="63" spans="1:2" x14ac:dyDescent="0.25">
      <c r="A63" s="2">
        <v>3</v>
      </c>
      <c r="B63" s="2">
        <v>14</v>
      </c>
    </row>
    <row r="64" spans="1:2" x14ac:dyDescent="0.25">
      <c r="A64" s="6">
        <v>3</v>
      </c>
      <c r="B64" s="6">
        <v>12</v>
      </c>
    </row>
    <row r="65" spans="1:2" x14ac:dyDescent="0.25">
      <c r="A65" s="2">
        <v>3</v>
      </c>
      <c r="B65" s="2">
        <v>14</v>
      </c>
    </row>
    <row r="66" spans="1:2" x14ac:dyDescent="0.25">
      <c r="A66" s="6">
        <v>3</v>
      </c>
      <c r="B66" s="6">
        <v>16</v>
      </c>
    </row>
    <row r="67" spans="1:2" x14ac:dyDescent="0.25">
      <c r="A67" s="6">
        <v>3</v>
      </c>
      <c r="B67" s="6">
        <v>16</v>
      </c>
    </row>
    <row r="68" spans="1:2" x14ac:dyDescent="0.25">
      <c r="A68" s="6">
        <v>3</v>
      </c>
      <c r="B68" s="6">
        <v>12</v>
      </c>
    </row>
    <row r="69" spans="1:2" x14ac:dyDescent="0.25">
      <c r="A69" s="6">
        <v>3</v>
      </c>
      <c r="B69" s="6">
        <v>16</v>
      </c>
    </row>
    <row r="70" spans="1:2" x14ac:dyDescent="0.25">
      <c r="A70" s="6">
        <v>3</v>
      </c>
      <c r="B70" s="6">
        <v>16</v>
      </c>
    </row>
    <row r="71" spans="1:2" x14ac:dyDescent="0.25">
      <c r="A71" s="6">
        <v>4</v>
      </c>
      <c r="B71" s="6">
        <v>15</v>
      </c>
    </row>
    <row r="72" spans="1:2" x14ac:dyDescent="0.25">
      <c r="A72" s="6">
        <v>4</v>
      </c>
      <c r="B72" s="6">
        <v>15</v>
      </c>
    </row>
    <row r="73" spans="1:2" x14ac:dyDescent="0.25">
      <c r="A73" s="4" t="s">
        <v>1</v>
      </c>
      <c r="B73" s="4" t="s">
        <v>2</v>
      </c>
    </row>
    <row r="75" spans="1:2" x14ac:dyDescent="0.25">
      <c r="A75" s="2"/>
      <c r="B75" s="2"/>
    </row>
  </sheetData>
  <sortState ref="A1:B180">
    <sortCondition ref="A1:A180"/>
  </sortState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raw data</vt:lpstr>
      <vt:lpstr>correlation</vt:lpstr>
      <vt:lpstr>graphs</vt:lpstr>
      <vt:lpstr>List3</vt:lpstr>
      <vt:lpstr>List2</vt:lpstr>
    </vt:vector>
  </TitlesOfParts>
  <Company>Česká zemědělská univerzita v Praze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kunca</dc:creator>
  <cp:lastModifiedBy>Kunca Tomáš</cp:lastModifiedBy>
  <dcterms:created xsi:type="dcterms:W3CDTF">2014-05-30T05:58:48Z</dcterms:created>
  <dcterms:modified xsi:type="dcterms:W3CDTF">2016-02-12T08:01:19Z</dcterms:modified>
</cp:coreProperties>
</file>