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m Tol Post Grad\Honours\Data\Tol et al. 2016_Dugong feeding raw data\Feeding Trails\"/>
    </mc:Choice>
  </mc:AlternateContent>
  <bookViews>
    <workbookView xWindow="0" yWindow="0" windowWidth="20490" windowHeight="7755"/>
  </bookViews>
  <sheets>
    <sheet name="21.06" sheetId="3" r:id="rId1"/>
    <sheet name="18.07" sheetId="5" r:id="rId2"/>
    <sheet name="31.07" sheetId="6" r:id="rId3"/>
    <sheet name="17.08" sheetId="7" r:id="rId4"/>
    <sheet name="31.08" sheetId="8" r:id="rId5"/>
    <sheet name="Biomass" sheetId="9" r:id="rId6"/>
    <sheet name="Species Percent" sheetId="10" r:id="rId7"/>
    <sheet name="Species Biomass" sheetId="11" r:id="rId8"/>
  </sheets>
  <calcPr calcId="152511"/>
</workbook>
</file>

<file path=xl/calcChain.xml><?xml version="1.0" encoding="utf-8"?>
<calcChain xmlns="http://schemas.openxmlformats.org/spreadsheetml/2006/main">
  <c r="J4" i="8" l="1"/>
  <c r="J8" i="8"/>
  <c r="J20" i="8"/>
  <c r="J21" i="8"/>
  <c r="J23" i="8"/>
  <c r="J30" i="8"/>
  <c r="J31" i="8"/>
  <c r="J16" i="8"/>
  <c r="K7" i="6" l="1"/>
  <c r="O29" i="5"/>
  <c r="O18" i="5"/>
  <c r="M8" i="5"/>
  <c r="J29" i="3" l="1"/>
  <c r="N29" i="3"/>
  <c r="J34" i="5"/>
  <c r="N34" i="5"/>
  <c r="P5" i="8" l="1"/>
  <c r="V5" i="8" s="1"/>
  <c r="P6" i="8"/>
  <c r="V6" i="8" s="1"/>
  <c r="T5" i="8"/>
  <c r="H34" i="8" l="1"/>
  <c r="I34" i="8"/>
  <c r="G28" i="8"/>
  <c r="J28" i="8" s="1"/>
  <c r="G29" i="8"/>
  <c r="J29" i="8" s="1"/>
  <c r="G30" i="8"/>
  <c r="K30" i="8" s="1"/>
  <c r="G31" i="8"/>
  <c r="K31" i="8" s="1"/>
  <c r="G32" i="8"/>
  <c r="J32" i="8" s="1"/>
  <c r="K34" i="7"/>
  <c r="J34" i="7"/>
  <c r="I34" i="7"/>
  <c r="H34" i="7"/>
  <c r="O34" i="7"/>
  <c r="N34" i="7"/>
  <c r="M34" i="7"/>
  <c r="K25" i="6"/>
  <c r="I25" i="6"/>
  <c r="H25" i="6"/>
  <c r="G28" i="7"/>
  <c r="G29" i="7"/>
  <c r="L29" i="7" s="1"/>
  <c r="G30" i="7"/>
  <c r="G31" i="7"/>
  <c r="G32" i="7"/>
  <c r="P23" i="6"/>
  <c r="L23" i="6"/>
  <c r="W23" i="6" s="1"/>
  <c r="L22" i="6"/>
  <c r="L15" i="6"/>
  <c r="L14" i="6"/>
  <c r="W14" i="6" s="1"/>
  <c r="L9" i="6"/>
  <c r="O34" i="5"/>
  <c r="K34" i="5"/>
  <c r="I34" i="5"/>
  <c r="H34" i="5"/>
  <c r="P23" i="5"/>
  <c r="P22" i="5"/>
  <c r="G28" i="5"/>
  <c r="L28" i="5" s="1"/>
  <c r="G29" i="5"/>
  <c r="L29" i="5" s="1"/>
  <c r="G30" i="5"/>
  <c r="L30" i="5" s="1"/>
  <c r="G31" i="5"/>
  <c r="L31" i="5" s="1"/>
  <c r="G32" i="5"/>
  <c r="L32" i="5" s="1"/>
  <c r="O29" i="3"/>
  <c r="M29" i="3"/>
  <c r="I29" i="3"/>
  <c r="K29" i="3"/>
  <c r="H29" i="3"/>
  <c r="G27" i="5"/>
  <c r="L27" i="5" s="1"/>
  <c r="G26" i="5"/>
  <c r="L26" i="5" s="1"/>
  <c r="G25" i="5"/>
  <c r="L25" i="5" s="1"/>
  <c r="X24" i="5"/>
  <c r="T24" i="5"/>
  <c r="AB24" i="5" s="1"/>
  <c r="G24" i="5"/>
  <c r="X23" i="5"/>
  <c r="T23" i="5"/>
  <c r="G23" i="5"/>
  <c r="X22" i="5"/>
  <c r="T22" i="5"/>
  <c r="G22" i="5"/>
  <c r="G21" i="5"/>
  <c r="L21" i="5" s="1"/>
  <c r="G20" i="5"/>
  <c r="L20" i="5" s="1"/>
  <c r="G19" i="5"/>
  <c r="L19" i="5" s="1"/>
  <c r="X18" i="5"/>
  <c r="T18" i="5"/>
  <c r="AC18" i="5" s="1"/>
  <c r="G18" i="5"/>
  <c r="G17" i="5"/>
  <c r="L17" i="5" s="1"/>
  <c r="G16" i="5"/>
  <c r="L16" i="5" s="1"/>
  <c r="G15" i="5"/>
  <c r="L15" i="5" s="1"/>
  <c r="G14" i="5"/>
  <c r="L14" i="5" s="1"/>
  <c r="G13" i="5"/>
  <c r="L13" i="5" s="1"/>
  <c r="G12" i="5"/>
  <c r="L12" i="5" s="1"/>
  <c r="G11" i="5"/>
  <c r="L11" i="5" s="1"/>
  <c r="G10" i="5"/>
  <c r="L10" i="5" s="1"/>
  <c r="G9" i="5"/>
  <c r="L9" i="5" s="1"/>
  <c r="G8" i="5"/>
  <c r="L8" i="5" s="1"/>
  <c r="G7" i="5"/>
  <c r="L7" i="5" s="1"/>
  <c r="G6" i="5"/>
  <c r="L6" i="5" s="1"/>
  <c r="G5" i="5"/>
  <c r="M5" i="5" s="1"/>
  <c r="X4" i="5"/>
  <c r="T4" i="5"/>
  <c r="AA4" i="5" s="1"/>
  <c r="G4" i="5"/>
  <c r="G3" i="5"/>
  <c r="T23" i="6"/>
  <c r="G23" i="6"/>
  <c r="T22" i="6"/>
  <c r="P22" i="6"/>
  <c r="G22" i="6"/>
  <c r="T21" i="6"/>
  <c r="P21" i="6"/>
  <c r="W21" i="6" s="1"/>
  <c r="G21" i="6"/>
  <c r="G20" i="6"/>
  <c r="J20" i="6" s="1"/>
  <c r="G19" i="6"/>
  <c r="J19" i="6" s="1"/>
  <c r="G18" i="6"/>
  <c r="J18" i="6" s="1"/>
  <c r="G17" i="6"/>
  <c r="J17" i="6" s="1"/>
  <c r="G16" i="6"/>
  <c r="J16" i="6" s="1"/>
  <c r="T15" i="6"/>
  <c r="P15" i="6"/>
  <c r="G15" i="6"/>
  <c r="T14" i="6"/>
  <c r="P14" i="6"/>
  <c r="G14" i="6"/>
  <c r="T13" i="6"/>
  <c r="P13" i="6"/>
  <c r="W13" i="6" s="1"/>
  <c r="G13" i="6"/>
  <c r="G12" i="6"/>
  <c r="J12" i="6" s="1"/>
  <c r="G11" i="6"/>
  <c r="J11" i="6" s="1"/>
  <c r="T10" i="6"/>
  <c r="P10" i="6"/>
  <c r="G10" i="6"/>
  <c r="T9" i="6"/>
  <c r="P9" i="6"/>
  <c r="G9" i="6"/>
  <c r="G8" i="6"/>
  <c r="J8" i="6" s="1"/>
  <c r="G7" i="6"/>
  <c r="J7" i="6" s="1"/>
  <c r="G6" i="6"/>
  <c r="J6" i="6" s="1"/>
  <c r="G5" i="6"/>
  <c r="J5" i="6" s="1"/>
  <c r="T4" i="6"/>
  <c r="P4" i="6"/>
  <c r="W4" i="6" s="1"/>
  <c r="G4" i="6"/>
  <c r="T3" i="6"/>
  <c r="P3" i="6"/>
  <c r="G3" i="6"/>
  <c r="U3" i="6" s="1"/>
  <c r="G27" i="7"/>
  <c r="L27" i="7" s="1"/>
  <c r="G26" i="7"/>
  <c r="G25" i="7"/>
  <c r="G24" i="7"/>
  <c r="G23" i="7"/>
  <c r="G22" i="7"/>
  <c r="G21" i="7"/>
  <c r="G20" i="7"/>
  <c r="G19" i="7"/>
  <c r="G18" i="7"/>
  <c r="G17" i="7"/>
  <c r="L17" i="7" s="1"/>
  <c r="G16" i="7"/>
  <c r="G15" i="7"/>
  <c r="G14" i="7"/>
  <c r="L14" i="7" s="1"/>
  <c r="G13" i="7"/>
  <c r="G12" i="7"/>
  <c r="G11" i="7"/>
  <c r="G10" i="7"/>
  <c r="G9" i="7"/>
  <c r="G8" i="7"/>
  <c r="L8" i="7" s="1"/>
  <c r="G7" i="7"/>
  <c r="G6" i="7"/>
  <c r="G5" i="7"/>
  <c r="L5" i="7" s="1"/>
  <c r="G4" i="7"/>
  <c r="L4" i="7" s="1"/>
  <c r="G3" i="7"/>
  <c r="L3" i="7" s="1"/>
  <c r="T6" i="8"/>
  <c r="T18" i="8"/>
  <c r="T19" i="8"/>
  <c r="T20" i="8"/>
  <c r="T21" i="8"/>
  <c r="T22" i="8"/>
  <c r="T23" i="8"/>
  <c r="P18" i="8"/>
  <c r="V18" i="8" s="1"/>
  <c r="P19" i="8"/>
  <c r="V19" i="8" s="1"/>
  <c r="P20" i="8"/>
  <c r="V20" i="8" s="1"/>
  <c r="P21" i="8"/>
  <c r="V21" i="8" s="1"/>
  <c r="P22" i="8"/>
  <c r="V22" i="8" s="1"/>
  <c r="P23" i="8"/>
  <c r="V23" i="8" s="1"/>
  <c r="G27" i="8"/>
  <c r="J27" i="8" s="1"/>
  <c r="G26" i="8"/>
  <c r="J26" i="8" s="1"/>
  <c r="G25" i="8"/>
  <c r="J25" i="8" s="1"/>
  <c r="G24" i="8"/>
  <c r="J24" i="8" s="1"/>
  <c r="G23" i="8"/>
  <c r="G22" i="8"/>
  <c r="G21" i="8"/>
  <c r="G20" i="8"/>
  <c r="G19" i="8"/>
  <c r="G18" i="8"/>
  <c r="G17" i="8"/>
  <c r="J17" i="8" s="1"/>
  <c r="G16" i="8"/>
  <c r="K16" i="8" s="1"/>
  <c r="G15" i="8"/>
  <c r="K15" i="8" s="1"/>
  <c r="G14" i="8"/>
  <c r="K14" i="8" s="1"/>
  <c r="G13" i="8"/>
  <c r="K13" i="8" s="1"/>
  <c r="G12" i="8"/>
  <c r="G11" i="8"/>
  <c r="K11" i="8" s="1"/>
  <c r="G10" i="8"/>
  <c r="K10" i="8" s="1"/>
  <c r="G9" i="8"/>
  <c r="K9" i="8" s="1"/>
  <c r="G8" i="8"/>
  <c r="K8" i="8" s="1"/>
  <c r="G7" i="8"/>
  <c r="K7" i="8" s="1"/>
  <c r="G6" i="8"/>
  <c r="G5" i="8"/>
  <c r="G4" i="8"/>
  <c r="K4" i="8" s="1"/>
  <c r="G3" i="8"/>
  <c r="K3" i="8" s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3" i="3"/>
  <c r="L4" i="5" l="1"/>
  <c r="Z4" i="5" s="1"/>
  <c r="Y4" i="5"/>
  <c r="Y18" i="5"/>
  <c r="L18" i="5"/>
  <c r="Z18" i="5" s="1"/>
  <c r="L24" i="5"/>
  <c r="Z24" i="5" s="1"/>
  <c r="Y24" i="5"/>
  <c r="AB22" i="5"/>
  <c r="AC22" i="5"/>
  <c r="W15" i="6"/>
  <c r="Y22" i="5"/>
  <c r="L22" i="5"/>
  <c r="Z22" i="5" s="1"/>
  <c r="W9" i="6"/>
  <c r="J34" i="8"/>
  <c r="L34" i="7"/>
  <c r="L23" i="5"/>
  <c r="Z23" i="5" s="1"/>
  <c r="Y23" i="5"/>
  <c r="AC23" i="5"/>
  <c r="AB23" i="5"/>
  <c r="W22" i="6"/>
  <c r="U20" i="8"/>
  <c r="K20" i="8"/>
  <c r="W20" i="8" s="1"/>
  <c r="U5" i="8"/>
  <c r="K5" i="8"/>
  <c r="W5" i="8" s="1"/>
  <c r="U19" i="8"/>
  <c r="K19" i="8"/>
  <c r="W19" i="8" s="1"/>
  <c r="U23" i="8"/>
  <c r="K23" i="8"/>
  <c r="W23" i="8" s="1"/>
  <c r="U21" i="8"/>
  <c r="K21" i="8"/>
  <c r="W21" i="8" s="1"/>
  <c r="U6" i="8"/>
  <c r="K6" i="8"/>
  <c r="W6" i="8" s="1"/>
  <c r="U18" i="8"/>
  <c r="K18" i="8"/>
  <c r="U22" i="8"/>
  <c r="K22" i="8"/>
  <c r="W22" i="8" s="1"/>
  <c r="J10" i="6"/>
  <c r="V10" i="6" s="1"/>
  <c r="U10" i="6"/>
  <c r="J14" i="6"/>
  <c r="V14" i="6" s="1"/>
  <c r="U14" i="6"/>
  <c r="J9" i="6"/>
  <c r="V9" i="6" s="1"/>
  <c r="U9" i="6"/>
  <c r="J13" i="6"/>
  <c r="V13" i="6" s="1"/>
  <c r="U13" i="6"/>
  <c r="J23" i="6"/>
  <c r="V23" i="6" s="1"/>
  <c r="U23" i="6"/>
  <c r="J4" i="6"/>
  <c r="V4" i="6" s="1"/>
  <c r="U4" i="6"/>
  <c r="J22" i="6"/>
  <c r="V22" i="6" s="1"/>
  <c r="U22" i="6"/>
  <c r="J15" i="6"/>
  <c r="V15" i="6" s="1"/>
  <c r="U15" i="6"/>
  <c r="J21" i="6"/>
  <c r="V21" i="6" s="1"/>
  <c r="U21" i="6"/>
  <c r="G34" i="5"/>
  <c r="G29" i="3"/>
  <c r="L29" i="3"/>
  <c r="G25" i="6"/>
  <c r="J3" i="6"/>
  <c r="G34" i="7"/>
  <c r="G34" i="8"/>
  <c r="M3" i="5"/>
  <c r="M34" i="5" s="1"/>
  <c r="T25" i="3"/>
  <c r="T24" i="3"/>
  <c r="L34" i="5" l="1"/>
  <c r="K34" i="8"/>
  <c r="W18" i="8"/>
  <c r="J25" i="6"/>
  <c r="V3" i="6"/>
  <c r="X25" i="3"/>
  <c r="X24" i="3"/>
  <c r="X22" i="3"/>
  <c r="T22" i="3"/>
  <c r="X17" i="3"/>
  <c r="T17" i="3"/>
  <c r="X12" i="3"/>
  <c r="T12" i="3"/>
  <c r="X9" i="3"/>
  <c r="T9" i="3"/>
</calcChain>
</file>

<file path=xl/sharedStrings.xml><?xml version="1.0" encoding="utf-8"?>
<sst xmlns="http://schemas.openxmlformats.org/spreadsheetml/2006/main" count="1771" uniqueCount="179">
  <si>
    <t>Number</t>
  </si>
  <si>
    <t>Quadrat</t>
  </si>
  <si>
    <t>Biomass</t>
  </si>
  <si>
    <t>Average</t>
  </si>
  <si>
    <t>HO</t>
  </si>
  <si>
    <t>HU</t>
  </si>
  <si>
    <t>CS</t>
  </si>
  <si>
    <t>Length (cm)</t>
  </si>
  <si>
    <t>Width (cm)</t>
  </si>
  <si>
    <t>Depth (cm)</t>
  </si>
  <si>
    <t>TH</t>
  </si>
  <si>
    <t>0028</t>
  </si>
  <si>
    <t>0130</t>
  </si>
  <si>
    <t>0229</t>
  </si>
  <si>
    <t>0620</t>
  </si>
  <si>
    <t>0915</t>
  </si>
  <si>
    <t>1047</t>
  </si>
  <si>
    <t>1125</t>
  </si>
  <si>
    <t>1304</t>
  </si>
  <si>
    <t>1506</t>
  </si>
  <si>
    <t>1516</t>
  </si>
  <si>
    <t>1522</t>
  </si>
  <si>
    <t>1722</t>
  </si>
  <si>
    <t>1937</t>
  </si>
  <si>
    <t>2143</t>
  </si>
  <si>
    <t>2204</t>
  </si>
  <si>
    <t>2423</t>
  </si>
  <si>
    <t>2424</t>
  </si>
  <si>
    <t>3425</t>
  </si>
  <si>
    <t>3800</t>
  </si>
  <si>
    <t>4220</t>
  </si>
  <si>
    <t>4346</t>
  </si>
  <si>
    <t>4512</t>
  </si>
  <si>
    <t>3032</t>
  </si>
  <si>
    <t>3548</t>
  </si>
  <si>
    <t>3634</t>
  </si>
  <si>
    <t>SI</t>
  </si>
  <si>
    <t>NA</t>
  </si>
  <si>
    <t>Seagrass Cover %</t>
  </si>
  <si>
    <t>Total (g)</t>
  </si>
  <si>
    <t>1</t>
  </si>
  <si>
    <t>2</t>
  </si>
  <si>
    <t>3</t>
  </si>
  <si>
    <t>4</t>
  </si>
  <si>
    <t>0241</t>
  </si>
  <si>
    <t>0634</t>
  </si>
  <si>
    <t>0750</t>
  </si>
  <si>
    <t>0402</t>
  </si>
  <si>
    <t>0802</t>
  </si>
  <si>
    <t>1202</t>
  </si>
  <si>
    <t>1902</t>
  </si>
  <si>
    <t>0820</t>
  </si>
  <si>
    <t>0829</t>
  </si>
  <si>
    <t>1650</t>
  </si>
  <si>
    <t>2043</t>
  </si>
  <si>
    <t>2048</t>
  </si>
  <si>
    <t>2439</t>
  </si>
  <si>
    <t>2432</t>
  </si>
  <si>
    <t>2827</t>
  </si>
  <si>
    <t>3026</t>
  </si>
  <si>
    <t>3039</t>
  </si>
  <si>
    <t>3046</t>
  </si>
  <si>
    <t>3236</t>
  </si>
  <si>
    <t>3300</t>
  </si>
  <si>
    <t>3301</t>
  </si>
  <si>
    <t>3500</t>
  </si>
  <si>
    <t>3524</t>
  </si>
  <si>
    <t>3813</t>
  </si>
  <si>
    <t>3630</t>
  </si>
  <si>
    <t>4248</t>
  </si>
  <si>
    <t>4342</t>
  </si>
  <si>
    <t>4531</t>
  </si>
  <si>
    <t>4947</t>
  </si>
  <si>
    <t>4419</t>
  </si>
  <si>
    <t>0905</t>
  </si>
  <si>
    <t>1200</t>
  </si>
  <si>
    <t>1400</t>
  </si>
  <si>
    <t>1609</t>
  </si>
  <si>
    <t>1704</t>
  </si>
  <si>
    <t>2505</t>
  </si>
  <si>
    <t>3502</t>
  </si>
  <si>
    <t>3705</t>
  </si>
  <si>
    <t>3904</t>
  </si>
  <si>
    <t>4210</t>
  </si>
  <si>
    <t>4311</t>
  </si>
  <si>
    <t>4414</t>
  </si>
  <si>
    <t>4608</t>
  </si>
  <si>
    <t>5050</t>
  </si>
  <si>
    <t>5037</t>
  </si>
  <si>
    <t>4128</t>
  </si>
  <si>
    <t>3744</t>
  </si>
  <si>
    <t>3450</t>
  </si>
  <si>
    <t>1050</t>
  </si>
  <si>
    <t>0450</t>
  </si>
  <si>
    <t>0006</t>
  </si>
  <si>
    <t>0501</t>
  </si>
  <si>
    <t>0503</t>
  </si>
  <si>
    <t>1409</t>
  </si>
  <si>
    <t>2903</t>
  </si>
  <si>
    <t>3000</t>
  </si>
  <si>
    <t>3709</t>
  </si>
  <si>
    <t>4604</t>
  </si>
  <si>
    <t>4610</t>
  </si>
  <si>
    <t>4704</t>
  </si>
  <si>
    <t>0647</t>
  </si>
  <si>
    <t>0942</t>
  </si>
  <si>
    <t>0950</t>
  </si>
  <si>
    <t>1444</t>
  </si>
  <si>
    <t>1850</t>
  </si>
  <si>
    <t>4150</t>
  </si>
  <si>
    <t>1247</t>
  </si>
  <si>
    <t>1436</t>
  </si>
  <si>
    <t>2634</t>
  </si>
  <si>
    <t>2830</t>
  </si>
  <si>
    <t>3229</t>
  </si>
  <si>
    <t>3330</t>
  </si>
  <si>
    <t>4331</t>
  </si>
  <si>
    <t>4831</t>
  </si>
  <si>
    <t>0433</t>
  </si>
  <si>
    <t>2016</t>
  </si>
  <si>
    <t>2018</t>
  </si>
  <si>
    <t>2122</t>
  </si>
  <si>
    <t>1221</t>
  </si>
  <si>
    <t>4426</t>
  </si>
  <si>
    <t>0406</t>
  </si>
  <si>
    <t>0315</t>
  </si>
  <si>
    <t>0425</t>
  </si>
  <si>
    <t>1630</t>
  </si>
  <si>
    <t>1234</t>
  </si>
  <si>
    <t>1037</t>
  </si>
  <si>
    <t>0038</t>
  </si>
  <si>
    <t>0542</t>
  </si>
  <si>
    <t>0844</t>
  </si>
  <si>
    <t>0349</t>
  </si>
  <si>
    <t>0350</t>
  </si>
  <si>
    <t>2704</t>
  </si>
  <si>
    <t>4908</t>
  </si>
  <si>
    <t>4550</t>
  </si>
  <si>
    <t>4050</t>
  </si>
  <si>
    <t>3847</t>
  </si>
  <si>
    <t>3840</t>
  </si>
  <si>
    <t>3539</t>
  </si>
  <si>
    <t>3449</t>
  </si>
  <si>
    <t>2430</t>
  </si>
  <si>
    <t>2332</t>
  </si>
  <si>
    <t>2235</t>
  </si>
  <si>
    <t>4928</t>
  </si>
  <si>
    <t>4921</t>
  </si>
  <si>
    <t>3921</t>
  </si>
  <si>
    <t>2919</t>
  </si>
  <si>
    <t>2821</t>
  </si>
  <si>
    <t>2723</t>
  </si>
  <si>
    <t>Comments:</t>
  </si>
  <si>
    <t>meadow on other side of sand-bar; feeding trails hard to see except when on top of them; seagrass meadow was very small biomass and very patchy and only HO/HU present</t>
  </si>
  <si>
    <t>8 feeding trails</t>
  </si>
  <si>
    <t>Species Biomass (g)</t>
  </si>
  <si>
    <t>6 feeding trails</t>
  </si>
  <si>
    <t>5 feeding trails</t>
  </si>
  <si>
    <t>10 feeding trails</t>
  </si>
  <si>
    <t>0 feeding trails</t>
  </si>
  <si>
    <t>quadrat numbers 9 and 19 have no photo due to water on quadrat</t>
  </si>
  <si>
    <t>thes two quadrats have been excluded from the analysis</t>
  </si>
  <si>
    <t>quadrat numbers 1, 3 and 8 do not have photos due to water in quadrat</t>
  </si>
  <si>
    <t>these quadrats have been removed from the analyis</t>
  </si>
  <si>
    <t>high epiphytes in some quadrats</t>
  </si>
  <si>
    <t>Date</t>
  </si>
  <si>
    <t>Species</t>
  </si>
  <si>
    <t>Percent.Cover</t>
  </si>
  <si>
    <t>21.06.2012</t>
  </si>
  <si>
    <t>18.07.2012</t>
  </si>
  <si>
    <t>31.07.2012</t>
  </si>
  <si>
    <t>31.08.2012</t>
  </si>
  <si>
    <t>Width</t>
  </si>
  <si>
    <t>Depth</t>
  </si>
  <si>
    <t>Species Biomass Removed</t>
  </si>
  <si>
    <t>Removed</t>
  </si>
  <si>
    <t>Widht</t>
  </si>
  <si>
    <t>Length</t>
  </si>
  <si>
    <t>Wedth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</si>
</sst>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Border="1"/>
    <xf numFmtId="0" fontId="1" fillId="0" borderId="0" xfId="0" applyFont="1" applyBorder="1"/>
    <xf numFmtId="49" fontId="0" fillId="0" borderId="1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" fillId="0" borderId="2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65" fontId="1" fillId="0" borderId="2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164" fontId="1" fillId="0" borderId="9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2" fontId="0" fillId="2" borderId="8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2" fontId="0" fillId="3" borderId="25" xfId="0" applyNumberFormat="1" applyFill="1" applyBorder="1" applyAlignment="1">
      <alignment horizontal="center"/>
    </xf>
    <xf numFmtId="2" fontId="0" fillId="3" borderId="26" xfId="0" applyNumberFormat="1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165" fontId="0" fillId="2" borderId="21" xfId="0" applyNumberForma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65" fontId="1" fillId="0" borderId="0" xfId="0" applyNumberFormat="1" applyFont="1" applyBorder="1"/>
    <xf numFmtId="164" fontId="1" fillId="0" borderId="2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7" xfId="0" applyBorder="1"/>
    <xf numFmtId="0" fontId="0" fillId="0" borderId="9" xfId="0" applyBorder="1"/>
    <xf numFmtId="0" fontId="0" fillId="0" borderId="21" xfId="0" applyBorder="1"/>
    <xf numFmtId="164" fontId="1" fillId="0" borderId="35" xfId="0" applyNumberFormat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165" fontId="0" fillId="0" borderId="37" xfId="0" applyNumberFormat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7" xfId="0" applyBorder="1"/>
    <xf numFmtId="0" fontId="0" fillId="0" borderId="18" xfId="0" applyBorder="1"/>
    <xf numFmtId="165" fontId="0" fillId="2" borderId="7" xfId="0" applyNumberFormat="1" applyFill="1" applyBorder="1" applyAlignment="1">
      <alignment horizontal="center"/>
    </xf>
    <xf numFmtId="165" fontId="0" fillId="2" borderId="37" xfId="0" applyNumberForma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0" xfId="0" applyFont="1" applyBorder="1"/>
    <xf numFmtId="0" fontId="1" fillId="0" borderId="41" xfId="0" applyFont="1" applyBorder="1"/>
    <xf numFmtId="165" fontId="2" fillId="0" borderId="7" xfId="0" applyNumberFormat="1" applyFont="1" applyFill="1" applyBorder="1" applyAlignment="1">
      <alignment horizontal="center"/>
    </xf>
    <xf numFmtId="165" fontId="2" fillId="0" borderId="37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5" fontId="0" fillId="0" borderId="37" xfId="0" applyNumberFormat="1" applyFill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4" fontId="1" fillId="2" borderId="1" xfId="0" applyNumberFormat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65" fontId="0" fillId="2" borderId="39" xfId="0" applyNumberFormat="1" applyFill="1" applyBorder="1" applyAlignment="1">
      <alignment horizontal="center"/>
    </xf>
    <xf numFmtId="165" fontId="0" fillId="2" borderId="36" xfId="0" applyNumberFormat="1" applyFill="1" applyBorder="1" applyAlignment="1">
      <alignment horizontal="center"/>
    </xf>
    <xf numFmtId="165" fontId="0" fillId="2" borderId="31" xfId="0" applyNumberFormat="1" applyFill="1" applyBorder="1" applyAlignment="1">
      <alignment horizontal="center"/>
    </xf>
    <xf numFmtId="165" fontId="0" fillId="2" borderId="27" xfId="0" applyNumberForma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workbookViewId="0"/>
  </sheetViews>
  <sheetFormatPr defaultRowHeight="15" x14ac:dyDescent="0.25"/>
  <cols>
    <col min="1" max="6" width="9.140625" style="24"/>
    <col min="7" max="7" width="9.140625" style="19"/>
    <col min="8" max="15" width="9.140625" style="37"/>
    <col min="16" max="16" width="11.42578125" style="19" bestFit="1" customWidth="1"/>
    <col min="17" max="19" width="0" style="19" hidden="1" customWidth="1"/>
    <col min="20" max="20" width="9.140625" style="19"/>
    <col min="21" max="23" width="0" style="19" hidden="1" customWidth="1"/>
    <col min="24" max="24" width="9.140625" style="19"/>
    <col min="25" max="26" width="9.140625" style="1"/>
    <col min="27" max="28" width="9.140625" style="19" customWidth="1"/>
    <col min="29" max="30" width="9.5703125" style="1" bestFit="1" customWidth="1"/>
    <col min="31" max="16384" width="9.140625" style="1"/>
  </cols>
  <sheetData>
    <row r="1" spans="1:30" s="2" customFormat="1" ht="15.75" thickBot="1" x14ac:dyDescent="0.3">
      <c r="A1" s="22"/>
      <c r="B1" s="22"/>
      <c r="C1" s="253" t="s">
        <v>2</v>
      </c>
      <c r="D1" s="254"/>
      <c r="E1" s="254"/>
      <c r="F1" s="254"/>
      <c r="G1" s="255"/>
      <c r="H1" s="256" t="s">
        <v>38</v>
      </c>
      <c r="I1" s="257"/>
      <c r="J1" s="257"/>
      <c r="K1" s="258"/>
      <c r="L1" s="259" t="s">
        <v>155</v>
      </c>
      <c r="M1" s="260"/>
      <c r="N1" s="260"/>
      <c r="O1" s="261"/>
      <c r="P1" s="18"/>
      <c r="Q1" s="18"/>
      <c r="R1" s="18"/>
      <c r="S1" s="18"/>
      <c r="T1" s="42" t="s">
        <v>172</v>
      </c>
      <c r="U1" s="18"/>
      <c r="V1" s="18"/>
      <c r="W1" s="18"/>
      <c r="X1" s="42" t="s">
        <v>173</v>
      </c>
      <c r="Y1" s="219" t="s">
        <v>2</v>
      </c>
      <c r="Z1" s="248" t="s">
        <v>174</v>
      </c>
      <c r="AA1" s="248"/>
      <c r="AB1" s="248"/>
      <c r="AC1" s="249"/>
    </row>
    <row r="2" spans="1:30" s="2" customFormat="1" ht="15.75" thickBot="1" x14ac:dyDescent="0.3">
      <c r="A2" s="23" t="s">
        <v>0</v>
      </c>
      <c r="B2" s="23" t="s">
        <v>1</v>
      </c>
      <c r="C2" s="49" t="s">
        <v>40</v>
      </c>
      <c r="D2" s="50" t="s">
        <v>41</v>
      </c>
      <c r="E2" s="50" t="s">
        <v>42</v>
      </c>
      <c r="F2" s="51" t="s">
        <v>43</v>
      </c>
      <c r="G2" s="42" t="s">
        <v>39</v>
      </c>
      <c r="H2" s="25" t="s">
        <v>5</v>
      </c>
      <c r="I2" s="38" t="s">
        <v>10</v>
      </c>
      <c r="J2" s="38" t="s">
        <v>36</v>
      </c>
      <c r="K2" s="27" t="s">
        <v>4</v>
      </c>
      <c r="L2" s="25" t="s">
        <v>5</v>
      </c>
      <c r="M2" s="38" t="s">
        <v>10</v>
      </c>
      <c r="N2" s="38" t="s">
        <v>36</v>
      </c>
      <c r="O2" s="27" t="s">
        <v>4</v>
      </c>
      <c r="P2" s="20" t="s">
        <v>7</v>
      </c>
      <c r="Q2" s="251" t="s">
        <v>8</v>
      </c>
      <c r="R2" s="252"/>
      <c r="S2" s="252"/>
      <c r="T2" s="21" t="s">
        <v>3</v>
      </c>
      <c r="U2" s="251" t="s">
        <v>9</v>
      </c>
      <c r="V2" s="252"/>
      <c r="W2" s="252"/>
      <c r="X2" s="198" t="s">
        <v>3</v>
      </c>
      <c r="Y2" s="220" t="s">
        <v>175</v>
      </c>
      <c r="Z2" s="207" t="s">
        <v>5</v>
      </c>
      <c r="AA2" s="125" t="s">
        <v>10</v>
      </c>
      <c r="AB2" s="217" t="s">
        <v>36</v>
      </c>
      <c r="AC2" s="218" t="s">
        <v>4</v>
      </c>
    </row>
    <row r="3" spans="1:30" x14ac:dyDescent="0.25">
      <c r="A3" s="3">
        <v>1</v>
      </c>
      <c r="B3" s="3" t="s">
        <v>11</v>
      </c>
      <c r="C3" s="60">
        <v>0</v>
      </c>
      <c r="D3" s="61">
        <v>0</v>
      </c>
      <c r="E3" s="61">
        <v>0</v>
      </c>
      <c r="F3" s="62">
        <v>0.1</v>
      </c>
      <c r="G3" s="58">
        <f>(C3+D3+E3+F3)/10</f>
        <v>0.01</v>
      </c>
      <c r="H3" s="28">
        <v>100</v>
      </c>
      <c r="I3" s="39">
        <v>0</v>
      </c>
      <c r="J3" s="39">
        <v>0</v>
      </c>
      <c r="K3" s="30">
        <v>0</v>
      </c>
      <c r="L3" s="69">
        <v>0.01</v>
      </c>
      <c r="M3" s="70">
        <v>0</v>
      </c>
      <c r="N3" s="70">
        <v>0</v>
      </c>
      <c r="O3" s="71">
        <v>0</v>
      </c>
      <c r="P3" s="6" t="s">
        <v>37</v>
      </c>
      <c r="Q3" s="7"/>
      <c r="R3" s="8"/>
      <c r="S3" s="8"/>
      <c r="T3" s="15"/>
      <c r="U3" s="7"/>
      <c r="V3" s="8"/>
      <c r="W3" s="8"/>
      <c r="X3" s="199"/>
      <c r="Y3" s="212"/>
      <c r="Z3" s="208"/>
      <c r="AA3" s="8"/>
      <c r="AB3" s="8"/>
      <c r="AC3" s="204"/>
    </row>
    <row r="4" spans="1:30" x14ac:dyDescent="0.25">
      <c r="A4" s="4">
        <v>2</v>
      </c>
      <c r="B4" s="4" t="s">
        <v>12</v>
      </c>
      <c r="C4" s="63">
        <v>0.05</v>
      </c>
      <c r="D4" s="64">
        <v>2.5</v>
      </c>
      <c r="E4" s="64">
        <v>0.2</v>
      </c>
      <c r="F4" s="65">
        <v>0.4</v>
      </c>
      <c r="G4" s="58">
        <f t="shared" ref="G4:G27" si="0">(C4+D4+E4+F4)/10</f>
        <v>0.315</v>
      </c>
      <c r="H4" s="31">
        <v>100</v>
      </c>
      <c r="I4" s="40">
        <v>0</v>
      </c>
      <c r="J4" s="40">
        <v>0</v>
      </c>
      <c r="K4" s="33">
        <v>0</v>
      </c>
      <c r="L4" s="69">
        <v>0.315</v>
      </c>
      <c r="M4" s="53">
        <v>0</v>
      </c>
      <c r="N4" s="53">
        <v>0</v>
      </c>
      <c r="O4" s="54">
        <v>0</v>
      </c>
      <c r="P4" s="9" t="s">
        <v>37</v>
      </c>
      <c r="Q4" s="10"/>
      <c r="R4" s="11"/>
      <c r="S4" s="11"/>
      <c r="T4" s="16"/>
      <c r="U4" s="10"/>
      <c r="V4" s="11"/>
      <c r="W4" s="11"/>
      <c r="X4" s="200"/>
      <c r="Y4" s="213"/>
      <c r="Z4" s="209"/>
      <c r="AA4" s="11"/>
      <c r="AB4" s="11"/>
      <c r="AC4" s="205"/>
    </row>
    <row r="5" spans="1:30" x14ac:dyDescent="0.25">
      <c r="A5" s="4">
        <v>3</v>
      </c>
      <c r="B5" s="4" t="s">
        <v>13</v>
      </c>
      <c r="C5" s="63">
        <v>0.05</v>
      </c>
      <c r="D5" s="64">
        <v>0.4</v>
      </c>
      <c r="E5" s="64">
        <v>0.1</v>
      </c>
      <c r="F5" s="65">
        <v>0.1</v>
      </c>
      <c r="G5" s="58">
        <f t="shared" si="0"/>
        <v>6.5000000000000002E-2</v>
      </c>
      <c r="H5" s="31">
        <v>100</v>
      </c>
      <c r="I5" s="40">
        <v>0</v>
      </c>
      <c r="J5" s="40">
        <v>0</v>
      </c>
      <c r="K5" s="33">
        <v>0</v>
      </c>
      <c r="L5" s="69">
        <v>6.5000000000000002E-2</v>
      </c>
      <c r="M5" s="53">
        <v>0</v>
      </c>
      <c r="N5" s="53">
        <v>0</v>
      </c>
      <c r="O5" s="54">
        <v>0</v>
      </c>
      <c r="P5" s="9" t="s">
        <v>37</v>
      </c>
      <c r="Q5" s="10"/>
      <c r="R5" s="11"/>
      <c r="S5" s="11"/>
      <c r="T5" s="16"/>
      <c r="U5" s="10"/>
      <c r="V5" s="11"/>
      <c r="W5" s="11"/>
      <c r="X5" s="200"/>
      <c r="Y5" s="213"/>
      <c r="Z5" s="209"/>
      <c r="AA5" s="11"/>
      <c r="AB5" s="11"/>
      <c r="AC5" s="205"/>
    </row>
    <row r="6" spans="1:30" x14ac:dyDescent="0.25">
      <c r="A6" s="4">
        <v>4</v>
      </c>
      <c r="B6" s="4" t="s">
        <v>14</v>
      </c>
      <c r="C6" s="63">
        <v>0.35</v>
      </c>
      <c r="D6" s="64">
        <v>0.1</v>
      </c>
      <c r="E6" s="64">
        <v>1</v>
      </c>
      <c r="F6" s="65">
        <v>0.75</v>
      </c>
      <c r="G6" s="58">
        <f t="shared" si="0"/>
        <v>0.22000000000000003</v>
      </c>
      <c r="H6" s="31">
        <v>100</v>
      </c>
      <c r="I6" s="40">
        <v>0</v>
      </c>
      <c r="J6" s="40">
        <v>0</v>
      </c>
      <c r="K6" s="33">
        <v>0</v>
      </c>
      <c r="L6" s="69">
        <v>0.22000000000000003</v>
      </c>
      <c r="M6" s="53">
        <v>0</v>
      </c>
      <c r="N6" s="53">
        <v>0</v>
      </c>
      <c r="O6" s="54">
        <v>0</v>
      </c>
      <c r="P6" s="9" t="s">
        <v>37</v>
      </c>
      <c r="Q6" s="10"/>
      <c r="R6" s="11"/>
      <c r="S6" s="11"/>
      <c r="T6" s="16"/>
      <c r="U6" s="10"/>
      <c r="V6" s="11"/>
      <c r="W6" s="11"/>
      <c r="X6" s="200"/>
      <c r="Y6" s="213"/>
      <c r="Z6" s="209"/>
      <c r="AA6" s="11"/>
      <c r="AB6" s="11"/>
      <c r="AC6" s="205"/>
    </row>
    <row r="7" spans="1:30" x14ac:dyDescent="0.25">
      <c r="A7" s="4">
        <v>5</v>
      </c>
      <c r="B7" s="4" t="s">
        <v>15</v>
      </c>
      <c r="C7" s="63">
        <v>0.45</v>
      </c>
      <c r="D7" s="64">
        <v>0.15</v>
      </c>
      <c r="E7" s="64">
        <v>0.25</v>
      </c>
      <c r="F7" s="65">
        <v>0.25</v>
      </c>
      <c r="G7" s="58">
        <f t="shared" si="0"/>
        <v>0.11000000000000001</v>
      </c>
      <c r="H7" s="31">
        <v>100</v>
      </c>
      <c r="I7" s="40">
        <v>0</v>
      </c>
      <c r="J7" s="40">
        <v>0</v>
      </c>
      <c r="K7" s="33">
        <v>0</v>
      </c>
      <c r="L7" s="69">
        <v>0.11000000000000001</v>
      </c>
      <c r="M7" s="53">
        <v>0</v>
      </c>
      <c r="N7" s="53">
        <v>0</v>
      </c>
      <c r="O7" s="54">
        <v>0</v>
      </c>
      <c r="P7" s="9" t="s">
        <v>37</v>
      </c>
      <c r="Q7" s="10"/>
      <c r="R7" s="11"/>
      <c r="S7" s="11"/>
      <c r="T7" s="16"/>
      <c r="U7" s="10"/>
      <c r="V7" s="11"/>
      <c r="W7" s="11"/>
      <c r="X7" s="200"/>
      <c r="Y7" s="213"/>
      <c r="Z7" s="209"/>
      <c r="AA7" s="11"/>
      <c r="AB7" s="11"/>
      <c r="AC7" s="205"/>
    </row>
    <row r="8" spans="1:30" x14ac:dyDescent="0.25">
      <c r="A8" s="4">
        <v>6</v>
      </c>
      <c r="B8" s="4" t="s">
        <v>16</v>
      </c>
      <c r="C8" s="127">
        <v>2.5</v>
      </c>
      <c r="D8" s="128">
        <v>2.5</v>
      </c>
      <c r="E8" s="128">
        <v>2.75</v>
      </c>
      <c r="F8" s="129">
        <v>3.75</v>
      </c>
      <c r="G8" s="130">
        <f t="shared" si="0"/>
        <v>1.1499999999999999</v>
      </c>
      <c r="H8" s="131">
        <v>97</v>
      </c>
      <c r="I8" s="132">
        <v>3</v>
      </c>
      <c r="J8" s="132">
        <v>0</v>
      </c>
      <c r="K8" s="133">
        <v>0</v>
      </c>
      <c r="L8" s="134">
        <v>1.05</v>
      </c>
      <c r="M8" s="135">
        <v>0.1</v>
      </c>
      <c r="N8" s="135">
        <v>0</v>
      </c>
      <c r="O8" s="136">
        <v>0</v>
      </c>
      <c r="P8" s="9" t="s">
        <v>37</v>
      </c>
      <c r="Q8" s="10"/>
      <c r="R8" s="11"/>
      <c r="S8" s="11"/>
      <c r="T8" s="16"/>
      <c r="U8" s="10"/>
      <c r="V8" s="11"/>
      <c r="W8" s="11"/>
      <c r="X8" s="200"/>
      <c r="Y8" s="213"/>
      <c r="Z8" s="209"/>
      <c r="AA8" s="11"/>
      <c r="AB8" s="11"/>
      <c r="AC8" s="205"/>
    </row>
    <row r="9" spans="1:30" x14ac:dyDescent="0.25">
      <c r="A9" s="4">
        <v>7</v>
      </c>
      <c r="B9" s="168" t="s">
        <v>17</v>
      </c>
      <c r="C9" s="126">
        <v>4</v>
      </c>
      <c r="D9" s="137">
        <v>4.05</v>
      </c>
      <c r="E9" s="137">
        <v>0.4</v>
      </c>
      <c r="F9" s="138">
        <v>1</v>
      </c>
      <c r="G9" s="139">
        <f t="shared" si="0"/>
        <v>0.94500000000000006</v>
      </c>
      <c r="H9" s="140">
        <v>96.5</v>
      </c>
      <c r="I9" s="141">
        <v>3</v>
      </c>
      <c r="J9" s="141">
        <v>0</v>
      </c>
      <c r="K9" s="142">
        <v>0.5</v>
      </c>
      <c r="L9" s="143">
        <v>0.74</v>
      </c>
      <c r="M9" s="144">
        <v>0.2</v>
      </c>
      <c r="N9" s="144">
        <v>0</v>
      </c>
      <c r="O9" s="145">
        <v>5.0000000000000001E-3</v>
      </c>
      <c r="P9" s="172">
        <v>56.6</v>
      </c>
      <c r="Q9" s="93">
        <v>19.3</v>
      </c>
      <c r="R9" s="170">
        <v>18.5</v>
      </c>
      <c r="S9" s="170">
        <v>18.899999999999999</v>
      </c>
      <c r="T9" s="171">
        <f t="shared" ref="T9:T25" si="1">(Q9+R9+S9)/3</f>
        <v>18.899999999999999</v>
      </c>
      <c r="U9" s="93">
        <v>3.9</v>
      </c>
      <c r="V9" s="170">
        <v>3.6</v>
      </c>
      <c r="W9" s="170">
        <v>2.9</v>
      </c>
      <c r="X9" s="201">
        <f t="shared" ref="X9:X25" si="2">(U9+V9+W9)/3</f>
        <v>3.4666666666666668</v>
      </c>
      <c r="Y9" s="215">
        <v>0.10109043000000001</v>
      </c>
      <c r="Z9" s="216">
        <v>7.9160759999999997E-2</v>
      </c>
      <c r="AA9" s="92">
        <v>2.1394800000000002E-2</v>
      </c>
      <c r="AB9" s="92">
        <v>0</v>
      </c>
      <c r="AC9" s="89">
        <v>5.3487000000000001E-4</v>
      </c>
      <c r="AD9" s="197"/>
    </row>
    <row r="10" spans="1:30" x14ac:dyDescent="0.25">
      <c r="A10" s="4">
        <v>8</v>
      </c>
      <c r="B10" s="4" t="s">
        <v>18</v>
      </c>
      <c r="C10" s="127">
        <v>0.4</v>
      </c>
      <c r="D10" s="128">
        <v>0.1</v>
      </c>
      <c r="E10" s="128">
        <v>0</v>
      </c>
      <c r="F10" s="129">
        <v>0.05</v>
      </c>
      <c r="G10" s="130">
        <f t="shared" si="0"/>
        <v>5.5000000000000007E-2</v>
      </c>
      <c r="H10" s="131">
        <v>98</v>
      </c>
      <c r="I10" s="132">
        <v>0</v>
      </c>
      <c r="J10" s="132">
        <v>0</v>
      </c>
      <c r="K10" s="133">
        <v>2</v>
      </c>
      <c r="L10" s="134">
        <v>0.05</v>
      </c>
      <c r="M10" s="135">
        <v>0</v>
      </c>
      <c r="N10" s="135">
        <v>0</v>
      </c>
      <c r="O10" s="136">
        <v>5.0000000000000001E-3</v>
      </c>
      <c r="P10" s="9" t="s">
        <v>37</v>
      </c>
      <c r="Q10" s="10"/>
      <c r="R10" s="11"/>
      <c r="S10" s="11"/>
      <c r="T10" s="80"/>
      <c r="U10" s="10"/>
      <c r="V10" s="11"/>
      <c r="W10" s="11"/>
      <c r="X10" s="202"/>
      <c r="Y10" s="77"/>
      <c r="Z10" s="210"/>
      <c r="AA10" s="53"/>
      <c r="AB10" s="53"/>
      <c r="AC10" s="54"/>
      <c r="AD10" s="197"/>
    </row>
    <row r="11" spans="1:30" x14ac:dyDescent="0.25">
      <c r="A11" s="4">
        <v>9</v>
      </c>
      <c r="B11" s="168" t="s">
        <v>19</v>
      </c>
      <c r="C11" s="146">
        <v>0</v>
      </c>
      <c r="D11" s="147">
        <v>0</v>
      </c>
      <c r="E11" s="147">
        <v>0</v>
      </c>
      <c r="F11" s="148">
        <v>0</v>
      </c>
      <c r="G11" s="149">
        <f t="shared" si="0"/>
        <v>0</v>
      </c>
      <c r="H11" s="150">
        <v>0</v>
      </c>
      <c r="I11" s="151">
        <v>0</v>
      </c>
      <c r="J11" s="151">
        <v>0</v>
      </c>
      <c r="K11" s="152">
        <v>0</v>
      </c>
      <c r="L11" s="153">
        <v>0</v>
      </c>
      <c r="M11" s="154">
        <v>0</v>
      </c>
      <c r="N11" s="154">
        <v>0</v>
      </c>
      <c r="O11" s="155">
        <v>0</v>
      </c>
      <c r="P11" s="9" t="s">
        <v>37</v>
      </c>
      <c r="Q11" s="10"/>
      <c r="R11" s="11"/>
      <c r="S11" s="11"/>
      <c r="T11" s="80"/>
      <c r="U11" s="10"/>
      <c r="V11" s="11"/>
      <c r="W11" s="11"/>
      <c r="X11" s="202"/>
      <c r="Y11" s="77"/>
      <c r="Z11" s="210"/>
      <c r="AA11" s="53"/>
      <c r="AB11" s="53"/>
      <c r="AC11" s="54"/>
      <c r="AD11" s="197"/>
    </row>
    <row r="12" spans="1:30" x14ac:dyDescent="0.25">
      <c r="A12" s="4">
        <v>10</v>
      </c>
      <c r="B12" s="168" t="s">
        <v>20</v>
      </c>
      <c r="C12" s="126">
        <v>3</v>
      </c>
      <c r="D12" s="137">
        <v>3.95</v>
      </c>
      <c r="E12" s="137">
        <v>3</v>
      </c>
      <c r="F12" s="138">
        <v>2</v>
      </c>
      <c r="G12" s="139">
        <f t="shared" si="0"/>
        <v>1.1949999999999998</v>
      </c>
      <c r="H12" s="156">
        <v>97</v>
      </c>
      <c r="I12" s="141">
        <v>0</v>
      </c>
      <c r="J12" s="141">
        <v>3</v>
      </c>
      <c r="K12" s="157">
        <v>0</v>
      </c>
      <c r="L12" s="143">
        <v>1.0749999999999997</v>
      </c>
      <c r="M12" s="144">
        <v>0</v>
      </c>
      <c r="N12" s="144">
        <v>0.12</v>
      </c>
      <c r="O12" s="145">
        <v>0</v>
      </c>
      <c r="P12" s="172">
        <v>52.5</v>
      </c>
      <c r="Q12" s="93">
        <v>17.399999999999999</v>
      </c>
      <c r="R12" s="170">
        <v>14</v>
      </c>
      <c r="S12" s="170">
        <v>15</v>
      </c>
      <c r="T12" s="171">
        <f t="shared" si="1"/>
        <v>15.466666666666667</v>
      </c>
      <c r="U12" s="93">
        <v>1.9</v>
      </c>
      <c r="V12" s="170">
        <v>2.4</v>
      </c>
      <c r="W12" s="170">
        <v>2.4</v>
      </c>
      <c r="X12" s="201">
        <f t="shared" si="2"/>
        <v>2.2333333333333329</v>
      </c>
      <c r="Y12" s="215">
        <v>9.7033999999999981E-2</v>
      </c>
      <c r="Z12" s="216">
        <v>8.7289999999999979E-2</v>
      </c>
      <c r="AA12" s="92">
        <v>0</v>
      </c>
      <c r="AB12" s="92">
        <v>9.7440000000000009E-3</v>
      </c>
      <c r="AC12" s="89">
        <v>0</v>
      </c>
      <c r="AD12" s="197"/>
    </row>
    <row r="13" spans="1:30" x14ac:dyDescent="0.25">
      <c r="A13" s="4">
        <v>11</v>
      </c>
      <c r="B13" s="4" t="s">
        <v>21</v>
      </c>
      <c r="C13" s="127">
        <v>5.5</v>
      </c>
      <c r="D13" s="128">
        <v>2.75</v>
      </c>
      <c r="E13" s="128">
        <v>2.75</v>
      </c>
      <c r="F13" s="129">
        <v>2.75</v>
      </c>
      <c r="G13" s="130">
        <f t="shared" si="0"/>
        <v>1.375</v>
      </c>
      <c r="H13" s="131">
        <v>90</v>
      </c>
      <c r="I13" s="132">
        <v>10</v>
      </c>
      <c r="J13" s="132">
        <v>0</v>
      </c>
      <c r="K13" s="133">
        <v>0</v>
      </c>
      <c r="L13" s="134">
        <v>1.125</v>
      </c>
      <c r="M13" s="135">
        <v>0.25</v>
      </c>
      <c r="N13" s="135">
        <v>0</v>
      </c>
      <c r="O13" s="136">
        <v>0</v>
      </c>
      <c r="P13" s="9" t="s">
        <v>37</v>
      </c>
      <c r="Q13" s="10"/>
      <c r="R13" s="11"/>
      <c r="S13" s="11"/>
      <c r="T13" s="80"/>
      <c r="U13" s="10"/>
      <c r="V13" s="11"/>
      <c r="W13" s="11"/>
      <c r="X13" s="202"/>
      <c r="Y13" s="77"/>
      <c r="Z13" s="210"/>
      <c r="AA13" s="53"/>
      <c r="AB13" s="53"/>
      <c r="AC13" s="54"/>
      <c r="AD13" s="197"/>
    </row>
    <row r="14" spans="1:30" x14ac:dyDescent="0.25">
      <c r="A14" s="4">
        <v>12</v>
      </c>
      <c r="B14" s="4" t="s">
        <v>22</v>
      </c>
      <c r="C14" s="127">
        <v>2</v>
      </c>
      <c r="D14" s="128">
        <v>0.7</v>
      </c>
      <c r="E14" s="128">
        <v>0.35</v>
      </c>
      <c r="F14" s="129">
        <v>0.05</v>
      </c>
      <c r="G14" s="130">
        <f t="shared" si="0"/>
        <v>0.31</v>
      </c>
      <c r="H14" s="131">
        <v>100</v>
      </c>
      <c r="I14" s="132">
        <v>0</v>
      </c>
      <c r="J14" s="132">
        <v>0</v>
      </c>
      <c r="K14" s="133">
        <v>0</v>
      </c>
      <c r="L14" s="134">
        <v>0.31</v>
      </c>
      <c r="M14" s="135">
        <v>0</v>
      </c>
      <c r="N14" s="135">
        <v>0</v>
      </c>
      <c r="O14" s="136">
        <v>0</v>
      </c>
      <c r="P14" s="9" t="s">
        <v>37</v>
      </c>
      <c r="Q14" s="10"/>
      <c r="R14" s="11"/>
      <c r="S14" s="11"/>
      <c r="T14" s="80"/>
      <c r="U14" s="10"/>
      <c r="V14" s="11"/>
      <c r="W14" s="11"/>
      <c r="X14" s="202"/>
      <c r="Y14" s="77"/>
      <c r="Z14" s="210"/>
      <c r="AA14" s="53"/>
      <c r="AB14" s="53"/>
      <c r="AC14" s="54"/>
      <c r="AD14" s="197"/>
    </row>
    <row r="15" spans="1:30" x14ac:dyDescent="0.25">
      <c r="A15" s="4">
        <v>13</v>
      </c>
      <c r="B15" s="4" t="s">
        <v>23</v>
      </c>
      <c r="C15" s="127">
        <v>3.2</v>
      </c>
      <c r="D15" s="128">
        <v>3</v>
      </c>
      <c r="E15" s="128">
        <v>4.0999999999999996</v>
      </c>
      <c r="F15" s="129">
        <v>2.95</v>
      </c>
      <c r="G15" s="130">
        <f t="shared" si="0"/>
        <v>1.325</v>
      </c>
      <c r="H15" s="131">
        <v>96</v>
      </c>
      <c r="I15" s="132">
        <v>2</v>
      </c>
      <c r="J15" s="132">
        <v>0</v>
      </c>
      <c r="K15" s="133">
        <v>2</v>
      </c>
      <c r="L15" s="134">
        <v>1.2049999999999998</v>
      </c>
      <c r="M15" s="135">
        <v>0.1</v>
      </c>
      <c r="N15" s="135">
        <v>0</v>
      </c>
      <c r="O15" s="136">
        <v>0.02</v>
      </c>
      <c r="P15" s="9" t="s">
        <v>37</v>
      </c>
      <c r="Q15" s="10"/>
      <c r="R15" s="11"/>
      <c r="S15" s="11"/>
      <c r="T15" s="80"/>
      <c r="U15" s="10"/>
      <c r="V15" s="11"/>
      <c r="W15" s="11"/>
      <c r="X15" s="202"/>
      <c r="Y15" s="77"/>
      <c r="Z15" s="210"/>
      <c r="AA15" s="53"/>
      <c r="AB15" s="53"/>
      <c r="AC15" s="54"/>
      <c r="AD15" s="197"/>
    </row>
    <row r="16" spans="1:30" x14ac:dyDescent="0.25">
      <c r="A16" s="4">
        <v>14</v>
      </c>
      <c r="B16" s="4" t="s">
        <v>24</v>
      </c>
      <c r="C16" s="127">
        <v>4.2</v>
      </c>
      <c r="D16" s="128">
        <v>2.0499999999999998</v>
      </c>
      <c r="E16" s="128">
        <v>3.8</v>
      </c>
      <c r="F16" s="129">
        <v>1.95</v>
      </c>
      <c r="G16" s="130">
        <f t="shared" si="0"/>
        <v>1.2</v>
      </c>
      <c r="H16" s="131">
        <v>75</v>
      </c>
      <c r="I16" s="132">
        <v>5</v>
      </c>
      <c r="J16" s="132">
        <v>0</v>
      </c>
      <c r="K16" s="133">
        <v>20</v>
      </c>
      <c r="L16" s="134">
        <v>0.91</v>
      </c>
      <c r="M16" s="135">
        <v>0.2</v>
      </c>
      <c r="N16" s="135">
        <v>0</v>
      </c>
      <c r="O16" s="136">
        <v>0.09</v>
      </c>
      <c r="P16" s="9" t="s">
        <v>37</v>
      </c>
      <c r="Q16" s="10"/>
      <c r="R16" s="11"/>
      <c r="S16" s="11"/>
      <c r="T16" s="80"/>
      <c r="U16" s="10"/>
      <c r="V16" s="11"/>
      <c r="W16" s="11"/>
      <c r="X16" s="202"/>
      <c r="Y16" s="77"/>
      <c r="Z16" s="210"/>
      <c r="AA16" s="53"/>
      <c r="AB16" s="53"/>
      <c r="AC16" s="54"/>
      <c r="AD16" s="197"/>
    </row>
    <row r="17" spans="1:30" x14ac:dyDescent="0.25">
      <c r="A17" s="4">
        <v>15</v>
      </c>
      <c r="B17" s="168" t="s">
        <v>25</v>
      </c>
      <c r="C17" s="126">
        <v>3.25</v>
      </c>
      <c r="D17" s="137">
        <v>2.0499999999999998</v>
      </c>
      <c r="E17" s="137">
        <v>3.75</v>
      </c>
      <c r="F17" s="138">
        <v>2.25</v>
      </c>
      <c r="G17" s="139">
        <f t="shared" si="0"/>
        <v>1.1300000000000001</v>
      </c>
      <c r="H17" s="156">
        <v>94</v>
      </c>
      <c r="I17" s="141">
        <v>5</v>
      </c>
      <c r="J17" s="141">
        <v>0</v>
      </c>
      <c r="K17" s="157">
        <v>1</v>
      </c>
      <c r="L17" s="143">
        <v>1.02</v>
      </c>
      <c r="M17" s="144">
        <v>0.1</v>
      </c>
      <c r="N17" s="144">
        <v>0</v>
      </c>
      <c r="O17" s="145">
        <v>0.01</v>
      </c>
      <c r="P17" s="172">
        <v>88</v>
      </c>
      <c r="Q17" s="93">
        <v>25.4</v>
      </c>
      <c r="R17" s="170">
        <v>23.2</v>
      </c>
      <c r="S17" s="170">
        <v>18</v>
      </c>
      <c r="T17" s="171">
        <f t="shared" si="1"/>
        <v>22.2</v>
      </c>
      <c r="U17" s="93">
        <v>3.2</v>
      </c>
      <c r="V17" s="170">
        <v>1.9</v>
      </c>
      <c r="W17" s="170">
        <v>1.9</v>
      </c>
      <c r="X17" s="201">
        <f t="shared" si="2"/>
        <v>2.3333333333333335</v>
      </c>
      <c r="Y17" s="215">
        <v>0.2207568</v>
      </c>
      <c r="Z17" s="216">
        <v>0.19926719999999998</v>
      </c>
      <c r="AA17" s="92">
        <v>1.9536000000000001E-2</v>
      </c>
      <c r="AB17" s="92">
        <v>0</v>
      </c>
      <c r="AC17" s="89">
        <v>1.9535999999999998E-3</v>
      </c>
      <c r="AD17" s="197"/>
    </row>
    <row r="18" spans="1:30" x14ac:dyDescent="0.25">
      <c r="A18" s="4">
        <v>16</v>
      </c>
      <c r="B18" s="4" t="s">
        <v>26</v>
      </c>
      <c r="C18" s="127">
        <v>0.5</v>
      </c>
      <c r="D18" s="128">
        <v>0</v>
      </c>
      <c r="E18" s="128">
        <v>1.5</v>
      </c>
      <c r="F18" s="129">
        <v>1.75</v>
      </c>
      <c r="G18" s="130">
        <f t="shared" si="0"/>
        <v>0.375</v>
      </c>
      <c r="H18" s="131">
        <v>100</v>
      </c>
      <c r="I18" s="132">
        <v>0</v>
      </c>
      <c r="J18" s="132">
        <v>0</v>
      </c>
      <c r="K18" s="133">
        <v>0</v>
      </c>
      <c r="L18" s="134">
        <v>0.375</v>
      </c>
      <c r="M18" s="135">
        <v>0</v>
      </c>
      <c r="N18" s="135">
        <v>0</v>
      </c>
      <c r="O18" s="136">
        <v>0</v>
      </c>
      <c r="P18" s="9" t="s">
        <v>37</v>
      </c>
      <c r="Q18" s="10"/>
      <c r="R18" s="11"/>
      <c r="S18" s="11"/>
      <c r="T18" s="80"/>
      <c r="U18" s="10"/>
      <c r="V18" s="11"/>
      <c r="W18" s="11"/>
      <c r="X18" s="202"/>
      <c r="Y18" s="77"/>
      <c r="Z18" s="210"/>
      <c r="AA18" s="53"/>
      <c r="AB18" s="53"/>
      <c r="AC18" s="54"/>
      <c r="AD18" s="197"/>
    </row>
    <row r="19" spans="1:30" x14ac:dyDescent="0.25">
      <c r="A19" s="4">
        <v>17</v>
      </c>
      <c r="B19" s="4" t="s">
        <v>27</v>
      </c>
      <c r="C19" s="127">
        <v>3.8</v>
      </c>
      <c r="D19" s="128">
        <v>2.75</v>
      </c>
      <c r="E19" s="128">
        <v>1.3</v>
      </c>
      <c r="F19" s="129">
        <v>0.45</v>
      </c>
      <c r="G19" s="130">
        <f t="shared" si="0"/>
        <v>0.82999999999999985</v>
      </c>
      <c r="H19" s="131">
        <v>92</v>
      </c>
      <c r="I19" s="132">
        <v>3</v>
      </c>
      <c r="J19" s="132">
        <v>0</v>
      </c>
      <c r="K19" s="133">
        <v>5</v>
      </c>
      <c r="L19" s="134">
        <v>0.68999999999999984</v>
      </c>
      <c r="M19" s="135">
        <v>0.1</v>
      </c>
      <c r="N19" s="135">
        <v>0</v>
      </c>
      <c r="O19" s="136">
        <v>0.04</v>
      </c>
      <c r="P19" s="9" t="s">
        <v>37</v>
      </c>
      <c r="Q19" s="10"/>
      <c r="R19" s="11"/>
      <c r="S19" s="11"/>
      <c r="T19" s="80"/>
      <c r="U19" s="10"/>
      <c r="V19" s="11"/>
      <c r="W19" s="11"/>
      <c r="X19" s="202"/>
      <c r="Y19" s="77"/>
      <c r="Z19" s="210"/>
      <c r="AA19" s="53"/>
      <c r="AB19" s="53"/>
      <c r="AC19" s="54"/>
      <c r="AD19" s="197"/>
    </row>
    <row r="20" spans="1:30" x14ac:dyDescent="0.25">
      <c r="A20" s="4">
        <v>18</v>
      </c>
      <c r="B20" s="4" t="s">
        <v>28</v>
      </c>
      <c r="C20" s="127">
        <v>3.5</v>
      </c>
      <c r="D20" s="128">
        <v>3</v>
      </c>
      <c r="E20" s="128">
        <v>3</v>
      </c>
      <c r="F20" s="129">
        <v>2.5</v>
      </c>
      <c r="G20" s="130">
        <f t="shared" si="0"/>
        <v>1.2</v>
      </c>
      <c r="H20" s="131">
        <v>98</v>
      </c>
      <c r="I20" s="132">
        <v>2</v>
      </c>
      <c r="J20" s="132">
        <v>0</v>
      </c>
      <c r="K20" s="133">
        <v>0</v>
      </c>
      <c r="L20" s="134">
        <v>1.1499999999999999</v>
      </c>
      <c r="M20" s="135">
        <v>0.05</v>
      </c>
      <c r="N20" s="135">
        <v>0</v>
      </c>
      <c r="O20" s="136">
        <v>0</v>
      </c>
      <c r="P20" s="9" t="s">
        <v>37</v>
      </c>
      <c r="Q20" s="10"/>
      <c r="R20" s="11"/>
      <c r="S20" s="11"/>
      <c r="T20" s="80"/>
      <c r="U20" s="10"/>
      <c r="V20" s="11"/>
      <c r="W20" s="11"/>
      <c r="X20" s="202"/>
      <c r="Y20" s="77"/>
      <c r="Z20" s="210"/>
      <c r="AA20" s="53"/>
      <c r="AB20" s="53"/>
      <c r="AC20" s="54"/>
      <c r="AD20" s="197"/>
    </row>
    <row r="21" spans="1:30" x14ac:dyDescent="0.25">
      <c r="A21" s="4">
        <v>19</v>
      </c>
      <c r="B21" s="168" t="s">
        <v>29</v>
      </c>
      <c r="C21" s="146">
        <v>1.7</v>
      </c>
      <c r="D21" s="147">
        <v>1.7</v>
      </c>
      <c r="E21" s="147">
        <v>1.7</v>
      </c>
      <c r="F21" s="148">
        <v>1.7</v>
      </c>
      <c r="G21" s="149">
        <f t="shared" si="0"/>
        <v>0.67999999999999994</v>
      </c>
      <c r="H21" s="150">
        <v>100</v>
      </c>
      <c r="I21" s="151">
        <v>0</v>
      </c>
      <c r="J21" s="151">
        <v>0</v>
      </c>
      <c r="K21" s="152">
        <v>0</v>
      </c>
      <c r="L21" s="153">
        <v>0.68</v>
      </c>
      <c r="M21" s="154">
        <v>0</v>
      </c>
      <c r="N21" s="154">
        <v>0</v>
      </c>
      <c r="O21" s="155">
        <v>0</v>
      </c>
      <c r="P21" s="9" t="s">
        <v>37</v>
      </c>
      <c r="Q21" s="10"/>
      <c r="R21" s="11"/>
      <c r="S21" s="11"/>
      <c r="T21" s="80"/>
      <c r="U21" s="10"/>
      <c r="V21" s="11"/>
      <c r="W21" s="11"/>
      <c r="X21" s="202"/>
      <c r="Y21" s="77"/>
      <c r="Z21" s="210"/>
      <c r="AA21" s="53"/>
      <c r="AB21" s="53"/>
      <c r="AC21" s="54"/>
      <c r="AD21" s="197"/>
    </row>
    <row r="22" spans="1:30" x14ac:dyDescent="0.25">
      <c r="A22" s="4">
        <v>20</v>
      </c>
      <c r="B22" s="168" t="s">
        <v>32</v>
      </c>
      <c r="C22" s="126">
        <v>2.8</v>
      </c>
      <c r="D22" s="137">
        <v>4.05</v>
      </c>
      <c r="E22" s="137">
        <v>0.8</v>
      </c>
      <c r="F22" s="138">
        <v>4.25</v>
      </c>
      <c r="G22" s="139">
        <f t="shared" si="0"/>
        <v>1.19</v>
      </c>
      <c r="H22" s="156">
        <v>96</v>
      </c>
      <c r="I22" s="141">
        <v>2</v>
      </c>
      <c r="J22" s="141">
        <v>0</v>
      </c>
      <c r="K22" s="157">
        <v>2</v>
      </c>
      <c r="L22" s="143">
        <v>0.755</v>
      </c>
      <c r="M22" s="144">
        <v>0.35</v>
      </c>
      <c r="N22" s="144">
        <v>0</v>
      </c>
      <c r="O22" s="145">
        <v>8.5000000000000006E-2</v>
      </c>
      <c r="P22" s="172">
        <v>61.3</v>
      </c>
      <c r="Q22" s="93">
        <v>23</v>
      </c>
      <c r="R22" s="170">
        <v>15</v>
      </c>
      <c r="S22" s="170">
        <v>19</v>
      </c>
      <c r="T22" s="171">
        <f t="shared" si="1"/>
        <v>19</v>
      </c>
      <c r="U22" s="93">
        <v>3.6</v>
      </c>
      <c r="V22" s="170">
        <v>3.4</v>
      </c>
      <c r="W22" s="170">
        <v>3.7</v>
      </c>
      <c r="X22" s="201">
        <f t="shared" si="2"/>
        <v>3.5666666666666664</v>
      </c>
      <c r="Y22" s="215">
        <v>0.13859930000000001</v>
      </c>
      <c r="Z22" s="216">
        <v>8.7934850000000009E-2</v>
      </c>
      <c r="AA22" s="92">
        <v>4.0764499999999995E-2</v>
      </c>
      <c r="AB22" s="92">
        <v>0</v>
      </c>
      <c r="AC22" s="89">
        <v>9.8999500000000011E-3</v>
      </c>
      <c r="AD22" s="197"/>
    </row>
    <row r="23" spans="1:30" x14ac:dyDescent="0.25">
      <c r="A23" s="4">
        <v>21</v>
      </c>
      <c r="B23" s="4" t="s">
        <v>30</v>
      </c>
      <c r="C23" s="127">
        <v>0</v>
      </c>
      <c r="D23" s="128">
        <v>0</v>
      </c>
      <c r="E23" s="128">
        <v>1.75</v>
      </c>
      <c r="F23" s="129">
        <v>2.5</v>
      </c>
      <c r="G23" s="130">
        <f t="shared" si="0"/>
        <v>0.42499999999999999</v>
      </c>
      <c r="H23" s="131">
        <v>100</v>
      </c>
      <c r="I23" s="132">
        <v>0</v>
      </c>
      <c r="J23" s="132">
        <v>0</v>
      </c>
      <c r="K23" s="133">
        <v>0</v>
      </c>
      <c r="L23" s="134">
        <v>0.42499999999999999</v>
      </c>
      <c r="M23" s="135">
        <v>0</v>
      </c>
      <c r="N23" s="135">
        <v>0</v>
      </c>
      <c r="O23" s="136">
        <v>0</v>
      </c>
      <c r="P23" s="9" t="s">
        <v>37</v>
      </c>
      <c r="Q23" s="10"/>
      <c r="R23" s="11"/>
      <c r="S23" s="11"/>
      <c r="T23" s="80"/>
      <c r="U23" s="10"/>
      <c r="V23" s="11"/>
      <c r="W23" s="11"/>
      <c r="X23" s="202"/>
      <c r="Y23" s="77"/>
      <c r="Z23" s="210"/>
      <c r="AA23" s="53"/>
      <c r="AB23" s="53"/>
      <c r="AC23" s="54"/>
      <c r="AD23" s="197"/>
    </row>
    <row r="24" spans="1:30" x14ac:dyDescent="0.25">
      <c r="A24" s="4">
        <v>22</v>
      </c>
      <c r="B24" s="168" t="s">
        <v>31</v>
      </c>
      <c r="C24" s="126">
        <v>2.9</v>
      </c>
      <c r="D24" s="137">
        <v>5.5</v>
      </c>
      <c r="E24" s="137">
        <v>1.35</v>
      </c>
      <c r="F24" s="138">
        <v>2.65</v>
      </c>
      <c r="G24" s="139">
        <f t="shared" si="0"/>
        <v>1.24</v>
      </c>
      <c r="H24" s="156">
        <v>85</v>
      </c>
      <c r="I24" s="141">
        <v>10</v>
      </c>
      <c r="J24" s="141">
        <v>0</v>
      </c>
      <c r="K24" s="157">
        <v>5</v>
      </c>
      <c r="L24" s="143">
        <v>0.79</v>
      </c>
      <c r="M24" s="144">
        <v>0.25</v>
      </c>
      <c r="N24" s="144">
        <v>0</v>
      </c>
      <c r="O24" s="145">
        <v>0.2</v>
      </c>
      <c r="P24" s="172">
        <v>92.5</v>
      </c>
      <c r="Q24" s="93">
        <v>15.9</v>
      </c>
      <c r="R24" s="170">
        <v>18</v>
      </c>
      <c r="S24" s="170">
        <v>14</v>
      </c>
      <c r="T24" s="171">
        <f t="shared" si="1"/>
        <v>15.966666666666667</v>
      </c>
      <c r="U24" s="93">
        <v>1.4</v>
      </c>
      <c r="V24" s="170">
        <v>3.2</v>
      </c>
      <c r="W24" s="170">
        <v>3.5</v>
      </c>
      <c r="X24" s="201">
        <f t="shared" si="2"/>
        <v>2.6999999999999997</v>
      </c>
      <c r="Y24" s="215">
        <v>0.18313766666666667</v>
      </c>
      <c r="Z24" s="216">
        <v>0.11667641666666669</v>
      </c>
      <c r="AA24" s="92">
        <v>3.6922916666666673E-2</v>
      </c>
      <c r="AB24" s="92">
        <v>0</v>
      </c>
      <c r="AC24" s="89">
        <v>2.9538333333333337E-2</v>
      </c>
      <c r="AD24" s="197"/>
    </row>
    <row r="25" spans="1:30" x14ac:dyDescent="0.25">
      <c r="A25" s="4">
        <v>23</v>
      </c>
      <c r="B25" s="168" t="s">
        <v>33</v>
      </c>
      <c r="C25" s="126">
        <v>3</v>
      </c>
      <c r="D25" s="137">
        <v>3</v>
      </c>
      <c r="E25" s="137">
        <v>7</v>
      </c>
      <c r="F25" s="138">
        <v>2.6</v>
      </c>
      <c r="G25" s="139">
        <f t="shared" si="0"/>
        <v>1.56</v>
      </c>
      <c r="H25" s="156">
        <v>100</v>
      </c>
      <c r="I25" s="141">
        <v>0</v>
      </c>
      <c r="J25" s="141">
        <v>0</v>
      </c>
      <c r="K25" s="157">
        <v>0</v>
      </c>
      <c r="L25" s="143">
        <v>1.56</v>
      </c>
      <c r="M25" s="144">
        <v>0</v>
      </c>
      <c r="N25" s="144">
        <v>0</v>
      </c>
      <c r="O25" s="145">
        <v>0</v>
      </c>
      <c r="P25" s="172">
        <v>110.5</v>
      </c>
      <c r="Q25" s="93">
        <v>17</v>
      </c>
      <c r="R25" s="170">
        <v>19</v>
      </c>
      <c r="S25" s="170">
        <v>20</v>
      </c>
      <c r="T25" s="171">
        <f t="shared" si="1"/>
        <v>18.666666666666668</v>
      </c>
      <c r="U25" s="93">
        <v>2</v>
      </c>
      <c r="V25" s="170">
        <v>3</v>
      </c>
      <c r="W25" s="170">
        <v>2.5</v>
      </c>
      <c r="X25" s="201">
        <f t="shared" si="2"/>
        <v>2.5</v>
      </c>
      <c r="Y25" s="215">
        <v>0.32177600000000006</v>
      </c>
      <c r="Z25" s="216">
        <v>0.32177600000000006</v>
      </c>
      <c r="AA25" s="92">
        <v>0</v>
      </c>
      <c r="AB25" s="92">
        <v>0</v>
      </c>
      <c r="AC25" s="89">
        <v>0</v>
      </c>
      <c r="AD25" s="197"/>
    </row>
    <row r="26" spans="1:30" x14ac:dyDescent="0.25">
      <c r="A26" s="4">
        <v>24</v>
      </c>
      <c r="B26" s="4" t="s">
        <v>34</v>
      </c>
      <c r="C26" s="127">
        <v>6</v>
      </c>
      <c r="D26" s="128">
        <v>4</v>
      </c>
      <c r="E26" s="128">
        <v>3</v>
      </c>
      <c r="F26" s="129">
        <v>1</v>
      </c>
      <c r="G26" s="130">
        <f t="shared" si="0"/>
        <v>1.4</v>
      </c>
      <c r="H26" s="131">
        <v>70</v>
      </c>
      <c r="I26" s="132">
        <v>30</v>
      </c>
      <c r="J26" s="132">
        <v>0</v>
      </c>
      <c r="K26" s="133">
        <v>0</v>
      </c>
      <c r="L26" s="134">
        <v>0.95</v>
      </c>
      <c r="M26" s="135">
        <v>0.45</v>
      </c>
      <c r="N26" s="135">
        <v>0</v>
      </c>
      <c r="O26" s="136">
        <v>0</v>
      </c>
      <c r="P26" s="9" t="s">
        <v>37</v>
      </c>
      <c r="Q26" s="10"/>
      <c r="R26" s="11"/>
      <c r="S26" s="11"/>
      <c r="T26" s="16"/>
      <c r="U26" s="10"/>
      <c r="V26" s="11"/>
      <c r="W26" s="11"/>
      <c r="X26" s="200"/>
      <c r="Y26" s="213"/>
      <c r="Z26" s="209"/>
      <c r="AA26" s="11"/>
      <c r="AB26" s="11"/>
      <c r="AC26" s="205"/>
    </row>
    <row r="27" spans="1:30" ht="15.75" thickBot="1" x14ac:dyDescent="0.3">
      <c r="A27" s="5">
        <v>25</v>
      </c>
      <c r="B27" s="5" t="s">
        <v>35</v>
      </c>
      <c r="C27" s="158">
        <v>6.1</v>
      </c>
      <c r="D27" s="159">
        <v>6.1</v>
      </c>
      <c r="E27" s="159">
        <v>5</v>
      </c>
      <c r="F27" s="160">
        <v>6.7</v>
      </c>
      <c r="G27" s="161">
        <f t="shared" si="0"/>
        <v>2.3899999999999997</v>
      </c>
      <c r="H27" s="162">
        <v>96.5</v>
      </c>
      <c r="I27" s="163">
        <v>1</v>
      </c>
      <c r="J27" s="163">
        <v>0</v>
      </c>
      <c r="K27" s="164">
        <v>2.5</v>
      </c>
      <c r="L27" s="165">
        <v>1.6999999999999997</v>
      </c>
      <c r="M27" s="166">
        <v>0.5</v>
      </c>
      <c r="N27" s="166">
        <v>0</v>
      </c>
      <c r="O27" s="167">
        <v>0.19</v>
      </c>
      <c r="P27" s="12" t="s">
        <v>37</v>
      </c>
      <c r="Q27" s="13"/>
      <c r="R27" s="14"/>
      <c r="S27" s="14"/>
      <c r="T27" s="17"/>
      <c r="U27" s="13"/>
      <c r="V27" s="14"/>
      <c r="W27" s="14"/>
      <c r="X27" s="203"/>
      <c r="Y27" s="214"/>
      <c r="Z27" s="211"/>
      <c r="AA27" s="14"/>
      <c r="AB27" s="14"/>
      <c r="AC27" s="206"/>
    </row>
    <row r="29" spans="1:30" ht="15.75" thickBot="1" x14ac:dyDescent="0.3">
      <c r="G29" s="74">
        <f t="shared" ref="G29:O29" si="3">AVERAGE(G3:G27)</f>
        <v>0.82779999999999998</v>
      </c>
      <c r="H29" s="72">
        <f t="shared" si="3"/>
        <v>91.24</v>
      </c>
      <c r="I29" s="72">
        <f t="shared" si="3"/>
        <v>3.04</v>
      </c>
      <c r="J29" s="72">
        <f t="shared" si="3"/>
        <v>0.12</v>
      </c>
      <c r="K29" s="72">
        <f t="shared" si="3"/>
        <v>1.6</v>
      </c>
      <c r="L29" s="74">
        <f t="shared" si="3"/>
        <v>0.69120000000000004</v>
      </c>
      <c r="M29" s="74">
        <f t="shared" si="3"/>
        <v>0.10600000000000001</v>
      </c>
      <c r="N29" s="74">
        <f t="shared" si="3"/>
        <v>4.7999999999999996E-3</v>
      </c>
      <c r="O29" s="74">
        <f t="shared" si="3"/>
        <v>2.58E-2</v>
      </c>
      <c r="P29" s="81" t="s">
        <v>156</v>
      </c>
    </row>
    <row r="31" spans="1:30" x14ac:dyDescent="0.25">
      <c r="A31" s="250" t="s">
        <v>152</v>
      </c>
      <c r="B31" s="250"/>
      <c r="C31" s="79" t="s">
        <v>160</v>
      </c>
    </row>
    <row r="32" spans="1:30" x14ac:dyDescent="0.25">
      <c r="C32" s="79" t="s">
        <v>161</v>
      </c>
    </row>
  </sheetData>
  <sortState ref="AA2:AB7">
    <sortCondition ref="AA2:AA7"/>
  </sortState>
  <mergeCells count="7">
    <mergeCell ref="Z1:AC1"/>
    <mergeCell ref="A31:B31"/>
    <mergeCell ref="Q2:S2"/>
    <mergeCell ref="U2:W2"/>
    <mergeCell ref="C1:G1"/>
    <mergeCell ref="H1:K1"/>
    <mergeCell ref="L1:O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workbookViewId="0">
      <selection activeCell="J22" sqref="J22"/>
    </sheetView>
  </sheetViews>
  <sheetFormatPr defaultRowHeight="15" x14ac:dyDescent="0.25"/>
  <cols>
    <col min="1" max="6" width="9.140625" style="24"/>
    <col min="7" max="7" width="9.140625" style="19"/>
    <col min="8" max="15" width="9.140625" style="37"/>
    <col min="16" max="16" width="11.42578125" style="19" bestFit="1" customWidth="1"/>
    <col min="17" max="19" width="0" style="19" hidden="1" customWidth="1"/>
    <col min="20" max="20" width="9.140625" style="19"/>
    <col min="21" max="23" width="0" style="19" hidden="1" customWidth="1"/>
    <col min="24" max="24" width="9.140625" style="19"/>
    <col min="25" max="26" width="9.140625" style="1"/>
    <col min="27" max="28" width="9.140625" style="19" customWidth="1"/>
    <col min="29" max="29" width="9.5703125" style="1" bestFit="1" customWidth="1"/>
    <col min="30" max="16384" width="9.140625" style="1"/>
  </cols>
  <sheetData>
    <row r="1" spans="1:30" s="2" customFormat="1" ht="15.75" thickBot="1" x14ac:dyDescent="0.3">
      <c r="A1" s="22"/>
      <c r="B1" s="22"/>
      <c r="C1" s="253" t="s">
        <v>2</v>
      </c>
      <c r="D1" s="254"/>
      <c r="E1" s="254"/>
      <c r="F1" s="254"/>
      <c r="G1" s="255"/>
      <c r="H1" s="256" t="s">
        <v>38</v>
      </c>
      <c r="I1" s="257"/>
      <c r="J1" s="257"/>
      <c r="K1" s="258"/>
      <c r="L1" s="259" t="s">
        <v>155</v>
      </c>
      <c r="M1" s="260"/>
      <c r="N1" s="260"/>
      <c r="O1" s="261"/>
      <c r="P1" s="18"/>
      <c r="Q1" s="18"/>
      <c r="R1" s="18"/>
      <c r="S1" s="18"/>
      <c r="T1" s="42" t="s">
        <v>176</v>
      </c>
      <c r="U1" s="42"/>
      <c r="V1" s="42"/>
      <c r="W1" s="42"/>
      <c r="X1" s="42" t="s">
        <v>177</v>
      </c>
      <c r="Y1" s="219" t="s">
        <v>2</v>
      </c>
      <c r="Z1" s="248" t="s">
        <v>174</v>
      </c>
      <c r="AA1" s="248"/>
      <c r="AB1" s="248"/>
      <c r="AC1" s="249"/>
    </row>
    <row r="2" spans="1:30" s="2" customFormat="1" ht="15.75" thickBot="1" x14ac:dyDescent="0.3">
      <c r="A2" s="23" t="s">
        <v>0</v>
      </c>
      <c r="B2" s="23" t="s">
        <v>1</v>
      </c>
      <c r="C2" s="49" t="s">
        <v>40</v>
      </c>
      <c r="D2" s="50" t="s">
        <v>41</v>
      </c>
      <c r="E2" s="50" t="s">
        <v>42</v>
      </c>
      <c r="F2" s="51" t="s">
        <v>43</v>
      </c>
      <c r="G2" s="42" t="s">
        <v>39</v>
      </c>
      <c r="H2" s="25" t="s">
        <v>5</v>
      </c>
      <c r="I2" s="26" t="s">
        <v>6</v>
      </c>
      <c r="J2" s="38" t="s">
        <v>36</v>
      </c>
      <c r="K2" s="27" t="s">
        <v>4</v>
      </c>
      <c r="L2" s="25" t="s">
        <v>5</v>
      </c>
      <c r="M2" s="26" t="s">
        <v>6</v>
      </c>
      <c r="N2" s="38" t="s">
        <v>36</v>
      </c>
      <c r="O2" s="27" t="s">
        <v>4</v>
      </c>
      <c r="P2" s="20" t="s">
        <v>7</v>
      </c>
      <c r="Q2" s="251" t="s">
        <v>8</v>
      </c>
      <c r="R2" s="252"/>
      <c r="S2" s="262"/>
      <c r="T2" s="42" t="s">
        <v>3</v>
      </c>
      <c r="U2" s="251" t="s">
        <v>9</v>
      </c>
      <c r="V2" s="252"/>
      <c r="W2" s="252"/>
      <c r="X2" s="21" t="s">
        <v>3</v>
      </c>
      <c r="Y2" s="220" t="s">
        <v>175</v>
      </c>
      <c r="Z2" s="207" t="s">
        <v>5</v>
      </c>
      <c r="AA2" s="125" t="s">
        <v>6</v>
      </c>
      <c r="AB2" s="217" t="s">
        <v>36</v>
      </c>
      <c r="AC2" s="218" t="s">
        <v>4</v>
      </c>
    </row>
    <row r="3" spans="1:30" x14ac:dyDescent="0.25">
      <c r="A3" s="3">
        <v>1</v>
      </c>
      <c r="B3" s="3" t="s">
        <v>44</v>
      </c>
      <c r="C3" s="94">
        <v>2</v>
      </c>
      <c r="D3" s="95">
        <v>2</v>
      </c>
      <c r="E3" s="95">
        <v>2</v>
      </c>
      <c r="F3" s="96">
        <v>2</v>
      </c>
      <c r="G3" s="97">
        <f>(C3+D3+E3+F3)/10</f>
        <v>0.8</v>
      </c>
      <c r="H3" s="98">
        <v>0</v>
      </c>
      <c r="I3" s="99">
        <v>100</v>
      </c>
      <c r="J3" s="100">
        <v>0</v>
      </c>
      <c r="K3" s="101">
        <v>0</v>
      </c>
      <c r="L3" s="102">
        <v>0</v>
      </c>
      <c r="M3" s="103">
        <f>G3</f>
        <v>0.8</v>
      </c>
      <c r="N3" s="103">
        <v>0</v>
      </c>
      <c r="O3" s="104">
        <v>0</v>
      </c>
      <c r="P3" s="6" t="s">
        <v>37</v>
      </c>
      <c r="Q3" s="7"/>
      <c r="R3" s="8"/>
      <c r="S3" s="199"/>
      <c r="T3" s="227"/>
      <c r="U3" s="7"/>
      <c r="V3" s="8"/>
      <c r="W3" s="8"/>
      <c r="X3" s="15"/>
      <c r="Y3" s="212"/>
      <c r="Z3" s="208"/>
      <c r="AA3" s="8"/>
      <c r="AB3" s="8"/>
      <c r="AC3" s="204"/>
    </row>
    <row r="4" spans="1:30" x14ac:dyDescent="0.25">
      <c r="A4" s="4">
        <v>2</v>
      </c>
      <c r="B4" s="168" t="s">
        <v>45</v>
      </c>
      <c r="C4" s="126">
        <v>1.8</v>
      </c>
      <c r="D4" s="137">
        <v>0.9</v>
      </c>
      <c r="E4" s="137">
        <v>0.9</v>
      </c>
      <c r="F4" s="138">
        <v>0.2</v>
      </c>
      <c r="G4" s="139">
        <f t="shared" ref="G4:G27" si="0">(C4+D4+E4+F4)/10</f>
        <v>0.38</v>
      </c>
      <c r="H4" s="156">
        <v>60</v>
      </c>
      <c r="I4" s="178">
        <v>40</v>
      </c>
      <c r="J4" s="141">
        <v>0</v>
      </c>
      <c r="K4" s="157">
        <v>0</v>
      </c>
      <c r="L4" s="143">
        <f>G4-M4</f>
        <v>0.20500000000000002</v>
      </c>
      <c r="M4" s="144">
        <v>0.17499999999999999</v>
      </c>
      <c r="N4" s="144">
        <v>0</v>
      </c>
      <c r="O4" s="145">
        <v>0</v>
      </c>
      <c r="P4" s="172">
        <v>131</v>
      </c>
      <c r="Q4" s="93">
        <v>15.4</v>
      </c>
      <c r="R4" s="170">
        <v>12.5</v>
      </c>
      <c r="S4" s="226">
        <v>12.6</v>
      </c>
      <c r="T4" s="228">
        <f t="shared" ref="T4:T24" si="1">AVERAGE(Q4:S4)</f>
        <v>13.5</v>
      </c>
      <c r="U4" s="93">
        <v>3.5</v>
      </c>
      <c r="V4" s="170">
        <v>4</v>
      </c>
      <c r="W4" s="170">
        <v>4.5</v>
      </c>
      <c r="X4" s="173">
        <f t="shared" ref="X4:X24" si="2">AVERAGE(U4:W4)</f>
        <v>4</v>
      </c>
      <c r="Y4" s="215">
        <f>(G4/10000)*(P4*T4)</f>
        <v>6.7202999999999999E-2</v>
      </c>
      <c r="Z4" s="216">
        <f>(L4/10000)*(P4*T4)</f>
        <v>3.6254250000000002E-2</v>
      </c>
      <c r="AA4" s="216">
        <f>(M4/10000)*(P4*T4)</f>
        <v>3.0948749999999997E-2</v>
      </c>
      <c r="AB4" s="216">
        <v>0</v>
      </c>
      <c r="AC4" s="89">
        <v>0</v>
      </c>
      <c r="AD4" s="233"/>
    </row>
    <row r="5" spans="1:30" x14ac:dyDescent="0.25">
      <c r="A5" s="4">
        <v>3</v>
      </c>
      <c r="B5" s="4" t="s">
        <v>46</v>
      </c>
      <c r="C5" s="105">
        <v>0.9</v>
      </c>
      <c r="D5" s="106">
        <v>0.9</v>
      </c>
      <c r="E5" s="106">
        <v>0.9</v>
      </c>
      <c r="F5" s="107">
        <v>0.9</v>
      </c>
      <c r="G5" s="97">
        <f t="shared" si="0"/>
        <v>0.36</v>
      </c>
      <c r="H5" s="108">
        <v>0</v>
      </c>
      <c r="I5" s="109">
        <v>100</v>
      </c>
      <c r="J5" s="110">
        <v>0</v>
      </c>
      <c r="K5" s="111">
        <v>0</v>
      </c>
      <c r="L5" s="112">
        <v>0</v>
      </c>
      <c r="M5" s="113">
        <f>G5</f>
        <v>0.36</v>
      </c>
      <c r="N5" s="113">
        <v>0</v>
      </c>
      <c r="O5" s="114">
        <v>0</v>
      </c>
      <c r="P5" s="6" t="s">
        <v>37</v>
      </c>
      <c r="Q5" s="10"/>
      <c r="R5" s="11"/>
      <c r="S5" s="200"/>
      <c r="T5" s="229"/>
      <c r="U5" s="10"/>
      <c r="V5" s="11"/>
      <c r="W5" s="11"/>
      <c r="X5" s="75"/>
      <c r="Y5" s="225"/>
      <c r="Z5" s="232"/>
      <c r="AA5" s="53"/>
      <c r="AB5" s="53"/>
      <c r="AC5" s="54"/>
      <c r="AD5" s="233"/>
    </row>
    <row r="6" spans="1:30" x14ac:dyDescent="0.25">
      <c r="A6" s="4">
        <v>4</v>
      </c>
      <c r="B6" s="4" t="s">
        <v>47</v>
      </c>
      <c r="C6" s="63">
        <v>0.15</v>
      </c>
      <c r="D6" s="64">
        <v>0.1</v>
      </c>
      <c r="E6" s="64">
        <v>0.1</v>
      </c>
      <c r="F6" s="65">
        <v>0.45</v>
      </c>
      <c r="G6" s="58">
        <f t="shared" si="0"/>
        <v>0.08</v>
      </c>
      <c r="H6" s="31">
        <v>100</v>
      </c>
      <c r="I6" s="32">
        <v>0</v>
      </c>
      <c r="J6" s="40">
        <v>0</v>
      </c>
      <c r="K6" s="33">
        <v>0</v>
      </c>
      <c r="L6" s="52">
        <f>G6</f>
        <v>0.08</v>
      </c>
      <c r="M6" s="53">
        <v>0</v>
      </c>
      <c r="N6" s="53">
        <v>0</v>
      </c>
      <c r="O6" s="54">
        <v>0</v>
      </c>
      <c r="P6" s="6" t="s">
        <v>37</v>
      </c>
      <c r="Q6" s="10"/>
      <c r="R6" s="11"/>
      <c r="S6" s="200"/>
      <c r="T6" s="229"/>
      <c r="U6" s="10"/>
      <c r="V6" s="11"/>
      <c r="W6" s="11"/>
      <c r="X6" s="75"/>
      <c r="Y6" s="225"/>
      <c r="Z6" s="232"/>
      <c r="AA6" s="53"/>
      <c r="AB6" s="53"/>
      <c r="AC6" s="54"/>
      <c r="AD6" s="233"/>
    </row>
    <row r="7" spans="1:30" x14ac:dyDescent="0.25">
      <c r="A7" s="4">
        <v>5</v>
      </c>
      <c r="B7" s="4" t="s">
        <v>48</v>
      </c>
      <c r="C7" s="127">
        <v>2.5</v>
      </c>
      <c r="D7" s="128">
        <v>0.8</v>
      </c>
      <c r="E7" s="128">
        <v>2.5</v>
      </c>
      <c r="F7" s="129">
        <v>2.5</v>
      </c>
      <c r="G7" s="130">
        <f t="shared" si="0"/>
        <v>0.83000000000000007</v>
      </c>
      <c r="H7" s="131">
        <v>70</v>
      </c>
      <c r="I7" s="179">
        <v>10</v>
      </c>
      <c r="J7" s="132">
        <v>0</v>
      </c>
      <c r="K7" s="133">
        <v>20</v>
      </c>
      <c r="L7" s="134">
        <f>G7-M7-O7</f>
        <v>0.70000000000000007</v>
      </c>
      <c r="M7" s="135">
        <v>0.1</v>
      </c>
      <c r="N7" s="135">
        <v>0</v>
      </c>
      <c r="O7" s="136">
        <v>0.03</v>
      </c>
      <c r="P7" s="6" t="s">
        <v>37</v>
      </c>
      <c r="Q7" s="10"/>
      <c r="R7" s="11"/>
      <c r="S7" s="200"/>
      <c r="T7" s="229"/>
      <c r="U7" s="10"/>
      <c r="V7" s="11"/>
      <c r="W7" s="11"/>
      <c r="X7" s="75"/>
      <c r="Y7" s="225"/>
      <c r="Z7" s="232"/>
      <c r="AA7" s="53"/>
      <c r="AB7" s="53"/>
      <c r="AC7" s="54"/>
      <c r="AD7" s="233"/>
    </row>
    <row r="8" spans="1:30" x14ac:dyDescent="0.25">
      <c r="A8" s="4">
        <v>6</v>
      </c>
      <c r="B8" s="4" t="s">
        <v>49</v>
      </c>
      <c r="C8" s="63">
        <v>4</v>
      </c>
      <c r="D8" s="64">
        <v>3</v>
      </c>
      <c r="E8" s="64">
        <v>3</v>
      </c>
      <c r="F8" s="65">
        <v>4</v>
      </c>
      <c r="G8" s="58">
        <f t="shared" si="0"/>
        <v>1.4</v>
      </c>
      <c r="H8" s="31">
        <v>50</v>
      </c>
      <c r="I8" s="32">
        <v>50</v>
      </c>
      <c r="J8" s="40">
        <v>0</v>
      </c>
      <c r="K8" s="33">
        <v>0</v>
      </c>
      <c r="L8" s="52">
        <f>G8-M8</f>
        <v>0.44999999999999996</v>
      </c>
      <c r="M8" s="53">
        <f>0.3+0.25+0.1+0.3</f>
        <v>0.95</v>
      </c>
      <c r="N8" s="53">
        <v>0</v>
      </c>
      <c r="O8" s="54">
        <v>0</v>
      </c>
      <c r="P8" s="6" t="s">
        <v>37</v>
      </c>
      <c r="Q8" s="10"/>
      <c r="R8" s="11"/>
      <c r="S8" s="200"/>
      <c r="T8" s="229"/>
      <c r="U8" s="10"/>
      <c r="V8" s="11"/>
      <c r="W8" s="11"/>
      <c r="X8" s="75"/>
      <c r="Y8" s="225"/>
      <c r="Z8" s="232"/>
      <c r="AA8" s="53"/>
      <c r="AB8" s="53"/>
      <c r="AC8" s="54"/>
      <c r="AD8" s="233"/>
    </row>
    <row r="9" spans="1:30" x14ac:dyDescent="0.25">
      <c r="A9" s="4">
        <v>7</v>
      </c>
      <c r="B9" s="4" t="s">
        <v>50</v>
      </c>
      <c r="C9" s="63">
        <v>2.6</v>
      </c>
      <c r="D9" s="64">
        <v>3</v>
      </c>
      <c r="E9" s="64">
        <v>4.0999999999999996</v>
      </c>
      <c r="F9" s="65">
        <v>2.1</v>
      </c>
      <c r="G9" s="58">
        <f t="shared" si="0"/>
        <v>1.18</v>
      </c>
      <c r="H9" s="31">
        <v>75</v>
      </c>
      <c r="I9" s="32">
        <v>20</v>
      </c>
      <c r="J9" s="40">
        <v>0</v>
      </c>
      <c r="K9" s="33">
        <v>5</v>
      </c>
      <c r="L9" s="52">
        <f>G9-M9-O9</f>
        <v>0.74999999999999989</v>
      </c>
      <c r="M9" s="53">
        <v>0.4</v>
      </c>
      <c r="N9" s="53">
        <v>0</v>
      </c>
      <c r="O9" s="54">
        <v>0.03</v>
      </c>
      <c r="P9" s="6" t="s">
        <v>37</v>
      </c>
      <c r="Q9" s="10"/>
      <c r="R9" s="11"/>
      <c r="S9" s="200"/>
      <c r="T9" s="229"/>
      <c r="U9" s="10"/>
      <c r="V9" s="11"/>
      <c r="W9" s="11"/>
      <c r="X9" s="75"/>
      <c r="Y9" s="225"/>
      <c r="Z9" s="232"/>
      <c r="AA9" s="223"/>
      <c r="AB9" s="223"/>
      <c r="AC9" s="224"/>
      <c r="AD9" s="233"/>
    </row>
    <row r="10" spans="1:30" x14ac:dyDescent="0.25">
      <c r="A10" s="4">
        <v>8</v>
      </c>
      <c r="B10" s="4" t="s">
        <v>51</v>
      </c>
      <c r="C10" s="105">
        <v>1</v>
      </c>
      <c r="D10" s="106">
        <v>1</v>
      </c>
      <c r="E10" s="106">
        <v>1</v>
      </c>
      <c r="F10" s="107">
        <v>1</v>
      </c>
      <c r="G10" s="97">
        <f t="shared" si="0"/>
        <v>0.4</v>
      </c>
      <c r="H10" s="108">
        <v>100</v>
      </c>
      <c r="I10" s="109">
        <v>0</v>
      </c>
      <c r="J10" s="110">
        <v>0</v>
      </c>
      <c r="K10" s="111">
        <v>0</v>
      </c>
      <c r="L10" s="112">
        <f>G10</f>
        <v>0.4</v>
      </c>
      <c r="M10" s="113">
        <v>0</v>
      </c>
      <c r="N10" s="113">
        <v>0</v>
      </c>
      <c r="O10" s="114">
        <v>0</v>
      </c>
      <c r="P10" s="6" t="s">
        <v>37</v>
      </c>
      <c r="Q10" s="10"/>
      <c r="R10" s="11"/>
      <c r="S10" s="200"/>
      <c r="T10" s="229"/>
      <c r="U10" s="10"/>
      <c r="V10" s="11"/>
      <c r="W10" s="11"/>
      <c r="X10" s="75"/>
      <c r="Y10" s="225"/>
      <c r="Z10" s="232"/>
      <c r="AA10" s="223"/>
      <c r="AB10" s="223"/>
      <c r="AC10" s="224"/>
      <c r="AD10" s="233"/>
    </row>
    <row r="11" spans="1:30" x14ac:dyDescent="0.25">
      <c r="A11" s="4">
        <v>9</v>
      </c>
      <c r="B11" s="4" t="s">
        <v>52</v>
      </c>
      <c r="C11" s="127">
        <v>2.75</v>
      </c>
      <c r="D11" s="128">
        <v>0.75</v>
      </c>
      <c r="E11" s="128">
        <v>3.75</v>
      </c>
      <c r="F11" s="129">
        <v>2.75</v>
      </c>
      <c r="G11" s="130">
        <f t="shared" si="0"/>
        <v>1</v>
      </c>
      <c r="H11" s="131">
        <v>75</v>
      </c>
      <c r="I11" s="179">
        <v>25</v>
      </c>
      <c r="J11" s="132">
        <v>0</v>
      </c>
      <c r="K11" s="133">
        <v>0</v>
      </c>
      <c r="L11" s="134">
        <f>G11-M11</f>
        <v>0.88</v>
      </c>
      <c r="M11" s="135">
        <v>0.12</v>
      </c>
      <c r="N11" s="135">
        <v>0</v>
      </c>
      <c r="O11" s="136">
        <v>0</v>
      </c>
      <c r="P11" s="6" t="s">
        <v>37</v>
      </c>
      <c r="Q11" s="10"/>
      <c r="R11" s="11"/>
      <c r="S11" s="200"/>
      <c r="T11" s="229"/>
      <c r="U11" s="10"/>
      <c r="V11" s="11"/>
      <c r="W11" s="11"/>
      <c r="X11" s="75"/>
      <c r="Y11" s="225"/>
      <c r="Z11" s="232"/>
      <c r="AA11" s="223"/>
      <c r="AB11" s="223"/>
      <c r="AC11" s="224"/>
      <c r="AD11" s="233"/>
    </row>
    <row r="12" spans="1:30" x14ac:dyDescent="0.25">
      <c r="A12" s="4">
        <v>10</v>
      </c>
      <c r="B12" s="4" t="s">
        <v>53</v>
      </c>
      <c r="C12" s="63">
        <v>2.5</v>
      </c>
      <c r="D12" s="64">
        <v>3.5</v>
      </c>
      <c r="E12" s="64">
        <v>0.75</v>
      </c>
      <c r="F12" s="65">
        <v>2</v>
      </c>
      <c r="G12" s="58">
        <f t="shared" si="0"/>
        <v>0.875</v>
      </c>
      <c r="H12" s="31">
        <v>15</v>
      </c>
      <c r="I12" s="32">
        <v>85</v>
      </c>
      <c r="J12" s="40">
        <v>0</v>
      </c>
      <c r="K12" s="33">
        <v>0</v>
      </c>
      <c r="L12" s="52">
        <f>G12-M12</f>
        <v>0.17500000000000004</v>
      </c>
      <c r="M12" s="53">
        <v>0.7</v>
      </c>
      <c r="N12" s="53">
        <v>0</v>
      </c>
      <c r="O12" s="54">
        <v>0</v>
      </c>
      <c r="P12" s="6" t="s">
        <v>37</v>
      </c>
      <c r="Q12" s="10"/>
      <c r="R12" s="11"/>
      <c r="S12" s="200"/>
      <c r="T12" s="229"/>
      <c r="U12" s="10"/>
      <c r="V12" s="11"/>
      <c r="W12" s="11"/>
      <c r="X12" s="75"/>
      <c r="Y12" s="225"/>
      <c r="Z12" s="232"/>
      <c r="AA12" s="223"/>
      <c r="AB12" s="223"/>
      <c r="AC12" s="224"/>
      <c r="AD12" s="233"/>
    </row>
    <row r="13" spans="1:30" x14ac:dyDescent="0.25">
      <c r="A13" s="4">
        <v>11</v>
      </c>
      <c r="B13" s="4" t="s">
        <v>54</v>
      </c>
      <c r="C13" s="127">
        <v>2.75</v>
      </c>
      <c r="D13" s="128">
        <v>1.7</v>
      </c>
      <c r="E13" s="128">
        <v>2.7</v>
      </c>
      <c r="F13" s="129">
        <v>2.25</v>
      </c>
      <c r="G13" s="130">
        <f t="shared" si="0"/>
        <v>0.94000000000000006</v>
      </c>
      <c r="H13" s="131">
        <v>85</v>
      </c>
      <c r="I13" s="179">
        <v>15</v>
      </c>
      <c r="J13" s="132">
        <v>0</v>
      </c>
      <c r="K13" s="133">
        <v>0</v>
      </c>
      <c r="L13" s="134">
        <f>G13-M13</f>
        <v>0.76500000000000012</v>
      </c>
      <c r="M13" s="135">
        <v>0.17499999999999999</v>
      </c>
      <c r="N13" s="135">
        <v>0</v>
      </c>
      <c r="O13" s="136">
        <v>0</v>
      </c>
      <c r="P13" s="6" t="s">
        <v>37</v>
      </c>
      <c r="Q13" s="10"/>
      <c r="R13" s="11"/>
      <c r="S13" s="200"/>
      <c r="T13" s="229"/>
      <c r="U13" s="10"/>
      <c r="V13" s="11"/>
      <c r="W13" s="11"/>
      <c r="X13" s="75"/>
      <c r="Y13" s="225"/>
      <c r="Z13" s="232"/>
      <c r="AA13" s="53"/>
      <c r="AB13" s="53"/>
      <c r="AC13" s="54"/>
      <c r="AD13" s="233"/>
    </row>
    <row r="14" spans="1:30" x14ac:dyDescent="0.25">
      <c r="A14" s="4">
        <v>12</v>
      </c>
      <c r="B14" s="4" t="s">
        <v>55</v>
      </c>
      <c r="C14" s="63">
        <v>1</v>
      </c>
      <c r="D14" s="64">
        <v>0.15</v>
      </c>
      <c r="E14" s="64">
        <v>0.15</v>
      </c>
      <c r="F14" s="65">
        <v>0.15</v>
      </c>
      <c r="G14" s="58">
        <f t="shared" si="0"/>
        <v>0.14499999999999996</v>
      </c>
      <c r="H14" s="31">
        <v>90</v>
      </c>
      <c r="I14" s="32">
        <v>0</v>
      </c>
      <c r="J14" s="40">
        <v>0</v>
      </c>
      <c r="K14" s="33">
        <v>10</v>
      </c>
      <c r="L14" s="52">
        <f>G14-O14</f>
        <v>0.11999999999999997</v>
      </c>
      <c r="M14" s="53">
        <v>0</v>
      </c>
      <c r="N14" s="53">
        <v>0</v>
      </c>
      <c r="O14" s="54">
        <v>2.5000000000000001E-2</v>
      </c>
      <c r="P14" s="6" t="s">
        <v>37</v>
      </c>
      <c r="Q14" s="10"/>
      <c r="R14" s="11"/>
      <c r="S14" s="200"/>
      <c r="T14" s="229"/>
      <c r="U14" s="10"/>
      <c r="V14" s="11"/>
      <c r="W14" s="11"/>
      <c r="X14" s="75"/>
      <c r="Y14" s="225"/>
      <c r="Z14" s="232"/>
      <c r="AA14" s="53"/>
      <c r="AB14" s="53"/>
      <c r="AC14" s="54"/>
      <c r="AD14" s="233"/>
    </row>
    <row r="15" spans="1:30" x14ac:dyDescent="0.25">
      <c r="A15" s="4">
        <v>13</v>
      </c>
      <c r="B15" s="4" t="s">
        <v>56</v>
      </c>
      <c r="C15" s="63">
        <v>1</v>
      </c>
      <c r="D15" s="64">
        <v>2</v>
      </c>
      <c r="E15" s="64">
        <v>5.5</v>
      </c>
      <c r="F15" s="65">
        <v>3</v>
      </c>
      <c r="G15" s="58">
        <f t="shared" si="0"/>
        <v>1.1499999999999999</v>
      </c>
      <c r="H15" s="31">
        <v>90</v>
      </c>
      <c r="I15" s="32">
        <v>10</v>
      </c>
      <c r="J15" s="40">
        <v>0</v>
      </c>
      <c r="K15" s="33">
        <v>0</v>
      </c>
      <c r="L15" s="52">
        <f>G15-M15</f>
        <v>0.89999999999999991</v>
      </c>
      <c r="M15" s="53">
        <v>0.25</v>
      </c>
      <c r="N15" s="53">
        <v>0</v>
      </c>
      <c r="O15" s="54">
        <v>0</v>
      </c>
      <c r="P15" s="6" t="s">
        <v>37</v>
      </c>
      <c r="Q15" s="10"/>
      <c r="R15" s="11"/>
      <c r="S15" s="200"/>
      <c r="T15" s="229"/>
      <c r="U15" s="10"/>
      <c r="V15" s="11"/>
      <c r="W15" s="11"/>
      <c r="X15" s="75"/>
      <c r="Y15" s="225"/>
      <c r="Z15" s="232"/>
      <c r="AA15" s="53"/>
      <c r="AB15" s="53"/>
      <c r="AC15" s="54"/>
      <c r="AD15" s="233"/>
    </row>
    <row r="16" spans="1:30" x14ac:dyDescent="0.25">
      <c r="A16" s="4">
        <v>14</v>
      </c>
      <c r="B16" s="4" t="s">
        <v>57</v>
      </c>
      <c r="C16" s="127">
        <v>2.75</v>
      </c>
      <c r="D16" s="128">
        <v>3</v>
      </c>
      <c r="E16" s="128">
        <v>1.75</v>
      </c>
      <c r="F16" s="129">
        <v>5</v>
      </c>
      <c r="G16" s="130">
        <f t="shared" si="0"/>
        <v>1.25</v>
      </c>
      <c r="H16" s="131">
        <v>70</v>
      </c>
      <c r="I16" s="179">
        <v>25</v>
      </c>
      <c r="J16" s="132">
        <v>5</v>
      </c>
      <c r="K16" s="133">
        <v>0</v>
      </c>
      <c r="L16" s="134">
        <f>G16-M16</f>
        <v>0.9</v>
      </c>
      <c r="M16" s="135">
        <v>0.35</v>
      </c>
      <c r="N16" s="135">
        <v>2.5000000000000001E-2</v>
      </c>
      <c r="O16" s="136">
        <v>0</v>
      </c>
      <c r="P16" s="6" t="s">
        <v>37</v>
      </c>
      <c r="Q16" s="10"/>
      <c r="R16" s="11"/>
      <c r="S16" s="200"/>
      <c r="T16" s="229"/>
      <c r="U16" s="10"/>
      <c r="V16" s="11"/>
      <c r="W16" s="11"/>
      <c r="X16" s="75"/>
      <c r="Y16" s="225"/>
      <c r="Z16" s="232"/>
      <c r="AA16" s="53"/>
      <c r="AB16" s="53"/>
      <c r="AC16" s="54"/>
      <c r="AD16" s="233"/>
    </row>
    <row r="17" spans="1:30" x14ac:dyDescent="0.25">
      <c r="A17" s="4">
        <v>15</v>
      </c>
      <c r="B17" s="4" t="s">
        <v>58</v>
      </c>
      <c r="C17" s="63">
        <v>3.1</v>
      </c>
      <c r="D17" s="64">
        <v>0.2</v>
      </c>
      <c r="E17" s="64">
        <v>0.25</v>
      </c>
      <c r="F17" s="65">
        <v>0.25</v>
      </c>
      <c r="G17" s="58">
        <f t="shared" si="0"/>
        <v>0.38</v>
      </c>
      <c r="H17" s="31">
        <v>75</v>
      </c>
      <c r="I17" s="32">
        <v>0</v>
      </c>
      <c r="J17" s="40">
        <v>0</v>
      </c>
      <c r="K17" s="33">
        <v>25</v>
      </c>
      <c r="L17" s="52">
        <f>G17-O17</f>
        <v>0.32</v>
      </c>
      <c r="M17" s="53">
        <v>0</v>
      </c>
      <c r="N17" s="53">
        <v>0</v>
      </c>
      <c r="O17" s="54">
        <v>0.06</v>
      </c>
      <c r="P17" s="6" t="s">
        <v>37</v>
      </c>
      <c r="Q17" s="10"/>
      <c r="R17" s="11"/>
      <c r="S17" s="200"/>
      <c r="T17" s="229"/>
      <c r="U17" s="10"/>
      <c r="V17" s="11"/>
      <c r="W17" s="11"/>
      <c r="X17" s="75"/>
      <c r="Y17" s="225"/>
      <c r="Z17" s="232"/>
      <c r="AA17" s="223"/>
      <c r="AB17" s="223"/>
      <c r="AC17" s="224"/>
      <c r="AD17" s="233"/>
    </row>
    <row r="18" spans="1:30" x14ac:dyDescent="0.25">
      <c r="A18" s="4">
        <v>16</v>
      </c>
      <c r="B18" s="168" t="s">
        <v>59</v>
      </c>
      <c r="C18" s="82">
        <v>1.75</v>
      </c>
      <c r="D18" s="83">
        <v>0.9</v>
      </c>
      <c r="E18" s="83">
        <v>0.45</v>
      </c>
      <c r="F18" s="84">
        <v>0.7</v>
      </c>
      <c r="G18" s="85">
        <f t="shared" si="0"/>
        <v>0.38</v>
      </c>
      <c r="H18" s="86">
        <v>25</v>
      </c>
      <c r="I18" s="90">
        <v>0</v>
      </c>
      <c r="J18" s="91">
        <v>0</v>
      </c>
      <c r="K18" s="87">
        <v>75</v>
      </c>
      <c r="L18" s="88">
        <f>G18-O18</f>
        <v>0.14000000000000001</v>
      </c>
      <c r="M18" s="92">
        <v>0</v>
      </c>
      <c r="N18" s="92">
        <v>0</v>
      </c>
      <c r="O18" s="89">
        <f>0.1+0.08+0.005+0.055</f>
        <v>0.24</v>
      </c>
      <c r="P18" s="172">
        <v>115.9</v>
      </c>
      <c r="Q18" s="93">
        <v>15.5</v>
      </c>
      <c r="R18" s="170">
        <v>15</v>
      </c>
      <c r="S18" s="226">
        <v>14.5</v>
      </c>
      <c r="T18" s="228">
        <f t="shared" si="1"/>
        <v>15</v>
      </c>
      <c r="U18" s="93">
        <v>3</v>
      </c>
      <c r="V18" s="170">
        <v>1.5</v>
      </c>
      <c r="W18" s="170">
        <v>1</v>
      </c>
      <c r="X18" s="173">
        <f t="shared" si="2"/>
        <v>1.8333333333333333</v>
      </c>
      <c r="Y18" s="215">
        <f t="shared" ref="Y18:Y24" si="3">(G18/10000)*(P18*T18)</f>
        <v>6.6062999999999997E-2</v>
      </c>
      <c r="Z18" s="216">
        <f>(L18/10000)*(P18*T18)</f>
        <v>2.4339000000000003E-2</v>
      </c>
      <c r="AA18" s="216">
        <v>0</v>
      </c>
      <c r="AB18" s="216">
        <v>0</v>
      </c>
      <c r="AC18" s="89">
        <f>(O18/10000)*(P18*T18)</f>
        <v>4.1724000000000004E-2</v>
      </c>
      <c r="AD18" s="233"/>
    </row>
    <row r="19" spans="1:30" x14ac:dyDescent="0.25">
      <c r="A19" s="4">
        <v>17</v>
      </c>
      <c r="B19" s="4" t="s">
        <v>60</v>
      </c>
      <c r="C19" s="127">
        <v>2.75</v>
      </c>
      <c r="D19" s="128">
        <v>3.2</v>
      </c>
      <c r="E19" s="128">
        <v>0.45</v>
      </c>
      <c r="F19" s="129">
        <v>1.2</v>
      </c>
      <c r="G19" s="130">
        <f t="shared" si="0"/>
        <v>0.76</v>
      </c>
      <c r="H19" s="131">
        <v>90</v>
      </c>
      <c r="I19" s="179">
        <v>10</v>
      </c>
      <c r="J19" s="132">
        <v>0</v>
      </c>
      <c r="K19" s="133">
        <v>0</v>
      </c>
      <c r="L19" s="134">
        <f>G19-M19</f>
        <v>0.64</v>
      </c>
      <c r="M19" s="135">
        <v>0.12</v>
      </c>
      <c r="N19" s="135">
        <v>0</v>
      </c>
      <c r="O19" s="136">
        <v>0</v>
      </c>
      <c r="P19" s="6" t="s">
        <v>37</v>
      </c>
      <c r="Q19" s="10"/>
      <c r="R19" s="11"/>
      <c r="S19" s="200"/>
      <c r="T19" s="229"/>
      <c r="U19" s="10"/>
      <c r="V19" s="11"/>
      <c r="W19" s="11"/>
      <c r="X19" s="75"/>
      <c r="Y19" s="225"/>
      <c r="Z19" s="232"/>
      <c r="AA19" s="53"/>
      <c r="AB19" s="53"/>
      <c r="AC19" s="54"/>
      <c r="AD19" s="233"/>
    </row>
    <row r="20" spans="1:30" x14ac:dyDescent="0.25">
      <c r="A20" s="4">
        <v>18</v>
      </c>
      <c r="B20" s="4" t="s">
        <v>61</v>
      </c>
      <c r="C20" s="63">
        <v>1.5</v>
      </c>
      <c r="D20" s="64">
        <v>0.75</v>
      </c>
      <c r="E20" s="64">
        <v>2.2000000000000002</v>
      </c>
      <c r="F20" s="65">
        <v>0.4</v>
      </c>
      <c r="G20" s="58">
        <f t="shared" si="0"/>
        <v>0.48500000000000004</v>
      </c>
      <c r="H20" s="31">
        <v>95</v>
      </c>
      <c r="I20" s="32">
        <v>5</v>
      </c>
      <c r="J20" s="40">
        <v>0</v>
      </c>
      <c r="K20" s="33">
        <v>0</v>
      </c>
      <c r="L20" s="52">
        <f>G20-M20</f>
        <v>0.42500000000000004</v>
      </c>
      <c r="M20" s="53">
        <v>0.06</v>
      </c>
      <c r="N20" s="53">
        <v>0</v>
      </c>
      <c r="O20" s="54">
        <v>0</v>
      </c>
      <c r="P20" s="6" t="s">
        <v>37</v>
      </c>
      <c r="Q20" s="10"/>
      <c r="R20" s="11"/>
      <c r="S20" s="200"/>
      <c r="T20" s="229"/>
      <c r="U20" s="10"/>
      <c r="V20" s="11"/>
      <c r="W20" s="11"/>
      <c r="X20" s="75"/>
      <c r="Y20" s="225"/>
      <c r="Z20" s="232"/>
      <c r="AA20" s="53"/>
      <c r="AB20" s="53"/>
      <c r="AC20" s="54"/>
      <c r="AD20" s="233"/>
    </row>
    <row r="21" spans="1:30" x14ac:dyDescent="0.25">
      <c r="A21" s="4">
        <v>19</v>
      </c>
      <c r="B21" s="4" t="s">
        <v>62</v>
      </c>
      <c r="C21" s="63">
        <v>3.75</v>
      </c>
      <c r="D21" s="64">
        <v>4</v>
      </c>
      <c r="E21" s="64">
        <v>5</v>
      </c>
      <c r="F21" s="65">
        <v>5</v>
      </c>
      <c r="G21" s="58">
        <f t="shared" si="0"/>
        <v>1.7749999999999999</v>
      </c>
      <c r="H21" s="31">
        <v>80</v>
      </c>
      <c r="I21" s="32">
        <v>20</v>
      </c>
      <c r="J21" s="40">
        <v>0</v>
      </c>
      <c r="K21" s="33">
        <v>0</v>
      </c>
      <c r="L21" s="52">
        <f>G21-M21</f>
        <v>1.5499999999999998</v>
      </c>
      <c r="M21" s="53">
        <v>0.22500000000000001</v>
      </c>
      <c r="N21" s="53">
        <v>0</v>
      </c>
      <c r="O21" s="54">
        <v>0</v>
      </c>
      <c r="P21" s="6" t="s">
        <v>37</v>
      </c>
      <c r="Q21" s="10"/>
      <c r="R21" s="11"/>
      <c r="S21" s="200"/>
      <c r="T21" s="229"/>
      <c r="U21" s="10"/>
      <c r="V21" s="11"/>
      <c r="W21" s="11"/>
      <c r="X21" s="75"/>
      <c r="Y21" s="225"/>
      <c r="Z21" s="232"/>
      <c r="AA21" s="53"/>
      <c r="AB21" s="53"/>
      <c r="AC21" s="54"/>
      <c r="AD21" s="233"/>
    </row>
    <row r="22" spans="1:30" x14ac:dyDescent="0.25">
      <c r="A22" s="4">
        <v>20</v>
      </c>
      <c r="B22" s="168" t="s">
        <v>63</v>
      </c>
      <c r="C22" s="82">
        <v>3.25</v>
      </c>
      <c r="D22" s="83">
        <v>1.3</v>
      </c>
      <c r="E22" s="83">
        <v>0.8</v>
      </c>
      <c r="F22" s="84">
        <v>1.3</v>
      </c>
      <c r="G22" s="85">
        <f t="shared" si="0"/>
        <v>0.66499999999999992</v>
      </c>
      <c r="H22" s="86">
        <v>87</v>
      </c>
      <c r="I22" s="90">
        <v>0</v>
      </c>
      <c r="J22" s="91">
        <v>3</v>
      </c>
      <c r="K22" s="87">
        <v>10</v>
      </c>
      <c r="L22" s="88">
        <f>G22-N22-O22</f>
        <v>0.5149999999999999</v>
      </c>
      <c r="M22" s="92">
        <v>0</v>
      </c>
      <c r="N22" s="92">
        <v>6.5000000000000002E-2</v>
      </c>
      <c r="O22" s="89">
        <v>8.5000000000000006E-2</v>
      </c>
      <c r="P22" s="172">
        <f>119.2+52</f>
        <v>171.2</v>
      </c>
      <c r="Q22" s="93">
        <v>17.899999999999999</v>
      </c>
      <c r="R22" s="170">
        <v>16.8</v>
      </c>
      <c r="S22" s="226">
        <v>16.100000000000001</v>
      </c>
      <c r="T22" s="228">
        <f t="shared" si="1"/>
        <v>16.933333333333334</v>
      </c>
      <c r="U22" s="93">
        <v>3</v>
      </c>
      <c r="V22" s="170">
        <v>2.6</v>
      </c>
      <c r="W22" s="170">
        <v>2</v>
      </c>
      <c r="X22" s="173">
        <f t="shared" si="2"/>
        <v>2.5333333333333332</v>
      </c>
      <c r="Y22" s="215">
        <f t="shared" si="3"/>
        <v>0.1927826133333333</v>
      </c>
      <c r="Z22" s="216">
        <f t="shared" ref="Z22:Z24" si="4">(L22/10000)*(P22*T22)</f>
        <v>0.14929781333333331</v>
      </c>
      <c r="AA22" s="216">
        <v>0</v>
      </c>
      <c r="AB22" s="216">
        <f>(N22/10000)*(P22*T22)</f>
        <v>1.8843413333333333E-2</v>
      </c>
      <c r="AC22" s="89">
        <f>(O22/10000)*(P22*T22)</f>
        <v>2.4641386666666668E-2</v>
      </c>
      <c r="AD22" s="233"/>
    </row>
    <row r="23" spans="1:30" x14ac:dyDescent="0.25">
      <c r="A23" s="4">
        <v>21</v>
      </c>
      <c r="B23" s="168" t="s">
        <v>64</v>
      </c>
      <c r="C23" s="82">
        <v>1.85</v>
      </c>
      <c r="D23" s="83">
        <v>1</v>
      </c>
      <c r="E23" s="83">
        <v>0.75</v>
      </c>
      <c r="F23" s="84">
        <v>1.4</v>
      </c>
      <c r="G23" s="85">
        <f t="shared" si="0"/>
        <v>0.5</v>
      </c>
      <c r="H23" s="86">
        <v>75</v>
      </c>
      <c r="I23" s="90">
        <v>0</v>
      </c>
      <c r="J23" s="91">
        <v>5</v>
      </c>
      <c r="K23" s="87">
        <v>20</v>
      </c>
      <c r="L23" s="88">
        <f>G23-O23-N23</f>
        <v>0.41500000000000004</v>
      </c>
      <c r="M23" s="92">
        <v>0</v>
      </c>
      <c r="N23" s="92">
        <v>0.03</v>
      </c>
      <c r="O23" s="89">
        <v>5.5E-2</v>
      </c>
      <c r="P23" s="172">
        <f>104+74</f>
        <v>178</v>
      </c>
      <c r="Q23" s="93">
        <v>18.5</v>
      </c>
      <c r="R23" s="170">
        <v>16.5</v>
      </c>
      <c r="S23" s="226">
        <v>17.5</v>
      </c>
      <c r="T23" s="228">
        <f t="shared" si="1"/>
        <v>17.5</v>
      </c>
      <c r="U23" s="93">
        <v>3.1</v>
      </c>
      <c r="V23" s="170">
        <v>3.7</v>
      </c>
      <c r="W23" s="170">
        <v>2.8</v>
      </c>
      <c r="X23" s="173">
        <f t="shared" si="2"/>
        <v>3.2000000000000006</v>
      </c>
      <c r="Y23" s="215">
        <f t="shared" si="3"/>
        <v>0.15575</v>
      </c>
      <c r="Z23" s="216">
        <f t="shared" si="4"/>
        <v>0.12927250000000001</v>
      </c>
      <c r="AA23" s="216">
        <v>0</v>
      </c>
      <c r="AB23" s="216">
        <f>(N23/10000)*(P23*T23)</f>
        <v>9.3450000000000009E-3</v>
      </c>
      <c r="AC23" s="89">
        <f>(O23/10000)*(P23*T23)</f>
        <v>1.7132499999999998E-2</v>
      </c>
      <c r="AD23" s="233"/>
    </row>
    <row r="24" spans="1:30" x14ac:dyDescent="0.25">
      <c r="A24" s="4">
        <v>22</v>
      </c>
      <c r="B24" s="168" t="s">
        <v>65</v>
      </c>
      <c r="C24" s="82">
        <v>1</v>
      </c>
      <c r="D24" s="83">
        <v>3.5</v>
      </c>
      <c r="E24" s="83">
        <v>5</v>
      </c>
      <c r="F24" s="84">
        <v>3</v>
      </c>
      <c r="G24" s="85">
        <f t="shared" si="0"/>
        <v>1.25</v>
      </c>
      <c r="H24" s="86">
        <v>100</v>
      </c>
      <c r="I24" s="90">
        <v>0</v>
      </c>
      <c r="J24" s="91">
        <v>0</v>
      </c>
      <c r="K24" s="87">
        <v>0</v>
      </c>
      <c r="L24" s="88">
        <f>G24</f>
        <v>1.25</v>
      </c>
      <c r="M24" s="92">
        <v>0</v>
      </c>
      <c r="N24" s="92">
        <v>0</v>
      </c>
      <c r="O24" s="89">
        <v>0</v>
      </c>
      <c r="P24" s="172">
        <v>66</v>
      </c>
      <c r="Q24" s="93">
        <v>16</v>
      </c>
      <c r="R24" s="170">
        <v>17.2</v>
      </c>
      <c r="S24" s="226">
        <v>15.2</v>
      </c>
      <c r="T24" s="228">
        <f t="shared" si="1"/>
        <v>16.133333333333336</v>
      </c>
      <c r="U24" s="93">
        <v>1.5</v>
      </c>
      <c r="V24" s="170">
        <v>0</v>
      </c>
      <c r="W24" s="170">
        <v>0</v>
      </c>
      <c r="X24" s="173">
        <f t="shared" si="2"/>
        <v>0.5</v>
      </c>
      <c r="Y24" s="215">
        <f t="shared" si="3"/>
        <v>0.13310000000000002</v>
      </c>
      <c r="Z24" s="216">
        <f t="shared" si="4"/>
        <v>0.13310000000000002</v>
      </c>
      <c r="AA24" s="216">
        <v>0</v>
      </c>
      <c r="AB24" s="216">
        <f>(N24/10000)*(P24*T24)</f>
        <v>0</v>
      </c>
      <c r="AC24" s="89">
        <v>0</v>
      </c>
      <c r="AD24" s="233"/>
    </row>
    <row r="25" spans="1:30" x14ac:dyDescent="0.25">
      <c r="A25" s="4">
        <v>23</v>
      </c>
      <c r="B25" s="4" t="s">
        <v>66</v>
      </c>
      <c r="C25" s="63">
        <v>2.5</v>
      </c>
      <c r="D25" s="64">
        <v>2.8</v>
      </c>
      <c r="E25" s="64">
        <v>3.4</v>
      </c>
      <c r="F25" s="65">
        <v>2</v>
      </c>
      <c r="G25" s="58">
        <f t="shared" si="0"/>
        <v>1.0699999999999998</v>
      </c>
      <c r="H25" s="31">
        <v>70</v>
      </c>
      <c r="I25" s="32">
        <v>15</v>
      </c>
      <c r="J25" s="40">
        <v>0</v>
      </c>
      <c r="K25" s="33">
        <v>15</v>
      </c>
      <c r="L25" s="52">
        <f>G25-O25-M25</f>
        <v>0.64999999999999991</v>
      </c>
      <c r="M25" s="53">
        <v>0.31</v>
      </c>
      <c r="N25" s="53">
        <v>0</v>
      </c>
      <c r="O25" s="54">
        <v>0.11</v>
      </c>
      <c r="P25" s="6" t="s">
        <v>37</v>
      </c>
      <c r="Q25" s="10"/>
      <c r="R25" s="11"/>
      <c r="S25" s="200"/>
      <c r="T25" s="227"/>
      <c r="U25" s="10"/>
      <c r="V25" s="11"/>
      <c r="W25" s="11"/>
      <c r="X25" s="15"/>
      <c r="Y25" s="221"/>
      <c r="Z25" s="222"/>
      <c r="AA25" s="223"/>
      <c r="AB25" s="223"/>
      <c r="AC25" s="224"/>
    </row>
    <row r="26" spans="1:30" x14ac:dyDescent="0.25">
      <c r="A26" s="4">
        <v>24</v>
      </c>
      <c r="B26" s="4" t="s">
        <v>67</v>
      </c>
      <c r="C26" s="63">
        <v>1.2</v>
      </c>
      <c r="D26" s="64">
        <v>2</v>
      </c>
      <c r="E26" s="64">
        <v>2.0499999999999998</v>
      </c>
      <c r="F26" s="65">
        <v>0.3</v>
      </c>
      <c r="G26" s="58">
        <f t="shared" si="0"/>
        <v>0.55499999999999994</v>
      </c>
      <c r="H26" s="31">
        <v>90</v>
      </c>
      <c r="I26" s="32">
        <v>5</v>
      </c>
      <c r="J26" s="40">
        <v>0</v>
      </c>
      <c r="K26" s="33">
        <v>5</v>
      </c>
      <c r="L26" s="52">
        <f>G26-M26-O26</f>
        <v>0.44999999999999996</v>
      </c>
      <c r="M26" s="53">
        <v>0.1</v>
      </c>
      <c r="N26" s="53">
        <v>0</v>
      </c>
      <c r="O26" s="54">
        <v>5.0000000000000001E-3</v>
      </c>
      <c r="P26" s="6" t="s">
        <v>37</v>
      </c>
      <c r="Q26" s="10"/>
      <c r="R26" s="11"/>
      <c r="S26" s="200"/>
      <c r="T26" s="227"/>
      <c r="U26" s="10"/>
      <c r="V26" s="11"/>
      <c r="W26" s="11"/>
      <c r="X26" s="15"/>
      <c r="Y26" s="213"/>
      <c r="Z26" s="209"/>
      <c r="AA26" s="11"/>
      <c r="AB26" s="11"/>
      <c r="AC26" s="205"/>
    </row>
    <row r="27" spans="1:30" x14ac:dyDescent="0.25">
      <c r="A27" s="4">
        <v>25</v>
      </c>
      <c r="B27" s="4" t="s">
        <v>68</v>
      </c>
      <c r="C27" s="63">
        <v>4</v>
      </c>
      <c r="D27" s="64">
        <v>2.5</v>
      </c>
      <c r="E27" s="64">
        <v>3</v>
      </c>
      <c r="F27" s="65">
        <v>3.5</v>
      </c>
      <c r="G27" s="77">
        <f t="shared" si="0"/>
        <v>1.3</v>
      </c>
      <c r="H27" s="31">
        <v>95</v>
      </c>
      <c r="I27" s="32">
        <v>5</v>
      </c>
      <c r="J27" s="40">
        <v>0</v>
      </c>
      <c r="K27" s="33">
        <v>0</v>
      </c>
      <c r="L27" s="52">
        <f>G27-M27</f>
        <v>1.2</v>
      </c>
      <c r="M27" s="53">
        <v>0.1</v>
      </c>
      <c r="N27" s="53">
        <v>0</v>
      </c>
      <c r="O27" s="54">
        <v>0</v>
      </c>
      <c r="P27" s="6" t="s">
        <v>37</v>
      </c>
      <c r="Q27" s="10"/>
      <c r="R27" s="11"/>
      <c r="S27" s="200"/>
      <c r="T27" s="230"/>
      <c r="U27" s="10"/>
      <c r="V27" s="11"/>
      <c r="W27" s="11"/>
      <c r="X27" s="16"/>
      <c r="Y27" s="213"/>
      <c r="Z27" s="209"/>
      <c r="AA27" s="11"/>
      <c r="AB27" s="11"/>
      <c r="AC27" s="205"/>
    </row>
    <row r="28" spans="1:30" x14ac:dyDescent="0.25">
      <c r="A28" s="4">
        <v>26</v>
      </c>
      <c r="B28" s="4" t="s">
        <v>69</v>
      </c>
      <c r="C28" s="63">
        <v>2.85</v>
      </c>
      <c r="D28" s="64">
        <v>0.8</v>
      </c>
      <c r="E28" s="64">
        <v>1.4</v>
      </c>
      <c r="F28" s="65">
        <v>0.95</v>
      </c>
      <c r="G28" s="77">
        <f t="shared" ref="G28:G32" si="5">(C28+D28+E28+F28)/10</f>
        <v>0.60000000000000009</v>
      </c>
      <c r="H28" s="31">
        <v>68</v>
      </c>
      <c r="I28" s="32">
        <v>2</v>
      </c>
      <c r="J28" s="40">
        <v>0</v>
      </c>
      <c r="K28" s="33">
        <v>30</v>
      </c>
      <c r="L28" s="52">
        <f>G28-M28-O28</f>
        <v>0.31500000000000017</v>
      </c>
      <c r="M28" s="53">
        <v>7.4999999999999997E-2</v>
      </c>
      <c r="N28" s="53">
        <v>0</v>
      </c>
      <c r="O28" s="54">
        <v>0.21</v>
      </c>
      <c r="P28" s="6" t="s">
        <v>37</v>
      </c>
      <c r="Q28" s="10"/>
      <c r="R28" s="11"/>
      <c r="S28" s="200"/>
      <c r="T28" s="230"/>
      <c r="U28" s="10"/>
      <c r="V28" s="11"/>
      <c r="W28" s="11"/>
      <c r="X28" s="16"/>
      <c r="Y28" s="213"/>
      <c r="Z28" s="209"/>
      <c r="AA28" s="11"/>
      <c r="AB28" s="11"/>
      <c r="AC28" s="205"/>
    </row>
    <row r="29" spans="1:30" x14ac:dyDescent="0.25">
      <c r="A29" s="4">
        <v>27</v>
      </c>
      <c r="B29" s="4" t="s">
        <v>70</v>
      </c>
      <c r="C29" s="63">
        <v>1.95</v>
      </c>
      <c r="D29" s="64">
        <v>1.4</v>
      </c>
      <c r="E29" s="64">
        <v>1.4</v>
      </c>
      <c r="F29" s="65">
        <v>0.4</v>
      </c>
      <c r="G29" s="77">
        <f t="shared" si="5"/>
        <v>0.51500000000000001</v>
      </c>
      <c r="H29" s="31">
        <v>20</v>
      </c>
      <c r="I29" s="32">
        <v>15</v>
      </c>
      <c r="J29" s="40">
        <v>0</v>
      </c>
      <c r="K29" s="33">
        <v>65</v>
      </c>
      <c r="L29" s="52">
        <f>G29-M29-O29</f>
        <v>0.16500000000000004</v>
      </c>
      <c r="M29" s="53">
        <v>0.12</v>
      </c>
      <c r="N29" s="53">
        <v>0</v>
      </c>
      <c r="O29" s="54">
        <f>0.08+0.09+0.04+0.02</f>
        <v>0.22999999999999998</v>
      </c>
      <c r="P29" s="6" t="s">
        <v>37</v>
      </c>
      <c r="Q29" s="10"/>
      <c r="R29" s="11"/>
      <c r="S29" s="200"/>
      <c r="T29" s="230"/>
      <c r="U29" s="10"/>
      <c r="V29" s="11"/>
      <c r="W29" s="11"/>
      <c r="X29" s="16"/>
      <c r="Y29" s="213"/>
      <c r="Z29" s="209"/>
      <c r="AA29" s="11"/>
      <c r="AB29" s="11"/>
      <c r="AC29" s="205"/>
    </row>
    <row r="30" spans="1:30" x14ac:dyDescent="0.25">
      <c r="A30" s="4">
        <v>28</v>
      </c>
      <c r="B30" s="4" t="s">
        <v>71</v>
      </c>
      <c r="C30" s="63">
        <v>2.2000000000000002</v>
      </c>
      <c r="D30" s="64">
        <v>3.2</v>
      </c>
      <c r="E30" s="64">
        <v>1.75</v>
      </c>
      <c r="F30" s="65">
        <v>4</v>
      </c>
      <c r="G30" s="77">
        <f t="shared" si="5"/>
        <v>1.115</v>
      </c>
      <c r="H30" s="31">
        <v>100</v>
      </c>
      <c r="I30" s="32">
        <v>0</v>
      </c>
      <c r="J30" s="40">
        <v>0</v>
      </c>
      <c r="K30" s="33">
        <v>0</v>
      </c>
      <c r="L30" s="52">
        <f>G30</f>
        <v>1.115</v>
      </c>
      <c r="M30" s="53">
        <v>0</v>
      </c>
      <c r="N30" s="53">
        <v>0</v>
      </c>
      <c r="O30" s="54">
        <v>0</v>
      </c>
      <c r="P30" s="6" t="s">
        <v>37</v>
      </c>
      <c r="Q30" s="10"/>
      <c r="R30" s="11"/>
      <c r="S30" s="200"/>
      <c r="T30" s="230"/>
      <c r="U30" s="10"/>
      <c r="V30" s="11"/>
      <c r="W30" s="11"/>
      <c r="X30" s="16"/>
      <c r="Y30" s="213"/>
      <c r="Z30" s="209"/>
      <c r="AA30" s="11"/>
      <c r="AB30" s="11"/>
      <c r="AC30" s="205"/>
    </row>
    <row r="31" spans="1:30" x14ac:dyDescent="0.25">
      <c r="A31" s="4">
        <v>29</v>
      </c>
      <c r="B31" s="4" t="s">
        <v>72</v>
      </c>
      <c r="C31" s="63">
        <v>0</v>
      </c>
      <c r="D31" s="64">
        <v>0.75</v>
      </c>
      <c r="E31" s="64">
        <v>2.25</v>
      </c>
      <c r="F31" s="65">
        <v>3.3</v>
      </c>
      <c r="G31" s="77">
        <f t="shared" si="5"/>
        <v>0.63</v>
      </c>
      <c r="H31" s="31">
        <v>95</v>
      </c>
      <c r="I31" s="32">
        <v>0</v>
      </c>
      <c r="J31" s="40">
        <v>0</v>
      </c>
      <c r="K31" s="33">
        <v>5</v>
      </c>
      <c r="L31" s="52">
        <f>G31-O31</f>
        <v>0.625</v>
      </c>
      <c r="M31" s="53">
        <v>0</v>
      </c>
      <c r="N31" s="53">
        <v>0</v>
      </c>
      <c r="O31" s="54">
        <v>5.0000000000000001E-3</v>
      </c>
      <c r="P31" s="6" t="s">
        <v>37</v>
      </c>
      <c r="Q31" s="10"/>
      <c r="R31" s="11"/>
      <c r="S31" s="200"/>
      <c r="T31" s="230"/>
      <c r="U31" s="10"/>
      <c r="V31" s="11"/>
      <c r="W31" s="11"/>
      <c r="X31" s="16"/>
      <c r="Y31" s="213"/>
      <c r="Z31" s="209"/>
      <c r="AA31" s="11"/>
      <c r="AB31" s="11"/>
      <c r="AC31" s="205"/>
    </row>
    <row r="32" spans="1:30" ht="15.75" thickBot="1" x14ac:dyDescent="0.3">
      <c r="A32" s="5">
        <v>30</v>
      </c>
      <c r="B32" s="5" t="s">
        <v>73</v>
      </c>
      <c r="C32" s="66">
        <v>0.75</v>
      </c>
      <c r="D32" s="67">
        <v>1.1499999999999999</v>
      </c>
      <c r="E32" s="67">
        <v>1.75</v>
      </c>
      <c r="F32" s="68">
        <v>0.3</v>
      </c>
      <c r="G32" s="59">
        <f t="shared" si="5"/>
        <v>0.39499999999999996</v>
      </c>
      <c r="H32" s="34">
        <v>90</v>
      </c>
      <c r="I32" s="35">
        <v>10</v>
      </c>
      <c r="J32" s="41">
        <v>0</v>
      </c>
      <c r="K32" s="36">
        <v>0</v>
      </c>
      <c r="L32" s="55">
        <f>G32-M32</f>
        <v>0.34499999999999997</v>
      </c>
      <c r="M32" s="56">
        <v>0.05</v>
      </c>
      <c r="N32" s="56">
        <v>0</v>
      </c>
      <c r="O32" s="57">
        <v>0</v>
      </c>
      <c r="P32" s="76" t="s">
        <v>37</v>
      </c>
      <c r="Q32" s="13"/>
      <c r="R32" s="14"/>
      <c r="S32" s="203"/>
      <c r="T32" s="231"/>
      <c r="U32" s="13"/>
      <c r="V32" s="14"/>
      <c r="W32" s="14"/>
      <c r="X32" s="17"/>
      <c r="Y32" s="214"/>
      <c r="Z32" s="211"/>
      <c r="AA32" s="14"/>
      <c r="AB32" s="14"/>
      <c r="AC32" s="206"/>
    </row>
    <row r="34" spans="1:16" ht="15.75" thickBot="1" x14ac:dyDescent="0.3">
      <c r="G34" s="74">
        <f t="shared" ref="G34:O34" si="6">AVERAGE(G3:G32)</f>
        <v>0.77216666666666667</v>
      </c>
      <c r="H34" s="73">
        <f t="shared" si="6"/>
        <v>71.166666666666671</v>
      </c>
      <c r="I34" s="73">
        <f t="shared" si="6"/>
        <v>18.899999999999999</v>
      </c>
      <c r="J34" s="73">
        <f t="shared" si="6"/>
        <v>0.43333333333333335</v>
      </c>
      <c r="K34" s="73">
        <f t="shared" si="6"/>
        <v>9.5</v>
      </c>
      <c r="L34" s="74">
        <f t="shared" si="6"/>
        <v>0.54816666666666647</v>
      </c>
      <c r="M34" s="74">
        <f t="shared" si="6"/>
        <v>0.18466666666666659</v>
      </c>
      <c r="N34" s="74">
        <f t="shared" si="6"/>
        <v>4.0000000000000001E-3</v>
      </c>
      <c r="O34" s="74">
        <f t="shared" si="6"/>
        <v>3.6166666666666666E-2</v>
      </c>
      <c r="P34" s="81" t="s">
        <v>157</v>
      </c>
    </row>
    <row r="36" spans="1:16" x14ac:dyDescent="0.25">
      <c r="A36" s="250" t="s">
        <v>152</v>
      </c>
      <c r="B36" s="250"/>
      <c r="C36" s="79" t="s">
        <v>162</v>
      </c>
    </row>
    <row r="37" spans="1:16" x14ac:dyDescent="0.25">
      <c r="C37" s="79" t="s">
        <v>163</v>
      </c>
    </row>
  </sheetData>
  <mergeCells count="7">
    <mergeCell ref="Z1:AC1"/>
    <mergeCell ref="A36:B36"/>
    <mergeCell ref="Q2:S2"/>
    <mergeCell ref="U2:W2"/>
    <mergeCell ref="C1:G1"/>
    <mergeCell ref="H1:K1"/>
    <mergeCell ref="L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A22" workbookViewId="0">
      <selection activeCell="A27" sqref="A27:B27"/>
    </sheetView>
  </sheetViews>
  <sheetFormatPr defaultRowHeight="15" x14ac:dyDescent="0.25"/>
  <cols>
    <col min="1" max="6" width="9.140625" style="24"/>
    <col min="7" max="7" width="9.140625" style="19"/>
    <col min="8" max="9" width="9.140625" style="37"/>
    <col min="10" max="11" width="9.7109375" style="37" customWidth="1"/>
    <col min="12" max="12" width="11.42578125" style="19" bestFit="1" customWidth="1"/>
    <col min="13" max="15" width="0" style="19" hidden="1" customWidth="1"/>
    <col min="16" max="16" width="9.140625" style="19"/>
    <col min="17" max="19" width="0" style="19" hidden="1" customWidth="1"/>
    <col min="20" max="20" width="9.140625" style="19"/>
    <col min="21" max="21" width="9.140625" style="1"/>
    <col min="22" max="23" width="12.28515625" style="1" customWidth="1"/>
    <col min="24" max="16384" width="9.140625" style="1"/>
  </cols>
  <sheetData>
    <row r="1" spans="1:24" s="2" customFormat="1" ht="15.75" thickBot="1" x14ac:dyDescent="0.3">
      <c r="A1" s="22"/>
      <c r="B1" s="22"/>
      <c r="C1" s="253" t="s">
        <v>2</v>
      </c>
      <c r="D1" s="254"/>
      <c r="E1" s="254"/>
      <c r="F1" s="254"/>
      <c r="G1" s="255"/>
      <c r="H1" s="256" t="s">
        <v>38</v>
      </c>
      <c r="I1" s="258"/>
      <c r="J1" s="259" t="s">
        <v>155</v>
      </c>
      <c r="K1" s="261"/>
      <c r="L1" s="18"/>
      <c r="M1" s="18"/>
      <c r="N1" s="18"/>
      <c r="O1" s="18"/>
      <c r="P1" s="42" t="s">
        <v>172</v>
      </c>
      <c r="Q1" s="42"/>
      <c r="R1" s="42"/>
      <c r="S1" s="42"/>
      <c r="T1" s="42" t="s">
        <v>177</v>
      </c>
      <c r="U1" s="219" t="s">
        <v>2</v>
      </c>
      <c r="V1" s="263" t="s">
        <v>174</v>
      </c>
      <c r="W1" s="249"/>
    </row>
    <row r="2" spans="1:24" s="2" customFormat="1" ht="15.75" thickBot="1" x14ac:dyDescent="0.3">
      <c r="A2" s="23" t="s">
        <v>0</v>
      </c>
      <c r="B2" s="23" t="s">
        <v>1</v>
      </c>
      <c r="C2" s="49" t="s">
        <v>40</v>
      </c>
      <c r="D2" s="50" t="s">
        <v>41</v>
      </c>
      <c r="E2" s="50" t="s">
        <v>42</v>
      </c>
      <c r="F2" s="51" t="s">
        <v>43</v>
      </c>
      <c r="G2" s="42" t="s">
        <v>39</v>
      </c>
      <c r="H2" s="25" t="s">
        <v>5</v>
      </c>
      <c r="I2" s="27" t="s">
        <v>4</v>
      </c>
      <c r="J2" s="25" t="s">
        <v>5</v>
      </c>
      <c r="K2" s="27" t="s">
        <v>4</v>
      </c>
      <c r="L2" s="20" t="s">
        <v>7</v>
      </c>
      <c r="M2" s="251" t="s">
        <v>8</v>
      </c>
      <c r="N2" s="252"/>
      <c r="O2" s="252"/>
      <c r="P2" s="21" t="s">
        <v>3</v>
      </c>
      <c r="Q2" s="251" t="s">
        <v>9</v>
      </c>
      <c r="R2" s="252"/>
      <c r="S2" s="252"/>
      <c r="T2" s="21" t="s">
        <v>3</v>
      </c>
      <c r="U2" s="220" t="s">
        <v>175</v>
      </c>
      <c r="V2" s="207" t="s">
        <v>5</v>
      </c>
      <c r="W2" s="218" t="s">
        <v>4</v>
      </c>
    </row>
    <row r="3" spans="1:24" x14ac:dyDescent="0.25">
      <c r="A3" s="3">
        <v>1</v>
      </c>
      <c r="B3" s="174" t="s">
        <v>74</v>
      </c>
      <c r="C3" s="180">
        <v>4</v>
      </c>
      <c r="D3" s="181">
        <v>4</v>
      </c>
      <c r="E3" s="181">
        <v>3.5</v>
      </c>
      <c r="F3" s="182">
        <v>5</v>
      </c>
      <c r="G3" s="85">
        <f>(C3+D3+E3+F3)/10</f>
        <v>1.65</v>
      </c>
      <c r="H3" s="115">
        <v>100</v>
      </c>
      <c r="I3" s="116">
        <v>0</v>
      </c>
      <c r="J3" s="117">
        <f>G3</f>
        <v>1.65</v>
      </c>
      <c r="K3" s="118">
        <v>0</v>
      </c>
      <c r="L3" s="237">
        <v>18.7</v>
      </c>
      <c r="M3" s="238">
        <v>14.6</v>
      </c>
      <c r="N3" s="239">
        <v>13.2</v>
      </c>
      <c r="O3" s="239">
        <v>12.7</v>
      </c>
      <c r="P3" s="173">
        <f>AVERAGE(M3:O3)</f>
        <v>13.5</v>
      </c>
      <c r="Q3" s="238">
        <v>1</v>
      </c>
      <c r="R3" s="239">
        <v>2</v>
      </c>
      <c r="S3" s="239">
        <v>2.5</v>
      </c>
      <c r="T3" s="173">
        <f>AVERAGE(Q3:S3)</f>
        <v>1.8333333333333333</v>
      </c>
      <c r="U3" s="244">
        <f>(G3/10000)*(L3*P3)</f>
        <v>4.1654249999999997E-2</v>
      </c>
      <c r="V3" s="245">
        <f>(J3/10000)*(L3*P3)</f>
        <v>4.1654249999999997E-2</v>
      </c>
      <c r="W3" s="247">
        <v>0</v>
      </c>
      <c r="X3" s="233"/>
    </row>
    <row r="4" spans="1:24" x14ac:dyDescent="0.25">
      <c r="A4" s="4">
        <v>2</v>
      </c>
      <c r="B4" s="168" t="s">
        <v>75</v>
      </c>
      <c r="C4" s="82">
        <v>5.5</v>
      </c>
      <c r="D4" s="83">
        <v>5</v>
      </c>
      <c r="E4" s="83">
        <v>4.55</v>
      </c>
      <c r="F4" s="84">
        <v>4.5999999999999996</v>
      </c>
      <c r="G4" s="85">
        <f t="shared" ref="G4:G23" si="0">(C4+D4+E4+F4)/10</f>
        <v>1.9649999999999999</v>
      </c>
      <c r="H4" s="86">
        <v>65</v>
      </c>
      <c r="I4" s="87">
        <v>35</v>
      </c>
      <c r="J4" s="88">
        <f>G4-K4</f>
        <v>1.8499999999999999</v>
      </c>
      <c r="K4" s="89">
        <v>0.115</v>
      </c>
      <c r="L4" s="172">
        <v>87.9</v>
      </c>
      <c r="M4" s="93">
        <v>12.6</v>
      </c>
      <c r="N4" s="170">
        <v>8.3000000000000007</v>
      </c>
      <c r="O4" s="170">
        <v>8.1</v>
      </c>
      <c r="P4" s="173">
        <f t="shared" ref="P4:P23" si="1">AVERAGE(M4:O4)</f>
        <v>9.6666666666666661</v>
      </c>
      <c r="Q4" s="93">
        <v>1</v>
      </c>
      <c r="R4" s="170">
        <v>0.5</v>
      </c>
      <c r="S4" s="170">
        <v>0</v>
      </c>
      <c r="T4" s="173">
        <f t="shared" ref="T4:T23" si="2">AVERAGE(Q4:S4)</f>
        <v>0.5</v>
      </c>
      <c r="U4" s="215">
        <f>(G4/10000)*(L4*P4)</f>
        <v>0.16696604999999998</v>
      </c>
      <c r="V4" s="216">
        <f>(J4/10000)*(L4*P4)</f>
        <v>0.15719450000000001</v>
      </c>
      <c r="W4" s="89">
        <f>(K4/10000)*(L4*P4)</f>
        <v>9.7715500000000004E-3</v>
      </c>
      <c r="X4" s="233"/>
    </row>
    <row r="5" spans="1:24" x14ac:dyDescent="0.25">
      <c r="A5" s="4">
        <v>3</v>
      </c>
      <c r="B5" s="4" t="s">
        <v>76</v>
      </c>
      <c r="C5" s="63">
        <v>5.25</v>
      </c>
      <c r="D5" s="64">
        <v>4.75</v>
      </c>
      <c r="E5" s="64">
        <v>5.0999999999999996</v>
      </c>
      <c r="F5" s="65">
        <v>4.55</v>
      </c>
      <c r="G5" s="58">
        <f t="shared" si="0"/>
        <v>1.9649999999999999</v>
      </c>
      <c r="H5" s="31">
        <v>85</v>
      </c>
      <c r="I5" s="33">
        <v>15</v>
      </c>
      <c r="J5" s="176">
        <f t="shared" ref="J5:J9" si="3">G5-K5</f>
        <v>1.9</v>
      </c>
      <c r="K5" s="177">
        <v>6.5000000000000002E-2</v>
      </c>
      <c r="L5" s="169"/>
      <c r="M5" s="10"/>
      <c r="N5" s="11"/>
      <c r="O5" s="11"/>
      <c r="P5" s="75"/>
      <c r="Q5" s="10"/>
      <c r="R5" s="11"/>
      <c r="S5" s="11"/>
      <c r="T5" s="75"/>
      <c r="U5" s="225"/>
      <c r="V5" s="232"/>
      <c r="W5" s="177"/>
      <c r="X5" s="233"/>
    </row>
    <row r="6" spans="1:24" x14ac:dyDescent="0.25">
      <c r="A6" s="4">
        <v>4</v>
      </c>
      <c r="B6" s="4" t="s">
        <v>77</v>
      </c>
      <c r="C6" s="63">
        <v>3.15</v>
      </c>
      <c r="D6" s="64">
        <v>3.25</v>
      </c>
      <c r="E6" s="64">
        <v>2.75</v>
      </c>
      <c r="F6" s="65">
        <v>2.6</v>
      </c>
      <c r="G6" s="58">
        <f t="shared" si="0"/>
        <v>1.175</v>
      </c>
      <c r="H6" s="31">
        <v>85</v>
      </c>
      <c r="I6" s="33">
        <v>15</v>
      </c>
      <c r="J6" s="176">
        <f t="shared" si="3"/>
        <v>1.095</v>
      </c>
      <c r="K6" s="177">
        <v>0.08</v>
      </c>
      <c r="L6" s="169"/>
      <c r="M6" s="10"/>
      <c r="N6" s="11"/>
      <c r="O6" s="11"/>
      <c r="P6" s="75"/>
      <c r="Q6" s="10"/>
      <c r="R6" s="11"/>
      <c r="S6" s="11"/>
      <c r="T6" s="75"/>
      <c r="U6" s="225"/>
      <c r="V6" s="232"/>
      <c r="W6" s="177"/>
      <c r="X6" s="233"/>
    </row>
    <row r="7" spans="1:24" x14ac:dyDescent="0.25">
      <c r="A7" s="4">
        <v>5</v>
      </c>
      <c r="B7" s="4" t="s">
        <v>78</v>
      </c>
      <c r="C7" s="63">
        <v>1.3</v>
      </c>
      <c r="D7" s="64">
        <v>0.85</v>
      </c>
      <c r="E7" s="64">
        <v>1.8</v>
      </c>
      <c r="F7" s="65">
        <v>1.65</v>
      </c>
      <c r="G7" s="58">
        <f t="shared" si="0"/>
        <v>0.55999999999999994</v>
      </c>
      <c r="H7" s="31">
        <v>50</v>
      </c>
      <c r="I7" s="33">
        <v>50</v>
      </c>
      <c r="J7" s="176">
        <f t="shared" si="3"/>
        <v>0.35999999999999993</v>
      </c>
      <c r="K7" s="177">
        <f>0.09+0.035+0.03+0.045</f>
        <v>0.2</v>
      </c>
      <c r="L7" s="169"/>
      <c r="M7" s="10"/>
      <c r="N7" s="11"/>
      <c r="O7" s="11"/>
      <c r="P7" s="75"/>
      <c r="Q7" s="10"/>
      <c r="R7" s="11"/>
      <c r="S7" s="11"/>
      <c r="T7" s="75"/>
      <c r="U7" s="225"/>
      <c r="V7" s="232"/>
      <c r="W7" s="177"/>
      <c r="X7" s="233"/>
    </row>
    <row r="8" spans="1:24" x14ac:dyDescent="0.25">
      <c r="A8" s="4">
        <v>6</v>
      </c>
      <c r="B8" s="4" t="s">
        <v>79</v>
      </c>
      <c r="C8" s="63">
        <v>3</v>
      </c>
      <c r="D8" s="64">
        <v>0.5</v>
      </c>
      <c r="E8" s="64">
        <v>2.75</v>
      </c>
      <c r="F8" s="65">
        <v>4.05</v>
      </c>
      <c r="G8" s="58">
        <f t="shared" si="0"/>
        <v>1.03</v>
      </c>
      <c r="H8" s="31">
        <v>95</v>
      </c>
      <c r="I8" s="33">
        <v>5</v>
      </c>
      <c r="J8" s="176">
        <f t="shared" si="3"/>
        <v>1.0250000000000001</v>
      </c>
      <c r="K8" s="177">
        <v>5.0000000000000001E-3</v>
      </c>
      <c r="L8" s="169"/>
      <c r="M8" s="10"/>
      <c r="N8" s="11"/>
      <c r="O8" s="11"/>
      <c r="P8" s="75"/>
      <c r="Q8" s="10"/>
      <c r="R8" s="11"/>
      <c r="S8" s="11"/>
      <c r="T8" s="75"/>
      <c r="U8" s="225"/>
      <c r="V8" s="232"/>
      <c r="W8" s="177"/>
      <c r="X8" s="233"/>
    </row>
    <row r="9" spans="1:24" x14ac:dyDescent="0.25">
      <c r="A9" s="4">
        <v>7</v>
      </c>
      <c r="B9" s="168" t="s">
        <v>80</v>
      </c>
      <c r="C9" s="82">
        <v>4.5</v>
      </c>
      <c r="D9" s="83">
        <v>3.8</v>
      </c>
      <c r="E9" s="83">
        <v>4.2</v>
      </c>
      <c r="F9" s="84">
        <v>4</v>
      </c>
      <c r="G9" s="85">
        <f t="shared" si="0"/>
        <v>1.65</v>
      </c>
      <c r="H9" s="86">
        <v>90</v>
      </c>
      <c r="I9" s="87">
        <v>10</v>
      </c>
      <c r="J9" s="88">
        <f t="shared" si="3"/>
        <v>1.635</v>
      </c>
      <c r="K9" s="89">
        <v>1.4999999999999999E-2</v>
      </c>
      <c r="L9" s="172">
        <f>28.3+14.4</f>
        <v>42.7</v>
      </c>
      <c r="M9" s="93">
        <v>18.399999999999999</v>
      </c>
      <c r="N9" s="170">
        <v>13.2</v>
      </c>
      <c r="O9" s="170">
        <v>9</v>
      </c>
      <c r="P9" s="173">
        <f t="shared" si="1"/>
        <v>13.533333333333331</v>
      </c>
      <c r="Q9" s="93">
        <v>1.5</v>
      </c>
      <c r="R9" s="170">
        <v>1.4</v>
      </c>
      <c r="S9" s="170">
        <v>1</v>
      </c>
      <c r="T9" s="173">
        <f t="shared" si="2"/>
        <v>1.3</v>
      </c>
      <c r="U9" s="215">
        <f t="shared" ref="U9:U23" si="4">(G9/10000)*(L9*P9)</f>
        <v>9.5349100000000006E-2</v>
      </c>
      <c r="V9" s="216">
        <f t="shared" ref="V9:V23" si="5">(J9/10000)*(L9*P9)</f>
        <v>9.4482289999999997E-2</v>
      </c>
      <c r="W9" s="89">
        <f>(K9/10000)*(L9*P9)</f>
        <v>8.6680999999999998E-4</v>
      </c>
      <c r="X9" s="233"/>
    </row>
    <row r="10" spans="1:24" x14ac:dyDescent="0.25">
      <c r="A10" s="4">
        <v>8</v>
      </c>
      <c r="B10" s="168" t="s">
        <v>81</v>
      </c>
      <c r="C10" s="82">
        <v>0.5</v>
      </c>
      <c r="D10" s="83">
        <v>1.75</v>
      </c>
      <c r="E10" s="83">
        <v>0.75</v>
      </c>
      <c r="F10" s="84">
        <v>1.5</v>
      </c>
      <c r="G10" s="85">
        <f t="shared" si="0"/>
        <v>0.45</v>
      </c>
      <c r="H10" s="86">
        <v>100</v>
      </c>
      <c r="I10" s="87">
        <v>0</v>
      </c>
      <c r="J10" s="88">
        <f>G10</f>
        <v>0.45</v>
      </c>
      <c r="K10" s="89">
        <v>0</v>
      </c>
      <c r="L10" s="172">
        <v>42.2</v>
      </c>
      <c r="M10" s="93">
        <v>5.6</v>
      </c>
      <c r="N10" s="170">
        <v>7.2</v>
      </c>
      <c r="O10" s="170">
        <v>7.2</v>
      </c>
      <c r="P10" s="173">
        <f t="shared" si="1"/>
        <v>6.666666666666667</v>
      </c>
      <c r="Q10" s="93">
        <v>0.5</v>
      </c>
      <c r="R10" s="170">
        <v>0.5</v>
      </c>
      <c r="S10" s="170">
        <v>0.5</v>
      </c>
      <c r="T10" s="173">
        <f t="shared" si="2"/>
        <v>0.5</v>
      </c>
      <c r="U10" s="215">
        <f t="shared" si="4"/>
        <v>1.2660000000000003E-2</v>
      </c>
      <c r="V10" s="216">
        <f t="shared" si="5"/>
        <v>1.2660000000000003E-2</v>
      </c>
      <c r="W10" s="89">
        <v>0</v>
      </c>
      <c r="X10" s="233"/>
    </row>
    <row r="11" spans="1:24" x14ac:dyDescent="0.25">
      <c r="A11" s="4">
        <v>9</v>
      </c>
      <c r="B11" s="4" t="s">
        <v>82</v>
      </c>
      <c r="C11" s="63">
        <v>1.75</v>
      </c>
      <c r="D11" s="64">
        <v>0.6</v>
      </c>
      <c r="E11" s="64">
        <v>0.75</v>
      </c>
      <c r="F11" s="65">
        <v>0.55000000000000004</v>
      </c>
      <c r="G11" s="58">
        <f t="shared" si="0"/>
        <v>0.36500000000000005</v>
      </c>
      <c r="H11" s="31">
        <v>90</v>
      </c>
      <c r="I11" s="33">
        <v>10</v>
      </c>
      <c r="J11" s="52">
        <f>G11-K11</f>
        <v>0.35500000000000004</v>
      </c>
      <c r="K11" s="54">
        <v>0.01</v>
      </c>
      <c r="L11" s="169"/>
      <c r="M11" s="10"/>
      <c r="N11" s="11"/>
      <c r="O11" s="11"/>
      <c r="P11" s="75"/>
      <c r="Q11" s="10"/>
      <c r="R11" s="11"/>
      <c r="S11" s="11"/>
      <c r="T11" s="75"/>
      <c r="U11" s="225"/>
      <c r="V11" s="232"/>
      <c r="W11" s="224"/>
      <c r="X11" s="233"/>
    </row>
    <row r="12" spans="1:24" x14ac:dyDescent="0.25">
      <c r="A12" s="4">
        <v>10</v>
      </c>
      <c r="B12" s="4" t="s">
        <v>83</v>
      </c>
      <c r="C12" s="63">
        <v>0.9</v>
      </c>
      <c r="D12" s="64">
        <v>1.2</v>
      </c>
      <c r="E12" s="64">
        <v>1.1000000000000001</v>
      </c>
      <c r="F12" s="65">
        <v>1</v>
      </c>
      <c r="G12" s="58">
        <f t="shared" si="0"/>
        <v>0.42000000000000004</v>
      </c>
      <c r="H12" s="31">
        <v>100</v>
      </c>
      <c r="I12" s="33">
        <v>0</v>
      </c>
      <c r="J12" s="52">
        <f>G12</f>
        <v>0.42000000000000004</v>
      </c>
      <c r="K12" s="54">
        <v>0</v>
      </c>
      <c r="L12" s="169"/>
      <c r="M12" s="10"/>
      <c r="N12" s="11"/>
      <c r="O12" s="11"/>
      <c r="P12" s="75"/>
      <c r="Q12" s="10"/>
      <c r="R12" s="11"/>
      <c r="S12" s="11"/>
      <c r="T12" s="75"/>
      <c r="U12" s="225"/>
      <c r="V12" s="232"/>
      <c r="W12" s="224"/>
      <c r="X12" s="233"/>
    </row>
    <row r="13" spans="1:24" x14ac:dyDescent="0.25">
      <c r="A13" s="4">
        <v>11</v>
      </c>
      <c r="B13" s="168" t="s">
        <v>84</v>
      </c>
      <c r="C13" s="82">
        <v>3</v>
      </c>
      <c r="D13" s="83">
        <v>3.6</v>
      </c>
      <c r="E13" s="83">
        <v>2.25</v>
      </c>
      <c r="F13" s="84">
        <v>4</v>
      </c>
      <c r="G13" s="85">
        <f t="shared" si="0"/>
        <v>1.2849999999999999</v>
      </c>
      <c r="H13" s="86">
        <v>90</v>
      </c>
      <c r="I13" s="87">
        <v>10</v>
      </c>
      <c r="J13" s="88">
        <f>G13-K13</f>
        <v>1.22</v>
      </c>
      <c r="K13" s="89">
        <v>6.5000000000000002E-2</v>
      </c>
      <c r="L13" s="172">
        <v>74.400000000000006</v>
      </c>
      <c r="M13" s="93">
        <v>12.9</v>
      </c>
      <c r="N13" s="170">
        <v>16.3</v>
      </c>
      <c r="O13" s="170">
        <v>18.7</v>
      </c>
      <c r="P13" s="173">
        <f t="shared" si="1"/>
        <v>15.966666666666669</v>
      </c>
      <c r="Q13" s="93">
        <v>0.8</v>
      </c>
      <c r="R13" s="170">
        <v>1.9</v>
      </c>
      <c r="S13" s="170">
        <v>1.4</v>
      </c>
      <c r="T13" s="173">
        <f t="shared" si="2"/>
        <v>1.3666666666666665</v>
      </c>
      <c r="U13" s="215">
        <f t="shared" si="4"/>
        <v>0.15264772000000001</v>
      </c>
      <c r="V13" s="216">
        <f t="shared" si="5"/>
        <v>0.14492624000000004</v>
      </c>
      <c r="W13" s="89">
        <f>(K13/10000)*(L13*P13)</f>
        <v>7.7214800000000028E-3</v>
      </c>
      <c r="X13" s="233"/>
    </row>
    <row r="14" spans="1:24" x14ac:dyDescent="0.25">
      <c r="A14" s="4">
        <v>12</v>
      </c>
      <c r="B14" s="168" t="s">
        <v>85</v>
      </c>
      <c r="C14" s="82">
        <v>2.75</v>
      </c>
      <c r="D14" s="83">
        <v>2.0499999999999998</v>
      </c>
      <c r="E14" s="83">
        <v>3.2</v>
      </c>
      <c r="F14" s="84">
        <v>0.45</v>
      </c>
      <c r="G14" s="85">
        <f t="shared" si="0"/>
        <v>0.84499999999999997</v>
      </c>
      <c r="H14" s="86">
        <v>15</v>
      </c>
      <c r="I14" s="87">
        <v>85</v>
      </c>
      <c r="J14" s="88">
        <f t="shared" ref="J14:J17" si="6">G14-K14</f>
        <v>0.66500000000000004</v>
      </c>
      <c r="K14" s="89">
        <v>0.18</v>
      </c>
      <c r="L14" s="172">
        <f>96.8+43</f>
        <v>139.80000000000001</v>
      </c>
      <c r="M14" s="93">
        <v>9.5</v>
      </c>
      <c r="N14" s="170">
        <v>9.1999999999999993</v>
      </c>
      <c r="O14" s="170">
        <v>0.5</v>
      </c>
      <c r="P14" s="173">
        <f t="shared" si="1"/>
        <v>6.3999999999999995</v>
      </c>
      <c r="Q14" s="93">
        <v>1</v>
      </c>
      <c r="R14" s="170">
        <v>0.5</v>
      </c>
      <c r="S14" s="170">
        <v>1</v>
      </c>
      <c r="T14" s="173">
        <f t="shared" si="2"/>
        <v>0.83333333333333337</v>
      </c>
      <c r="U14" s="215">
        <f t="shared" si="4"/>
        <v>7.5603839999999992E-2</v>
      </c>
      <c r="V14" s="216">
        <f t="shared" si="5"/>
        <v>5.9498880000000004E-2</v>
      </c>
      <c r="W14" s="89">
        <f>(K14/10000)*(L14*P14)</f>
        <v>1.6104960000000001E-2</v>
      </c>
      <c r="X14" s="233"/>
    </row>
    <row r="15" spans="1:24" x14ac:dyDescent="0.25">
      <c r="A15" s="4">
        <v>13</v>
      </c>
      <c r="B15" s="168" t="s">
        <v>86</v>
      </c>
      <c r="C15" s="82">
        <v>2.2000000000000002</v>
      </c>
      <c r="D15" s="83">
        <v>1.05</v>
      </c>
      <c r="E15" s="83">
        <v>1.1499999999999999</v>
      </c>
      <c r="F15" s="84">
        <v>2.4</v>
      </c>
      <c r="G15" s="85">
        <f t="shared" si="0"/>
        <v>0.68</v>
      </c>
      <c r="H15" s="86">
        <v>15</v>
      </c>
      <c r="I15" s="87">
        <v>80</v>
      </c>
      <c r="J15" s="88">
        <f t="shared" si="6"/>
        <v>0.52</v>
      </c>
      <c r="K15" s="89">
        <v>0.16</v>
      </c>
      <c r="L15" s="172">
        <f>37+74.1</f>
        <v>111.1</v>
      </c>
      <c r="M15" s="93">
        <v>16.899999999999999</v>
      </c>
      <c r="N15" s="170">
        <v>13.1</v>
      </c>
      <c r="O15" s="170">
        <v>15</v>
      </c>
      <c r="P15" s="173">
        <f t="shared" si="1"/>
        <v>15</v>
      </c>
      <c r="Q15" s="93">
        <v>4</v>
      </c>
      <c r="R15" s="170">
        <v>2</v>
      </c>
      <c r="S15" s="170">
        <v>2</v>
      </c>
      <c r="T15" s="173">
        <f t="shared" si="2"/>
        <v>2.6666666666666665</v>
      </c>
      <c r="U15" s="215">
        <f t="shared" si="4"/>
        <v>0.11332199999999999</v>
      </c>
      <c r="V15" s="216">
        <f t="shared" si="5"/>
        <v>8.6658000000000013E-2</v>
      </c>
      <c r="W15" s="89">
        <f>(K15/10000)*(L15*P15)</f>
        <v>2.6664E-2</v>
      </c>
      <c r="X15" s="233"/>
    </row>
    <row r="16" spans="1:24" x14ac:dyDescent="0.25">
      <c r="A16" s="4">
        <v>14</v>
      </c>
      <c r="B16" s="4" t="s">
        <v>87</v>
      </c>
      <c r="C16" s="63">
        <v>3.3</v>
      </c>
      <c r="D16" s="64">
        <v>2.8</v>
      </c>
      <c r="E16" s="64">
        <v>4.6500000000000004</v>
      </c>
      <c r="F16" s="65">
        <v>4.75</v>
      </c>
      <c r="G16" s="58">
        <f t="shared" si="0"/>
        <v>1.55</v>
      </c>
      <c r="H16" s="31">
        <v>55</v>
      </c>
      <c r="I16" s="33">
        <v>45</v>
      </c>
      <c r="J16" s="176">
        <f t="shared" si="6"/>
        <v>1.4350000000000001</v>
      </c>
      <c r="K16" s="177">
        <v>0.115</v>
      </c>
      <c r="L16" s="169"/>
      <c r="M16" s="10"/>
      <c r="N16" s="11"/>
      <c r="O16" s="11"/>
      <c r="P16" s="75"/>
      <c r="Q16" s="10"/>
      <c r="R16" s="11"/>
      <c r="S16" s="11"/>
      <c r="T16" s="75"/>
      <c r="U16" s="225"/>
      <c r="V16" s="232"/>
      <c r="W16" s="177"/>
      <c r="X16" s="233"/>
    </row>
    <row r="17" spans="1:24" x14ac:dyDescent="0.25">
      <c r="A17" s="4">
        <v>15</v>
      </c>
      <c r="B17" s="4" t="s">
        <v>88</v>
      </c>
      <c r="C17" s="63">
        <v>5</v>
      </c>
      <c r="D17" s="64">
        <v>3.35</v>
      </c>
      <c r="E17" s="64">
        <v>2.85</v>
      </c>
      <c r="F17" s="65">
        <v>3.3</v>
      </c>
      <c r="G17" s="58">
        <f t="shared" si="0"/>
        <v>1.45</v>
      </c>
      <c r="H17" s="31">
        <v>95</v>
      </c>
      <c r="I17" s="33">
        <v>5</v>
      </c>
      <c r="J17" s="176">
        <f t="shared" si="6"/>
        <v>1.415</v>
      </c>
      <c r="K17" s="177">
        <v>3.5000000000000003E-2</v>
      </c>
      <c r="L17" s="169"/>
      <c r="M17" s="10"/>
      <c r="N17" s="11"/>
      <c r="O17" s="11"/>
      <c r="P17" s="75"/>
      <c r="Q17" s="10"/>
      <c r="R17" s="11"/>
      <c r="S17" s="11"/>
      <c r="T17" s="75"/>
      <c r="U17" s="225"/>
      <c r="V17" s="232"/>
      <c r="W17" s="224"/>
      <c r="X17" s="233"/>
    </row>
    <row r="18" spans="1:24" x14ac:dyDescent="0.25">
      <c r="A18" s="4">
        <v>16</v>
      </c>
      <c r="B18" s="4" t="s">
        <v>89</v>
      </c>
      <c r="C18" s="63">
        <v>4.75</v>
      </c>
      <c r="D18" s="64">
        <v>3.75</v>
      </c>
      <c r="E18" s="64">
        <v>1.25</v>
      </c>
      <c r="F18" s="65">
        <v>5.6</v>
      </c>
      <c r="G18" s="58">
        <f t="shared" si="0"/>
        <v>1.5349999999999999</v>
      </c>
      <c r="H18" s="31">
        <v>100</v>
      </c>
      <c r="I18" s="33">
        <v>0</v>
      </c>
      <c r="J18" s="52">
        <f>G18</f>
        <v>1.5349999999999999</v>
      </c>
      <c r="K18" s="54">
        <v>0</v>
      </c>
      <c r="L18" s="169"/>
      <c r="M18" s="10"/>
      <c r="N18" s="11"/>
      <c r="O18" s="11"/>
      <c r="P18" s="75"/>
      <c r="Q18" s="10"/>
      <c r="R18" s="11"/>
      <c r="S18" s="11"/>
      <c r="T18" s="75"/>
      <c r="U18" s="225"/>
      <c r="V18" s="232"/>
      <c r="W18" s="177"/>
      <c r="X18" s="233"/>
    </row>
    <row r="19" spans="1:24" x14ac:dyDescent="0.25">
      <c r="A19" s="4">
        <v>17</v>
      </c>
      <c r="B19" s="4" t="s">
        <v>90</v>
      </c>
      <c r="C19" s="63">
        <v>4.5</v>
      </c>
      <c r="D19" s="64">
        <v>3</v>
      </c>
      <c r="E19" s="64">
        <v>3.2</v>
      </c>
      <c r="F19" s="65">
        <v>2.95</v>
      </c>
      <c r="G19" s="58">
        <f t="shared" si="0"/>
        <v>1.3649999999999998</v>
      </c>
      <c r="H19" s="31">
        <v>95</v>
      </c>
      <c r="I19" s="33">
        <v>5</v>
      </c>
      <c r="J19" s="52">
        <f>G19-K19</f>
        <v>1.3599999999999999</v>
      </c>
      <c r="K19" s="54">
        <v>5.0000000000000001E-3</v>
      </c>
      <c r="L19" s="169"/>
      <c r="M19" s="10"/>
      <c r="N19" s="11"/>
      <c r="O19" s="11"/>
      <c r="P19" s="75"/>
      <c r="Q19" s="10"/>
      <c r="R19" s="11"/>
      <c r="S19" s="11"/>
      <c r="T19" s="75"/>
      <c r="U19" s="225"/>
      <c r="V19" s="232"/>
      <c r="W19" s="177"/>
      <c r="X19" s="233"/>
    </row>
    <row r="20" spans="1:24" x14ac:dyDescent="0.25">
      <c r="A20" s="4">
        <v>18</v>
      </c>
      <c r="B20" s="4" t="s">
        <v>91</v>
      </c>
      <c r="C20" s="63">
        <v>5.2</v>
      </c>
      <c r="D20" s="64">
        <v>5.0999999999999996</v>
      </c>
      <c r="E20" s="64">
        <v>6</v>
      </c>
      <c r="F20" s="65">
        <v>5.3</v>
      </c>
      <c r="G20" s="58">
        <f t="shared" si="0"/>
        <v>2.16</v>
      </c>
      <c r="H20" s="31">
        <v>100</v>
      </c>
      <c r="I20" s="33">
        <v>0</v>
      </c>
      <c r="J20" s="52">
        <f>G20</f>
        <v>2.16</v>
      </c>
      <c r="K20" s="54">
        <v>0</v>
      </c>
      <c r="L20" s="169"/>
      <c r="M20" s="10"/>
      <c r="N20" s="11"/>
      <c r="O20" s="11"/>
      <c r="P20" s="75"/>
      <c r="Q20" s="10"/>
      <c r="R20" s="11"/>
      <c r="S20" s="11"/>
      <c r="T20" s="75"/>
      <c r="U20" s="225"/>
      <c r="V20" s="232"/>
      <c r="W20" s="177"/>
      <c r="X20" s="233"/>
    </row>
    <row r="21" spans="1:24" x14ac:dyDescent="0.25">
      <c r="A21" s="4">
        <v>19</v>
      </c>
      <c r="B21" s="168" t="s">
        <v>53</v>
      </c>
      <c r="C21" s="82">
        <v>2.75</v>
      </c>
      <c r="D21" s="83">
        <v>3.5</v>
      </c>
      <c r="E21" s="83">
        <v>2.8</v>
      </c>
      <c r="F21" s="84">
        <v>3.8</v>
      </c>
      <c r="G21" s="85">
        <f t="shared" si="0"/>
        <v>1.2850000000000001</v>
      </c>
      <c r="H21" s="86">
        <v>50</v>
      </c>
      <c r="I21" s="87">
        <v>50</v>
      </c>
      <c r="J21" s="88">
        <f>G21-K21</f>
        <v>0.90500000000000014</v>
      </c>
      <c r="K21" s="89">
        <v>0.38</v>
      </c>
      <c r="L21" s="172">
        <v>65</v>
      </c>
      <c r="M21" s="93">
        <v>12.2</v>
      </c>
      <c r="N21" s="170">
        <v>15</v>
      </c>
      <c r="O21" s="170">
        <v>10.5</v>
      </c>
      <c r="P21" s="173">
        <f t="shared" si="1"/>
        <v>12.566666666666668</v>
      </c>
      <c r="Q21" s="93">
        <v>1</v>
      </c>
      <c r="R21" s="170">
        <v>1.9</v>
      </c>
      <c r="S21" s="170">
        <v>1</v>
      </c>
      <c r="T21" s="173">
        <f t="shared" si="2"/>
        <v>1.3</v>
      </c>
      <c r="U21" s="215">
        <f t="shared" si="4"/>
        <v>0.10496308333333336</v>
      </c>
      <c r="V21" s="216">
        <f t="shared" si="5"/>
        <v>7.39234166666667E-2</v>
      </c>
      <c r="W21" s="89">
        <f>(K21/10000)*(L21*P21)</f>
        <v>3.1039666666666674E-2</v>
      </c>
      <c r="X21" s="233"/>
    </row>
    <row r="22" spans="1:24" x14ac:dyDescent="0.25">
      <c r="A22" s="4">
        <v>20</v>
      </c>
      <c r="B22" s="168" t="s">
        <v>92</v>
      </c>
      <c r="C22" s="82">
        <v>3</v>
      </c>
      <c r="D22" s="83">
        <v>3.2</v>
      </c>
      <c r="E22" s="83">
        <v>3.55</v>
      </c>
      <c r="F22" s="84">
        <v>3.25</v>
      </c>
      <c r="G22" s="85">
        <f t="shared" si="0"/>
        <v>1.3</v>
      </c>
      <c r="H22" s="86">
        <v>60</v>
      </c>
      <c r="I22" s="87">
        <v>40</v>
      </c>
      <c r="J22" s="88">
        <f t="shared" ref="J22:J23" si="7">G22-K22</f>
        <v>1.26</v>
      </c>
      <c r="K22" s="89">
        <v>0.04</v>
      </c>
      <c r="L22" s="172">
        <f>55.2+24.5</f>
        <v>79.7</v>
      </c>
      <c r="M22" s="93">
        <v>9.1</v>
      </c>
      <c r="N22" s="170">
        <v>7</v>
      </c>
      <c r="O22" s="170">
        <v>7.5</v>
      </c>
      <c r="P22" s="173">
        <f t="shared" si="1"/>
        <v>7.8666666666666671</v>
      </c>
      <c r="Q22" s="93">
        <v>2</v>
      </c>
      <c r="R22" s="170">
        <v>1.8</v>
      </c>
      <c r="S22" s="170">
        <v>2</v>
      </c>
      <c r="T22" s="173">
        <f t="shared" si="2"/>
        <v>1.9333333333333333</v>
      </c>
      <c r="U22" s="215">
        <f t="shared" si="4"/>
        <v>8.1506533333333353E-2</v>
      </c>
      <c r="V22" s="216">
        <f t="shared" si="5"/>
        <v>7.8998640000000009E-2</v>
      </c>
      <c r="W22" s="89">
        <f>(K22/10000)*(L22*P22)</f>
        <v>2.5078933333333333E-3</v>
      </c>
      <c r="X22" s="233"/>
    </row>
    <row r="23" spans="1:24" ht="15.75" thickBot="1" x14ac:dyDescent="0.3">
      <c r="A23" s="5">
        <v>21</v>
      </c>
      <c r="B23" s="175" t="s">
        <v>93</v>
      </c>
      <c r="C23" s="183">
        <v>2.2000000000000002</v>
      </c>
      <c r="D23" s="184">
        <v>2.9</v>
      </c>
      <c r="E23" s="184">
        <v>4.0999999999999996</v>
      </c>
      <c r="F23" s="185">
        <v>3.7</v>
      </c>
      <c r="G23" s="119">
        <f t="shared" si="0"/>
        <v>1.2899999999999998</v>
      </c>
      <c r="H23" s="120">
        <v>90</v>
      </c>
      <c r="I23" s="121">
        <v>10</v>
      </c>
      <c r="J23" s="122">
        <f t="shared" si="7"/>
        <v>1.2649999999999999</v>
      </c>
      <c r="K23" s="123">
        <v>2.5000000000000001E-2</v>
      </c>
      <c r="L23" s="240">
        <f>86.5+30</f>
        <v>116.5</v>
      </c>
      <c r="M23" s="241">
        <v>12.5</v>
      </c>
      <c r="N23" s="242">
        <v>15</v>
      </c>
      <c r="O23" s="242">
        <v>17.8</v>
      </c>
      <c r="P23" s="243">
        <f t="shared" si="1"/>
        <v>15.1</v>
      </c>
      <c r="Q23" s="241">
        <v>0.7</v>
      </c>
      <c r="R23" s="242">
        <v>2.5</v>
      </c>
      <c r="S23" s="242">
        <v>1.5</v>
      </c>
      <c r="T23" s="243">
        <f t="shared" si="2"/>
        <v>1.5666666666666667</v>
      </c>
      <c r="U23" s="119">
        <f t="shared" si="4"/>
        <v>0.22693034999999998</v>
      </c>
      <c r="V23" s="246">
        <f t="shared" si="5"/>
        <v>0.22253247499999995</v>
      </c>
      <c r="W23" s="123">
        <f>(K23/10000)*(L23*P23)</f>
        <v>4.3978749999999999E-3</v>
      </c>
      <c r="X23" s="233"/>
    </row>
    <row r="24" spans="1:24" x14ac:dyDescent="0.25">
      <c r="U24" s="234"/>
      <c r="V24" s="234"/>
      <c r="W24" s="234"/>
    </row>
    <row r="25" spans="1:24" ht="15.75" thickBot="1" x14ac:dyDescent="0.3">
      <c r="G25" s="74">
        <f t="shared" ref="G25:K25" si="8">AVERAGE(G3:G23)</f>
        <v>1.2369047619047617</v>
      </c>
      <c r="H25" s="72">
        <f t="shared" si="8"/>
        <v>77.38095238095238</v>
      </c>
      <c r="I25" s="72">
        <f t="shared" si="8"/>
        <v>22.38095238095238</v>
      </c>
      <c r="J25" s="74">
        <f t="shared" si="8"/>
        <v>1.1657142857142859</v>
      </c>
      <c r="K25" s="74">
        <f t="shared" si="8"/>
        <v>7.1190476190476193E-2</v>
      </c>
      <c r="L25" s="81" t="s">
        <v>158</v>
      </c>
      <c r="U25" s="235"/>
      <c r="V25" s="235"/>
      <c r="W25" s="235"/>
    </row>
    <row r="26" spans="1:24" x14ac:dyDescent="0.25">
      <c r="U26" s="236"/>
      <c r="V26" s="236"/>
      <c r="W26" s="236"/>
    </row>
    <row r="27" spans="1:24" x14ac:dyDescent="0.25">
      <c r="A27" s="250" t="s">
        <v>152</v>
      </c>
      <c r="B27" s="250"/>
      <c r="C27" s="79" t="s">
        <v>164</v>
      </c>
      <c r="U27" s="236"/>
      <c r="V27" s="236"/>
      <c r="W27" s="236"/>
    </row>
    <row r="28" spans="1:24" x14ac:dyDescent="0.25">
      <c r="U28" s="236"/>
      <c r="V28" s="236"/>
      <c r="W28" s="236"/>
    </row>
    <row r="29" spans="1:24" x14ac:dyDescent="0.25">
      <c r="U29" s="236"/>
      <c r="V29" s="236"/>
      <c r="W29" s="236"/>
    </row>
    <row r="30" spans="1:24" x14ac:dyDescent="0.25">
      <c r="U30" s="236"/>
      <c r="V30" s="236"/>
      <c r="W30" s="236"/>
    </row>
    <row r="31" spans="1:24" x14ac:dyDescent="0.25">
      <c r="U31" s="236"/>
      <c r="V31" s="236"/>
      <c r="W31" s="236"/>
    </row>
    <row r="32" spans="1:24" x14ac:dyDescent="0.25">
      <c r="U32" s="236"/>
      <c r="V32" s="236"/>
      <c r="W32" s="236"/>
    </row>
  </sheetData>
  <mergeCells count="7">
    <mergeCell ref="V1:W1"/>
    <mergeCell ref="A27:B27"/>
    <mergeCell ref="M2:O2"/>
    <mergeCell ref="Q2:S2"/>
    <mergeCell ref="C1:G1"/>
    <mergeCell ref="H1:I1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opLeftCell="A22" workbookViewId="0">
      <selection activeCell="C8" sqref="C8"/>
    </sheetView>
  </sheetViews>
  <sheetFormatPr defaultRowHeight="15" x14ac:dyDescent="0.25"/>
  <cols>
    <col min="1" max="6" width="9.140625" style="24"/>
    <col min="7" max="7" width="9.140625" style="19"/>
    <col min="8" max="15" width="9.140625" style="37"/>
    <col min="16" max="16" width="11.42578125" style="19" bestFit="1" customWidth="1"/>
    <col min="17" max="24" width="9.140625" style="19"/>
    <col min="25" max="25" width="9.140625" style="1"/>
    <col min="26" max="26" width="11" style="19" bestFit="1" customWidth="1"/>
    <col min="27" max="27" width="10.85546875" style="19" bestFit="1" customWidth="1"/>
    <col min="28" max="16384" width="9.140625" style="1"/>
  </cols>
  <sheetData>
    <row r="1" spans="1:27" s="2" customFormat="1" ht="15.75" thickBot="1" x14ac:dyDescent="0.3">
      <c r="A1" s="22"/>
      <c r="B1" s="22"/>
      <c r="C1" s="253" t="s">
        <v>2</v>
      </c>
      <c r="D1" s="254"/>
      <c r="E1" s="254"/>
      <c r="F1" s="254"/>
      <c r="G1" s="255"/>
      <c r="H1" s="256" t="s">
        <v>38</v>
      </c>
      <c r="I1" s="257"/>
      <c r="J1" s="257"/>
      <c r="K1" s="258"/>
      <c r="L1" s="259" t="s">
        <v>155</v>
      </c>
      <c r="M1" s="260"/>
      <c r="N1" s="260"/>
      <c r="O1" s="261"/>
      <c r="P1" s="18"/>
      <c r="Q1" s="18"/>
      <c r="R1" s="18"/>
      <c r="S1" s="18"/>
      <c r="T1" s="18"/>
      <c r="U1" s="18"/>
      <c r="V1" s="18"/>
      <c r="W1" s="18"/>
      <c r="X1" s="18"/>
      <c r="Z1" s="18"/>
      <c r="AA1" s="18"/>
    </row>
    <row r="2" spans="1:27" s="2" customFormat="1" ht="15.75" thickBot="1" x14ac:dyDescent="0.3">
      <c r="A2" s="23" t="s">
        <v>0</v>
      </c>
      <c r="B2" s="23" t="s">
        <v>1</v>
      </c>
      <c r="C2" s="49" t="s">
        <v>40</v>
      </c>
      <c r="D2" s="50" t="s">
        <v>41</v>
      </c>
      <c r="E2" s="50" t="s">
        <v>42</v>
      </c>
      <c r="F2" s="51" t="s">
        <v>43</v>
      </c>
      <c r="G2" s="42" t="s">
        <v>39</v>
      </c>
      <c r="H2" s="25" t="s">
        <v>5</v>
      </c>
      <c r="I2" s="26" t="s">
        <v>6</v>
      </c>
      <c r="J2" s="38" t="s">
        <v>10</v>
      </c>
      <c r="K2" s="27" t="s">
        <v>4</v>
      </c>
      <c r="L2" s="25" t="s">
        <v>5</v>
      </c>
      <c r="M2" s="26" t="s">
        <v>6</v>
      </c>
      <c r="N2" s="38" t="s">
        <v>10</v>
      </c>
      <c r="O2" s="27" t="s">
        <v>4</v>
      </c>
      <c r="P2" s="20" t="s">
        <v>7</v>
      </c>
      <c r="Q2" s="251" t="s">
        <v>8</v>
      </c>
      <c r="R2" s="252"/>
      <c r="S2" s="252"/>
      <c r="T2" s="21" t="s">
        <v>3</v>
      </c>
      <c r="U2" s="251" t="s">
        <v>9</v>
      </c>
      <c r="V2" s="252"/>
      <c r="W2" s="252"/>
      <c r="X2" s="21" t="s">
        <v>3</v>
      </c>
      <c r="Z2" s="19"/>
      <c r="AA2" s="19"/>
    </row>
    <row r="3" spans="1:27" x14ac:dyDescent="0.25">
      <c r="A3" s="3">
        <v>1</v>
      </c>
      <c r="B3" s="3" t="s">
        <v>94</v>
      </c>
      <c r="C3" s="60">
        <v>2.25</v>
      </c>
      <c r="D3" s="43"/>
      <c r="E3" s="43"/>
      <c r="F3" s="44"/>
      <c r="G3" s="58">
        <f>(C3+D3+E3+F3)/10</f>
        <v>0.22500000000000001</v>
      </c>
      <c r="H3" s="28">
        <v>100</v>
      </c>
      <c r="I3" s="29">
        <v>0</v>
      </c>
      <c r="J3" s="39">
        <v>0</v>
      </c>
      <c r="K3" s="30">
        <v>0</v>
      </c>
      <c r="L3" s="69">
        <f>G3</f>
        <v>0.22500000000000001</v>
      </c>
      <c r="M3" s="70">
        <v>0</v>
      </c>
      <c r="N3" s="70">
        <v>0</v>
      </c>
      <c r="O3" s="71">
        <v>0</v>
      </c>
      <c r="P3" s="6" t="s">
        <v>37</v>
      </c>
      <c r="Q3" s="7"/>
      <c r="R3" s="8"/>
      <c r="S3" s="8"/>
      <c r="T3" s="15"/>
      <c r="U3" s="7"/>
      <c r="V3" s="8"/>
      <c r="W3" s="8"/>
      <c r="X3" s="15"/>
    </row>
    <row r="4" spans="1:27" x14ac:dyDescent="0.25">
      <c r="A4" s="4">
        <v>2</v>
      </c>
      <c r="B4" s="4" t="s">
        <v>95</v>
      </c>
      <c r="C4" s="63">
        <v>4.0999999999999996</v>
      </c>
      <c r="D4" s="45"/>
      <c r="E4" s="45"/>
      <c r="F4" s="46"/>
      <c r="G4" s="58">
        <f t="shared" ref="G4:G27" si="0">(C4+D4+E4+F4)/10</f>
        <v>0.41</v>
      </c>
      <c r="H4" s="31">
        <v>100</v>
      </c>
      <c r="I4" s="32">
        <v>0</v>
      </c>
      <c r="J4" s="40">
        <v>0</v>
      </c>
      <c r="K4" s="33">
        <v>0</v>
      </c>
      <c r="L4" s="52">
        <f>G4</f>
        <v>0.41</v>
      </c>
      <c r="M4" s="53">
        <v>0</v>
      </c>
      <c r="N4" s="53">
        <v>0</v>
      </c>
      <c r="O4" s="54">
        <v>0</v>
      </c>
      <c r="P4" s="9" t="s">
        <v>37</v>
      </c>
      <c r="Q4" s="10"/>
      <c r="R4" s="11"/>
      <c r="S4" s="11"/>
      <c r="T4" s="15"/>
      <c r="U4" s="10"/>
      <c r="V4" s="11"/>
      <c r="W4" s="11"/>
      <c r="X4" s="15"/>
    </row>
    <row r="5" spans="1:27" x14ac:dyDescent="0.25">
      <c r="A5" s="4">
        <v>3</v>
      </c>
      <c r="B5" s="4" t="s">
        <v>96</v>
      </c>
      <c r="C5" s="63">
        <v>1.75</v>
      </c>
      <c r="D5" s="45"/>
      <c r="E5" s="45"/>
      <c r="F5" s="46"/>
      <c r="G5" s="58">
        <f t="shared" si="0"/>
        <v>0.17499999999999999</v>
      </c>
      <c r="H5" s="31">
        <v>100</v>
      </c>
      <c r="I5" s="32">
        <v>0</v>
      </c>
      <c r="J5" s="40">
        <v>0</v>
      </c>
      <c r="K5" s="33">
        <v>0</v>
      </c>
      <c r="L5" s="52">
        <f>G5</f>
        <v>0.17499999999999999</v>
      </c>
      <c r="M5" s="53">
        <v>0</v>
      </c>
      <c r="N5" s="53">
        <v>0</v>
      </c>
      <c r="O5" s="54">
        <v>0</v>
      </c>
      <c r="P5" s="9" t="s">
        <v>37</v>
      </c>
      <c r="Q5" s="10"/>
      <c r="R5" s="11"/>
      <c r="S5" s="11"/>
      <c r="T5" s="15"/>
      <c r="U5" s="10"/>
      <c r="V5" s="11"/>
      <c r="W5" s="11"/>
      <c r="X5" s="15"/>
    </row>
    <row r="6" spans="1:27" x14ac:dyDescent="0.25">
      <c r="A6" s="4">
        <v>4</v>
      </c>
      <c r="B6" s="4" t="s">
        <v>97</v>
      </c>
      <c r="C6" s="63">
        <v>3.75</v>
      </c>
      <c r="D6" s="45"/>
      <c r="E6" s="45"/>
      <c r="F6" s="46"/>
      <c r="G6" s="58">
        <f t="shared" si="0"/>
        <v>0.375</v>
      </c>
      <c r="H6" s="31">
        <v>95</v>
      </c>
      <c r="I6" s="32">
        <v>2</v>
      </c>
      <c r="J6" s="40">
        <v>0</v>
      </c>
      <c r="K6" s="33">
        <v>3</v>
      </c>
      <c r="L6" s="52"/>
      <c r="M6" s="53"/>
      <c r="N6" s="53">
        <v>0</v>
      </c>
      <c r="O6" s="54"/>
      <c r="P6" s="9" t="s">
        <v>37</v>
      </c>
      <c r="Q6" s="10"/>
      <c r="R6" s="11"/>
      <c r="S6" s="11"/>
      <c r="T6" s="15"/>
      <c r="U6" s="10"/>
      <c r="V6" s="11"/>
      <c r="W6" s="11"/>
      <c r="X6" s="15"/>
    </row>
    <row r="7" spans="1:27" x14ac:dyDescent="0.25">
      <c r="A7" s="4">
        <v>5</v>
      </c>
      <c r="B7" s="4" t="s">
        <v>98</v>
      </c>
      <c r="C7" s="63">
        <v>5.5</v>
      </c>
      <c r="D7" s="45"/>
      <c r="E7" s="45"/>
      <c r="F7" s="46"/>
      <c r="G7" s="58">
        <f t="shared" si="0"/>
        <v>0.55000000000000004</v>
      </c>
      <c r="H7" s="31">
        <v>97</v>
      </c>
      <c r="I7" s="32">
        <v>0</v>
      </c>
      <c r="J7" s="40">
        <v>0</v>
      </c>
      <c r="K7" s="33">
        <v>3</v>
      </c>
      <c r="L7" s="52"/>
      <c r="M7" s="53">
        <v>0</v>
      </c>
      <c r="N7" s="53">
        <v>0</v>
      </c>
      <c r="O7" s="54"/>
      <c r="P7" s="9" t="s">
        <v>37</v>
      </c>
      <c r="Q7" s="10"/>
      <c r="R7" s="11"/>
      <c r="S7" s="11"/>
      <c r="T7" s="15"/>
      <c r="U7" s="10"/>
      <c r="V7" s="11"/>
      <c r="W7" s="11"/>
      <c r="X7" s="15"/>
    </row>
    <row r="8" spans="1:27" x14ac:dyDescent="0.25">
      <c r="A8" s="4">
        <v>6</v>
      </c>
      <c r="B8" s="4" t="s">
        <v>99</v>
      </c>
      <c r="C8" s="63">
        <v>2.25</v>
      </c>
      <c r="D8" s="45"/>
      <c r="E8" s="45"/>
      <c r="F8" s="46"/>
      <c r="G8" s="58">
        <f t="shared" si="0"/>
        <v>0.22500000000000001</v>
      </c>
      <c r="H8" s="31">
        <v>100</v>
      </c>
      <c r="I8" s="32">
        <v>0</v>
      </c>
      <c r="J8" s="40">
        <v>0</v>
      </c>
      <c r="K8" s="33">
        <v>0</v>
      </c>
      <c r="L8" s="52">
        <f>G8</f>
        <v>0.22500000000000001</v>
      </c>
      <c r="M8" s="53">
        <v>0</v>
      </c>
      <c r="N8" s="53">
        <v>0</v>
      </c>
      <c r="O8" s="54">
        <v>0</v>
      </c>
      <c r="P8" s="9" t="s">
        <v>37</v>
      </c>
      <c r="Q8" s="10"/>
      <c r="R8" s="11"/>
      <c r="S8" s="11"/>
      <c r="T8" s="15"/>
      <c r="U8" s="10"/>
      <c r="V8" s="11"/>
      <c r="W8" s="11"/>
      <c r="X8" s="15"/>
    </row>
    <row r="9" spans="1:27" x14ac:dyDescent="0.25">
      <c r="A9" s="4">
        <v>7</v>
      </c>
      <c r="B9" s="4" t="s">
        <v>100</v>
      </c>
      <c r="C9" s="63">
        <v>0.25</v>
      </c>
      <c r="D9" s="45"/>
      <c r="E9" s="45"/>
      <c r="F9" s="46"/>
      <c r="G9" s="58">
        <f t="shared" si="0"/>
        <v>2.5000000000000001E-2</v>
      </c>
      <c r="H9" s="31">
        <v>60</v>
      </c>
      <c r="I9" s="32">
        <v>20</v>
      </c>
      <c r="J9" s="40">
        <v>20</v>
      </c>
      <c r="K9" s="33">
        <v>0</v>
      </c>
      <c r="L9" s="52"/>
      <c r="M9" s="53"/>
      <c r="N9" s="53"/>
      <c r="O9" s="54">
        <v>0</v>
      </c>
      <c r="P9" s="9" t="s">
        <v>37</v>
      </c>
      <c r="Q9" s="10"/>
      <c r="R9" s="11"/>
      <c r="S9" s="11"/>
      <c r="T9" s="15"/>
      <c r="U9" s="10"/>
      <c r="V9" s="11"/>
      <c r="W9" s="11"/>
      <c r="X9" s="15"/>
    </row>
    <row r="10" spans="1:27" x14ac:dyDescent="0.25">
      <c r="A10" s="4">
        <v>8</v>
      </c>
      <c r="B10" s="4" t="s">
        <v>101</v>
      </c>
      <c r="C10" s="63">
        <v>4.5</v>
      </c>
      <c r="D10" s="45"/>
      <c r="E10" s="45"/>
      <c r="F10" s="46"/>
      <c r="G10" s="58">
        <f t="shared" si="0"/>
        <v>0.45</v>
      </c>
      <c r="H10" s="31">
        <v>96</v>
      </c>
      <c r="I10" s="32">
        <v>0</v>
      </c>
      <c r="J10" s="40">
        <v>0</v>
      </c>
      <c r="K10" s="33">
        <v>40</v>
      </c>
      <c r="L10" s="52"/>
      <c r="M10" s="53">
        <v>0</v>
      </c>
      <c r="N10" s="53">
        <v>0</v>
      </c>
      <c r="O10" s="54"/>
      <c r="P10" s="9" t="s">
        <v>37</v>
      </c>
      <c r="Q10" s="10"/>
      <c r="R10" s="11"/>
      <c r="S10" s="11"/>
      <c r="T10" s="15"/>
      <c r="U10" s="10"/>
      <c r="V10" s="11"/>
      <c r="W10" s="11"/>
      <c r="X10" s="15"/>
    </row>
    <row r="11" spans="1:27" x14ac:dyDescent="0.25">
      <c r="A11" s="4">
        <v>9</v>
      </c>
      <c r="B11" s="4" t="s">
        <v>102</v>
      </c>
      <c r="C11" s="63">
        <v>3</v>
      </c>
      <c r="D11" s="45"/>
      <c r="E11" s="45"/>
      <c r="F11" s="46"/>
      <c r="G11" s="58">
        <f t="shared" si="0"/>
        <v>0.3</v>
      </c>
      <c r="H11" s="31">
        <v>80</v>
      </c>
      <c r="I11" s="32">
        <v>0</v>
      </c>
      <c r="J11" s="40">
        <v>0</v>
      </c>
      <c r="K11" s="33">
        <v>20</v>
      </c>
      <c r="L11" s="52"/>
      <c r="M11" s="53">
        <v>0</v>
      </c>
      <c r="N11" s="53">
        <v>0</v>
      </c>
      <c r="O11" s="54"/>
      <c r="P11" s="9" t="s">
        <v>37</v>
      </c>
      <c r="Q11" s="10"/>
      <c r="R11" s="11"/>
      <c r="S11" s="11"/>
      <c r="T11" s="15"/>
      <c r="U11" s="10"/>
      <c r="V11" s="11"/>
      <c r="W11" s="11"/>
      <c r="X11" s="15"/>
    </row>
    <row r="12" spans="1:27" x14ac:dyDescent="0.25">
      <c r="A12" s="4">
        <v>10</v>
      </c>
      <c r="B12" s="4" t="s">
        <v>103</v>
      </c>
      <c r="C12" s="63">
        <v>3.8</v>
      </c>
      <c r="D12" s="45"/>
      <c r="E12" s="45"/>
      <c r="F12" s="46"/>
      <c r="G12" s="58">
        <f t="shared" si="0"/>
        <v>0.38</v>
      </c>
      <c r="H12" s="31">
        <v>85</v>
      </c>
      <c r="I12" s="32">
        <v>0</v>
      </c>
      <c r="J12" s="40">
        <v>0</v>
      </c>
      <c r="K12" s="33">
        <v>15</v>
      </c>
      <c r="L12" s="52"/>
      <c r="M12" s="53">
        <v>0</v>
      </c>
      <c r="N12" s="53">
        <v>0</v>
      </c>
      <c r="O12" s="54"/>
      <c r="P12" s="9" t="s">
        <v>37</v>
      </c>
      <c r="Q12" s="10"/>
      <c r="R12" s="11"/>
      <c r="S12" s="11"/>
      <c r="T12" s="15"/>
      <c r="U12" s="10"/>
      <c r="V12" s="11"/>
      <c r="W12" s="11"/>
      <c r="X12" s="15"/>
    </row>
    <row r="13" spans="1:27" x14ac:dyDescent="0.25">
      <c r="A13" s="4">
        <v>11</v>
      </c>
      <c r="B13" s="4" t="s">
        <v>104</v>
      </c>
      <c r="C13" s="63">
        <v>2.75</v>
      </c>
      <c r="D13" s="45"/>
      <c r="E13" s="45"/>
      <c r="F13" s="46"/>
      <c r="G13" s="58">
        <f t="shared" si="0"/>
        <v>0.27500000000000002</v>
      </c>
      <c r="H13" s="31">
        <v>95</v>
      </c>
      <c r="I13" s="32">
        <v>0</v>
      </c>
      <c r="J13" s="40">
        <v>0</v>
      </c>
      <c r="K13" s="33">
        <v>5</v>
      </c>
      <c r="L13" s="52"/>
      <c r="M13" s="53">
        <v>0</v>
      </c>
      <c r="N13" s="53">
        <v>0</v>
      </c>
      <c r="O13" s="54"/>
      <c r="P13" s="9" t="s">
        <v>37</v>
      </c>
      <c r="Q13" s="10"/>
      <c r="R13" s="11"/>
      <c r="S13" s="11"/>
      <c r="T13" s="15"/>
      <c r="U13" s="10"/>
      <c r="V13" s="11"/>
      <c r="W13" s="11"/>
      <c r="X13" s="15"/>
    </row>
    <row r="14" spans="1:27" x14ac:dyDescent="0.25">
      <c r="A14" s="4">
        <v>12</v>
      </c>
      <c r="B14" s="4" t="s">
        <v>105</v>
      </c>
      <c r="C14" s="63">
        <v>4.3</v>
      </c>
      <c r="D14" s="45"/>
      <c r="E14" s="45"/>
      <c r="F14" s="46"/>
      <c r="G14" s="58">
        <f t="shared" si="0"/>
        <v>0.43</v>
      </c>
      <c r="H14" s="31">
        <v>100</v>
      </c>
      <c r="I14" s="32">
        <v>0</v>
      </c>
      <c r="J14" s="40">
        <v>0</v>
      </c>
      <c r="K14" s="33">
        <v>0</v>
      </c>
      <c r="L14" s="52">
        <f>G14</f>
        <v>0.43</v>
      </c>
      <c r="M14" s="53">
        <v>0</v>
      </c>
      <c r="N14" s="53">
        <v>0</v>
      </c>
      <c r="O14" s="54">
        <v>0</v>
      </c>
      <c r="P14" s="9" t="s">
        <v>37</v>
      </c>
      <c r="Q14" s="10"/>
      <c r="R14" s="11"/>
      <c r="S14" s="11"/>
      <c r="T14" s="15"/>
      <c r="U14" s="10"/>
      <c r="V14" s="11"/>
      <c r="W14" s="11"/>
      <c r="X14" s="15"/>
    </row>
    <row r="15" spans="1:27" x14ac:dyDescent="0.25">
      <c r="A15" s="4">
        <v>13</v>
      </c>
      <c r="B15" s="4" t="s">
        <v>106</v>
      </c>
      <c r="C15" s="63">
        <v>2</v>
      </c>
      <c r="D15" s="45"/>
      <c r="E15" s="45"/>
      <c r="F15" s="46"/>
      <c r="G15" s="58">
        <f t="shared" si="0"/>
        <v>0.2</v>
      </c>
      <c r="H15" s="31">
        <v>93</v>
      </c>
      <c r="I15" s="32">
        <v>0</v>
      </c>
      <c r="J15" s="40">
        <v>0</v>
      </c>
      <c r="K15" s="33">
        <v>7</v>
      </c>
      <c r="L15" s="52"/>
      <c r="M15" s="53">
        <v>0</v>
      </c>
      <c r="N15" s="53">
        <v>0</v>
      </c>
      <c r="O15" s="54"/>
      <c r="P15" s="9" t="s">
        <v>37</v>
      </c>
      <c r="Q15" s="10"/>
      <c r="R15" s="11"/>
      <c r="S15" s="11"/>
      <c r="T15" s="15"/>
      <c r="U15" s="10"/>
      <c r="V15" s="11"/>
      <c r="W15" s="11"/>
      <c r="X15" s="15"/>
    </row>
    <row r="16" spans="1:27" x14ac:dyDescent="0.25">
      <c r="A16" s="4">
        <v>14</v>
      </c>
      <c r="B16" s="4" t="s">
        <v>107</v>
      </c>
      <c r="C16" s="63">
        <v>7.25</v>
      </c>
      <c r="D16" s="45"/>
      <c r="E16" s="45"/>
      <c r="F16" s="46"/>
      <c r="G16" s="58">
        <f t="shared" si="0"/>
        <v>0.72499999999999998</v>
      </c>
      <c r="H16" s="31">
        <v>60</v>
      </c>
      <c r="I16" s="32">
        <v>0</v>
      </c>
      <c r="J16" s="40">
        <v>0</v>
      </c>
      <c r="K16" s="33">
        <v>40</v>
      </c>
      <c r="L16" s="52"/>
      <c r="M16" s="53">
        <v>0</v>
      </c>
      <c r="N16" s="53">
        <v>0</v>
      </c>
      <c r="O16" s="54"/>
      <c r="P16" s="9" t="s">
        <v>37</v>
      </c>
      <c r="Q16" s="10"/>
      <c r="R16" s="11"/>
      <c r="S16" s="11"/>
      <c r="T16" s="15"/>
      <c r="U16" s="10"/>
      <c r="V16" s="11"/>
      <c r="W16" s="11"/>
      <c r="X16" s="15"/>
    </row>
    <row r="17" spans="1:24" x14ac:dyDescent="0.25">
      <c r="A17" s="4">
        <v>15</v>
      </c>
      <c r="B17" s="4" t="s">
        <v>108</v>
      </c>
      <c r="C17" s="63">
        <v>2.6</v>
      </c>
      <c r="D17" s="45"/>
      <c r="E17" s="45"/>
      <c r="F17" s="46"/>
      <c r="G17" s="58">
        <f t="shared" si="0"/>
        <v>0.26</v>
      </c>
      <c r="H17" s="31">
        <v>100</v>
      </c>
      <c r="I17" s="32">
        <v>0</v>
      </c>
      <c r="J17" s="40">
        <v>0</v>
      </c>
      <c r="K17" s="33">
        <v>0</v>
      </c>
      <c r="L17" s="52">
        <f>G17</f>
        <v>0.26</v>
      </c>
      <c r="M17" s="53">
        <v>0</v>
      </c>
      <c r="N17" s="53">
        <v>0</v>
      </c>
      <c r="O17" s="54">
        <v>0</v>
      </c>
      <c r="P17" s="9" t="s">
        <v>37</v>
      </c>
      <c r="Q17" s="10"/>
      <c r="R17" s="11"/>
      <c r="S17" s="11"/>
      <c r="T17" s="15"/>
      <c r="U17" s="10"/>
      <c r="V17" s="11"/>
      <c r="W17" s="11"/>
      <c r="X17" s="15"/>
    </row>
    <row r="18" spans="1:24" x14ac:dyDescent="0.25">
      <c r="A18" s="4">
        <v>16</v>
      </c>
      <c r="B18" s="4" t="s">
        <v>109</v>
      </c>
      <c r="C18" s="63">
        <v>4.5</v>
      </c>
      <c r="D18" s="45"/>
      <c r="E18" s="45"/>
      <c r="F18" s="46"/>
      <c r="G18" s="58">
        <f t="shared" si="0"/>
        <v>0.45</v>
      </c>
      <c r="H18" s="31">
        <v>90</v>
      </c>
      <c r="I18" s="32">
        <v>7</v>
      </c>
      <c r="J18" s="40">
        <v>0</v>
      </c>
      <c r="K18" s="33">
        <v>3</v>
      </c>
      <c r="L18" s="52"/>
      <c r="M18" s="53"/>
      <c r="N18" s="53">
        <v>0</v>
      </c>
      <c r="O18" s="54"/>
      <c r="P18" s="9" t="s">
        <v>37</v>
      </c>
      <c r="Q18" s="10"/>
      <c r="R18" s="11"/>
      <c r="S18" s="11"/>
      <c r="T18" s="15"/>
      <c r="U18" s="10"/>
      <c r="V18" s="11"/>
      <c r="W18" s="11"/>
      <c r="X18" s="15"/>
    </row>
    <row r="19" spans="1:24" x14ac:dyDescent="0.25">
      <c r="A19" s="4">
        <v>17</v>
      </c>
      <c r="B19" s="4" t="s">
        <v>110</v>
      </c>
      <c r="C19" s="63">
        <v>8</v>
      </c>
      <c r="D19" s="45"/>
      <c r="E19" s="45"/>
      <c r="F19" s="46"/>
      <c r="G19" s="58">
        <f t="shared" si="0"/>
        <v>0.8</v>
      </c>
      <c r="H19" s="31">
        <v>80</v>
      </c>
      <c r="I19" s="32">
        <v>0</v>
      </c>
      <c r="J19" s="40">
        <v>0</v>
      </c>
      <c r="K19" s="33">
        <v>20</v>
      </c>
      <c r="L19" s="52"/>
      <c r="M19" s="53">
        <v>0</v>
      </c>
      <c r="N19" s="53">
        <v>0</v>
      </c>
      <c r="O19" s="54"/>
      <c r="P19" s="9" t="s">
        <v>37</v>
      </c>
      <c r="Q19" s="10"/>
      <c r="R19" s="11"/>
      <c r="S19" s="11"/>
      <c r="T19" s="15"/>
      <c r="U19" s="10"/>
      <c r="V19" s="11"/>
      <c r="W19" s="11"/>
      <c r="X19" s="15"/>
    </row>
    <row r="20" spans="1:24" x14ac:dyDescent="0.25">
      <c r="A20" s="4">
        <v>18</v>
      </c>
      <c r="B20" s="4" t="s">
        <v>111</v>
      </c>
      <c r="C20" s="63">
        <v>4.25</v>
      </c>
      <c r="D20" s="45"/>
      <c r="E20" s="45"/>
      <c r="F20" s="46"/>
      <c r="G20" s="58">
        <f t="shared" si="0"/>
        <v>0.42499999999999999</v>
      </c>
      <c r="H20" s="31">
        <v>80</v>
      </c>
      <c r="I20" s="32">
        <v>0</v>
      </c>
      <c r="J20" s="40">
        <v>0</v>
      </c>
      <c r="K20" s="33">
        <v>20</v>
      </c>
      <c r="L20" s="52"/>
      <c r="M20" s="53">
        <v>0</v>
      </c>
      <c r="N20" s="53">
        <v>0</v>
      </c>
      <c r="O20" s="54"/>
      <c r="P20" s="9" t="s">
        <v>37</v>
      </c>
      <c r="Q20" s="10"/>
      <c r="R20" s="11"/>
      <c r="S20" s="11"/>
      <c r="T20" s="15"/>
      <c r="U20" s="10"/>
      <c r="V20" s="11"/>
      <c r="W20" s="11"/>
      <c r="X20" s="15"/>
    </row>
    <row r="21" spans="1:24" x14ac:dyDescent="0.25">
      <c r="A21" s="4">
        <v>19</v>
      </c>
      <c r="B21" s="4" t="s">
        <v>112</v>
      </c>
      <c r="C21" s="63">
        <v>4.3</v>
      </c>
      <c r="D21" s="45"/>
      <c r="E21" s="45"/>
      <c r="F21" s="46"/>
      <c r="G21" s="58">
        <f t="shared" si="0"/>
        <v>0.43</v>
      </c>
      <c r="H21" s="31">
        <v>93</v>
      </c>
      <c r="I21" s="32">
        <v>0</v>
      </c>
      <c r="J21" s="40">
        <v>2</v>
      </c>
      <c r="K21" s="33">
        <v>5</v>
      </c>
      <c r="L21" s="52"/>
      <c r="M21" s="53">
        <v>0</v>
      </c>
      <c r="N21" s="53"/>
      <c r="O21" s="54"/>
      <c r="P21" s="9" t="s">
        <v>37</v>
      </c>
      <c r="Q21" s="10"/>
      <c r="R21" s="11"/>
      <c r="S21" s="11"/>
      <c r="T21" s="15"/>
      <c r="U21" s="10"/>
      <c r="V21" s="11"/>
      <c r="W21" s="11"/>
      <c r="X21" s="15"/>
    </row>
    <row r="22" spans="1:24" x14ac:dyDescent="0.25">
      <c r="A22" s="4">
        <v>20</v>
      </c>
      <c r="B22" s="4" t="s">
        <v>113</v>
      </c>
      <c r="C22" s="63">
        <v>4.5</v>
      </c>
      <c r="D22" s="45"/>
      <c r="E22" s="45"/>
      <c r="F22" s="46"/>
      <c r="G22" s="58">
        <f t="shared" si="0"/>
        <v>0.45</v>
      </c>
      <c r="H22" s="31">
        <v>60</v>
      </c>
      <c r="I22" s="32">
        <v>0</v>
      </c>
      <c r="J22" s="40">
        <v>0</v>
      </c>
      <c r="K22" s="33">
        <v>40</v>
      </c>
      <c r="L22" s="52"/>
      <c r="M22" s="53">
        <v>0</v>
      </c>
      <c r="N22" s="53">
        <v>0</v>
      </c>
      <c r="O22" s="54"/>
      <c r="P22" s="9" t="s">
        <v>37</v>
      </c>
      <c r="Q22" s="10"/>
      <c r="R22" s="11"/>
      <c r="S22" s="11"/>
      <c r="T22" s="15"/>
      <c r="U22" s="10"/>
      <c r="V22" s="11"/>
      <c r="W22" s="11"/>
      <c r="X22" s="15"/>
    </row>
    <row r="23" spans="1:24" x14ac:dyDescent="0.25">
      <c r="A23" s="4">
        <v>21</v>
      </c>
      <c r="B23" s="4" t="s">
        <v>114</v>
      </c>
      <c r="C23" s="63">
        <v>3.75</v>
      </c>
      <c r="D23" s="45"/>
      <c r="E23" s="45"/>
      <c r="F23" s="46"/>
      <c r="G23" s="58">
        <f t="shared" si="0"/>
        <v>0.375</v>
      </c>
      <c r="H23" s="31">
        <v>75</v>
      </c>
      <c r="I23" s="32">
        <v>0</v>
      </c>
      <c r="J23" s="40">
        <v>0</v>
      </c>
      <c r="K23" s="33">
        <v>25</v>
      </c>
      <c r="L23" s="52"/>
      <c r="M23" s="53">
        <v>0</v>
      </c>
      <c r="N23" s="53">
        <v>0</v>
      </c>
      <c r="O23" s="54"/>
      <c r="P23" s="9" t="s">
        <v>37</v>
      </c>
      <c r="Q23" s="10"/>
      <c r="R23" s="11"/>
      <c r="S23" s="11"/>
      <c r="T23" s="15"/>
      <c r="U23" s="10"/>
      <c r="V23" s="11"/>
      <c r="W23" s="11"/>
      <c r="X23" s="15"/>
    </row>
    <row r="24" spans="1:24" x14ac:dyDescent="0.25">
      <c r="A24" s="4">
        <v>22</v>
      </c>
      <c r="B24" s="4" t="s">
        <v>115</v>
      </c>
      <c r="C24" s="63">
        <v>6.25</v>
      </c>
      <c r="D24" s="45"/>
      <c r="E24" s="45"/>
      <c r="F24" s="46"/>
      <c r="G24" s="58">
        <f t="shared" si="0"/>
        <v>0.625</v>
      </c>
      <c r="H24" s="31">
        <v>55</v>
      </c>
      <c r="I24" s="32">
        <v>0</v>
      </c>
      <c r="J24" s="40">
        <v>0</v>
      </c>
      <c r="K24" s="33">
        <v>45</v>
      </c>
      <c r="L24" s="52"/>
      <c r="M24" s="53">
        <v>0</v>
      </c>
      <c r="N24" s="53">
        <v>0</v>
      </c>
      <c r="O24" s="54"/>
      <c r="P24" s="9" t="s">
        <v>37</v>
      </c>
      <c r="Q24" s="10"/>
      <c r="R24" s="11"/>
      <c r="S24" s="11"/>
      <c r="T24" s="15"/>
      <c r="U24" s="10"/>
      <c r="V24" s="11"/>
      <c r="W24" s="11"/>
      <c r="X24" s="15"/>
    </row>
    <row r="25" spans="1:24" x14ac:dyDescent="0.25">
      <c r="A25" s="4">
        <v>23</v>
      </c>
      <c r="B25" s="4" t="s">
        <v>116</v>
      </c>
      <c r="C25" s="63">
        <v>5.25</v>
      </c>
      <c r="D25" s="45"/>
      <c r="E25" s="45"/>
      <c r="F25" s="46"/>
      <c r="G25" s="58">
        <f t="shared" si="0"/>
        <v>0.52500000000000002</v>
      </c>
      <c r="H25" s="31">
        <v>50</v>
      </c>
      <c r="I25" s="32">
        <v>0</v>
      </c>
      <c r="J25" s="40">
        <v>0</v>
      </c>
      <c r="K25" s="33">
        <v>50</v>
      </c>
      <c r="L25" s="52"/>
      <c r="M25" s="53">
        <v>0</v>
      </c>
      <c r="N25" s="53">
        <v>0</v>
      </c>
      <c r="O25" s="54"/>
      <c r="P25" s="9" t="s">
        <v>37</v>
      </c>
      <c r="Q25" s="10"/>
      <c r="R25" s="11"/>
      <c r="S25" s="11"/>
      <c r="T25" s="15"/>
      <c r="U25" s="10"/>
      <c r="V25" s="11"/>
      <c r="W25" s="11"/>
      <c r="X25" s="15"/>
    </row>
    <row r="26" spans="1:24" x14ac:dyDescent="0.25">
      <c r="A26" s="4">
        <v>24</v>
      </c>
      <c r="B26" s="4" t="s">
        <v>117</v>
      </c>
      <c r="C26" s="63">
        <v>5</v>
      </c>
      <c r="D26" s="45"/>
      <c r="E26" s="45"/>
      <c r="F26" s="46"/>
      <c r="G26" s="58">
        <f t="shared" si="0"/>
        <v>0.5</v>
      </c>
      <c r="H26" s="31">
        <v>45</v>
      </c>
      <c r="I26" s="32">
        <v>0</v>
      </c>
      <c r="J26" s="40">
        <v>10</v>
      </c>
      <c r="K26" s="33">
        <v>45</v>
      </c>
      <c r="L26" s="52"/>
      <c r="M26" s="53">
        <v>0</v>
      </c>
      <c r="N26" s="53"/>
      <c r="O26" s="54"/>
      <c r="P26" s="9" t="s">
        <v>37</v>
      </c>
      <c r="Q26" s="10"/>
      <c r="R26" s="11"/>
      <c r="S26" s="11"/>
      <c r="T26" s="15"/>
      <c r="U26" s="10"/>
      <c r="V26" s="11"/>
      <c r="W26" s="11"/>
      <c r="X26" s="15"/>
    </row>
    <row r="27" spans="1:24" x14ac:dyDescent="0.25">
      <c r="A27" s="4">
        <v>25</v>
      </c>
      <c r="B27" s="4" t="s">
        <v>118</v>
      </c>
      <c r="C27" s="63">
        <v>2.75</v>
      </c>
      <c r="D27" s="45"/>
      <c r="E27" s="45"/>
      <c r="F27" s="46"/>
      <c r="G27" s="77">
        <f t="shared" si="0"/>
        <v>0.27500000000000002</v>
      </c>
      <c r="H27" s="31">
        <v>100</v>
      </c>
      <c r="I27" s="32">
        <v>0</v>
      </c>
      <c r="J27" s="40">
        <v>0</v>
      </c>
      <c r="K27" s="33">
        <v>0</v>
      </c>
      <c r="L27" s="52">
        <f>G27</f>
        <v>0.27500000000000002</v>
      </c>
      <c r="M27" s="53">
        <v>0</v>
      </c>
      <c r="N27" s="53">
        <v>0</v>
      </c>
      <c r="O27" s="54">
        <v>0</v>
      </c>
      <c r="P27" s="9" t="s">
        <v>37</v>
      </c>
      <c r="Q27" s="10"/>
      <c r="R27" s="11"/>
      <c r="S27" s="11"/>
      <c r="T27" s="16"/>
      <c r="U27" s="10"/>
      <c r="V27" s="11"/>
      <c r="W27" s="11"/>
      <c r="X27" s="16"/>
    </row>
    <row r="28" spans="1:24" x14ac:dyDescent="0.25">
      <c r="A28" s="4">
        <v>26</v>
      </c>
      <c r="B28" s="4" t="s">
        <v>119</v>
      </c>
      <c r="C28" s="63">
        <v>5</v>
      </c>
      <c r="D28" s="45"/>
      <c r="E28" s="45"/>
      <c r="F28" s="46"/>
      <c r="G28" s="77">
        <f t="shared" ref="G28:G32" si="1">(C28+D28+E28+F28)/10</f>
        <v>0.5</v>
      </c>
      <c r="H28" s="31">
        <v>95</v>
      </c>
      <c r="I28" s="32">
        <v>0</v>
      </c>
      <c r="J28" s="40">
        <v>5</v>
      </c>
      <c r="K28" s="33">
        <v>0</v>
      </c>
      <c r="L28" s="52"/>
      <c r="M28" s="53">
        <v>0</v>
      </c>
      <c r="N28" s="53"/>
      <c r="O28" s="54"/>
      <c r="P28" s="9" t="s">
        <v>37</v>
      </c>
      <c r="Q28" s="10"/>
      <c r="R28" s="11"/>
      <c r="S28" s="11"/>
      <c r="T28" s="16"/>
      <c r="U28" s="10"/>
      <c r="V28" s="11"/>
      <c r="W28" s="11"/>
      <c r="X28" s="16"/>
    </row>
    <row r="29" spans="1:24" x14ac:dyDescent="0.25">
      <c r="A29" s="4">
        <v>27</v>
      </c>
      <c r="B29" s="4" t="s">
        <v>120</v>
      </c>
      <c r="C29" s="63">
        <v>7.75</v>
      </c>
      <c r="D29" s="45"/>
      <c r="E29" s="45"/>
      <c r="F29" s="46"/>
      <c r="G29" s="77">
        <f t="shared" si="1"/>
        <v>0.77500000000000002</v>
      </c>
      <c r="H29" s="31">
        <v>100</v>
      </c>
      <c r="I29" s="32">
        <v>0</v>
      </c>
      <c r="J29" s="40">
        <v>0</v>
      </c>
      <c r="K29" s="33">
        <v>0</v>
      </c>
      <c r="L29" s="52">
        <f>G29</f>
        <v>0.77500000000000002</v>
      </c>
      <c r="M29" s="53">
        <v>0</v>
      </c>
      <c r="N29" s="53">
        <v>0</v>
      </c>
      <c r="O29" s="54">
        <v>0</v>
      </c>
      <c r="P29" s="9" t="s">
        <v>37</v>
      </c>
      <c r="Q29" s="10"/>
      <c r="R29" s="11"/>
      <c r="S29" s="11"/>
      <c r="T29" s="16"/>
      <c r="U29" s="10"/>
      <c r="V29" s="11"/>
      <c r="W29" s="11"/>
      <c r="X29" s="16"/>
    </row>
    <row r="30" spans="1:24" x14ac:dyDescent="0.25">
      <c r="A30" s="4">
        <v>28</v>
      </c>
      <c r="B30" s="4" t="s">
        <v>121</v>
      </c>
      <c r="C30" s="63">
        <v>2.2000000000000002</v>
      </c>
      <c r="D30" s="45"/>
      <c r="E30" s="45"/>
      <c r="F30" s="46"/>
      <c r="G30" s="77">
        <f t="shared" si="1"/>
        <v>0.22000000000000003</v>
      </c>
      <c r="H30" s="31">
        <v>60</v>
      </c>
      <c r="I30" s="32">
        <v>0</v>
      </c>
      <c r="J30" s="40">
        <v>0</v>
      </c>
      <c r="K30" s="33">
        <v>40</v>
      </c>
      <c r="L30" s="52"/>
      <c r="M30" s="53">
        <v>0</v>
      </c>
      <c r="N30" s="53">
        <v>0</v>
      </c>
      <c r="O30" s="54"/>
      <c r="P30" s="9" t="s">
        <v>37</v>
      </c>
      <c r="Q30" s="10"/>
      <c r="R30" s="11"/>
      <c r="S30" s="11"/>
      <c r="T30" s="16"/>
      <c r="U30" s="10"/>
      <c r="V30" s="11"/>
      <c r="W30" s="11"/>
      <c r="X30" s="16"/>
    </row>
    <row r="31" spans="1:24" x14ac:dyDescent="0.25">
      <c r="A31" s="4">
        <v>29</v>
      </c>
      <c r="B31" s="4" t="s">
        <v>122</v>
      </c>
      <c r="C31" s="63">
        <v>3</v>
      </c>
      <c r="D31" s="45"/>
      <c r="E31" s="45"/>
      <c r="F31" s="46"/>
      <c r="G31" s="77">
        <f t="shared" si="1"/>
        <v>0.3</v>
      </c>
      <c r="H31" s="31">
        <v>65</v>
      </c>
      <c r="I31" s="32">
        <v>5</v>
      </c>
      <c r="J31" s="40">
        <v>0</v>
      </c>
      <c r="K31" s="33">
        <v>30</v>
      </c>
      <c r="L31" s="52"/>
      <c r="M31" s="53"/>
      <c r="N31" s="53">
        <v>0</v>
      </c>
      <c r="O31" s="54"/>
      <c r="P31" s="9" t="s">
        <v>37</v>
      </c>
      <c r="Q31" s="10"/>
      <c r="R31" s="11"/>
      <c r="S31" s="11"/>
      <c r="T31" s="16"/>
      <c r="U31" s="10"/>
      <c r="V31" s="11"/>
      <c r="W31" s="11"/>
      <c r="X31" s="16"/>
    </row>
    <row r="32" spans="1:24" ht="15.75" thickBot="1" x14ac:dyDescent="0.3">
      <c r="A32" s="5">
        <v>30</v>
      </c>
      <c r="B32" s="5" t="s">
        <v>123</v>
      </c>
      <c r="C32" s="66">
        <v>6.25</v>
      </c>
      <c r="D32" s="47"/>
      <c r="E32" s="47"/>
      <c r="F32" s="48"/>
      <c r="G32" s="59">
        <f t="shared" si="1"/>
        <v>0.625</v>
      </c>
      <c r="H32" s="34">
        <v>60</v>
      </c>
      <c r="I32" s="35">
        <v>0</v>
      </c>
      <c r="J32" s="41">
        <v>0</v>
      </c>
      <c r="K32" s="36">
        <v>40</v>
      </c>
      <c r="L32" s="55"/>
      <c r="M32" s="56">
        <v>0</v>
      </c>
      <c r="N32" s="56">
        <v>0</v>
      </c>
      <c r="O32" s="57"/>
      <c r="P32" s="12" t="s">
        <v>37</v>
      </c>
      <c r="Q32" s="13"/>
      <c r="R32" s="14"/>
      <c r="S32" s="14"/>
      <c r="T32" s="17"/>
      <c r="U32" s="13"/>
      <c r="V32" s="14"/>
      <c r="W32" s="14"/>
      <c r="X32" s="17"/>
    </row>
    <row r="34" spans="7:16" ht="15.75" thickBot="1" x14ac:dyDescent="0.3">
      <c r="G34" s="72">
        <f t="shared" ref="G34:K34" si="2">AVERAGE(G3:G32)</f>
        <v>0.40933333333333338</v>
      </c>
      <c r="H34" s="73">
        <f t="shared" si="2"/>
        <v>82.3</v>
      </c>
      <c r="I34" s="73">
        <f t="shared" si="2"/>
        <v>1.1333333333333333</v>
      </c>
      <c r="J34" s="73">
        <f t="shared" si="2"/>
        <v>1.2333333333333334</v>
      </c>
      <c r="K34" s="73">
        <f t="shared" si="2"/>
        <v>16.533333333333335</v>
      </c>
      <c r="L34" s="74">
        <f>AVERAGE(L12:L32)</f>
        <v>0.435</v>
      </c>
      <c r="M34" s="74">
        <f>AVERAGE(M12:M32)</f>
        <v>0</v>
      </c>
      <c r="N34" s="74">
        <f>AVERAGE(N12:N32)</f>
        <v>0</v>
      </c>
      <c r="O34" s="74">
        <f>AVERAGE(O12:O32)</f>
        <v>0</v>
      </c>
      <c r="P34" s="81" t="s">
        <v>159</v>
      </c>
    </row>
  </sheetData>
  <mergeCells count="5">
    <mergeCell ref="Q2:S2"/>
    <mergeCell ref="U2:W2"/>
    <mergeCell ref="C1:G1"/>
    <mergeCell ref="H1:K1"/>
    <mergeCell ref="L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A19" workbookViewId="0">
      <selection activeCell="C37" sqref="C37"/>
    </sheetView>
  </sheetViews>
  <sheetFormatPr defaultRowHeight="15" x14ac:dyDescent="0.25"/>
  <cols>
    <col min="1" max="6" width="9.140625" style="24"/>
    <col min="7" max="7" width="9.140625" style="19"/>
    <col min="8" max="9" width="9.140625" style="37"/>
    <col min="10" max="11" width="9.7109375" style="37" customWidth="1"/>
    <col min="12" max="12" width="11.42578125" style="19" bestFit="1" customWidth="1"/>
    <col min="13" max="15" width="0" style="19" hidden="1" customWidth="1"/>
    <col min="16" max="16" width="9.140625" style="19"/>
    <col min="17" max="19" width="0" style="19" hidden="1" customWidth="1"/>
    <col min="20" max="20" width="9.140625" style="19"/>
    <col min="21" max="21" width="9.140625" style="1"/>
    <col min="22" max="23" width="12.28515625" style="1" customWidth="1"/>
    <col min="24" max="16384" width="9.140625" style="1"/>
  </cols>
  <sheetData>
    <row r="1" spans="1:24" s="2" customFormat="1" ht="15.75" thickBot="1" x14ac:dyDescent="0.3">
      <c r="A1" s="22"/>
      <c r="B1" s="22"/>
      <c r="C1" s="253" t="s">
        <v>2</v>
      </c>
      <c r="D1" s="254"/>
      <c r="E1" s="254"/>
      <c r="F1" s="254"/>
      <c r="G1" s="255"/>
      <c r="H1" s="256" t="s">
        <v>38</v>
      </c>
      <c r="I1" s="258"/>
      <c r="J1" s="259" t="s">
        <v>155</v>
      </c>
      <c r="K1" s="261"/>
      <c r="L1" s="18"/>
      <c r="M1" s="18"/>
      <c r="N1" s="18"/>
      <c r="O1" s="18"/>
      <c r="P1" s="42" t="s">
        <v>178</v>
      </c>
      <c r="Q1" s="42"/>
      <c r="R1" s="42"/>
      <c r="S1" s="42"/>
      <c r="T1" s="42" t="s">
        <v>177</v>
      </c>
      <c r="U1" s="219" t="s">
        <v>2</v>
      </c>
      <c r="V1" s="263" t="s">
        <v>174</v>
      </c>
      <c r="W1" s="249"/>
    </row>
    <row r="2" spans="1:24" s="2" customFormat="1" ht="15.75" thickBot="1" x14ac:dyDescent="0.3">
      <c r="A2" s="23" t="s">
        <v>0</v>
      </c>
      <c r="B2" s="23" t="s">
        <v>1</v>
      </c>
      <c r="C2" s="49" t="s">
        <v>40</v>
      </c>
      <c r="D2" s="50" t="s">
        <v>41</v>
      </c>
      <c r="E2" s="50" t="s">
        <v>42</v>
      </c>
      <c r="F2" s="51" t="s">
        <v>43</v>
      </c>
      <c r="G2" s="42" t="s">
        <v>39</v>
      </c>
      <c r="H2" s="25" t="s">
        <v>5</v>
      </c>
      <c r="I2" s="27" t="s">
        <v>4</v>
      </c>
      <c r="J2" s="25" t="s">
        <v>5</v>
      </c>
      <c r="K2" s="27" t="s">
        <v>4</v>
      </c>
      <c r="L2" s="20" t="s">
        <v>7</v>
      </c>
      <c r="M2" s="251" t="s">
        <v>8</v>
      </c>
      <c r="N2" s="252"/>
      <c r="O2" s="252"/>
      <c r="P2" s="21" t="s">
        <v>3</v>
      </c>
      <c r="Q2" s="251" t="s">
        <v>9</v>
      </c>
      <c r="R2" s="252"/>
      <c r="S2" s="252"/>
      <c r="T2" s="21" t="s">
        <v>3</v>
      </c>
      <c r="U2" s="220" t="s">
        <v>175</v>
      </c>
      <c r="V2" s="207" t="s">
        <v>5</v>
      </c>
      <c r="W2" s="218" t="s">
        <v>4</v>
      </c>
    </row>
    <row r="3" spans="1:24" x14ac:dyDescent="0.25">
      <c r="A3" s="3">
        <v>1</v>
      </c>
      <c r="B3" s="3" t="s">
        <v>124</v>
      </c>
      <c r="C3" s="60">
        <v>1</v>
      </c>
      <c r="D3" s="61">
        <v>0.75</v>
      </c>
      <c r="E3" s="61">
        <v>1.5</v>
      </c>
      <c r="F3" s="62">
        <v>1.25</v>
      </c>
      <c r="G3" s="58">
        <f>(C3+D3+E3+F3)/10</f>
        <v>0.45</v>
      </c>
      <c r="H3" s="28">
        <v>0</v>
      </c>
      <c r="I3" s="30">
        <v>100</v>
      </c>
      <c r="J3" s="69">
        <v>0</v>
      </c>
      <c r="K3" s="71">
        <f>G3</f>
        <v>0.45</v>
      </c>
      <c r="L3" s="6"/>
      <c r="M3" s="7"/>
      <c r="N3" s="8"/>
      <c r="O3" s="8"/>
      <c r="P3" s="75"/>
      <c r="Q3" s="7"/>
      <c r="R3" s="8"/>
      <c r="S3" s="8"/>
      <c r="T3" s="75"/>
      <c r="U3" s="212"/>
      <c r="V3" s="208"/>
      <c r="W3" s="204"/>
    </row>
    <row r="4" spans="1:24" x14ac:dyDescent="0.25">
      <c r="A4" s="4">
        <v>2</v>
      </c>
      <c r="B4" s="4" t="s">
        <v>125</v>
      </c>
      <c r="C4" s="63">
        <v>1.25</v>
      </c>
      <c r="D4" s="64">
        <v>3</v>
      </c>
      <c r="E4" s="64">
        <v>0.9</v>
      </c>
      <c r="F4" s="65">
        <v>0.2</v>
      </c>
      <c r="G4" s="58">
        <f t="shared" ref="G4:G27" si="0">(C4+D4+E4+F4)/10</f>
        <v>0.53500000000000003</v>
      </c>
      <c r="H4" s="31">
        <v>50</v>
      </c>
      <c r="I4" s="33">
        <v>50</v>
      </c>
      <c r="J4" s="52">
        <f>0.475</f>
        <v>0.47499999999999998</v>
      </c>
      <c r="K4" s="54">
        <f>G4-J4</f>
        <v>6.0000000000000053E-2</v>
      </c>
      <c r="L4" s="9"/>
      <c r="M4" s="10"/>
      <c r="N4" s="11"/>
      <c r="O4" s="11"/>
      <c r="P4" s="75"/>
      <c r="Q4" s="10"/>
      <c r="R4" s="11"/>
      <c r="S4" s="11"/>
      <c r="T4" s="75"/>
      <c r="U4" s="225"/>
      <c r="V4" s="232"/>
      <c r="W4" s="177"/>
    </row>
    <row r="5" spans="1:24" x14ac:dyDescent="0.25">
      <c r="A5" s="4">
        <v>3</v>
      </c>
      <c r="B5" s="168" t="s">
        <v>126</v>
      </c>
      <c r="C5" s="82">
        <v>2.7</v>
      </c>
      <c r="D5" s="83">
        <v>1.5</v>
      </c>
      <c r="E5" s="83">
        <v>0.2</v>
      </c>
      <c r="F5" s="84">
        <v>1.25</v>
      </c>
      <c r="G5" s="85">
        <f t="shared" si="0"/>
        <v>0.56500000000000006</v>
      </c>
      <c r="H5" s="86">
        <v>20</v>
      </c>
      <c r="I5" s="87">
        <v>80</v>
      </c>
      <c r="J5" s="88">
        <v>0.4</v>
      </c>
      <c r="K5" s="89">
        <f t="shared" ref="K5:K10" si="1">G5-J5</f>
        <v>0.16500000000000004</v>
      </c>
      <c r="L5" s="172">
        <v>65.3</v>
      </c>
      <c r="M5" s="93">
        <v>10.9</v>
      </c>
      <c r="N5" s="170">
        <v>10.3</v>
      </c>
      <c r="O5" s="170">
        <v>12.1</v>
      </c>
      <c r="P5" s="173">
        <f t="shared" ref="P5:P23" si="2">AVERAGE(M5:O5)</f>
        <v>11.100000000000001</v>
      </c>
      <c r="Q5" s="93">
        <v>0.8</v>
      </c>
      <c r="R5" s="170">
        <v>1</v>
      </c>
      <c r="S5" s="170">
        <v>1</v>
      </c>
      <c r="T5" s="173">
        <f t="shared" ref="T5:T23" si="3">AVERAGE(Q5:S5)</f>
        <v>0.93333333333333324</v>
      </c>
      <c r="U5" s="215">
        <f>(G5/10000)*(L5*P5)</f>
        <v>4.0952895000000003E-2</v>
      </c>
      <c r="V5" s="216">
        <f>(J5/10000)*(L5*P5)</f>
        <v>2.8993200000000004E-2</v>
      </c>
      <c r="W5" s="89">
        <f>(K5/10000)*(L5*P5)</f>
        <v>1.1959695000000005E-2</v>
      </c>
      <c r="X5" s="233"/>
    </row>
    <row r="6" spans="1:24" x14ac:dyDescent="0.25">
      <c r="A6" s="4">
        <v>4</v>
      </c>
      <c r="B6" s="168" t="s">
        <v>127</v>
      </c>
      <c r="C6" s="82">
        <v>3.2</v>
      </c>
      <c r="D6" s="83">
        <v>3.5</v>
      </c>
      <c r="E6" s="83">
        <v>1.25</v>
      </c>
      <c r="F6" s="84">
        <v>2</v>
      </c>
      <c r="G6" s="85">
        <f t="shared" si="0"/>
        <v>0.99499999999999988</v>
      </c>
      <c r="H6" s="86">
        <v>70</v>
      </c>
      <c r="I6" s="87">
        <v>30</v>
      </c>
      <c r="J6" s="88">
        <v>0.9</v>
      </c>
      <c r="K6" s="89">
        <f t="shared" si="1"/>
        <v>9.4999999999999862E-2</v>
      </c>
      <c r="L6" s="172">
        <v>107.6</v>
      </c>
      <c r="M6" s="93">
        <v>9</v>
      </c>
      <c r="N6" s="170">
        <v>15.4</v>
      </c>
      <c r="O6" s="170">
        <v>11.5</v>
      </c>
      <c r="P6" s="173">
        <f t="shared" si="2"/>
        <v>11.966666666666667</v>
      </c>
      <c r="Q6" s="93">
        <v>1.4</v>
      </c>
      <c r="R6" s="170">
        <v>0.5</v>
      </c>
      <c r="S6" s="170">
        <v>0.5</v>
      </c>
      <c r="T6" s="173">
        <f t="shared" si="3"/>
        <v>0.79999999999999993</v>
      </c>
      <c r="U6" s="215">
        <f t="shared" ref="U6:U23" si="4">(G6/10000)*(L6*P6)</f>
        <v>0.12811752666666665</v>
      </c>
      <c r="V6" s="216">
        <f t="shared" ref="V6:V23" si="5">(J6/10000)*(L6*P6)</f>
        <v>0.11588519999999999</v>
      </c>
      <c r="W6" s="89">
        <f>(K6/10000)*(L6*P6)</f>
        <v>1.2232326666666649E-2</v>
      </c>
      <c r="X6" s="233"/>
    </row>
    <row r="7" spans="1:24" x14ac:dyDescent="0.25">
      <c r="A7" s="4">
        <v>5</v>
      </c>
      <c r="B7" s="4" t="s">
        <v>128</v>
      </c>
      <c r="C7" s="63">
        <v>2.2000000000000002</v>
      </c>
      <c r="D7" s="64">
        <v>2</v>
      </c>
      <c r="E7" s="64">
        <v>1.5</v>
      </c>
      <c r="F7" s="65">
        <v>0.4</v>
      </c>
      <c r="G7" s="58">
        <f t="shared" si="0"/>
        <v>0.6100000000000001</v>
      </c>
      <c r="H7" s="31">
        <v>70</v>
      </c>
      <c r="I7" s="33">
        <v>30</v>
      </c>
      <c r="J7" s="52">
        <v>0.55000000000000004</v>
      </c>
      <c r="K7" s="54">
        <f t="shared" si="1"/>
        <v>6.0000000000000053E-2</v>
      </c>
      <c r="L7" s="169"/>
      <c r="M7" s="10"/>
      <c r="N7" s="11"/>
      <c r="O7" s="11"/>
      <c r="P7" s="75"/>
      <c r="Q7" s="10"/>
      <c r="R7" s="11"/>
      <c r="S7" s="11"/>
      <c r="T7" s="75"/>
      <c r="U7" s="225"/>
      <c r="V7" s="232"/>
      <c r="W7" s="54"/>
      <c r="X7" s="233"/>
    </row>
    <row r="8" spans="1:24" x14ac:dyDescent="0.25">
      <c r="A8" s="4">
        <v>6</v>
      </c>
      <c r="B8" s="4" t="s">
        <v>129</v>
      </c>
      <c r="C8" s="63">
        <v>1.75</v>
      </c>
      <c r="D8" s="64">
        <v>1.75</v>
      </c>
      <c r="E8" s="64">
        <v>0.5</v>
      </c>
      <c r="F8" s="65">
        <v>1.5</v>
      </c>
      <c r="G8" s="58">
        <f t="shared" si="0"/>
        <v>0.55000000000000004</v>
      </c>
      <c r="H8" s="31">
        <v>40</v>
      </c>
      <c r="I8" s="33">
        <v>60</v>
      </c>
      <c r="J8" s="52">
        <f>0.42</f>
        <v>0.42</v>
      </c>
      <c r="K8" s="54">
        <f t="shared" si="1"/>
        <v>0.13000000000000006</v>
      </c>
      <c r="L8" s="169"/>
      <c r="M8" s="10"/>
      <c r="N8" s="11"/>
      <c r="O8" s="11"/>
      <c r="P8" s="75"/>
      <c r="Q8" s="10"/>
      <c r="R8" s="11"/>
      <c r="S8" s="11"/>
      <c r="T8" s="75"/>
      <c r="U8" s="225"/>
      <c r="V8" s="232"/>
      <c r="W8" s="54"/>
      <c r="X8" s="233"/>
    </row>
    <row r="9" spans="1:24" x14ac:dyDescent="0.25">
      <c r="A9" s="4">
        <v>7</v>
      </c>
      <c r="B9" s="4" t="s">
        <v>130</v>
      </c>
      <c r="C9" s="63">
        <v>2</v>
      </c>
      <c r="D9" s="64">
        <v>1</v>
      </c>
      <c r="E9" s="64">
        <v>1.75</v>
      </c>
      <c r="F9" s="65">
        <v>1.5</v>
      </c>
      <c r="G9" s="58">
        <f t="shared" si="0"/>
        <v>0.625</v>
      </c>
      <c r="H9" s="31">
        <v>50</v>
      </c>
      <c r="I9" s="33">
        <v>50</v>
      </c>
      <c r="J9" s="52">
        <v>0.5</v>
      </c>
      <c r="K9" s="54">
        <f t="shared" si="1"/>
        <v>0.125</v>
      </c>
      <c r="L9" s="169"/>
      <c r="M9" s="10"/>
      <c r="N9" s="11"/>
      <c r="O9" s="11"/>
      <c r="P9" s="75"/>
      <c r="Q9" s="10"/>
      <c r="R9" s="11"/>
      <c r="S9" s="11"/>
      <c r="T9" s="75"/>
      <c r="U9" s="225"/>
      <c r="V9" s="232"/>
      <c r="W9" s="224"/>
      <c r="X9" s="233"/>
    </row>
    <row r="10" spans="1:24" x14ac:dyDescent="0.25">
      <c r="A10" s="4">
        <v>8</v>
      </c>
      <c r="B10" s="4" t="s">
        <v>131</v>
      </c>
      <c r="C10" s="63">
        <v>2</v>
      </c>
      <c r="D10" s="64">
        <v>1.5</v>
      </c>
      <c r="E10" s="64">
        <v>0</v>
      </c>
      <c r="F10" s="65">
        <v>0.5</v>
      </c>
      <c r="G10" s="58">
        <f t="shared" si="0"/>
        <v>0.4</v>
      </c>
      <c r="H10" s="31">
        <v>80</v>
      </c>
      <c r="I10" s="33">
        <v>20</v>
      </c>
      <c r="J10" s="52">
        <v>0.38</v>
      </c>
      <c r="K10" s="54">
        <f t="shared" si="1"/>
        <v>2.0000000000000018E-2</v>
      </c>
      <c r="L10" s="169"/>
      <c r="M10" s="10"/>
      <c r="N10" s="11"/>
      <c r="O10" s="11"/>
      <c r="P10" s="75"/>
      <c r="Q10" s="10"/>
      <c r="R10" s="11"/>
      <c r="S10" s="11"/>
      <c r="T10" s="75"/>
      <c r="U10" s="225"/>
      <c r="V10" s="232"/>
      <c r="W10" s="224"/>
      <c r="X10" s="233"/>
    </row>
    <row r="11" spans="1:24" x14ac:dyDescent="0.25">
      <c r="A11" s="4">
        <v>9</v>
      </c>
      <c r="B11" s="4" t="s">
        <v>132</v>
      </c>
      <c r="C11" s="63">
        <v>0.1</v>
      </c>
      <c r="D11" s="64">
        <v>0.3</v>
      </c>
      <c r="E11" s="64">
        <v>1.25</v>
      </c>
      <c r="F11" s="65">
        <v>1</v>
      </c>
      <c r="G11" s="58">
        <f t="shared" si="0"/>
        <v>0.26500000000000001</v>
      </c>
      <c r="H11" s="31">
        <v>0</v>
      </c>
      <c r="I11" s="33">
        <v>100</v>
      </c>
      <c r="J11" s="52">
        <v>0</v>
      </c>
      <c r="K11" s="54">
        <f>G11</f>
        <v>0.26500000000000001</v>
      </c>
      <c r="L11" s="169"/>
      <c r="M11" s="10"/>
      <c r="N11" s="11"/>
      <c r="O11" s="11"/>
      <c r="P11" s="75"/>
      <c r="Q11" s="10"/>
      <c r="R11" s="11"/>
      <c r="S11" s="11"/>
      <c r="T11" s="75"/>
      <c r="U11" s="225"/>
      <c r="V11" s="232"/>
      <c r="W11" s="224"/>
      <c r="X11" s="233"/>
    </row>
    <row r="12" spans="1:24" x14ac:dyDescent="0.25">
      <c r="A12" s="4">
        <v>10</v>
      </c>
      <c r="B12" s="4" t="s">
        <v>133</v>
      </c>
      <c r="C12" s="63">
        <v>0</v>
      </c>
      <c r="D12" s="64">
        <v>0.9</v>
      </c>
      <c r="E12" s="64">
        <v>1.2</v>
      </c>
      <c r="F12" s="65">
        <v>0.9</v>
      </c>
      <c r="G12" s="58">
        <f t="shared" si="0"/>
        <v>0.3</v>
      </c>
      <c r="H12" s="31">
        <v>5</v>
      </c>
      <c r="I12" s="33">
        <v>95</v>
      </c>
      <c r="J12" s="52">
        <v>0.05</v>
      </c>
      <c r="K12" s="54">
        <v>0.25</v>
      </c>
      <c r="L12" s="169"/>
      <c r="M12" s="10"/>
      <c r="N12" s="11"/>
      <c r="O12" s="11"/>
      <c r="P12" s="75"/>
      <c r="Q12" s="10"/>
      <c r="R12" s="11"/>
      <c r="S12" s="11"/>
      <c r="T12" s="75"/>
      <c r="U12" s="225"/>
      <c r="V12" s="232"/>
      <c r="W12" s="224"/>
      <c r="X12" s="233"/>
    </row>
    <row r="13" spans="1:24" x14ac:dyDescent="0.25">
      <c r="A13" s="4">
        <v>11</v>
      </c>
      <c r="B13" s="4" t="s">
        <v>134</v>
      </c>
      <c r="C13" s="63">
        <v>0</v>
      </c>
      <c r="D13" s="64">
        <v>0</v>
      </c>
      <c r="E13" s="64">
        <v>0.05</v>
      </c>
      <c r="F13" s="65">
        <v>0.25</v>
      </c>
      <c r="G13" s="58">
        <f t="shared" si="0"/>
        <v>0.03</v>
      </c>
      <c r="H13" s="31">
        <v>0</v>
      </c>
      <c r="I13" s="33">
        <v>100</v>
      </c>
      <c r="J13" s="52">
        <v>0</v>
      </c>
      <c r="K13" s="54">
        <f>G13</f>
        <v>0.03</v>
      </c>
      <c r="L13" s="169"/>
      <c r="M13" s="10"/>
      <c r="N13" s="11"/>
      <c r="O13" s="11"/>
      <c r="P13" s="75"/>
      <c r="Q13" s="10"/>
      <c r="R13" s="11"/>
      <c r="S13" s="11"/>
      <c r="T13" s="75"/>
      <c r="U13" s="225"/>
      <c r="V13" s="232"/>
      <c r="W13" s="54"/>
      <c r="X13" s="233"/>
    </row>
    <row r="14" spans="1:24" x14ac:dyDescent="0.25">
      <c r="A14" s="4">
        <v>12</v>
      </c>
      <c r="B14" s="4" t="s">
        <v>108</v>
      </c>
      <c r="C14" s="63">
        <v>1</v>
      </c>
      <c r="D14" s="64">
        <v>1</v>
      </c>
      <c r="E14" s="64">
        <v>1.25</v>
      </c>
      <c r="F14" s="65">
        <v>0.1</v>
      </c>
      <c r="G14" s="58">
        <f t="shared" si="0"/>
        <v>0.33500000000000002</v>
      </c>
      <c r="H14" s="31">
        <v>75</v>
      </c>
      <c r="I14" s="33">
        <v>25</v>
      </c>
      <c r="J14" s="52">
        <v>0.3</v>
      </c>
      <c r="K14" s="54">
        <f>G14-J14</f>
        <v>3.5000000000000031E-2</v>
      </c>
      <c r="L14" s="169"/>
      <c r="M14" s="10"/>
      <c r="N14" s="11"/>
      <c r="O14" s="11"/>
      <c r="P14" s="75"/>
      <c r="Q14" s="10"/>
      <c r="R14" s="11"/>
      <c r="S14" s="11"/>
      <c r="T14" s="75"/>
      <c r="U14" s="225"/>
      <c r="V14" s="232"/>
      <c r="W14" s="54"/>
      <c r="X14" s="233"/>
    </row>
    <row r="15" spans="1:24" x14ac:dyDescent="0.25">
      <c r="A15" s="4">
        <v>13</v>
      </c>
      <c r="B15" s="4" t="s">
        <v>135</v>
      </c>
      <c r="C15" s="63">
        <v>0</v>
      </c>
      <c r="D15" s="64">
        <v>0</v>
      </c>
      <c r="E15" s="64">
        <v>1.2</v>
      </c>
      <c r="F15" s="65">
        <v>1.1000000000000001</v>
      </c>
      <c r="G15" s="58">
        <f t="shared" si="0"/>
        <v>0.22999999999999998</v>
      </c>
      <c r="H15" s="31">
        <v>0</v>
      </c>
      <c r="I15" s="33">
        <v>100</v>
      </c>
      <c r="J15" s="52">
        <v>0</v>
      </c>
      <c r="K15" s="54">
        <f>G15</f>
        <v>0.22999999999999998</v>
      </c>
      <c r="L15" s="169"/>
      <c r="M15" s="10"/>
      <c r="N15" s="11"/>
      <c r="O15" s="11"/>
      <c r="P15" s="75"/>
      <c r="Q15" s="10"/>
      <c r="R15" s="11"/>
      <c r="S15" s="11"/>
      <c r="T15" s="75"/>
      <c r="U15" s="225"/>
      <c r="V15" s="232"/>
      <c r="W15" s="54"/>
      <c r="X15" s="233"/>
    </row>
    <row r="16" spans="1:24" x14ac:dyDescent="0.25">
      <c r="A16" s="4">
        <v>14</v>
      </c>
      <c r="B16" s="4" t="s">
        <v>136</v>
      </c>
      <c r="C16" s="63">
        <v>1.25</v>
      </c>
      <c r="D16" s="64">
        <v>1</v>
      </c>
      <c r="E16" s="64">
        <v>1.25</v>
      </c>
      <c r="F16" s="65">
        <v>2</v>
      </c>
      <c r="G16" s="58">
        <f t="shared" si="0"/>
        <v>0.55000000000000004</v>
      </c>
      <c r="H16" s="31">
        <v>85</v>
      </c>
      <c r="I16" s="33">
        <v>15</v>
      </c>
      <c r="J16" s="52">
        <f>0.52</f>
        <v>0.52</v>
      </c>
      <c r="K16" s="54">
        <f>G16-J16</f>
        <v>3.0000000000000027E-2</v>
      </c>
      <c r="L16" s="169"/>
      <c r="M16" s="10"/>
      <c r="N16" s="11"/>
      <c r="O16" s="11"/>
      <c r="P16" s="75"/>
      <c r="Q16" s="10"/>
      <c r="R16" s="11"/>
      <c r="S16" s="11"/>
      <c r="T16" s="75"/>
      <c r="U16" s="225"/>
      <c r="V16" s="232"/>
      <c r="W16" s="54"/>
      <c r="X16" s="233"/>
    </row>
    <row r="17" spans="1:24" x14ac:dyDescent="0.25">
      <c r="A17" s="4">
        <v>15</v>
      </c>
      <c r="B17" s="4" t="s">
        <v>137</v>
      </c>
      <c r="C17" s="63">
        <v>0.05</v>
      </c>
      <c r="D17" s="64">
        <v>0</v>
      </c>
      <c r="E17" s="64">
        <v>0</v>
      </c>
      <c r="F17" s="65">
        <v>0</v>
      </c>
      <c r="G17" s="58">
        <f t="shared" si="0"/>
        <v>5.0000000000000001E-3</v>
      </c>
      <c r="H17" s="31">
        <v>100</v>
      </c>
      <c r="I17" s="33">
        <v>0</v>
      </c>
      <c r="J17" s="52">
        <f>G17</f>
        <v>5.0000000000000001E-3</v>
      </c>
      <c r="K17" s="54">
        <v>0</v>
      </c>
      <c r="L17" s="169"/>
      <c r="M17" s="10"/>
      <c r="N17" s="11"/>
      <c r="O17" s="11"/>
      <c r="P17" s="75"/>
      <c r="Q17" s="10"/>
      <c r="R17" s="11"/>
      <c r="S17" s="11"/>
      <c r="T17" s="75"/>
      <c r="U17" s="225"/>
      <c r="V17" s="232"/>
      <c r="W17" s="224"/>
      <c r="X17" s="233"/>
    </row>
    <row r="18" spans="1:24" x14ac:dyDescent="0.25">
      <c r="A18" s="4">
        <v>16</v>
      </c>
      <c r="B18" s="168" t="s">
        <v>138</v>
      </c>
      <c r="C18" s="82">
        <v>1.5</v>
      </c>
      <c r="D18" s="83">
        <v>1.5</v>
      </c>
      <c r="E18" s="83">
        <v>1.6</v>
      </c>
      <c r="F18" s="84">
        <v>1.5</v>
      </c>
      <c r="G18" s="85">
        <f t="shared" si="0"/>
        <v>0.61</v>
      </c>
      <c r="H18" s="86">
        <v>0</v>
      </c>
      <c r="I18" s="87">
        <v>100</v>
      </c>
      <c r="J18" s="88">
        <v>0</v>
      </c>
      <c r="K18" s="89">
        <f>G18</f>
        <v>0.61</v>
      </c>
      <c r="L18" s="172">
        <v>44.6</v>
      </c>
      <c r="M18" s="93">
        <v>13</v>
      </c>
      <c r="N18" s="170">
        <v>12.7</v>
      </c>
      <c r="O18" s="170">
        <v>15.4</v>
      </c>
      <c r="P18" s="173">
        <f t="shared" si="2"/>
        <v>13.700000000000001</v>
      </c>
      <c r="Q18" s="93">
        <v>1.5</v>
      </c>
      <c r="R18" s="170">
        <v>1.5</v>
      </c>
      <c r="S18" s="170">
        <v>2</v>
      </c>
      <c r="T18" s="173">
        <f t="shared" si="3"/>
        <v>1.6666666666666667</v>
      </c>
      <c r="U18" s="215">
        <f t="shared" si="4"/>
        <v>3.7272220000000002E-2</v>
      </c>
      <c r="V18" s="216">
        <f t="shared" si="5"/>
        <v>0</v>
      </c>
      <c r="W18" s="89">
        <f t="shared" ref="W18:W23" si="6">(K18/10000)*(L18*P18)</f>
        <v>3.7272220000000002E-2</v>
      </c>
      <c r="X18" s="233"/>
    </row>
    <row r="19" spans="1:24" x14ac:dyDescent="0.25">
      <c r="A19" s="4">
        <v>17</v>
      </c>
      <c r="B19" s="168" t="s">
        <v>139</v>
      </c>
      <c r="C19" s="82">
        <v>1.1000000000000001</v>
      </c>
      <c r="D19" s="83">
        <v>2.5</v>
      </c>
      <c r="E19" s="83">
        <v>2.6</v>
      </c>
      <c r="F19" s="84">
        <v>1</v>
      </c>
      <c r="G19" s="85">
        <f t="shared" si="0"/>
        <v>0.72</v>
      </c>
      <c r="H19" s="86">
        <v>15</v>
      </c>
      <c r="I19" s="87">
        <v>85</v>
      </c>
      <c r="J19" s="88">
        <v>7.4999999999999997E-2</v>
      </c>
      <c r="K19" s="89">
        <f>G19-J19</f>
        <v>0.64500000000000002</v>
      </c>
      <c r="L19" s="172">
        <v>140.30000000000001</v>
      </c>
      <c r="M19" s="93">
        <v>17.3</v>
      </c>
      <c r="N19" s="170">
        <v>14.2</v>
      </c>
      <c r="O19" s="170">
        <v>17.3</v>
      </c>
      <c r="P19" s="173">
        <f t="shared" si="2"/>
        <v>16.266666666666666</v>
      </c>
      <c r="Q19" s="93">
        <v>2</v>
      </c>
      <c r="R19" s="170">
        <v>2</v>
      </c>
      <c r="S19" s="170">
        <v>3.5</v>
      </c>
      <c r="T19" s="173">
        <f t="shared" si="3"/>
        <v>2.5</v>
      </c>
      <c r="U19" s="215">
        <f t="shared" si="4"/>
        <v>0.16431936000000003</v>
      </c>
      <c r="V19" s="216">
        <f t="shared" si="5"/>
        <v>1.7116599999999999E-2</v>
      </c>
      <c r="W19" s="89">
        <f t="shared" si="6"/>
        <v>0.14720276000000002</v>
      </c>
      <c r="X19" s="233"/>
    </row>
    <row r="20" spans="1:24" x14ac:dyDescent="0.25">
      <c r="A20" s="4">
        <v>18</v>
      </c>
      <c r="B20" s="168" t="s">
        <v>140</v>
      </c>
      <c r="C20" s="82">
        <v>2.5</v>
      </c>
      <c r="D20" s="83">
        <v>1.25</v>
      </c>
      <c r="E20" s="83">
        <v>1.2</v>
      </c>
      <c r="F20" s="84">
        <v>1.1000000000000001</v>
      </c>
      <c r="G20" s="85">
        <f t="shared" si="0"/>
        <v>0.60500000000000009</v>
      </c>
      <c r="H20" s="86">
        <v>10</v>
      </c>
      <c r="I20" s="87">
        <v>90</v>
      </c>
      <c r="J20" s="88">
        <f>0.12</f>
        <v>0.12</v>
      </c>
      <c r="K20" s="89">
        <f t="shared" ref="K20:K21" si="7">G20-J20</f>
        <v>0.4850000000000001</v>
      </c>
      <c r="L20" s="172">
        <v>217.6</v>
      </c>
      <c r="M20" s="93">
        <v>17.3</v>
      </c>
      <c r="N20" s="170">
        <v>16</v>
      </c>
      <c r="O20" s="170">
        <v>23.8</v>
      </c>
      <c r="P20" s="173">
        <f t="shared" si="2"/>
        <v>19.033333333333331</v>
      </c>
      <c r="Q20" s="93">
        <v>1.7</v>
      </c>
      <c r="R20" s="170">
        <v>1.9</v>
      </c>
      <c r="S20" s="170">
        <v>1.7</v>
      </c>
      <c r="T20" s="173">
        <f t="shared" si="3"/>
        <v>1.7666666666666666</v>
      </c>
      <c r="U20" s="215">
        <f t="shared" si="4"/>
        <v>0.25057002666666667</v>
      </c>
      <c r="V20" s="216">
        <f t="shared" si="5"/>
        <v>4.9699839999999995E-2</v>
      </c>
      <c r="W20" s="89">
        <f t="shared" si="6"/>
        <v>0.20087018666666667</v>
      </c>
      <c r="X20" s="233"/>
    </row>
    <row r="21" spans="1:24" x14ac:dyDescent="0.25">
      <c r="A21" s="4">
        <v>19</v>
      </c>
      <c r="B21" s="168" t="s">
        <v>141</v>
      </c>
      <c r="C21" s="82">
        <v>1.2</v>
      </c>
      <c r="D21" s="83">
        <v>2</v>
      </c>
      <c r="E21" s="83">
        <v>2.7</v>
      </c>
      <c r="F21" s="84">
        <v>1.5</v>
      </c>
      <c r="G21" s="85">
        <f t="shared" si="0"/>
        <v>0.74</v>
      </c>
      <c r="H21" s="86">
        <v>20</v>
      </c>
      <c r="I21" s="87">
        <v>80</v>
      </c>
      <c r="J21" s="88">
        <f>0.26</f>
        <v>0.26</v>
      </c>
      <c r="K21" s="89">
        <f t="shared" si="7"/>
        <v>0.48</v>
      </c>
      <c r="L21" s="172">
        <v>179.1</v>
      </c>
      <c r="M21" s="93">
        <v>14</v>
      </c>
      <c r="N21" s="170">
        <v>19</v>
      </c>
      <c r="O21" s="170">
        <v>19</v>
      </c>
      <c r="P21" s="173">
        <f t="shared" si="2"/>
        <v>17.333333333333332</v>
      </c>
      <c r="Q21" s="93">
        <v>2.5</v>
      </c>
      <c r="R21" s="170">
        <v>2.5</v>
      </c>
      <c r="S21" s="170">
        <v>0.7</v>
      </c>
      <c r="T21" s="173">
        <f t="shared" si="3"/>
        <v>1.9000000000000001</v>
      </c>
      <c r="U21" s="215">
        <f t="shared" si="4"/>
        <v>0.22972559999999997</v>
      </c>
      <c r="V21" s="216">
        <f t="shared" si="5"/>
        <v>8.0714399999999992E-2</v>
      </c>
      <c r="W21" s="89">
        <f t="shared" si="6"/>
        <v>0.14901119999999998</v>
      </c>
      <c r="X21" s="233"/>
    </row>
    <row r="22" spans="1:24" x14ac:dyDescent="0.25">
      <c r="A22" s="4">
        <v>20</v>
      </c>
      <c r="B22" s="168" t="s">
        <v>142</v>
      </c>
      <c r="C22" s="82">
        <v>1.2</v>
      </c>
      <c r="D22" s="83">
        <v>0.9</v>
      </c>
      <c r="E22" s="83">
        <v>0.85</v>
      </c>
      <c r="F22" s="84">
        <v>1.2</v>
      </c>
      <c r="G22" s="85">
        <f t="shared" si="0"/>
        <v>0.41500000000000004</v>
      </c>
      <c r="H22" s="86">
        <v>0</v>
      </c>
      <c r="I22" s="87">
        <v>100</v>
      </c>
      <c r="J22" s="88">
        <v>0</v>
      </c>
      <c r="K22" s="89">
        <f>G22</f>
        <v>0.41500000000000004</v>
      </c>
      <c r="L22" s="172">
        <v>99.8</v>
      </c>
      <c r="M22" s="93">
        <v>11.5</v>
      </c>
      <c r="N22" s="170">
        <v>12</v>
      </c>
      <c r="O22" s="170">
        <v>20.3</v>
      </c>
      <c r="P22" s="173">
        <f t="shared" si="2"/>
        <v>14.6</v>
      </c>
      <c r="Q22" s="93">
        <v>0.5</v>
      </c>
      <c r="R22" s="170">
        <v>1</v>
      </c>
      <c r="S22" s="170">
        <v>2.5</v>
      </c>
      <c r="T22" s="173">
        <f t="shared" si="3"/>
        <v>1.3333333333333333</v>
      </c>
      <c r="U22" s="215">
        <f t="shared" si="4"/>
        <v>6.0468820000000006E-2</v>
      </c>
      <c r="V22" s="216">
        <f t="shared" si="5"/>
        <v>0</v>
      </c>
      <c r="W22" s="89">
        <f t="shared" si="6"/>
        <v>6.0468820000000006E-2</v>
      </c>
      <c r="X22" s="233"/>
    </row>
    <row r="23" spans="1:24" x14ac:dyDescent="0.25">
      <c r="A23" s="4">
        <v>21</v>
      </c>
      <c r="B23" s="168" t="s">
        <v>143</v>
      </c>
      <c r="C23" s="82">
        <v>1.1000000000000001</v>
      </c>
      <c r="D23" s="83">
        <v>1</v>
      </c>
      <c r="E23" s="83">
        <v>1.5</v>
      </c>
      <c r="F23" s="84">
        <v>1.9</v>
      </c>
      <c r="G23" s="85">
        <f t="shared" si="0"/>
        <v>0.55000000000000004</v>
      </c>
      <c r="H23" s="86">
        <v>20</v>
      </c>
      <c r="I23" s="87">
        <v>80</v>
      </c>
      <c r="J23" s="88">
        <f>0.22</f>
        <v>0.22</v>
      </c>
      <c r="K23" s="89">
        <f>G23-J23</f>
        <v>0.33000000000000007</v>
      </c>
      <c r="L23" s="172">
        <v>109.9</v>
      </c>
      <c r="M23" s="93">
        <v>19.5</v>
      </c>
      <c r="N23" s="170">
        <v>15.2</v>
      </c>
      <c r="O23" s="170">
        <v>14.5</v>
      </c>
      <c r="P23" s="173">
        <f t="shared" si="2"/>
        <v>16.400000000000002</v>
      </c>
      <c r="Q23" s="93">
        <v>1</v>
      </c>
      <c r="R23" s="170">
        <v>2</v>
      </c>
      <c r="S23" s="170">
        <v>1</v>
      </c>
      <c r="T23" s="173">
        <f t="shared" si="3"/>
        <v>1.3333333333333333</v>
      </c>
      <c r="U23" s="215">
        <f t="shared" si="4"/>
        <v>9.9129800000000018E-2</v>
      </c>
      <c r="V23" s="216">
        <f t="shared" si="5"/>
        <v>3.9651920000000007E-2</v>
      </c>
      <c r="W23" s="89">
        <f t="shared" si="6"/>
        <v>5.9477880000000032E-2</v>
      </c>
      <c r="X23" s="233"/>
    </row>
    <row r="24" spans="1:24" x14ac:dyDescent="0.25">
      <c r="A24" s="4">
        <v>22</v>
      </c>
      <c r="B24" s="4" t="s">
        <v>144</v>
      </c>
      <c r="C24" s="63">
        <v>0</v>
      </c>
      <c r="D24" s="64">
        <v>0</v>
      </c>
      <c r="E24" s="64">
        <v>0.03</v>
      </c>
      <c r="F24" s="65">
        <v>0</v>
      </c>
      <c r="G24" s="58">
        <f t="shared" si="0"/>
        <v>3.0000000000000001E-3</v>
      </c>
      <c r="H24" s="31">
        <v>100</v>
      </c>
      <c r="I24" s="33">
        <v>0</v>
      </c>
      <c r="J24" s="52">
        <f t="shared" ref="J24:J29" si="8">G24</f>
        <v>3.0000000000000001E-3</v>
      </c>
      <c r="K24" s="54">
        <v>0</v>
      </c>
      <c r="L24" s="9"/>
      <c r="M24" s="10"/>
      <c r="N24" s="11"/>
      <c r="O24" s="11"/>
      <c r="P24" s="75"/>
      <c r="Q24" s="10"/>
      <c r="R24" s="11"/>
      <c r="S24" s="11"/>
      <c r="T24" s="75"/>
      <c r="U24" s="225"/>
      <c r="V24" s="232"/>
      <c r="W24" s="177"/>
    </row>
    <row r="25" spans="1:24" x14ac:dyDescent="0.25">
      <c r="A25" s="4">
        <v>23</v>
      </c>
      <c r="B25" s="4" t="s">
        <v>145</v>
      </c>
      <c r="C25" s="63">
        <v>0</v>
      </c>
      <c r="D25" s="64">
        <v>0.03</v>
      </c>
      <c r="E25" s="64">
        <v>0</v>
      </c>
      <c r="F25" s="65">
        <v>0</v>
      </c>
      <c r="G25" s="58">
        <f t="shared" si="0"/>
        <v>3.0000000000000001E-3</v>
      </c>
      <c r="H25" s="31">
        <v>100</v>
      </c>
      <c r="I25" s="33">
        <v>0</v>
      </c>
      <c r="J25" s="52">
        <f t="shared" si="8"/>
        <v>3.0000000000000001E-3</v>
      </c>
      <c r="K25" s="54">
        <v>0</v>
      </c>
      <c r="L25" s="9"/>
      <c r="M25" s="10"/>
      <c r="N25" s="11"/>
      <c r="O25" s="11"/>
      <c r="P25" s="75"/>
      <c r="Q25" s="10"/>
      <c r="R25" s="11"/>
      <c r="S25" s="11"/>
      <c r="T25" s="75"/>
      <c r="U25" s="221"/>
      <c r="V25" s="222"/>
      <c r="W25" s="224"/>
    </row>
    <row r="26" spans="1:24" x14ac:dyDescent="0.25">
      <c r="A26" s="4">
        <v>24</v>
      </c>
      <c r="B26" s="4" t="s">
        <v>146</v>
      </c>
      <c r="C26" s="63">
        <v>0</v>
      </c>
      <c r="D26" s="64">
        <v>0.25</v>
      </c>
      <c r="E26" s="64">
        <v>0</v>
      </c>
      <c r="F26" s="65">
        <v>0</v>
      </c>
      <c r="G26" s="58">
        <f t="shared" si="0"/>
        <v>2.5000000000000001E-2</v>
      </c>
      <c r="H26" s="31">
        <v>100</v>
      </c>
      <c r="I26" s="33">
        <v>0</v>
      </c>
      <c r="J26" s="52">
        <f t="shared" si="8"/>
        <v>2.5000000000000001E-2</v>
      </c>
      <c r="K26" s="54">
        <v>0</v>
      </c>
      <c r="L26" s="9"/>
      <c r="M26" s="10"/>
      <c r="N26" s="11"/>
      <c r="O26" s="11"/>
      <c r="P26" s="75"/>
      <c r="Q26" s="10"/>
      <c r="R26" s="11"/>
      <c r="S26" s="11"/>
      <c r="T26" s="75"/>
      <c r="U26" s="213"/>
      <c r="V26" s="209"/>
      <c r="W26" s="205"/>
    </row>
    <row r="27" spans="1:24" x14ac:dyDescent="0.25">
      <c r="A27" s="4">
        <v>25</v>
      </c>
      <c r="B27" s="4" t="s">
        <v>147</v>
      </c>
      <c r="C27" s="63">
        <v>0.3</v>
      </c>
      <c r="D27" s="64">
        <v>0.4</v>
      </c>
      <c r="E27" s="64">
        <v>1</v>
      </c>
      <c r="F27" s="65">
        <v>0</v>
      </c>
      <c r="G27" s="77">
        <f t="shared" si="0"/>
        <v>0.16999999999999998</v>
      </c>
      <c r="H27" s="31">
        <v>100</v>
      </c>
      <c r="I27" s="33">
        <v>0</v>
      </c>
      <c r="J27" s="52">
        <f t="shared" si="8"/>
        <v>0.16999999999999998</v>
      </c>
      <c r="K27" s="54">
        <v>0</v>
      </c>
      <c r="L27" s="9"/>
      <c r="M27" s="10"/>
      <c r="N27" s="11"/>
      <c r="O27" s="11"/>
      <c r="P27" s="80"/>
      <c r="Q27" s="10"/>
      <c r="R27" s="11"/>
      <c r="S27" s="11"/>
      <c r="T27" s="80"/>
      <c r="U27" s="213"/>
      <c r="V27" s="209"/>
      <c r="W27" s="205"/>
    </row>
    <row r="28" spans="1:24" x14ac:dyDescent="0.25">
      <c r="A28" s="4">
        <v>26</v>
      </c>
      <c r="B28" s="4" t="s">
        <v>148</v>
      </c>
      <c r="C28" s="63">
        <v>0.8</v>
      </c>
      <c r="D28" s="64">
        <v>0</v>
      </c>
      <c r="E28" s="64">
        <v>0</v>
      </c>
      <c r="F28" s="65">
        <v>0.3</v>
      </c>
      <c r="G28" s="77">
        <f t="shared" ref="G28:G32" si="9">(C28+D28+E28+F28)/10</f>
        <v>0.11000000000000001</v>
      </c>
      <c r="H28" s="31">
        <v>100</v>
      </c>
      <c r="I28" s="33">
        <v>0</v>
      </c>
      <c r="J28" s="52">
        <f t="shared" si="8"/>
        <v>0.11000000000000001</v>
      </c>
      <c r="K28" s="54">
        <v>0</v>
      </c>
      <c r="L28" s="9"/>
      <c r="M28" s="10"/>
      <c r="N28" s="11"/>
      <c r="O28" s="11"/>
      <c r="P28" s="80"/>
      <c r="Q28" s="10"/>
      <c r="R28" s="11"/>
      <c r="S28" s="11"/>
      <c r="T28" s="80"/>
      <c r="U28" s="213"/>
      <c r="V28" s="209"/>
      <c r="W28" s="205"/>
    </row>
    <row r="29" spans="1:24" x14ac:dyDescent="0.25">
      <c r="A29" s="4">
        <v>27</v>
      </c>
      <c r="B29" s="4" t="s">
        <v>149</v>
      </c>
      <c r="C29" s="63">
        <v>0</v>
      </c>
      <c r="D29" s="64">
        <v>0</v>
      </c>
      <c r="E29" s="64">
        <v>0</v>
      </c>
      <c r="F29" s="65">
        <v>0.01</v>
      </c>
      <c r="G29" s="77">
        <f t="shared" si="9"/>
        <v>1E-3</v>
      </c>
      <c r="H29" s="31">
        <v>100</v>
      </c>
      <c r="I29" s="33">
        <v>0</v>
      </c>
      <c r="J29" s="52">
        <f t="shared" si="8"/>
        <v>1E-3</v>
      </c>
      <c r="K29" s="54">
        <v>0</v>
      </c>
      <c r="L29" s="9"/>
      <c r="M29" s="10"/>
      <c r="N29" s="11"/>
      <c r="O29" s="11"/>
      <c r="P29" s="80"/>
      <c r="Q29" s="10"/>
      <c r="R29" s="11"/>
      <c r="S29" s="11"/>
      <c r="T29" s="80"/>
      <c r="U29" s="213"/>
      <c r="V29" s="209"/>
      <c r="W29" s="205"/>
    </row>
    <row r="30" spans="1:24" x14ac:dyDescent="0.25">
      <c r="A30" s="4">
        <v>28</v>
      </c>
      <c r="B30" s="4" t="s">
        <v>150</v>
      </c>
      <c r="C30" s="63">
        <v>0.95</v>
      </c>
      <c r="D30" s="64">
        <v>0.85</v>
      </c>
      <c r="E30" s="64">
        <v>0.85</v>
      </c>
      <c r="F30" s="65">
        <v>1</v>
      </c>
      <c r="G30" s="77">
        <f t="shared" si="9"/>
        <v>0.36499999999999999</v>
      </c>
      <c r="H30" s="31">
        <v>25</v>
      </c>
      <c r="I30" s="33">
        <v>75</v>
      </c>
      <c r="J30" s="52">
        <f>0.15</f>
        <v>0.15</v>
      </c>
      <c r="K30" s="54">
        <f>G30-J30</f>
        <v>0.215</v>
      </c>
      <c r="L30" s="9"/>
      <c r="M30" s="10"/>
      <c r="N30" s="11"/>
      <c r="O30" s="11"/>
      <c r="P30" s="80"/>
      <c r="Q30" s="10"/>
      <c r="R30" s="11"/>
      <c r="S30" s="11"/>
      <c r="T30" s="80"/>
      <c r="U30" s="213"/>
      <c r="V30" s="209"/>
      <c r="W30" s="205"/>
    </row>
    <row r="31" spans="1:24" x14ac:dyDescent="0.25">
      <c r="A31" s="4">
        <v>29</v>
      </c>
      <c r="B31" s="4" t="s">
        <v>26</v>
      </c>
      <c r="C31" s="63">
        <v>0.3</v>
      </c>
      <c r="D31" s="64">
        <v>0.15</v>
      </c>
      <c r="E31" s="64">
        <v>0.3</v>
      </c>
      <c r="F31" s="65">
        <v>0</v>
      </c>
      <c r="G31" s="77">
        <f t="shared" si="9"/>
        <v>7.4999999999999997E-2</v>
      </c>
      <c r="H31" s="31">
        <v>60</v>
      </c>
      <c r="I31" s="33">
        <v>40</v>
      </c>
      <c r="J31" s="52">
        <f>0.065</f>
        <v>6.5000000000000002E-2</v>
      </c>
      <c r="K31" s="54">
        <f>G31-J31</f>
        <v>9.999999999999995E-3</v>
      </c>
      <c r="L31" s="9"/>
      <c r="M31" s="10"/>
      <c r="N31" s="11"/>
      <c r="O31" s="11"/>
      <c r="P31" s="80"/>
      <c r="Q31" s="10"/>
      <c r="R31" s="11"/>
      <c r="S31" s="11"/>
      <c r="T31" s="80"/>
      <c r="U31" s="213"/>
      <c r="V31" s="209"/>
      <c r="W31" s="205"/>
    </row>
    <row r="32" spans="1:24" ht="15.75" thickBot="1" x14ac:dyDescent="0.3">
      <c r="A32" s="5">
        <v>30</v>
      </c>
      <c r="B32" s="5" t="s">
        <v>151</v>
      </c>
      <c r="C32" s="66">
        <v>0.2</v>
      </c>
      <c r="D32" s="67">
        <v>0</v>
      </c>
      <c r="E32" s="67">
        <v>0</v>
      </c>
      <c r="F32" s="68">
        <v>0</v>
      </c>
      <c r="G32" s="59">
        <f t="shared" si="9"/>
        <v>0.02</v>
      </c>
      <c r="H32" s="34">
        <v>100</v>
      </c>
      <c r="I32" s="36">
        <v>0</v>
      </c>
      <c r="J32" s="55">
        <f>G32</f>
        <v>0.02</v>
      </c>
      <c r="K32" s="57">
        <v>0</v>
      </c>
      <c r="L32" s="12"/>
      <c r="M32" s="13"/>
      <c r="N32" s="14"/>
      <c r="O32" s="14"/>
      <c r="P32" s="78"/>
      <c r="Q32" s="13"/>
      <c r="R32" s="14"/>
      <c r="S32" s="14"/>
      <c r="T32" s="78"/>
      <c r="U32" s="214"/>
      <c r="V32" s="211"/>
      <c r="W32" s="206"/>
    </row>
    <row r="34" spans="1:12" ht="15.75" thickBot="1" x14ac:dyDescent="0.3">
      <c r="G34" s="74">
        <f t="shared" ref="G34:I34" si="10">AVERAGE(G3:G32)</f>
        <v>0.3619</v>
      </c>
      <c r="H34" s="73">
        <f t="shared" si="10"/>
        <v>49.833333333333336</v>
      </c>
      <c r="I34" s="73">
        <f t="shared" si="10"/>
        <v>50.166666666666664</v>
      </c>
      <c r="J34" s="74">
        <f>AVERAGE(J12:J32)</f>
        <v>9.9857142857142839E-2</v>
      </c>
      <c r="K34" s="74">
        <f>AVERAGE(K12:K32)</f>
        <v>0.1792857142857143</v>
      </c>
      <c r="L34" s="81" t="s">
        <v>154</v>
      </c>
    </row>
    <row r="36" spans="1:12" x14ac:dyDescent="0.25">
      <c r="A36" s="250" t="s">
        <v>152</v>
      </c>
      <c r="B36" s="250"/>
      <c r="C36" s="79" t="s">
        <v>153</v>
      </c>
    </row>
    <row r="37" spans="1:12" x14ac:dyDescent="0.25">
      <c r="C37" s="124"/>
    </row>
  </sheetData>
  <mergeCells count="7">
    <mergeCell ref="V1:W1"/>
    <mergeCell ref="A36:B36"/>
    <mergeCell ref="H1:I1"/>
    <mergeCell ref="J1:K1"/>
    <mergeCell ref="M2:O2"/>
    <mergeCell ref="Q2:S2"/>
    <mergeCell ref="C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workbookViewId="0">
      <selection activeCell="C2" sqref="C2"/>
    </sheetView>
  </sheetViews>
  <sheetFormatPr defaultRowHeight="15" x14ac:dyDescent="0.25"/>
  <cols>
    <col min="1" max="1" width="10.140625" style="189" bestFit="1" customWidth="1"/>
    <col min="2" max="2" width="8.28515625" style="189" bestFit="1" customWidth="1"/>
    <col min="19" max="19" width="10.140625" bestFit="1" customWidth="1"/>
    <col min="20" max="20" width="10.7109375" style="189" bestFit="1" customWidth="1"/>
  </cols>
  <sheetData>
    <row r="1" spans="1:20" x14ac:dyDescent="0.25">
      <c r="A1" s="186" t="s">
        <v>165</v>
      </c>
      <c r="B1" s="187" t="s">
        <v>2</v>
      </c>
      <c r="S1" s="186"/>
      <c r="T1" s="187"/>
    </row>
    <row r="2" spans="1:20" x14ac:dyDescent="0.25">
      <c r="A2" s="189" t="s">
        <v>168</v>
      </c>
      <c r="B2" s="190">
        <v>0.01</v>
      </c>
      <c r="T2" s="190"/>
    </row>
    <row r="3" spans="1:20" x14ac:dyDescent="0.25">
      <c r="A3" s="189" t="s">
        <v>168</v>
      </c>
      <c r="B3" s="190">
        <v>0.315</v>
      </c>
      <c r="T3" s="190"/>
    </row>
    <row r="4" spans="1:20" x14ac:dyDescent="0.25">
      <c r="A4" s="189" t="s">
        <v>168</v>
      </c>
      <c r="B4" s="190">
        <v>6.5000000000000002E-2</v>
      </c>
      <c r="T4" s="190"/>
    </row>
    <row r="5" spans="1:20" x14ac:dyDescent="0.25">
      <c r="A5" s="189" t="s">
        <v>168</v>
      </c>
      <c r="B5" s="190">
        <v>0.22000000000000003</v>
      </c>
      <c r="T5" s="190"/>
    </row>
    <row r="6" spans="1:20" x14ac:dyDescent="0.25">
      <c r="A6" s="189" t="s">
        <v>168</v>
      </c>
      <c r="B6" s="190">
        <v>0.11000000000000001</v>
      </c>
      <c r="T6" s="190"/>
    </row>
    <row r="7" spans="1:20" x14ac:dyDescent="0.25">
      <c r="A7" s="189" t="s">
        <v>168</v>
      </c>
      <c r="B7" s="190">
        <v>1.1499999999999999</v>
      </c>
      <c r="T7" s="190"/>
    </row>
    <row r="8" spans="1:20" x14ac:dyDescent="0.25">
      <c r="A8" s="189" t="s">
        <v>168</v>
      </c>
      <c r="B8" s="190">
        <v>0.94500000000000006</v>
      </c>
      <c r="T8" s="190"/>
    </row>
    <row r="9" spans="1:20" x14ac:dyDescent="0.25">
      <c r="A9" s="189" t="s">
        <v>168</v>
      </c>
      <c r="B9" s="190">
        <v>5.5000000000000007E-2</v>
      </c>
      <c r="T9" s="190"/>
    </row>
    <row r="10" spans="1:20" x14ac:dyDescent="0.25">
      <c r="A10" s="189" t="s">
        <v>168</v>
      </c>
      <c r="B10" s="190">
        <v>1.1949999999999998</v>
      </c>
      <c r="T10" s="190"/>
    </row>
    <row r="11" spans="1:20" x14ac:dyDescent="0.25">
      <c r="A11" s="189" t="s">
        <v>168</v>
      </c>
      <c r="B11" s="190">
        <v>1.375</v>
      </c>
      <c r="T11" s="190"/>
    </row>
    <row r="12" spans="1:20" x14ac:dyDescent="0.25">
      <c r="A12" s="189" t="s">
        <v>168</v>
      </c>
      <c r="B12" s="190">
        <v>0.31</v>
      </c>
      <c r="T12" s="190"/>
    </row>
    <row r="13" spans="1:20" x14ac:dyDescent="0.25">
      <c r="A13" s="189" t="s">
        <v>168</v>
      </c>
      <c r="B13" s="190">
        <v>1.325</v>
      </c>
      <c r="T13" s="190"/>
    </row>
    <row r="14" spans="1:20" x14ac:dyDescent="0.25">
      <c r="A14" s="189" t="s">
        <v>168</v>
      </c>
      <c r="B14" s="190">
        <v>1.2</v>
      </c>
      <c r="T14" s="190"/>
    </row>
    <row r="15" spans="1:20" x14ac:dyDescent="0.25">
      <c r="A15" s="189" t="s">
        <v>168</v>
      </c>
      <c r="B15" s="190">
        <v>1.1300000000000001</v>
      </c>
      <c r="T15" s="190"/>
    </row>
    <row r="16" spans="1:20" x14ac:dyDescent="0.25">
      <c r="A16" s="189" t="s">
        <v>168</v>
      </c>
      <c r="B16" s="190">
        <v>0.375</v>
      </c>
      <c r="T16" s="190"/>
    </row>
    <row r="17" spans="1:20" x14ac:dyDescent="0.25">
      <c r="A17" s="189" t="s">
        <v>168</v>
      </c>
      <c r="B17" s="190">
        <v>0.82999999999999985</v>
      </c>
      <c r="T17" s="190"/>
    </row>
    <row r="18" spans="1:20" x14ac:dyDescent="0.25">
      <c r="A18" s="189" t="s">
        <v>168</v>
      </c>
      <c r="B18" s="190">
        <v>1.2</v>
      </c>
      <c r="T18" s="190"/>
    </row>
    <row r="19" spans="1:20" x14ac:dyDescent="0.25">
      <c r="A19" s="189" t="s">
        <v>168</v>
      </c>
      <c r="B19" s="190">
        <v>1.19</v>
      </c>
      <c r="T19" s="190"/>
    </row>
    <row r="20" spans="1:20" x14ac:dyDescent="0.25">
      <c r="A20" s="189" t="s">
        <v>168</v>
      </c>
      <c r="B20" s="190">
        <v>0.42499999999999999</v>
      </c>
      <c r="T20" s="190"/>
    </row>
    <row r="21" spans="1:20" x14ac:dyDescent="0.25">
      <c r="A21" s="189" t="s">
        <v>168</v>
      </c>
      <c r="B21" s="190">
        <v>1.24</v>
      </c>
      <c r="T21" s="190"/>
    </row>
    <row r="22" spans="1:20" x14ac:dyDescent="0.25">
      <c r="A22" s="189" t="s">
        <v>168</v>
      </c>
      <c r="B22" s="190">
        <v>1.56</v>
      </c>
      <c r="T22" s="190"/>
    </row>
    <row r="23" spans="1:20" x14ac:dyDescent="0.25">
      <c r="A23" s="189" t="s">
        <v>168</v>
      </c>
      <c r="B23" s="190">
        <v>1.4</v>
      </c>
      <c r="T23" s="190"/>
    </row>
    <row r="24" spans="1:20" x14ac:dyDescent="0.25">
      <c r="A24" s="189" t="s">
        <v>168</v>
      </c>
      <c r="B24" s="190">
        <v>2.3899999999999997</v>
      </c>
      <c r="T24" s="190"/>
    </row>
    <row r="25" spans="1:20" x14ac:dyDescent="0.25">
      <c r="A25" s="189" t="s">
        <v>169</v>
      </c>
      <c r="B25" s="190">
        <v>0.38</v>
      </c>
      <c r="T25" s="190"/>
    </row>
    <row r="26" spans="1:20" x14ac:dyDescent="0.25">
      <c r="A26" s="189" t="s">
        <v>169</v>
      </c>
      <c r="B26" s="190">
        <v>0.08</v>
      </c>
      <c r="T26" s="190"/>
    </row>
    <row r="27" spans="1:20" x14ac:dyDescent="0.25">
      <c r="A27" s="189" t="s">
        <v>169</v>
      </c>
      <c r="B27" s="190">
        <v>0.83000000000000007</v>
      </c>
      <c r="T27" s="190"/>
    </row>
    <row r="28" spans="1:20" x14ac:dyDescent="0.25">
      <c r="A28" s="189" t="s">
        <v>169</v>
      </c>
      <c r="B28" s="190">
        <v>1.4</v>
      </c>
      <c r="T28" s="190"/>
    </row>
    <row r="29" spans="1:20" x14ac:dyDescent="0.25">
      <c r="A29" s="189" t="s">
        <v>169</v>
      </c>
      <c r="B29" s="190">
        <v>1.18</v>
      </c>
      <c r="T29" s="190"/>
    </row>
    <row r="30" spans="1:20" x14ac:dyDescent="0.25">
      <c r="A30" s="189" t="s">
        <v>169</v>
      </c>
      <c r="B30" s="190">
        <v>1</v>
      </c>
      <c r="T30" s="190"/>
    </row>
    <row r="31" spans="1:20" x14ac:dyDescent="0.25">
      <c r="A31" s="189" t="s">
        <v>169</v>
      </c>
      <c r="B31" s="190">
        <v>0.875</v>
      </c>
      <c r="T31" s="190"/>
    </row>
    <row r="32" spans="1:20" x14ac:dyDescent="0.25">
      <c r="A32" s="189" t="s">
        <v>169</v>
      </c>
      <c r="B32" s="190">
        <v>0.94000000000000006</v>
      </c>
      <c r="T32" s="190"/>
    </row>
    <row r="33" spans="1:20" x14ac:dyDescent="0.25">
      <c r="A33" s="189" t="s">
        <v>169</v>
      </c>
      <c r="B33" s="190">
        <v>0.14499999999999996</v>
      </c>
      <c r="T33" s="190"/>
    </row>
    <row r="34" spans="1:20" x14ac:dyDescent="0.25">
      <c r="A34" s="189" t="s">
        <v>169</v>
      </c>
      <c r="B34" s="190">
        <v>1.1499999999999999</v>
      </c>
      <c r="T34" s="190"/>
    </row>
    <row r="35" spans="1:20" x14ac:dyDescent="0.25">
      <c r="A35" s="189" t="s">
        <v>169</v>
      </c>
      <c r="B35" s="190">
        <v>1.25</v>
      </c>
      <c r="T35" s="190"/>
    </row>
    <row r="36" spans="1:20" x14ac:dyDescent="0.25">
      <c r="A36" s="189" t="s">
        <v>169</v>
      </c>
      <c r="B36" s="190">
        <v>0.38</v>
      </c>
      <c r="T36" s="190"/>
    </row>
    <row r="37" spans="1:20" x14ac:dyDescent="0.25">
      <c r="A37" s="189" t="s">
        <v>169</v>
      </c>
      <c r="B37" s="190">
        <v>0.38</v>
      </c>
      <c r="T37" s="190"/>
    </row>
    <row r="38" spans="1:20" x14ac:dyDescent="0.25">
      <c r="A38" s="189" t="s">
        <v>169</v>
      </c>
      <c r="B38" s="190">
        <v>0.76</v>
      </c>
      <c r="T38" s="190"/>
    </row>
    <row r="39" spans="1:20" x14ac:dyDescent="0.25">
      <c r="A39" s="189" t="s">
        <v>169</v>
      </c>
      <c r="B39" s="190">
        <v>0.48500000000000004</v>
      </c>
      <c r="T39" s="190"/>
    </row>
    <row r="40" spans="1:20" x14ac:dyDescent="0.25">
      <c r="A40" s="189" t="s">
        <v>169</v>
      </c>
      <c r="B40" s="190">
        <v>1.7749999999999999</v>
      </c>
      <c r="T40" s="190"/>
    </row>
    <row r="41" spans="1:20" x14ac:dyDescent="0.25">
      <c r="A41" s="189" t="s">
        <v>169</v>
      </c>
      <c r="B41" s="190">
        <v>0.66499999999999992</v>
      </c>
      <c r="T41" s="190"/>
    </row>
    <row r="42" spans="1:20" x14ac:dyDescent="0.25">
      <c r="A42" s="189" t="s">
        <v>169</v>
      </c>
      <c r="B42" s="190">
        <v>0.5</v>
      </c>
      <c r="T42" s="190"/>
    </row>
    <row r="43" spans="1:20" x14ac:dyDescent="0.25">
      <c r="A43" s="189" t="s">
        <v>169</v>
      </c>
      <c r="B43" s="190">
        <v>1.25</v>
      </c>
      <c r="T43" s="190"/>
    </row>
    <row r="44" spans="1:20" x14ac:dyDescent="0.25">
      <c r="A44" s="189" t="s">
        <v>169</v>
      </c>
      <c r="B44" s="190">
        <v>1.0699999999999998</v>
      </c>
      <c r="T44" s="190"/>
    </row>
    <row r="45" spans="1:20" x14ac:dyDescent="0.25">
      <c r="A45" s="189" t="s">
        <v>169</v>
      </c>
      <c r="B45" s="190">
        <v>0.55499999999999994</v>
      </c>
      <c r="T45" s="190"/>
    </row>
    <row r="46" spans="1:20" x14ac:dyDescent="0.25">
      <c r="A46" s="189" t="s">
        <v>169</v>
      </c>
      <c r="B46" s="190">
        <v>1.3</v>
      </c>
      <c r="T46" s="190"/>
    </row>
    <row r="47" spans="1:20" x14ac:dyDescent="0.25">
      <c r="A47" s="189" t="s">
        <v>169</v>
      </c>
      <c r="B47" s="190">
        <v>0.60000000000000009</v>
      </c>
      <c r="T47" s="190"/>
    </row>
    <row r="48" spans="1:20" x14ac:dyDescent="0.25">
      <c r="A48" s="189" t="s">
        <v>169</v>
      </c>
      <c r="B48" s="190">
        <v>0.51500000000000001</v>
      </c>
      <c r="T48" s="190"/>
    </row>
    <row r="49" spans="1:20" x14ac:dyDescent="0.25">
      <c r="A49" s="189" t="s">
        <v>169</v>
      </c>
      <c r="B49" s="190">
        <v>1.115</v>
      </c>
      <c r="T49" s="190"/>
    </row>
    <row r="50" spans="1:20" x14ac:dyDescent="0.25">
      <c r="A50" s="189" t="s">
        <v>169</v>
      </c>
      <c r="B50" s="190">
        <v>0.63</v>
      </c>
      <c r="T50" s="190"/>
    </row>
    <row r="51" spans="1:20" x14ac:dyDescent="0.25">
      <c r="A51" s="189" t="s">
        <v>169</v>
      </c>
      <c r="B51" s="190">
        <v>0.39499999999999996</v>
      </c>
      <c r="T51" s="190"/>
    </row>
    <row r="52" spans="1:20" x14ac:dyDescent="0.25">
      <c r="A52" s="189" t="s">
        <v>170</v>
      </c>
      <c r="B52" s="190">
        <v>1.65</v>
      </c>
      <c r="T52" s="190"/>
    </row>
    <row r="53" spans="1:20" x14ac:dyDescent="0.25">
      <c r="A53" s="189" t="s">
        <v>170</v>
      </c>
      <c r="B53" s="190">
        <v>1.9649999999999999</v>
      </c>
      <c r="T53" s="190"/>
    </row>
    <row r="54" spans="1:20" x14ac:dyDescent="0.25">
      <c r="A54" s="189" t="s">
        <v>170</v>
      </c>
      <c r="B54" s="190">
        <v>1.9649999999999999</v>
      </c>
      <c r="T54" s="190"/>
    </row>
    <row r="55" spans="1:20" x14ac:dyDescent="0.25">
      <c r="A55" s="189" t="s">
        <v>170</v>
      </c>
      <c r="B55" s="190">
        <v>1.175</v>
      </c>
      <c r="T55" s="190"/>
    </row>
    <row r="56" spans="1:20" x14ac:dyDescent="0.25">
      <c r="A56" s="189" t="s">
        <v>170</v>
      </c>
      <c r="B56" s="190">
        <v>0.55999999999999994</v>
      </c>
      <c r="T56" s="190"/>
    </row>
    <row r="57" spans="1:20" x14ac:dyDescent="0.25">
      <c r="A57" s="189" t="s">
        <v>170</v>
      </c>
      <c r="B57" s="190">
        <v>1.03</v>
      </c>
      <c r="T57" s="190"/>
    </row>
    <row r="58" spans="1:20" x14ac:dyDescent="0.25">
      <c r="A58" s="189" t="s">
        <v>170</v>
      </c>
      <c r="B58" s="190">
        <v>1.65</v>
      </c>
      <c r="T58" s="190"/>
    </row>
    <row r="59" spans="1:20" x14ac:dyDescent="0.25">
      <c r="A59" s="189" t="s">
        <v>170</v>
      </c>
      <c r="B59" s="190">
        <v>0.45</v>
      </c>
      <c r="T59" s="190"/>
    </row>
    <row r="60" spans="1:20" x14ac:dyDescent="0.25">
      <c r="A60" s="189" t="s">
        <v>170</v>
      </c>
      <c r="B60" s="190">
        <v>0.36500000000000005</v>
      </c>
      <c r="T60" s="190"/>
    </row>
    <row r="61" spans="1:20" x14ac:dyDescent="0.25">
      <c r="A61" s="189" t="s">
        <v>170</v>
      </c>
      <c r="B61" s="190">
        <v>0.42000000000000004</v>
      </c>
      <c r="T61" s="190"/>
    </row>
    <row r="62" spans="1:20" x14ac:dyDescent="0.25">
      <c r="A62" s="189" t="s">
        <v>170</v>
      </c>
      <c r="B62" s="190">
        <v>1.2849999999999999</v>
      </c>
      <c r="T62" s="190"/>
    </row>
    <row r="63" spans="1:20" x14ac:dyDescent="0.25">
      <c r="A63" s="189" t="s">
        <v>170</v>
      </c>
      <c r="B63" s="190">
        <v>0.84499999999999997</v>
      </c>
      <c r="T63" s="190"/>
    </row>
    <row r="64" spans="1:20" x14ac:dyDescent="0.25">
      <c r="A64" s="189" t="s">
        <v>170</v>
      </c>
      <c r="B64" s="190">
        <v>0.68</v>
      </c>
      <c r="T64" s="190"/>
    </row>
    <row r="65" spans="1:20" x14ac:dyDescent="0.25">
      <c r="A65" s="189" t="s">
        <v>170</v>
      </c>
      <c r="B65" s="190">
        <v>1.55</v>
      </c>
      <c r="T65" s="190"/>
    </row>
    <row r="66" spans="1:20" x14ac:dyDescent="0.25">
      <c r="A66" s="189" t="s">
        <v>170</v>
      </c>
      <c r="B66" s="190">
        <v>1.45</v>
      </c>
      <c r="T66" s="190"/>
    </row>
    <row r="67" spans="1:20" x14ac:dyDescent="0.25">
      <c r="A67" s="189" t="s">
        <v>170</v>
      </c>
      <c r="B67" s="190">
        <v>1.5349999999999999</v>
      </c>
      <c r="T67" s="190"/>
    </row>
    <row r="68" spans="1:20" x14ac:dyDescent="0.25">
      <c r="A68" s="189" t="s">
        <v>170</v>
      </c>
      <c r="B68" s="190">
        <v>1.3649999999999998</v>
      </c>
      <c r="T68" s="190"/>
    </row>
    <row r="69" spans="1:20" x14ac:dyDescent="0.25">
      <c r="A69" s="189" t="s">
        <v>170</v>
      </c>
      <c r="B69" s="190">
        <v>2.16</v>
      </c>
      <c r="T69" s="190"/>
    </row>
    <row r="70" spans="1:20" x14ac:dyDescent="0.25">
      <c r="A70" s="189" t="s">
        <v>170</v>
      </c>
      <c r="B70" s="190">
        <v>1.2850000000000001</v>
      </c>
      <c r="T70" s="190"/>
    </row>
    <row r="71" spans="1:20" x14ac:dyDescent="0.25">
      <c r="A71" s="189" t="s">
        <v>170</v>
      </c>
      <c r="B71" s="190">
        <v>1.3</v>
      </c>
      <c r="T71" s="190"/>
    </row>
    <row r="72" spans="1:20" x14ac:dyDescent="0.25">
      <c r="A72" s="189" t="s">
        <v>170</v>
      </c>
      <c r="B72" s="190">
        <v>1.2899999999999998</v>
      </c>
      <c r="T72" s="190"/>
    </row>
    <row r="73" spans="1:20" x14ac:dyDescent="0.25">
      <c r="A73" s="189" t="s">
        <v>171</v>
      </c>
      <c r="B73" s="190">
        <v>0.45</v>
      </c>
      <c r="T73" s="190"/>
    </row>
    <row r="74" spans="1:20" x14ac:dyDescent="0.25">
      <c r="A74" s="189" t="s">
        <v>171</v>
      </c>
      <c r="B74" s="190">
        <v>0.53500000000000003</v>
      </c>
      <c r="T74" s="190"/>
    </row>
    <row r="75" spans="1:20" x14ac:dyDescent="0.25">
      <c r="A75" s="189" t="s">
        <v>171</v>
      </c>
      <c r="B75" s="190">
        <v>0.56500000000000006</v>
      </c>
      <c r="T75" s="190"/>
    </row>
    <row r="76" spans="1:20" x14ac:dyDescent="0.25">
      <c r="A76" s="189" t="s">
        <v>171</v>
      </c>
      <c r="B76" s="190">
        <v>0.99499999999999988</v>
      </c>
      <c r="T76" s="190"/>
    </row>
    <row r="77" spans="1:20" x14ac:dyDescent="0.25">
      <c r="A77" s="189" t="s">
        <v>171</v>
      </c>
      <c r="B77" s="190">
        <v>0.6100000000000001</v>
      </c>
      <c r="T77" s="190"/>
    </row>
    <row r="78" spans="1:20" x14ac:dyDescent="0.25">
      <c r="A78" s="189" t="s">
        <v>171</v>
      </c>
      <c r="B78" s="190">
        <v>0.55000000000000004</v>
      </c>
      <c r="T78" s="190"/>
    </row>
    <row r="79" spans="1:20" x14ac:dyDescent="0.25">
      <c r="A79" s="189" t="s">
        <v>171</v>
      </c>
      <c r="B79" s="190">
        <v>0.625</v>
      </c>
      <c r="T79" s="190"/>
    </row>
    <row r="80" spans="1:20" x14ac:dyDescent="0.25">
      <c r="A80" s="189" t="s">
        <v>171</v>
      </c>
      <c r="B80" s="190">
        <v>0.4</v>
      </c>
      <c r="T80" s="190"/>
    </row>
    <row r="81" spans="1:20" x14ac:dyDescent="0.25">
      <c r="A81" s="189" t="s">
        <v>171</v>
      </c>
      <c r="B81" s="190">
        <v>0.26500000000000001</v>
      </c>
      <c r="T81" s="190"/>
    </row>
    <row r="82" spans="1:20" x14ac:dyDescent="0.25">
      <c r="A82" s="189" t="s">
        <v>171</v>
      </c>
      <c r="B82" s="190">
        <v>0.3</v>
      </c>
      <c r="T82" s="190"/>
    </row>
    <row r="83" spans="1:20" x14ac:dyDescent="0.25">
      <c r="A83" s="189" t="s">
        <v>171</v>
      </c>
      <c r="B83" s="190">
        <v>0.03</v>
      </c>
      <c r="T83" s="190"/>
    </row>
    <row r="84" spans="1:20" x14ac:dyDescent="0.25">
      <c r="A84" s="189" t="s">
        <v>171</v>
      </c>
      <c r="B84" s="190">
        <v>0.33500000000000002</v>
      </c>
      <c r="T84" s="190"/>
    </row>
    <row r="85" spans="1:20" x14ac:dyDescent="0.25">
      <c r="A85" s="189" t="s">
        <v>171</v>
      </c>
      <c r="B85" s="190">
        <v>0.22999999999999998</v>
      </c>
      <c r="T85" s="190"/>
    </row>
    <row r="86" spans="1:20" x14ac:dyDescent="0.25">
      <c r="A86" s="189" t="s">
        <v>171</v>
      </c>
      <c r="B86" s="190">
        <v>0.55000000000000004</v>
      </c>
      <c r="T86" s="190"/>
    </row>
    <row r="87" spans="1:20" x14ac:dyDescent="0.25">
      <c r="A87" s="189" t="s">
        <v>171</v>
      </c>
      <c r="B87" s="190">
        <v>5.0000000000000001E-3</v>
      </c>
      <c r="T87" s="190"/>
    </row>
    <row r="88" spans="1:20" x14ac:dyDescent="0.25">
      <c r="A88" s="189" t="s">
        <v>171</v>
      </c>
      <c r="B88" s="190">
        <v>0.61</v>
      </c>
      <c r="T88" s="190"/>
    </row>
    <row r="89" spans="1:20" x14ac:dyDescent="0.25">
      <c r="A89" s="189" t="s">
        <v>171</v>
      </c>
      <c r="B89" s="190">
        <v>0.72</v>
      </c>
      <c r="T89" s="190"/>
    </row>
    <row r="90" spans="1:20" x14ac:dyDescent="0.25">
      <c r="A90" s="189" t="s">
        <v>171</v>
      </c>
      <c r="B90" s="190">
        <v>0.60500000000000009</v>
      </c>
      <c r="T90" s="190"/>
    </row>
    <row r="91" spans="1:20" x14ac:dyDescent="0.25">
      <c r="A91" s="189" t="s">
        <v>171</v>
      </c>
      <c r="B91" s="190">
        <v>0.74</v>
      </c>
      <c r="T91" s="190"/>
    </row>
    <row r="92" spans="1:20" x14ac:dyDescent="0.25">
      <c r="A92" s="189" t="s">
        <v>171</v>
      </c>
      <c r="B92" s="190">
        <v>0.41500000000000004</v>
      </c>
      <c r="T92" s="190"/>
    </row>
    <row r="93" spans="1:20" x14ac:dyDescent="0.25">
      <c r="A93" s="189" t="s">
        <v>171</v>
      </c>
      <c r="B93" s="190">
        <v>0.55000000000000004</v>
      </c>
      <c r="T93" s="190"/>
    </row>
    <row r="94" spans="1:20" x14ac:dyDescent="0.25">
      <c r="A94" s="189" t="s">
        <v>171</v>
      </c>
      <c r="B94" s="190">
        <v>3.0000000000000001E-3</v>
      </c>
      <c r="T94" s="190"/>
    </row>
    <row r="95" spans="1:20" x14ac:dyDescent="0.25">
      <c r="A95" s="189" t="s">
        <v>171</v>
      </c>
      <c r="B95" s="190">
        <v>3.0000000000000001E-3</v>
      </c>
      <c r="T95" s="190"/>
    </row>
    <row r="96" spans="1:20" x14ac:dyDescent="0.25">
      <c r="A96" s="189" t="s">
        <v>171</v>
      </c>
      <c r="B96" s="190">
        <v>2.5000000000000001E-2</v>
      </c>
      <c r="T96" s="190"/>
    </row>
    <row r="97" spans="1:20" x14ac:dyDescent="0.25">
      <c r="A97" s="189" t="s">
        <v>171</v>
      </c>
      <c r="B97" s="190">
        <v>0.16999999999999998</v>
      </c>
      <c r="T97"/>
    </row>
    <row r="98" spans="1:20" x14ac:dyDescent="0.25">
      <c r="A98" s="189" t="s">
        <v>171</v>
      </c>
      <c r="B98" s="190">
        <v>0.11000000000000001</v>
      </c>
      <c r="T98"/>
    </row>
    <row r="99" spans="1:20" x14ac:dyDescent="0.25">
      <c r="A99" s="189" t="s">
        <v>171</v>
      </c>
      <c r="B99" s="190">
        <v>1E-3</v>
      </c>
      <c r="T99"/>
    </row>
    <row r="100" spans="1:20" x14ac:dyDescent="0.25">
      <c r="A100" s="189" t="s">
        <v>171</v>
      </c>
      <c r="B100" s="190">
        <v>0.36499999999999999</v>
      </c>
      <c r="T100"/>
    </row>
    <row r="101" spans="1:20" x14ac:dyDescent="0.25">
      <c r="A101" s="189" t="s">
        <v>171</v>
      </c>
      <c r="B101" s="190">
        <v>7.4999999999999997E-2</v>
      </c>
      <c r="T101"/>
    </row>
    <row r="102" spans="1:20" x14ac:dyDescent="0.25">
      <c r="A102" s="189" t="s">
        <v>171</v>
      </c>
      <c r="B102" s="190">
        <v>0.02</v>
      </c>
      <c r="T102"/>
    </row>
    <row r="103" spans="1:20" x14ac:dyDescent="0.25">
      <c r="T103"/>
    </row>
    <row r="104" spans="1:20" x14ac:dyDescent="0.25">
      <c r="T104"/>
    </row>
    <row r="105" spans="1:20" x14ac:dyDescent="0.25">
      <c r="T105"/>
    </row>
    <row r="106" spans="1:20" x14ac:dyDescent="0.25">
      <c r="T106"/>
    </row>
    <row r="107" spans="1:20" x14ac:dyDescent="0.25">
      <c r="T107"/>
    </row>
    <row r="108" spans="1:20" x14ac:dyDescent="0.25">
      <c r="T108"/>
    </row>
    <row r="109" spans="1:20" x14ac:dyDescent="0.25">
      <c r="T109"/>
    </row>
    <row r="110" spans="1:20" x14ac:dyDescent="0.25">
      <c r="T110"/>
    </row>
    <row r="111" spans="1:20" x14ac:dyDescent="0.25">
      <c r="T111"/>
    </row>
    <row r="112" spans="1:20" x14ac:dyDescent="0.25">
      <c r="T112"/>
    </row>
    <row r="113" spans="20:20" x14ac:dyDescent="0.25">
      <c r="T113"/>
    </row>
    <row r="114" spans="20:20" x14ac:dyDescent="0.25">
      <c r="T114"/>
    </row>
    <row r="115" spans="20:20" x14ac:dyDescent="0.25">
      <c r="T115"/>
    </row>
    <row r="116" spans="20:20" x14ac:dyDescent="0.25">
      <c r="T116"/>
    </row>
    <row r="117" spans="20:20" x14ac:dyDescent="0.25">
      <c r="T117"/>
    </row>
    <row r="118" spans="20:20" x14ac:dyDescent="0.25">
      <c r="T118"/>
    </row>
    <row r="119" spans="20:20" x14ac:dyDescent="0.25">
      <c r="T119"/>
    </row>
    <row r="120" spans="20:20" x14ac:dyDescent="0.25">
      <c r="T120"/>
    </row>
    <row r="121" spans="20:20" x14ac:dyDescent="0.25">
      <c r="T121"/>
    </row>
    <row r="122" spans="20:20" x14ac:dyDescent="0.25">
      <c r="T122"/>
    </row>
    <row r="123" spans="20:20" x14ac:dyDescent="0.25">
      <c r="T123"/>
    </row>
    <row r="124" spans="20:20" x14ac:dyDescent="0.25">
      <c r="T124"/>
    </row>
    <row r="125" spans="20:20" x14ac:dyDescent="0.25">
      <c r="T125"/>
    </row>
    <row r="126" spans="20:20" x14ac:dyDescent="0.25">
      <c r="T126"/>
    </row>
    <row r="127" spans="20:20" x14ac:dyDescent="0.25">
      <c r="T127"/>
    </row>
    <row r="128" spans="20:20" x14ac:dyDescent="0.25">
      <c r="T128"/>
    </row>
    <row r="129" spans="20:20" x14ac:dyDescent="0.25">
      <c r="T129"/>
    </row>
    <row r="130" spans="20:20" x14ac:dyDescent="0.25">
      <c r="T130"/>
    </row>
    <row r="131" spans="20:20" x14ac:dyDescent="0.25">
      <c r="T131"/>
    </row>
    <row r="132" spans="20:20" x14ac:dyDescent="0.25">
      <c r="T132"/>
    </row>
    <row r="133" spans="20:20" x14ac:dyDescent="0.25">
      <c r="T133"/>
    </row>
    <row r="134" spans="20:20" x14ac:dyDescent="0.25">
      <c r="T134"/>
    </row>
    <row r="135" spans="20:20" x14ac:dyDescent="0.25">
      <c r="T135"/>
    </row>
    <row r="136" spans="20:20" x14ac:dyDescent="0.25">
      <c r="T136"/>
    </row>
    <row r="137" spans="20:20" x14ac:dyDescent="0.25">
      <c r="T137"/>
    </row>
    <row r="138" spans="20:20" x14ac:dyDescent="0.25">
      <c r="T138"/>
    </row>
    <row r="139" spans="20:20" x14ac:dyDescent="0.25">
      <c r="T139"/>
    </row>
    <row r="140" spans="20:20" x14ac:dyDescent="0.25">
      <c r="T140"/>
    </row>
    <row r="141" spans="20:20" x14ac:dyDescent="0.25">
      <c r="T141"/>
    </row>
    <row r="142" spans="20:20" x14ac:dyDescent="0.25">
      <c r="T142"/>
    </row>
    <row r="143" spans="20:20" x14ac:dyDescent="0.25">
      <c r="T143"/>
    </row>
    <row r="144" spans="20:20" x14ac:dyDescent="0.25">
      <c r="T144"/>
    </row>
    <row r="145" spans="20:20" x14ac:dyDescent="0.25">
      <c r="T145"/>
    </row>
    <row r="146" spans="20:20" x14ac:dyDescent="0.25">
      <c r="T146"/>
    </row>
    <row r="147" spans="20:20" x14ac:dyDescent="0.25">
      <c r="T147"/>
    </row>
    <row r="148" spans="20:20" x14ac:dyDescent="0.25">
      <c r="T148"/>
    </row>
    <row r="149" spans="20:20" x14ac:dyDescent="0.25">
      <c r="T149"/>
    </row>
    <row r="150" spans="20:20" x14ac:dyDescent="0.25">
      <c r="T150"/>
    </row>
    <row r="151" spans="20:20" x14ac:dyDescent="0.25">
      <c r="T151"/>
    </row>
    <row r="152" spans="20:20" x14ac:dyDescent="0.25">
      <c r="T152"/>
    </row>
    <row r="153" spans="20:20" x14ac:dyDescent="0.25">
      <c r="T153"/>
    </row>
    <row r="154" spans="20:20" x14ac:dyDescent="0.25">
      <c r="T154"/>
    </row>
    <row r="155" spans="20:20" x14ac:dyDescent="0.25">
      <c r="T155"/>
    </row>
    <row r="156" spans="20:20" x14ac:dyDescent="0.25">
      <c r="T156"/>
    </row>
    <row r="157" spans="20:20" x14ac:dyDescent="0.25">
      <c r="T157"/>
    </row>
    <row r="158" spans="20:20" x14ac:dyDescent="0.25">
      <c r="T158"/>
    </row>
    <row r="159" spans="20:20" x14ac:dyDescent="0.25">
      <c r="T159"/>
    </row>
    <row r="160" spans="20:20" x14ac:dyDescent="0.25">
      <c r="T160"/>
    </row>
    <row r="161" spans="20:20" x14ac:dyDescent="0.25">
      <c r="T161"/>
    </row>
    <row r="162" spans="20:20" x14ac:dyDescent="0.25">
      <c r="T162"/>
    </row>
    <row r="163" spans="20:20" x14ac:dyDescent="0.25">
      <c r="T163"/>
    </row>
    <row r="164" spans="20:20" x14ac:dyDescent="0.25">
      <c r="T164"/>
    </row>
    <row r="165" spans="20:20" x14ac:dyDescent="0.25">
      <c r="T165"/>
    </row>
    <row r="166" spans="20:20" x14ac:dyDescent="0.25">
      <c r="T166"/>
    </row>
    <row r="167" spans="20:20" x14ac:dyDescent="0.25">
      <c r="T167"/>
    </row>
    <row r="168" spans="20:20" x14ac:dyDescent="0.25">
      <c r="T168"/>
    </row>
    <row r="169" spans="20:20" x14ac:dyDescent="0.25">
      <c r="T169"/>
    </row>
    <row r="170" spans="20:20" x14ac:dyDescent="0.25">
      <c r="T170"/>
    </row>
    <row r="171" spans="20:20" x14ac:dyDescent="0.25">
      <c r="T171"/>
    </row>
    <row r="172" spans="20:20" x14ac:dyDescent="0.25">
      <c r="T172"/>
    </row>
    <row r="173" spans="20:20" x14ac:dyDescent="0.25">
      <c r="T173"/>
    </row>
    <row r="174" spans="20:20" x14ac:dyDescent="0.25">
      <c r="T174"/>
    </row>
    <row r="175" spans="20:20" x14ac:dyDescent="0.25">
      <c r="T175"/>
    </row>
    <row r="176" spans="20:20" x14ac:dyDescent="0.25">
      <c r="T176"/>
    </row>
    <row r="177" spans="20:20" x14ac:dyDescent="0.25">
      <c r="T177"/>
    </row>
    <row r="178" spans="20:20" x14ac:dyDescent="0.25">
      <c r="T178"/>
    </row>
    <row r="179" spans="20:20" x14ac:dyDescent="0.25">
      <c r="T179"/>
    </row>
    <row r="180" spans="20:20" x14ac:dyDescent="0.25">
      <c r="T180"/>
    </row>
    <row r="181" spans="20:20" x14ac:dyDescent="0.25">
      <c r="T181"/>
    </row>
    <row r="182" spans="20:20" x14ac:dyDescent="0.25">
      <c r="T182"/>
    </row>
    <row r="183" spans="20:20" x14ac:dyDescent="0.25">
      <c r="T183"/>
    </row>
    <row r="184" spans="20:20" x14ac:dyDescent="0.25">
      <c r="T184"/>
    </row>
    <row r="185" spans="20:20" x14ac:dyDescent="0.25">
      <c r="T185"/>
    </row>
    <row r="186" spans="20:20" x14ac:dyDescent="0.25">
      <c r="T186"/>
    </row>
    <row r="187" spans="20:20" x14ac:dyDescent="0.25">
      <c r="T187"/>
    </row>
    <row r="188" spans="20:20" x14ac:dyDescent="0.25">
      <c r="T188"/>
    </row>
    <row r="189" spans="20:20" x14ac:dyDescent="0.25">
      <c r="T189"/>
    </row>
    <row r="190" spans="20:20" x14ac:dyDescent="0.25">
      <c r="T190"/>
    </row>
    <row r="191" spans="20:20" x14ac:dyDescent="0.25">
      <c r="T191"/>
    </row>
    <row r="192" spans="20:20" x14ac:dyDescent="0.25">
      <c r="T192"/>
    </row>
    <row r="193" spans="20:20" x14ac:dyDescent="0.25">
      <c r="T193"/>
    </row>
    <row r="194" spans="20:20" x14ac:dyDescent="0.25">
      <c r="T194"/>
    </row>
    <row r="195" spans="20:20" x14ac:dyDescent="0.25">
      <c r="T195"/>
    </row>
    <row r="196" spans="20:20" x14ac:dyDescent="0.25">
      <c r="T19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workbookViewId="0">
      <selection activeCell="E1" sqref="E1:I1"/>
    </sheetView>
  </sheetViews>
  <sheetFormatPr defaultRowHeight="15" x14ac:dyDescent="0.25"/>
  <cols>
    <col min="1" max="1" width="10.140625" bestFit="1" customWidth="1"/>
    <col min="2" max="2" width="9.140625" style="189"/>
    <col min="3" max="3" width="13.7109375" style="191" bestFit="1" customWidth="1"/>
    <col min="5" max="9" width="9.140625" style="196"/>
  </cols>
  <sheetData>
    <row r="1" spans="1:9" x14ac:dyDescent="0.25">
      <c r="A1" s="186" t="s">
        <v>165</v>
      </c>
      <c r="B1" s="186" t="s">
        <v>166</v>
      </c>
      <c r="C1" s="192" t="s">
        <v>167</v>
      </c>
      <c r="D1" s="188"/>
      <c r="E1" s="193" t="s">
        <v>5</v>
      </c>
      <c r="F1" s="193" t="s">
        <v>6</v>
      </c>
      <c r="G1" s="193" t="s">
        <v>10</v>
      </c>
      <c r="H1" s="193" t="s">
        <v>36</v>
      </c>
      <c r="I1" s="193" t="s">
        <v>4</v>
      </c>
    </row>
    <row r="2" spans="1:9" x14ac:dyDescent="0.25">
      <c r="A2" t="s">
        <v>168</v>
      </c>
      <c r="B2" s="189" t="s">
        <v>5</v>
      </c>
      <c r="C2" s="191">
        <v>100</v>
      </c>
      <c r="E2" s="194">
        <v>100</v>
      </c>
      <c r="F2" s="195">
        <v>40</v>
      </c>
      <c r="G2" s="194">
        <v>0</v>
      </c>
      <c r="H2" s="194">
        <v>0</v>
      </c>
      <c r="I2" s="194">
        <v>0</v>
      </c>
    </row>
    <row r="3" spans="1:9" x14ac:dyDescent="0.25">
      <c r="A3" t="s">
        <v>168</v>
      </c>
      <c r="B3" s="189" t="s">
        <v>5</v>
      </c>
      <c r="C3" s="191">
        <v>100</v>
      </c>
      <c r="E3" s="194">
        <v>100</v>
      </c>
      <c r="F3" s="194">
        <v>0</v>
      </c>
      <c r="G3" s="194">
        <v>0</v>
      </c>
      <c r="H3" s="194">
        <v>0</v>
      </c>
      <c r="I3" s="194">
        <v>0</v>
      </c>
    </row>
    <row r="4" spans="1:9" x14ac:dyDescent="0.25">
      <c r="A4" t="s">
        <v>168</v>
      </c>
      <c r="B4" s="189" t="s">
        <v>5</v>
      </c>
      <c r="C4" s="191">
        <v>100</v>
      </c>
      <c r="E4" s="194">
        <v>100</v>
      </c>
      <c r="F4" s="195">
        <v>10</v>
      </c>
      <c r="G4" s="194">
        <v>0</v>
      </c>
      <c r="H4" s="194">
        <v>0</v>
      </c>
      <c r="I4" s="194">
        <v>0</v>
      </c>
    </row>
    <row r="5" spans="1:9" x14ac:dyDescent="0.25">
      <c r="A5" t="s">
        <v>168</v>
      </c>
      <c r="B5" s="189" t="s">
        <v>5</v>
      </c>
      <c r="C5" s="191">
        <v>100</v>
      </c>
      <c r="E5" s="194">
        <v>100</v>
      </c>
      <c r="F5" s="194">
        <v>50</v>
      </c>
      <c r="G5" s="194">
        <v>0</v>
      </c>
      <c r="H5" s="194">
        <v>0</v>
      </c>
      <c r="I5" s="194">
        <v>0</v>
      </c>
    </row>
    <row r="6" spans="1:9" x14ac:dyDescent="0.25">
      <c r="A6" t="s">
        <v>168</v>
      </c>
      <c r="B6" s="189" t="s">
        <v>5</v>
      </c>
      <c r="C6" s="191">
        <v>100</v>
      </c>
      <c r="E6" s="194">
        <v>100</v>
      </c>
      <c r="F6" s="194">
        <v>20</v>
      </c>
      <c r="G6" s="194">
        <v>0</v>
      </c>
      <c r="H6" s="194">
        <v>0</v>
      </c>
      <c r="I6" s="194">
        <v>0</v>
      </c>
    </row>
    <row r="7" spans="1:9" x14ac:dyDescent="0.25">
      <c r="A7" t="s">
        <v>168</v>
      </c>
      <c r="B7" s="189" t="s">
        <v>5</v>
      </c>
      <c r="C7" s="191">
        <v>97</v>
      </c>
      <c r="E7" s="195">
        <v>97</v>
      </c>
      <c r="F7" s="195">
        <v>25</v>
      </c>
      <c r="G7" s="195">
        <v>3</v>
      </c>
      <c r="H7" s="195">
        <v>0</v>
      </c>
      <c r="I7" s="195">
        <v>0</v>
      </c>
    </row>
    <row r="8" spans="1:9" x14ac:dyDescent="0.25">
      <c r="A8" t="s">
        <v>168</v>
      </c>
      <c r="B8" s="189" t="s">
        <v>5</v>
      </c>
      <c r="C8" s="191">
        <v>96.5</v>
      </c>
      <c r="E8" s="195">
        <v>96.5</v>
      </c>
      <c r="F8" s="194">
        <v>85</v>
      </c>
      <c r="G8" s="195">
        <v>3</v>
      </c>
      <c r="H8" s="195">
        <v>0</v>
      </c>
      <c r="I8" s="195">
        <v>0.5</v>
      </c>
    </row>
    <row r="9" spans="1:9" x14ac:dyDescent="0.25">
      <c r="A9" t="s">
        <v>168</v>
      </c>
      <c r="B9" s="189" t="s">
        <v>5</v>
      </c>
      <c r="C9" s="191">
        <v>98</v>
      </c>
      <c r="E9" s="195">
        <v>98</v>
      </c>
      <c r="F9" s="195">
        <v>15</v>
      </c>
      <c r="G9" s="195">
        <v>0</v>
      </c>
      <c r="H9" s="195">
        <v>0</v>
      </c>
      <c r="I9" s="195">
        <v>2</v>
      </c>
    </row>
    <row r="10" spans="1:9" x14ac:dyDescent="0.25">
      <c r="A10" t="s">
        <v>168</v>
      </c>
      <c r="B10" s="189" t="s">
        <v>5</v>
      </c>
      <c r="C10" s="191">
        <v>0</v>
      </c>
      <c r="E10" s="195">
        <v>97</v>
      </c>
      <c r="F10" s="194">
        <v>0</v>
      </c>
      <c r="G10" s="195">
        <v>0</v>
      </c>
      <c r="H10" s="195">
        <v>3</v>
      </c>
      <c r="I10" s="195">
        <v>0</v>
      </c>
    </row>
    <row r="11" spans="1:9" x14ac:dyDescent="0.25">
      <c r="A11" t="s">
        <v>168</v>
      </c>
      <c r="B11" s="189" t="s">
        <v>5</v>
      </c>
      <c r="C11" s="191">
        <v>97</v>
      </c>
      <c r="E11" s="195">
        <v>90</v>
      </c>
      <c r="F11" s="194">
        <v>10</v>
      </c>
      <c r="G11" s="195">
        <v>10</v>
      </c>
      <c r="H11" s="195">
        <v>0</v>
      </c>
      <c r="I11" s="195">
        <v>0</v>
      </c>
    </row>
    <row r="12" spans="1:9" x14ac:dyDescent="0.25">
      <c r="A12" t="s">
        <v>168</v>
      </c>
      <c r="B12" s="189" t="s">
        <v>5</v>
      </c>
      <c r="C12" s="191">
        <v>90</v>
      </c>
      <c r="E12" s="195">
        <v>100</v>
      </c>
      <c r="F12" s="195">
        <v>25</v>
      </c>
      <c r="G12" s="195">
        <v>0</v>
      </c>
      <c r="H12" s="195">
        <v>0</v>
      </c>
      <c r="I12" s="195">
        <v>0</v>
      </c>
    </row>
    <row r="13" spans="1:9" x14ac:dyDescent="0.25">
      <c r="A13" t="s">
        <v>168</v>
      </c>
      <c r="B13" s="189" t="s">
        <v>5</v>
      </c>
      <c r="C13" s="191">
        <v>100</v>
      </c>
      <c r="E13" s="195">
        <v>96</v>
      </c>
      <c r="F13" s="194">
        <v>0</v>
      </c>
      <c r="G13" s="195">
        <v>2</v>
      </c>
      <c r="H13" s="195">
        <v>0</v>
      </c>
      <c r="I13" s="195">
        <v>2</v>
      </c>
    </row>
    <row r="14" spans="1:9" x14ac:dyDescent="0.25">
      <c r="A14" t="s">
        <v>168</v>
      </c>
      <c r="B14" s="189" t="s">
        <v>5</v>
      </c>
      <c r="C14" s="191">
        <v>96</v>
      </c>
      <c r="E14" s="195">
        <v>75</v>
      </c>
      <c r="F14" s="194">
        <v>0</v>
      </c>
      <c r="G14" s="195">
        <v>5</v>
      </c>
      <c r="H14" s="195">
        <v>0</v>
      </c>
      <c r="I14" s="195">
        <v>20</v>
      </c>
    </row>
    <row r="15" spans="1:9" x14ac:dyDescent="0.25">
      <c r="A15" t="s">
        <v>168</v>
      </c>
      <c r="B15" s="189" t="s">
        <v>5</v>
      </c>
      <c r="C15" s="191">
        <v>75</v>
      </c>
      <c r="E15" s="195">
        <v>94</v>
      </c>
      <c r="F15" s="195">
        <v>10</v>
      </c>
      <c r="G15" s="195">
        <v>5</v>
      </c>
      <c r="H15" s="195">
        <v>0</v>
      </c>
      <c r="I15" s="195">
        <v>1</v>
      </c>
    </row>
    <row r="16" spans="1:9" x14ac:dyDescent="0.25">
      <c r="A16" t="s">
        <v>168</v>
      </c>
      <c r="B16" s="189" t="s">
        <v>5</v>
      </c>
      <c r="C16" s="191">
        <v>94</v>
      </c>
      <c r="E16" s="195">
        <v>100</v>
      </c>
      <c r="F16" s="194">
        <v>5</v>
      </c>
      <c r="G16" s="195">
        <v>0</v>
      </c>
      <c r="H16" s="195">
        <v>0</v>
      </c>
      <c r="I16" s="195">
        <v>0</v>
      </c>
    </row>
    <row r="17" spans="1:9" x14ac:dyDescent="0.25">
      <c r="A17" t="s">
        <v>168</v>
      </c>
      <c r="B17" s="189" t="s">
        <v>5</v>
      </c>
      <c r="C17" s="191">
        <v>100</v>
      </c>
      <c r="E17" s="195">
        <v>92</v>
      </c>
      <c r="F17" s="194">
        <v>20</v>
      </c>
      <c r="G17" s="195">
        <v>3</v>
      </c>
      <c r="H17" s="195">
        <v>0</v>
      </c>
      <c r="I17" s="195">
        <v>5</v>
      </c>
    </row>
    <row r="18" spans="1:9" x14ac:dyDescent="0.25">
      <c r="A18" t="s">
        <v>168</v>
      </c>
      <c r="B18" s="189" t="s">
        <v>5</v>
      </c>
      <c r="C18" s="191">
        <v>92</v>
      </c>
      <c r="E18" s="195">
        <v>98</v>
      </c>
      <c r="F18" s="194">
        <v>0</v>
      </c>
      <c r="G18" s="195">
        <v>2</v>
      </c>
      <c r="H18" s="195">
        <v>0</v>
      </c>
      <c r="I18" s="195">
        <v>0</v>
      </c>
    </row>
    <row r="19" spans="1:9" x14ac:dyDescent="0.25">
      <c r="A19" t="s">
        <v>168</v>
      </c>
      <c r="B19" s="189" t="s">
        <v>5</v>
      </c>
      <c r="C19" s="191">
        <v>98</v>
      </c>
      <c r="E19" s="195">
        <v>96</v>
      </c>
      <c r="F19" s="194">
        <v>0</v>
      </c>
      <c r="G19" s="195">
        <v>2</v>
      </c>
      <c r="H19" s="195">
        <v>0</v>
      </c>
      <c r="I19" s="195">
        <v>2</v>
      </c>
    </row>
    <row r="20" spans="1:9" x14ac:dyDescent="0.25">
      <c r="A20" t="s">
        <v>168</v>
      </c>
      <c r="B20" s="189" t="s">
        <v>5</v>
      </c>
      <c r="C20" s="191">
        <v>100</v>
      </c>
      <c r="E20" s="195">
        <v>100</v>
      </c>
      <c r="F20" s="194">
        <v>0</v>
      </c>
      <c r="G20" s="195">
        <v>0</v>
      </c>
      <c r="H20" s="195">
        <v>0</v>
      </c>
      <c r="I20" s="195">
        <v>0</v>
      </c>
    </row>
    <row r="21" spans="1:9" x14ac:dyDescent="0.25">
      <c r="A21" t="s">
        <v>168</v>
      </c>
      <c r="B21" s="189" t="s">
        <v>5</v>
      </c>
      <c r="C21" s="191">
        <v>96</v>
      </c>
      <c r="E21" s="195">
        <v>85</v>
      </c>
      <c r="F21" s="194">
        <v>15</v>
      </c>
      <c r="G21" s="195">
        <v>10</v>
      </c>
      <c r="H21" s="195">
        <v>0</v>
      </c>
      <c r="I21" s="195">
        <v>5</v>
      </c>
    </row>
    <row r="22" spans="1:9" x14ac:dyDescent="0.25">
      <c r="A22" t="s">
        <v>168</v>
      </c>
      <c r="B22" s="189" t="s">
        <v>5</v>
      </c>
      <c r="C22" s="191">
        <v>100</v>
      </c>
      <c r="E22" s="195">
        <v>100</v>
      </c>
      <c r="F22" s="194">
        <v>5</v>
      </c>
      <c r="G22" s="195">
        <v>0</v>
      </c>
      <c r="H22" s="195">
        <v>0</v>
      </c>
      <c r="I22" s="195">
        <v>0</v>
      </c>
    </row>
    <row r="23" spans="1:9" x14ac:dyDescent="0.25">
      <c r="A23" t="s">
        <v>168</v>
      </c>
      <c r="B23" s="189" t="s">
        <v>5</v>
      </c>
      <c r="C23" s="191">
        <v>85</v>
      </c>
      <c r="E23" s="195">
        <v>70</v>
      </c>
      <c r="F23" s="194">
        <v>5</v>
      </c>
      <c r="G23" s="195">
        <v>30</v>
      </c>
      <c r="H23" s="195">
        <v>0</v>
      </c>
      <c r="I23" s="195">
        <v>0</v>
      </c>
    </row>
    <row r="24" spans="1:9" x14ac:dyDescent="0.25">
      <c r="A24" t="s">
        <v>168</v>
      </c>
      <c r="B24" s="189" t="s">
        <v>5</v>
      </c>
      <c r="C24" s="191">
        <v>100</v>
      </c>
      <c r="E24" s="195">
        <v>96.5</v>
      </c>
      <c r="F24" s="194">
        <v>2</v>
      </c>
      <c r="G24" s="195">
        <v>1</v>
      </c>
      <c r="H24" s="195">
        <v>0</v>
      </c>
      <c r="I24" s="195">
        <v>2.5</v>
      </c>
    </row>
    <row r="25" spans="1:9" x14ac:dyDescent="0.25">
      <c r="A25" t="s">
        <v>168</v>
      </c>
      <c r="B25" s="189" t="s">
        <v>5</v>
      </c>
      <c r="C25" s="191">
        <v>70</v>
      </c>
      <c r="E25" s="195">
        <v>60</v>
      </c>
      <c r="F25" s="194">
        <v>15</v>
      </c>
      <c r="H25" s="195">
        <v>0</v>
      </c>
      <c r="I25" s="195">
        <v>0</v>
      </c>
    </row>
    <row r="26" spans="1:9" x14ac:dyDescent="0.25">
      <c r="A26" t="s">
        <v>168</v>
      </c>
      <c r="B26" s="189" t="s">
        <v>5</v>
      </c>
      <c r="C26" s="191">
        <v>96.5</v>
      </c>
      <c r="E26" s="194">
        <v>100</v>
      </c>
      <c r="F26" s="194">
        <v>0</v>
      </c>
      <c r="H26" s="194">
        <v>0</v>
      </c>
      <c r="I26" s="194">
        <v>0</v>
      </c>
    </row>
    <row r="27" spans="1:9" x14ac:dyDescent="0.25">
      <c r="A27" t="s">
        <v>168</v>
      </c>
      <c r="B27" s="189" t="s">
        <v>10</v>
      </c>
      <c r="C27" s="191">
        <v>0</v>
      </c>
      <c r="E27" s="195">
        <v>70</v>
      </c>
      <c r="F27" s="194">
        <v>0</v>
      </c>
      <c r="H27" s="195">
        <v>0</v>
      </c>
      <c r="I27" s="195">
        <v>20</v>
      </c>
    </row>
    <row r="28" spans="1:9" x14ac:dyDescent="0.25">
      <c r="A28" t="s">
        <v>168</v>
      </c>
      <c r="B28" s="189" t="s">
        <v>10</v>
      </c>
      <c r="C28" s="191">
        <v>0</v>
      </c>
      <c r="E28" s="194">
        <v>50</v>
      </c>
      <c r="F28" s="194">
        <v>10</v>
      </c>
      <c r="H28" s="194">
        <v>0</v>
      </c>
      <c r="I28" s="194">
        <v>0</v>
      </c>
    </row>
    <row r="29" spans="1:9" x14ac:dyDescent="0.25">
      <c r="A29" t="s">
        <v>168</v>
      </c>
      <c r="B29" s="189" t="s">
        <v>10</v>
      </c>
      <c r="C29" s="191">
        <v>0</v>
      </c>
      <c r="E29" s="194">
        <v>75</v>
      </c>
      <c r="H29" s="194">
        <v>0</v>
      </c>
      <c r="I29" s="194">
        <v>5</v>
      </c>
    </row>
    <row r="30" spans="1:9" x14ac:dyDescent="0.25">
      <c r="A30" t="s">
        <v>168</v>
      </c>
      <c r="B30" s="189" t="s">
        <v>10</v>
      </c>
      <c r="C30" s="191">
        <v>0</v>
      </c>
      <c r="E30" s="195">
        <v>75</v>
      </c>
      <c r="H30" s="195">
        <v>0</v>
      </c>
      <c r="I30" s="195">
        <v>0</v>
      </c>
    </row>
    <row r="31" spans="1:9" x14ac:dyDescent="0.25">
      <c r="A31" t="s">
        <v>168</v>
      </c>
      <c r="B31" s="189" t="s">
        <v>10</v>
      </c>
      <c r="C31" s="191">
        <v>0</v>
      </c>
      <c r="E31" s="194">
        <v>15</v>
      </c>
      <c r="H31" s="194">
        <v>0</v>
      </c>
      <c r="I31" s="194">
        <v>0</v>
      </c>
    </row>
    <row r="32" spans="1:9" x14ac:dyDescent="0.25">
      <c r="A32" t="s">
        <v>168</v>
      </c>
      <c r="B32" s="189" t="s">
        <v>10</v>
      </c>
      <c r="C32" s="191">
        <v>3</v>
      </c>
      <c r="E32" s="195">
        <v>85</v>
      </c>
      <c r="H32" s="195">
        <v>0</v>
      </c>
      <c r="I32" s="195">
        <v>0</v>
      </c>
    </row>
    <row r="33" spans="1:9" x14ac:dyDescent="0.25">
      <c r="A33" t="s">
        <v>168</v>
      </c>
      <c r="B33" s="189" t="s">
        <v>10</v>
      </c>
      <c r="C33" s="191">
        <v>3</v>
      </c>
      <c r="E33" s="194">
        <v>90</v>
      </c>
      <c r="H33" s="194">
        <v>0</v>
      </c>
      <c r="I33" s="194">
        <v>10</v>
      </c>
    </row>
    <row r="34" spans="1:9" x14ac:dyDescent="0.25">
      <c r="A34" t="s">
        <v>168</v>
      </c>
      <c r="B34" s="189" t="s">
        <v>10</v>
      </c>
      <c r="C34" s="191">
        <v>0</v>
      </c>
      <c r="E34" s="194">
        <v>90</v>
      </c>
      <c r="H34" s="194">
        <v>0</v>
      </c>
      <c r="I34" s="194">
        <v>0</v>
      </c>
    </row>
    <row r="35" spans="1:9" x14ac:dyDescent="0.25">
      <c r="A35" t="s">
        <v>168</v>
      </c>
      <c r="B35" s="189" t="s">
        <v>10</v>
      </c>
      <c r="C35" s="191">
        <v>0</v>
      </c>
      <c r="E35" s="195">
        <v>70</v>
      </c>
      <c r="H35" s="195">
        <v>5</v>
      </c>
      <c r="I35" s="195">
        <v>0</v>
      </c>
    </row>
    <row r="36" spans="1:9" x14ac:dyDescent="0.25">
      <c r="A36" t="s">
        <v>168</v>
      </c>
      <c r="B36" s="189" t="s">
        <v>10</v>
      </c>
      <c r="C36" s="191">
        <v>0</v>
      </c>
      <c r="E36" s="194">
        <v>75</v>
      </c>
      <c r="H36" s="194">
        <v>0</v>
      </c>
      <c r="I36" s="194">
        <v>25</v>
      </c>
    </row>
    <row r="37" spans="1:9" x14ac:dyDescent="0.25">
      <c r="A37" t="s">
        <v>168</v>
      </c>
      <c r="B37" s="189" t="s">
        <v>10</v>
      </c>
      <c r="C37" s="191">
        <v>10</v>
      </c>
      <c r="E37" s="194">
        <v>25</v>
      </c>
      <c r="H37" s="194">
        <v>0</v>
      </c>
      <c r="I37" s="194">
        <v>75</v>
      </c>
    </row>
    <row r="38" spans="1:9" x14ac:dyDescent="0.25">
      <c r="A38" t="s">
        <v>168</v>
      </c>
      <c r="B38" s="189" t="s">
        <v>10</v>
      </c>
      <c r="C38" s="191">
        <v>0</v>
      </c>
      <c r="E38" s="195">
        <v>90</v>
      </c>
      <c r="H38" s="195">
        <v>0</v>
      </c>
      <c r="I38" s="195">
        <v>0</v>
      </c>
    </row>
    <row r="39" spans="1:9" x14ac:dyDescent="0.25">
      <c r="A39" t="s">
        <v>168</v>
      </c>
      <c r="B39" s="189" t="s">
        <v>10</v>
      </c>
      <c r="C39" s="191">
        <v>2</v>
      </c>
      <c r="E39" s="194">
        <v>95</v>
      </c>
      <c r="H39" s="194">
        <v>0</v>
      </c>
      <c r="I39" s="194">
        <v>0</v>
      </c>
    </row>
    <row r="40" spans="1:9" x14ac:dyDescent="0.25">
      <c r="A40" t="s">
        <v>168</v>
      </c>
      <c r="B40" s="189" t="s">
        <v>10</v>
      </c>
      <c r="C40" s="191">
        <v>5</v>
      </c>
      <c r="E40" s="194">
        <v>80</v>
      </c>
      <c r="H40" s="194">
        <v>0</v>
      </c>
      <c r="I40" s="194">
        <v>0</v>
      </c>
    </row>
    <row r="41" spans="1:9" x14ac:dyDescent="0.25">
      <c r="A41" t="s">
        <v>168</v>
      </c>
      <c r="B41" s="189" t="s">
        <v>10</v>
      </c>
      <c r="C41" s="191">
        <v>5</v>
      </c>
      <c r="E41" s="194">
        <v>87</v>
      </c>
      <c r="H41" s="194">
        <v>3</v>
      </c>
      <c r="I41" s="194">
        <v>10</v>
      </c>
    </row>
    <row r="42" spans="1:9" x14ac:dyDescent="0.25">
      <c r="A42" t="s">
        <v>168</v>
      </c>
      <c r="B42" s="189" t="s">
        <v>10</v>
      </c>
      <c r="C42" s="191">
        <v>0</v>
      </c>
      <c r="E42" s="194">
        <v>75</v>
      </c>
      <c r="H42" s="194">
        <v>5</v>
      </c>
      <c r="I42" s="194">
        <v>20</v>
      </c>
    </row>
    <row r="43" spans="1:9" x14ac:dyDescent="0.25">
      <c r="A43" t="s">
        <v>168</v>
      </c>
      <c r="B43" s="189" t="s">
        <v>10</v>
      </c>
      <c r="C43" s="191">
        <v>3</v>
      </c>
      <c r="E43" s="194">
        <v>100</v>
      </c>
      <c r="H43" s="194">
        <v>0</v>
      </c>
      <c r="I43" s="194">
        <v>0</v>
      </c>
    </row>
    <row r="44" spans="1:9" x14ac:dyDescent="0.25">
      <c r="A44" t="s">
        <v>168</v>
      </c>
      <c r="B44" s="189" t="s">
        <v>10</v>
      </c>
      <c r="C44" s="191">
        <v>2</v>
      </c>
      <c r="E44" s="194">
        <v>70</v>
      </c>
      <c r="H44" s="194">
        <v>0</v>
      </c>
      <c r="I44" s="194">
        <v>15</v>
      </c>
    </row>
    <row r="45" spans="1:9" x14ac:dyDescent="0.25">
      <c r="A45" t="s">
        <v>168</v>
      </c>
      <c r="B45" s="189" t="s">
        <v>10</v>
      </c>
      <c r="C45" s="191">
        <v>0</v>
      </c>
      <c r="E45" s="194">
        <v>90</v>
      </c>
      <c r="H45" s="194">
        <v>0</v>
      </c>
      <c r="I45" s="194">
        <v>5</v>
      </c>
    </row>
    <row r="46" spans="1:9" x14ac:dyDescent="0.25">
      <c r="A46" t="s">
        <v>168</v>
      </c>
      <c r="B46" s="189" t="s">
        <v>10</v>
      </c>
      <c r="C46" s="191">
        <v>2</v>
      </c>
      <c r="E46" s="194">
        <v>95</v>
      </c>
      <c r="H46" s="194">
        <v>0</v>
      </c>
      <c r="I46" s="194">
        <v>0</v>
      </c>
    </row>
    <row r="47" spans="1:9" x14ac:dyDescent="0.25">
      <c r="A47" t="s">
        <v>168</v>
      </c>
      <c r="B47" s="189" t="s">
        <v>10</v>
      </c>
      <c r="C47" s="191">
        <v>0</v>
      </c>
      <c r="E47" s="194">
        <v>68</v>
      </c>
      <c r="H47" s="194">
        <v>0</v>
      </c>
      <c r="I47" s="194">
        <v>30</v>
      </c>
    </row>
    <row r="48" spans="1:9" x14ac:dyDescent="0.25">
      <c r="A48" t="s">
        <v>168</v>
      </c>
      <c r="B48" s="189" t="s">
        <v>10</v>
      </c>
      <c r="C48" s="191">
        <v>10</v>
      </c>
      <c r="E48" s="194">
        <v>20</v>
      </c>
      <c r="H48" s="194">
        <v>0</v>
      </c>
      <c r="I48" s="194">
        <v>65</v>
      </c>
    </row>
    <row r="49" spans="1:9" x14ac:dyDescent="0.25">
      <c r="A49" t="s">
        <v>168</v>
      </c>
      <c r="B49" s="189" t="s">
        <v>10</v>
      </c>
      <c r="C49" s="191">
        <v>0</v>
      </c>
      <c r="E49" s="194">
        <v>100</v>
      </c>
      <c r="H49" s="194">
        <v>0</v>
      </c>
      <c r="I49" s="194">
        <v>0</v>
      </c>
    </row>
    <row r="50" spans="1:9" x14ac:dyDescent="0.25">
      <c r="A50" t="s">
        <v>168</v>
      </c>
      <c r="B50" s="189" t="s">
        <v>10</v>
      </c>
      <c r="C50" s="191">
        <v>30</v>
      </c>
      <c r="E50" s="194">
        <v>95</v>
      </c>
      <c r="H50" s="194">
        <v>0</v>
      </c>
      <c r="I50" s="194">
        <v>5</v>
      </c>
    </row>
    <row r="51" spans="1:9" x14ac:dyDescent="0.25">
      <c r="A51" t="s">
        <v>168</v>
      </c>
      <c r="B51" s="189" t="s">
        <v>10</v>
      </c>
      <c r="C51" s="191">
        <v>1</v>
      </c>
      <c r="E51" s="194">
        <v>90</v>
      </c>
      <c r="H51" s="194">
        <v>0</v>
      </c>
      <c r="I51" s="194">
        <v>0</v>
      </c>
    </row>
    <row r="52" spans="1:9" x14ac:dyDescent="0.25">
      <c r="A52" t="s">
        <v>168</v>
      </c>
      <c r="B52" s="189" t="s">
        <v>36</v>
      </c>
      <c r="C52" s="191">
        <v>0</v>
      </c>
      <c r="E52" s="194">
        <v>100</v>
      </c>
      <c r="I52" s="194">
        <v>0</v>
      </c>
    </row>
    <row r="53" spans="1:9" x14ac:dyDescent="0.25">
      <c r="A53" t="s">
        <v>168</v>
      </c>
      <c r="B53" s="189" t="s">
        <v>36</v>
      </c>
      <c r="C53" s="191">
        <v>0</v>
      </c>
      <c r="E53" s="194">
        <v>65</v>
      </c>
      <c r="I53" s="194">
        <v>35</v>
      </c>
    </row>
    <row r="54" spans="1:9" x14ac:dyDescent="0.25">
      <c r="A54" t="s">
        <v>168</v>
      </c>
      <c r="B54" s="189" t="s">
        <v>36</v>
      </c>
      <c r="C54" s="191">
        <v>0</v>
      </c>
      <c r="E54" s="194">
        <v>85</v>
      </c>
      <c r="I54" s="194">
        <v>15</v>
      </c>
    </row>
    <row r="55" spans="1:9" x14ac:dyDescent="0.25">
      <c r="A55" t="s">
        <v>168</v>
      </c>
      <c r="B55" s="189" t="s">
        <v>36</v>
      </c>
      <c r="C55" s="191">
        <v>0</v>
      </c>
      <c r="E55" s="194">
        <v>85</v>
      </c>
      <c r="I55" s="194">
        <v>15</v>
      </c>
    </row>
    <row r="56" spans="1:9" x14ac:dyDescent="0.25">
      <c r="A56" t="s">
        <v>168</v>
      </c>
      <c r="B56" s="189" t="s">
        <v>36</v>
      </c>
      <c r="C56" s="191">
        <v>0</v>
      </c>
      <c r="E56" s="194">
        <v>50</v>
      </c>
      <c r="I56" s="194">
        <v>50</v>
      </c>
    </row>
    <row r="57" spans="1:9" x14ac:dyDescent="0.25">
      <c r="A57" t="s">
        <v>168</v>
      </c>
      <c r="B57" s="189" t="s">
        <v>36</v>
      </c>
      <c r="C57" s="191">
        <v>0</v>
      </c>
      <c r="E57" s="194">
        <v>95</v>
      </c>
      <c r="I57" s="194">
        <v>5</v>
      </c>
    </row>
    <row r="58" spans="1:9" x14ac:dyDescent="0.25">
      <c r="A58" t="s">
        <v>168</v>
      </c>
      <c r="B58" s="189" t="s">
        <v>36</v>
      </c>
      <c r="C58" s="191">
        <v>0</v>
      </c>
      <c r="E58" s="194">
        <v>90</v>
      </c>
      <c r="I58" s="194">
        <v>10</v>
      </c>
    </row>
    <row r="59" spans="1:9" x14ac:dyDescent="0.25">
      <c r="A59" t="s">
        <v>168</v>
      </c>
      <c r="B59" s="189" t="s">
        <v>36</v>
      </c>
      <c r="C59" s="191">
        <v>0</v>
      </c>
      <c r="E59" s="194">
        <v>100</v>
      </c>
      <c r="I59" s="194">
        <v>0</v>
      </c>
    </row>
    <row r="60" spans="1:9" x14ac:dyDescent="0.25">
      <c r="A60" t="s">
        <v>168</v>
      </c>
      <c r="B60" s="189" t="s">
        <v>36</v>
      </c>
      <c r="C60" s="191">
        <v>0</v>
      </c>
      <c r="E60" s="194">
        <v>90</v>
      </c>
      <c r="I60" s="194">
        <v>10</v>
      </c>
    </row>
    <row r="61" spans="1:9" x14ac:dyDescent="0.25">
      <c r="A61" t="s">
        <v>168</v>
      </c>
      <c r="B61" s="189" t="s">
        <v>36</v>
      </c>
      <c r="C61" s="191">
        <v>3</v>
      </c>
      <c r="E61" s="194">
        <v>100</v>
      </c>
      <c r="I61" s="194">
        <v>0</v>
      </c>
    </row>
    <row r="62" spans="1:9" x14ac:dyDescent="0.25">
      <c r="A62" t="s">
        <v>168</v>
      </c>
      <c r="B62" s="189" t="s">
        <v>36</v>
      </c>
      <c r="C62" s="191">
        <v>0</v>
      </c>
      <c r="E62" s="194">
        <v>90</v>
      </c>
      <c r="I62" s="194">
        <v>10</v>
      </c>
    </row>
    <row r="63" spans="1:9" x14ac:dyDescent="0.25">
      <c r="A63" t="s">
        <v>168</v>
      </c>
      <c r="B63" s="189" t="s">
        <v>36</v>
      </c>
      <c r="C63" s="191">
        <v>0</v>
      </c>
      <c r="E63" s="194">
        <v>15</v>
      </c>
      <c r="I63" s="194">
        <v>85</v>
      </c>
    </row>
    <row r="64" spans="1:9" x14ac:dyDescent="0.25">
      <c r="A64" t="s">
        <v>168</v>
      </c>
      <c r="B64" s="189" t="s">
        <v>36</v>
      </c>
      <c r="C64" s="191">
        <v>0</v>
      </c>
      <c r="E64" s="194">
        <v>15</v>
      </c>
      <c r="I64" s="194">
        <v>80</v>
      </c>
    </row>
    <row r="65" spans="1:9" x14ac:dyDescent="0.25">
      <c r="A65" t="s">
        <v>168</v>
      </c>
      <c r="B65" s="189" t="s">
        <v>36</v>
      </c>
      <c r="C65" s="191">
        <v>0</v>
      </c>
      <c r="E65" s="194">
        <v>55</v>
      </c>
      <c r="I65" s="194">
        <v>45</v>
      </c>
    </row>
    <row r="66" spans="1:9" x14ac:dyDescent="0.25">
      <c r="A66" t="s">
        <v>168</v>
      </c>
      <c r="B66" s="189" t="s">
        <v>36</v>
      </c>
      <c r="C66" s="191">
        <v>0</v>
      </c>
      <c r="E66" s="194">
        <v>95</v>
      </c>
      <c r="I66" s="194">
        <v>5</v>
      </c>
    </row>
    <row r="67" spans="1:9" x14ac:dyDescent="0.25">
      <c r="A67" t="s">
        <v>168</v>
      </c>
      <c r="B67" s="189" t="s">
        <v>36</v>
      </c>
      <c r="C67" s="191">
        <v>0</v>
      </c>
      <c r="E67" s="194">
        <v>100</v>
      </c>
      <c r="I67" s="194">
        <v>0</v>
      </c>
    </row>
    <row r="68" spans="1:9" x14ac:dyDescent="0.25">
      <c r="A68" t="s">
        <v>168</v>
      </c>
      <c r="B68" s="189" t="s">
        <v>36</v>
      </c>
      <c r="C68" s="191">
        <v>0</v>
      </c>
      <c r="E68" s="194">
        <v>95</v>
      </c>
      <c r="I68" s="194">
        <v>5</v>
      </c>
    </row>
    <row r="69" spans="1:9" x14ac:dyDescent="0.25">
      <c r="A69" t="s">
        <v>168</v>
      </c>
      <c r="B69" s="189" t="s">
        <v>36</v>
      </c>
      <c r="C69" s="191">
        <v>0</v>
      </c>
      <c r="E69" s="194">
        <v>100</v>
      </c>
      <c r="I69" s="194">
        <v>0</v>
      </c>
    </row>
    <row r="70" spans="1:9" x14ac:dyDescent="0.25">
      <c r="A70" t="s">
        <v>168</v>
      </c>
      <c r="B70" s="189" t="s">
        <v>36</v>
      </c>
      <c r="C70" s="191">
        <v>0</v>
      </c>
      <c r="E70" s="194">
        <v>50</v>
      </c>
      <c r="I70" s="194">
        <v>50</v>
      </c>
    </row>
    <row r="71" spans="1:9" x14ac:dyDescent="0.25">
      <c r="A71" t="s">
        <v>168</v>
      </c>
      <c r="B71" s="189" t="s">
        <v>36</v>
      </c>
      <c r="C71" s="191">
        <v>0</v>
      </c>
      <c r="E71" s="194">
        <v>60</v>
      </c>
      <c r="I71" s="194">
        <v>40</v>
      </c>
    </row>
    <row r="72" spans="1:9" x14ac:dyDescent="0.25">
      <c r="A72" t="s">
        <v>168</v>
      </c>
      <c r="B72" s="189" t="s">
        <v>36</v>
      </c>
      <c r="C72" s="191">
        <v>0</v>
      </c>
      <c r="E72" s="194">
        <v>90</v>
      </c>
      <c r="I72" s="194">
        <v>10</v>
      </c>
    </row>
    <row r="73" spans="1:9" x14ac:dyDescent="0.25">
      <c r="A73" t="s">
        <v>168</v>
      </c>
      <c r="B73" s="189" t="s">
        <v>36</v>
      </c>
      <c r="C73" s="191">
        <v>0</v>
      </c>
      <c r="E73" s="194">
        <v>0</v>
      </c>
      <c r="I73" s="194">
        <v>100</v>
      </c>
    </row>
    <row r="74" spans="1:9" x14ac:dyDescent="0.25">
      <c r="A74" t="s">
        <v>168</v>
      </c>
      <c r="B74" s="189" t="s">
        <v>36</v>
      </c>
      <c r="C74" s="191">
        <v>0</v>
      </c>
      <c r="E74" s="194">
        <v>50</v>
      </c>
      <c r="I74" s="194">
        <v>50</v>
      </c>
    </row>
    <row r="75" spans="1:9" x14ac:dyDescent="0.25">
      <c r="A75" t="s">
        <v>168</v>
      </c>
      <c r="B75" s="189" t="s">
        <v>36</v>
      </c>
      <c r="C75" s="191">
        <v>0</v>
      </c>
      <c r="E75" s="194">
        <v>20</v>
      </c>
      <c r="I75" s="194">
        <v>80</v>
      </c>
    </row>
    <row r="76" spans="1:9" x14ac:dyDescent="0.25">
      <c r="A76" t="s">
        <v>168</v>
      </c>
      <c r="B76" s="189" t="s">
        <v>36</v>
      </c>
      <c r="C76" s="191">
        <v>0</v>
      </c>
      <c r="E76" s="194">
        <v>70</v>
      </c>
      <c r="I76" s="194">
        <v>30</v>
      </c>
    </row>
    <row r="77" spans="1:9" x14ac:dyDescent="0.25">
      <c r="A77" t="s">
        <v>168</v>
      </c>
      <c r="B77" s="189" t="s">
        <v>4</v>
      </c>
      <c r="C77" s="191">
        <v>0</v>
      </c>
      <c r="E77" s="194">
        <v>70</v>
      </c>
      <c r="I77" s="194">
        <v>30</v>
      </c>
    </row>
    <row r="78" spans="1:9" x14ac:dyDescent="0.25">
      <c r="A78" t="s">
        <v>168</v>
      </c>
      <c r="B78" s="189" t="s">
        <v>4</v>
      </c>
      <c r="C78" s="191">
        <v>0</v>
      </c>
      <c r="E78" s="194">
        <v>40</v>
      </c>
      <c r="I78" s="194">
        <v>60</v>
      </c>
    </row>
    <row r="79" spans="1:9" x14ac:dyDescent="0.25">
      <c r="A79" t="s">
        <v>168</v>
      </c>
      <c r="B79" s="189" t="s">
        <v>4</v>
      </c>
      <c r="C79" s="191">
        <v>0</v>
      </c>
      <c r="E79" s="194">
        <v>50</v>
      </c>
      <c r="I79" s="194">
        <v>50</v>
      </c>
    </row>
    <row r="80" spans="1:9" x14ac:dyDescent="0.25">
      <c r="A80" t="s">
        <v>168</v>
      </c>
      <c r="B80" s="189" t="s">
        <v>4</v>
      </c>
      <c r="C80" s="191">
        <v>0</v>
      </c>
      <c r="E80" s="194">
        <v>80</v>
      </c>
      <c r="I80" s="194">
        <v>20</v>
      </c>
    </row>
    <row r="81" spans="1:9" x14ac:dyDescent="0.25">
      <c r="A81" t="s">
        <v>168</v>
      </c>
      <c r="B81" s="189" t="s">
        <v>4</v>
      </c>
      <c r="C81" s="191">
        <v>0</v>
      </c>
      <c r="E81" s="194">
        <v>0</v>
      </c>
      <c r="I81" s="194">
        <v>100</v>
      </c>
    </row>
    <row r="82" spans="1:9" x14ac:dyDescent="0.25">
      <c r="A82" t="s">
        <v>168</v>
      </c>
      <c r="B82" s="189" t="s">
        <v>4</v>
      </c>
      <c r="C82" s="191">
        <v>0</v>
      </c>
      <c r="E82" s="194">
        <v>5</v>
      </c>
      <c r="I82" s="194">
        <v>95</v>
      </c>
    </row>
    <row r="83" spans="1:9" x14ac:dyDescent="0.25">
      <c r="A83" t="s">
        <v>168</v>
      </c>
      <c r="B83" s="189" t="s">
        <v>4</v>
      </c>
      <c r="C83" s="191">
        <v>0.5</v>
      </c>
      <c r="E83" s="194">
        <v>0</v>
      </c>
      <c r="I83" s="194">
        <v>100</v>
      </c>
    </row>
    <row r="84" spans="1:9" x14ac:dyDescent="0.25">
      <c r="A84" t="s">
        <v>168</v>
      </c>
      <c r="B84" s="189" t="s">
        <v>4</v>
      </c>
      <c r="C84" s="191">
        <v>2</v>
      </c>
      <c r="E84" s="194">
        <v>75</v>
      </c>
      <c r="I84" s="194">
        <v>25</v>
      </c>
    </row>
    <row r="85" spans="1:9" x14ac:dyDescent="0.25">
      <c r="A85" t="s">
        <v>168</v>
      </c>
      <c r="B85" s="189" t="s">
        <v>4</v>
      </c>
      <c r="C85" s="191">
        <v>0</v>
      </c>
      <c r="E85" s="194">
        <v>0</v>
      </c>
      <c r="I85" s="194">
        <v>100</v>
      </c>
    </row>
    <row r="86" spans="1:9" x14ac:dyDescent="0.25">
      <c r="A86" t="s">
        <v>168</v>
      </c>
      <c r="B86" s="189" t="s">
        <v>4</v>
      </c>
      <c r="C86" s="191">
        <v>0</v>
      </c>
      <c r="E86" s="194">
        <v>85</v>
      </c>
      <c r="I86" s="194">
        <v>15</v>
      </c>
    </row>
    <row r="87" spans="1:9" x14ac:dyDescent="0.25">
      <c r="A87" t="s">
        <v>168</v>
      </c>
      <c r="B87" s="189" t="s">
        <v>4</v>
      </c>
      <c r="C87" s="191">
        <v>0</v>
      </c>
      <c r="E87" s="194">
        <v>100</v>
      </c>
      <c r="I87" s="194">
        <v>0</v>
      </c>
    </row>
    <row r="88" spans="1:9" x14ac:dyDescent="0.25">
      <c r="A88" t="s">
        <v>168</v>
      </c>
      <c r="B88" s="189" t="s">
        <v>4</v>
      </c>
      <c r="C88" s="191">
        <v>0</v>
      </c>
      <c r="E88" s="194">
        <v>0</v>
      </c>
      <c r="I88" s="194">
        <v>100</v>
      </c>
    </row>
    <row r="89" spans="1:9" x14ac:dyDescent="0.25">
      <c r="A89" t="s">
        <v>168</v>
      </c>
      <c r="B89" s="189" t="s">
        <v>4</v>
      </c>
      <c r="C89" s="191">
        <v>2</v>
      </c>
      <c r="E89" s="194">
        <v>15</v>
      </c>
      <c r="I89" s="194">
        <v>85</v>
      </c>
    </row>
    <row r="90" spans="1:9" x14ac:dyDescent="0.25">
      <c r="A90" t="s">
        <v>168</v>
      </c>
      <c r="B90" s="189" t="s">
        <v>4</v>
      </c>
      <c r="C90" s="191">
        <v>20</v>
      </c>
      <c r="E90" s="194">
        <v>10</v>
      </c>
      <c r="I90" s="194">
        <v>90</v>
      </c>
    </row>
    <row r="91" spans="1:9" x14ac:dyDescent="0.25">
      <c r="A91" t="s">
        <v>168</v>
      </c>
      <c r="B91" s="189" t="s">
        <v>4</v>
      </c>
      <c r="C91" s="191">
        <v>1</v>
      </c>
      <c r="E91" s="194">
        <v>20</v>
      </c>
      <c r="I91" s="194">
        <v>80</v>
      </c>
    </row>
    <row r="92" spans="1:9" x14ac:dyDescent="0.25">
      <c r="A92" t="s">
        <v>168</v>
      </c>
      <c r="B92" s="189" t="s">
        <v>4</v>
      </c>
      <c r="C92" s="191">
        <v>0</v>
      </c>
      <c r="E92" s="194">
        <v>0</v>
      </c>
      <c r="I92" s="194">
        <v>100</v>
      </c>
    </row>
    <row r="93" spans="1:9" x14ac:dyDescent="0.25">
      <c r="A93" t="s">
        <v>168</v>
      </c>
      <c r="B93" s="189" t="s">
        <v>4</v>
      </c>
      <c r="C93" s="191">
        <v>5</v>
      </c>
      <c r="E93" s="194">
        <v>20</v>
      </c>
      <c r="I93" s="194">
        <v>80</v>
      </c>
    </row>
    <row r="94" spans="1:9" x14ac:dyDescent="0.25">
      <c r="A94" t="s">
        <v>168</v>
      </c>
      <c r="B94" s="189" t="s">
        <v>4</v>
      </c>
      <c r="C94" s="191">
        <v>0</v>
      </c>
      <c r="E94" s="194">
        <v>100</v>
      </c>
      <c r="I94" s="194">
        <v>0</v>
      </c>
    </row>
    <row r="95" spans="1:9" x14ac:dyDescent="0.25">
      <c r="A95" t="s">
        <v>168</v>
      </c>
      <c r="B95" s="189" t="s">
        <v>4</v>
      </c>
      <c r="C95" s="191">
        <v>0</v>
      </c>
      <c r="E95" s="194">
        <v>100</v>
      </c>
      <c r="I95" s="194">
        <v>0</v>
      </c>
    </row>
    <row r="96" spans="1:9" x14ac:dyDescent="0.25">
      <c r="A96" t="s">
        <v>168</v>
      </c>
      <c r="B96" s="189" t="s">
        <v>4</v>
      </c>
      <c r="C96" s="191">
        <v>2</v>
      </c>
      <c r="E96" s="194">
        <v>100</v>
      </c>
      <c r="I96" s="194">
        <v>0</v>
      </c>
    </row>
    <row r="97" spans="1:9" x14ac:dyDescent="0.25">
      <c r="A97" t="s">
        <v>168</v>
      </c>
      <c r="B97" s="189" t="s">
        <v>4</v>
      </c>
      <c r="C97" s="191">
        <v>0</v>
      </c>
      <c r="E97" s="194">
        <v>100</v>
      </c>
      <c r="I97" s="194">
        <v>0</v>
      </c>
    </row>
    <row r="98" spans="1:9" x14ac:dyDescent="0.25">
      <c r="A98" t="s">
        <v>168</v>
      </c>
      <c r="B98" s="189" t="s">
        <v>4</v>
      </c>
      <c r="C98" s="191">
        <v>5</v>
      </c>
      <c r="E98" s="194">
        <v>100</v>
      </c>
      <c r="I98" s="194">
        <v>0</v>
      </c>
    </row>
    <row r="99" spans="1:9" x14ac:dyDescent="0.25">
      <c r="A99" t="s">
        <v>168</v>
      </c>
      <c r="B99" s="189" t="s">
        <v>4</v>
      </c>
      <c r="C99" s="191">
        <v>0</v>
      </c>
      <c r="E99" s="194">
        <v>100</v>
      </c>
      <c r="I99" s="194">
        <v>0</v>
      </c>
    </row>
    <row r="100" spans="1:9" x14ac:dyDescent="0.25">
      <c r="A100" t="s">
        <v>168</v>
      </c>
      <c r="B100" s="189" t="s">
        <v>4</v>
      </c>
      <c r="C100" s="191">
        <v>0</v>
      </c>
      <c r="E100" s="194">
        <v>25</v>
      </c>
      <c r="I100" s="194">
        <v>75</v>
      </c>
    </row>
    <row r="101" spans="1:9" x14ac:dyDescent="0.25">
      <c r="A101" t="s">
        <v>168</v>
      </c>
      <c r="B101" s="189" t="s">
        <v>4</v>
      </c>
      <c r="C101" s="191">
        <v>2.5</v>
      </c>
      <c r="E101" s="194">
        <v>60</v>
      </c>
      <c r="I101" s="194">
        <v>40</v>
      </c>
    </row>
    <row r="102" spans="1:9" x14ac:dyDescent="0.25">
      <c r="A102" t="s">
        <v>169</v>
      </c>
      <c r="B102" s="189" t="s">
        <v>5</v>
      </c>
      <c r="C102" s="189">
        <v>0</v>
      </c>
      <c r="E102" s="194">
        <v>100</v>
      </c>
      <c r="I102" s="194">
        <v>0</v>
      </c>
    </row>
    <row r="103" spans="1:9" x14ac:dyDescent="0.25">
      <c r="A103" t="s">
        <v>169</v>
      </c>
      <c r="B103" s="189" t="s">
        <v>5</v>
      </c>
      <c r="C103" s="189">
        <v>60</v>
      </c>
    </row>
    <row r="104" spans="1:9" x14ac:dyDescent="0.25">
      <c r="A104" t="s">
        <v>169</v>
      </c>
      <c r="B104" s="189" t="s">
        <v>5</v>
      </c>
      <c r="C104" s="189">
        <v>0</v>
      </c>
    </row>
    <row r="105" spans="1:9" x14ac:dyDescent="0.25">
      <c r="A105" t="s">
        <v>169</v>
      </c>
      <c r="B105" s="189" t="s">
        <v>5</v>
      </c>
      <c r="C105" s="189">
        <v>100</v>
      </c>
    </row>
    <row r="106" spans="1:9" x14ac:dyDescent="0.25">
      <c r="A106" t="s">
        <v>169</v>
      </c>
      <c r="B106" s="189" t="s">
        <v>5</v>
      </c>
      <c r="C106" s="189">
        <v>70</v>
      </c>
    </row>
    <row r="107" spans="1:9" x14ac:dyDescent="0.25">
      <c r="A107" t="s">
        <v>169</v>
      </c>
      <c r="B107" s="189" t="s">
        <v>5</v>
      </c>
      <c r="C107" s="189">
        <v>50</v>
      </c>
    </row>
    <row r="108" spans="1:9" x14ac:dyDescent="0.25">
      <c r="A108" t="s">
        <v>169</v>
      </c>
      <c r="B108" s="189" t="s">
        <v>5</v>
      </c>
      <c r="C108" s="189">
        <v>75</v>
      </c>
    </row>
    <row r="109" spans="1:9" x14ac:dyDescent="0.25">
      <c r="A109" t="s">
        <v>169</v>
      </c>
      <c r="B109" s="189" t="s">
        <v>5</v>
      </c>
      <c r="C109" s="189">
        <v>100</v>
      </c>
    </row>
    <row r="110" spans="1:9" x14ac:dyDescent="0.25">
      <c r="A110" t="s">
        <v>169</v>
      </c>
      <c r="B110" s="189" t="s">
        <v>5</v>
      </c>
      <c r="C110" s="189">
        <v>75</v>
      </c>
    </row>
    <row r="111" spans="1:9" x14ac:dyDescent="0.25">
      <c r="A111" t="s">
        <v>169</v>
      </c>
      <c r="B111" s="189" t="s">
        <v>5</v>
      </c>
      <c r="C111" s="189">
        <v>15</v>
      </c>
    </row>
    <row r="112" spans="1:9" x14ac:dyDescent="0.25">
      <c r="A112" t="s">
        <v>169</v>
      </c>
      <c r="B112" s="189" t="s">
        <v>5</v>
      </c>
      <c r="C112" s="189">
        <v>85</v>
      </c>
    </row>
    <row r="113" spans="1:3" x14ac:dyDescent="0.25">
      <c r="A113" t="s">
        <v>169</v>
      </c>
      <c r="B113" s="189" t="s">
        <v>5</v>
      </c>
      <c r="C113" s="189">
        <v>90</v>
      </c>
    </row>
    <row r="114" spans="1:3" x14ac:dyDescent="0.25">
      <c r="A114" t="s">
        <v>169</v>
      </c>
      <c r="B114" s="189" t="s">
        <v>5</v>
      </c>
      <c r="C114" s="189">
        <v>90</v>
      </c>
    </row>
    <row r="115" spans="1:3" x14ac:dyDescent="0.25">
      <c r="A115" t="s">
        <v>169</v>
      </c>
      <c r="B115" s="189" t="s">
        <v>5</v>
      </c>
      <c r="C115" s="189">
        <v>70</v>
      </c>
    </row>
    <row r="116" spans="1:3" x14ac:dyDescent="0.25">
      <c r="A116" t="s">
        <v>169</v>
      </c>
      <c r="B116" s="189" t="s">
        <v>5</v>
      </c>
      <c r="C116" s="189">
        <v>75</v>
      </c>
    </row>
    <row r="117" spans="1:3" x14ac:dyDescent="0.25">
      <c r="A117" t="s">
        <v>169</v>
      </c>
      <c r="B117" s="189" t="s">
        <v>5</v>
      </c>
      <c r="C117" s="189">
        <v>25</v>
      </c>
    </row>
    <row r="118" spans="1:3" x14ac:dyDescent="0.25">
      <c r="A118" t="s">
        <v>169</v>
      </c>
      <c r="B118" s="189" t="s">
        <v>5</v>
      </c>
      <c r="C118" s="189">
        <v>90</v>
      </c>
    </row>
    <row r="119" spans="1:3" x14ac:dyDescent="0.25">
      <c r="A119" t="s">
        <v>169</v>
      </c>
      <c r="B119" s="189" t="s">
        <v>5</v>
      </c>
      <c r="C119" s="189">
        <v>95</v>
      </c>
    </row>
    <row r="120" spans="1:3" x14ac:dyDescent="0.25">
      <c r="A120" t="s">
        <v>169</v>
      </c>
      <c r="B120" s="189" t="s">
        <v>5</v>
      </c>
      <c r="C120" s="189">
        <v>80</v>
      </c>
    </row>
    <row r="121" spans="1:3" x14ac:dyDescent="0.25">
      <c r="A121" t="s">
        <v>169</v>
      </c>
      <c r="B121" s="189" t="s">
        <v>5</v>
      </c>
      <c r="C121" s="189">
        <v>87</v>
      </c>
    </row>
    <row r="122" spans="1:3" x14ac:dyDescent="0.25">
      <c r="A122" t="s">
        <v>169</v>
      </c>
      <c r="B122" s="189" t="s">
        <v>5</v>
      </c>
      <c r="C122" s="189">
        <v>75</v>
      </c>
    </row>
    <row r="123" spans="1:3" x14ac:dyDescent="0.25">
      <c r="A123" t="s">
        <v>169</v>
      </c>
      <c r="B123" s="189" t="s">
        <v>5</v>
      </c>
      <c r="C123" s="189">
        <v>100</v>
      </c>
    </row>
    <row r="124" spans="1:3" x14ac:dyDescent="0.25">
      <c r="A124" t="s">
        <v>169</v>
      </c>
      <c r="B124" s="189" t="s">
        <v>5</v>
      </c>
      <c r="C124" s="189">
        <v>70</v>
      </c>
    </row>
    <row r="125" spans="1:3" x14ac:dyDescent="0.25">
      <c r="A125" t="s">
        <v>169</v>
      </c>
      <c r="B125" s="189" t="s">
        <v>5</v>
      </c>
      <c r="C125" s="189">
        <v>90</v>
      </c>
    </row>
    <row r="126" spans="1:3" x14ac:dyDescent="0.25">
      <c r="A126" t="s">
        <v>169</v>
      </c>
      <c r="B126" s="189" t="s">
        <v>5</v>
      </c>
      <c r="C126" s="189">
        <v>95</v>
      </c>
    </row>
    <row r="127" spans="1:3" x14ac:dyDescent="0.25">
      <c r="A127" t="s">
        <v>169</v>
      </c>
      <c r="B127" s="189" t="s">
        <v>5</v>
      </c>
      <c r="C127" s="189">
        <v>68</v>
      </c>
    </row>
    <row r="128" spans="1:3" x14ac:dyDescent="0.25">
      <c r="A128" t="s">
        <v>169</v>
      </c>
      <c r="B128" s="189" t="s">
        <v>5</v>
      </c>
      <c r="C128" s="189">
        <v>20</v>
      </c>
    </row>
    <row r="129" spans="1:3" x14ac:dyDescent="0.25">
      <c r="A129" t="s">
        <v>169</v>
      </c>
      <c r="B129" s="189" t="s">
        <v>5</v>
      </c>
      <c r="C129" s="189">
        <v>100</v>
      </c>
    </row>
    <row r="130" spans="1:3" x14ac:dyDescent="0.25">
      <c r="A130" t="s">
        <v>169</v>
      </c>
      <c r="B130" s="189" t="s">
        <v>5</v>
      </c>
      <c r="C130" s="189">
        <v>95</v>
      </c>
    </row>
    <row r="131" spans="1:3" x14ac:dyDescent="0.25">
      <c r="A131" t="s">
        <v>169</v>
      </c>
      <c r="B131" s="189" t="s">
        <v>5</v>
      </c>
      <c r="C131" s="189">
        <v>90</v>
      </c>
    </row>
    <row r="132" spans="1:3" x14ac:dyDescent="0.25">
      <c r="A132" t="s">
        <v>169</v>
      </c>
      <c r="B132" s="189" t="s">
        <v>6</v>
      </c>
      <c r="C132" s="189">
        <v>100</v>
      </c>
    </row>
    <row r="133" spans="1:3" x14ac:dyDescent="0.25">
      <c r="A133" t="s">
        <v>169</v>
      </c>
      <c r="B133" s="189" t="s">
        <v>6</v>
      </c>
      <c r="C133" s="189">
        <v>40</v>
      </c>
    </row>
    <row r="134" spans="1:3" x14ac:dyDescent="0.25">
      <c r="A134" t="s">
        <v>169</v>
      </c>
      <c r="B134" s="189" t="s">
        <v>6</v>
      </c>
      <c r="C134" s="189">
        <v>100</v>
      </c>
    </row>
    <row r="135" spans="1:3" x14ac:dyDescent="0.25">
      <c r="A135" t="s">
        <v>169</v>
      </c>
      <c r="B135" s="189" t="s">
        <v>6</v>
      </c>
      <c r="C135" s="189">
        <v>0</v>
      </c>
    </row>
    <row r="136" spans="1:3" x14ac:dyDescent="0.25">
      <c r="A136" t="s">
        <v>169</v>
      </c>
      <c r="B136" s="189" t="s">
        <v>6</v>
      </c>
      <c r="C136" s="189">
        <v>10</v>
      </c>
    </row>
    <row r="137" spans="1:3" x14ac:dyDescent="0.25">
      <c r="A137" t="s">
        <v>169</v>
      </c>
      <c r="B137" s="189" t="s">
        <v>6</v>
      </c>
      <c r="C137" s="189">
        <v>50</v>
      </c>
    </row>
    <row r="138" spans="1:3" x14ac:dyDescent="0.25">
      <c r="A138" t="s">
        <v>169</v>
      </c>
      <c r="B138" s="189" t="s">
        <v>6</v>
      </c>
      <c r="C138" s="189">
        <v>20</v>
      </c>
    </row>
    <row r="139" spans="1:3" x14ac:dyDescent="0.25">
      <c r="A139" t="s">
        <v>169</v>
      </c>
      <c r="B139" s="189" t="s">
        <v>6</v>
      </c>
      <c r="C139" s="189">
        <v>0</v>
      </c>
    </row>
    <row r="140" spans="1:3" x14ac:dyDescent="0.25">
      <c r="A140" t="s">
        <v>169</v>
      </c>
      <c r="B140" s="189" t="s">
        <v>6</v>
      </c>
      <c r="C140" s="189">
        <v>25</v>
      </c>
    </row>
    <row r="141" spans="1:3" x14ac:dyDescent="0.25">
      <c r="A141" t="s">
        <v>169</v>
      </c>
      <c r="B141" s="189" t="s">
        <v>6</v>
      </c>
      <c r="C141" s="189">
        <v>85</v>
      </c>
    </row>
    <row r="142" spans="1:3" x14ac:dyDescent="0.25">
      <c r="A142" t="s">
        <v>169</v>
      </c>
      <c r="B142" s="189" t="s">
        <v>6</v>
      </c>
      <c r="C142" s="189">
        <v>15</v>
      </c>
    </row>
    <row r="143" spans="1:3" x14ac:dyDescent="0.25">
      <c r="A143" t="s">
        <v>169</v>
      </c>
      <c r="B143" s="189" t="s">
        <v>6</v>
      </c>
      <c r="C143" s="189">
        <v>0</v>
      </c>
    </row>
    <row r="144" spans="1:3" x14ac:dyDescent="0.25">
      <c r="A144" t="s">
        <v>169</v>
      </c>
      <c r="B144" s="189" t="s">
        <v>6</v>
      </c>
      <c r="C144" s="189">
        <v>10</v>
      </c>
    </row>
    <row r="145" spans="1:3" x14ac:dyDescent="0.25">
      <c r="A145" t="s">
        <v>169</v>
      </c>
      <c r="B145" s="189" t="s">
        <v>6</v>
      </c>
      <c r="C145" s="189">
        <v>25</v>
      </c>
    </row>
    <row r="146" spans="1:3" x14ac:dyDescent="0.25">
      <c r="A146" t="s">
        <v>169</v>
      </c>
      <c r="B146" s="189" t="s">
        <v>6</v>
      </c>
      <c r="C146" s="189">
        <v>0</v>
      </c>
    </row>
    <row r="147" spans="1:3" x14ac:dyDescent="0.25">
      <c r="A147" t="s">
        <v>169</v>
      </c>
      <c r="B147" s="189" t="s">
        <v>6</v>
      </c>
      <c r="C147" s="189">
        <v>0</v>
      </c>
    </row>
    <row r="148" spans="1:3" x14ac:dyDescent="0.25">
      <c r="A148" t="s">
        <v>169</v>
      </c>
      <c r="B148" s="189" t="s">
        <v>6</v>
      </c>
      <c r="C148" s="189">
        <v>10</v>
      </c>
    </row>
    <row r="149" spans="1:3" x14ac:dyDescent="0.25">
      <c r="A149" t="s">
        <v>169</v>
      </c>
      <c r="B149" s="189" t="s">
        <v>6</v>
      </c>
      <c r="C149" s="189">
        <v>5</v>
      </c>
    </row>
    <row r="150" spans="1:3" x14ac:dyDescent="0.25">
      <c r="A150" t="s">
        <v>169</v>
      </c>
      <c r="B150" s="189" t="s">
        <v>6</v>
      </c>
      <c r="C150" s="189">
        <v>20</v>
      </c>
    </row>
    <row r="151" spans="1:3" x14ac:dyDescent="0.25">
      <c r="A151" t="s">
        <v>169</v>
      </c>
      <c r="B151" s="189" t="s">
        <v>6</v>
      </c>
      <c r="C151" s="189">
        <v>0</v>
      </c>
    </row>
    <row r="152" spans="1:3" x14ac:dyDescent="0.25">
      <c r="A152" t="s">
        <v>169</v>
      </c>
      <c r="B152" s="189" t="s">
        <v>6</v>
      </c>
      <c r="C152" s="189">
        <v>0</v>
      </c>
    </row>
    <row r="153" spans="1:3" x14ac:dyDescent="0.25">
      <c r="A153" t="s">
        <v>169</v>
      </c>
      <c r="B153" s="189" t="s">
        <v>6</v>
      </c>
      <c r="C153" s="189">
        <v>0</v>
      </c>
    </row>
    <row r="154" spans="1:3" x14ac:dyDescent="0.25">
      <c r="A154" t="s">
        <v>169</v>
      </c>
      <c r="B154" s="189" t="s">
        <v>6</v>
      </c>
      <c r="C154" s="189">
        <v>15</v>
      </c>
    </row>
    <row r="155" spans="1:3" x14ac:dyDescent="0.25">
      <c r="A155" t="s">
        <v>169</v>
      </c>
      <c r="B155" s="189" t="s">
        <v>6</v>
      </c>
      <c r="C155" s="189">
        <v>5</v>
      </c>
    </row>
    <row r="156" spans="1:3" x14ac:dyDescent="0.25">
      <c r="A156" t="s">
        <v>169</v>
      </c>
      <c r="B156" s="189" t="s">
        <v>6</v>
      </c>
      <c r="C156" s="189">
        <v>5</v>
      </c>
    </row>
    <row r="157" spans="1:3" x14ac:dyDescent="0.25">
      <c r="A157" t="s">
        <v>169</v>
      </c>
      <c r="B157" s="189" t="s">
        <v>6</v>
      </c>
      <c r="C157" s="189">
        <v>2</v>
      </c>
    </row>
    <row r="158" spans="1:3" x14ac:dyDescent="0.25">
      <c r="A158" t="s">
        <v>169</v>
      </c>
      <c r="B158" s="189" t="s">
        <v>6</v>
      </c>
      <c r="C158" s="189">
        <v>15</v>
      </c>
    </row>
    <row r="159" spans="1:3" x14ac:dyDescent="0.25">
      <c r="A159" t="s">
        <v>169</v>
      </c>
      <c r="B159" s="189" t="s">
        <v>6</v>
      </c>
      <c r="C159" s="189">
        <v>0</v>
      </c>
    </row>
    <row r="160" spans="1:3" x14ac:dyDescent="0.25">
      <c r="A160" t="s">
        <v>169</v>
      </c>
      <c r="B160" s="189" t="s">
        <v>6</v>
      </c>
      <c r="C160" s="189">
        <v>0</v>
      </c>
    </row>
    <row r="161" spans="1:3" x14ac:dyDescent="0.25">
      <c r="A161" t="s">
        <v>169</v>
      </c>
      <c r="B161" s="189" t="s">
        <v>6</v>
      </c>
      <c r="C161" s="189">
        <v>10</v>
      </c>
    </row>
    <row r="162" spans="1:3" x14ac:dyDescent="0.25">
      <c r="A162" t="s">
        <v>169</v>
      </c>
      <c r="B162" s="189" t="s">
        <v>36</v>
      </c>
      <c r="C162" s="189">
        <v>0</v>
      </c>
    </row>
    <row r="163" spans="1:3" x14ac:dyDescent="0.25">
      <c r="A163" t="s">
        <v>169</v>
      </c>
      <c r="B163" s="189" t="s">
        <v>36</v>
      </c>
      <c r="C163" s="189">
        <v>0</v>
      </c>
    </row>
    <row r="164" spans="1:3" x14ac:dyDescent="0.25">
      <c r="A164" t="s">
        <v>169</v>
      </c>
      <c r="B164" s="189" t="s">
        <v>36</v>
      </c>
      <c r="C164" s="189">
        <v>0</v>
      </c>
    </row>
    <row r="165" spans="1:3" x14ac:dyDescent="0.25">
      <c r="A165" t="s">
        <v>169</v>
      </c>
      <c r="B165" s="189" t="s">
        <v>36</v>
      </c>
      <c r="C165" s="189">
        <v>0</v>
      </c>
    </row>
    <row r="166" spans="1:3" x14ac:dyDescent="0.25">
      <c r="A166" t="s">
        <v>169</v>
      </c>
      <c r="B166" s="189" t="s">
        <v>36</v>
      </c>
      <c r="C166" s="189">
        <v>0</v>
      </c>
    </row>
    <row r="167" spans="1:3" x14ac:dyDescent="0.25">
      <c r="A167" t="s">
        <v>169</v>
      </c>
      <c r="B167" s="189" t="s">
        <v>36</v>
      </c>
      <c r="C167" s="189">
        <v>0</v>
      </c>
    </row>
    <row r="168" spans="1:3" x14ac:dyDescent="0.25">
      <c r="A168" t="s">
        <v>169</v>
      </c>
      <c r="B168" s="189" t="s">
        <v>36</v>
      </c>
      <c r="C168" s="189">
        <v>0</v>
      </c>
    </row>
    <row r="169" spans="1:3" x14ac:dyDescent="0.25">
      <c r="A169" t="s">
        <v>169</v>
      </c>
      <c r="B169" s="189" t="s">
        <v>36</v>
      </c>
      <c r="C169" s="189">
        <v>0</v>
      </c>
    </row>
    <row r="170" spans="1:3" x14ac:dyDescent="0.25">
      <c r="A170" t="s">
        <v>169</v>
      </c>
      <c r="B170" s="189" t="s">
        <v>36</v>
      </c>
      <c r="C170" s="189">
        <v>0</v>
      </c>
    </row>
    <row r="171" spans="1:3" x14ac:dyDescent="0.25">
      <c r="A171" t="s">
        <v>169</v>
      </c>
      <c r="B171" s="189" t="s">
        <v>36</v>
      </c>
      <c r="C171" s="189">
        <v>0</v>
      </c>
    </row>
    <row r="172" spans="1:3" x14ac:dyDescent="0.25">
      <c r="A172" t="s">
        <v>169</v>
      </c>
      <c r="B172" s="189" t="s">
        <v>36</v>
      </c>
      <c r="C172" s="189">
        <v>0</v>
      </c>
    </row>
    <row r="173" spans="1:3" x14ac:dyDescent="0.25">
      <c r="A173" t="s">
        <v>169</v>
      </c>
      <c r="B173" s="189" t="s">
        <v>36</v>
      </c>
      <c r="C173" s="189">
        <v>0</v>
      </c>
    </row>
    <row r="174" spans="1:3" x14ac:dyDescent="0.25">
      <c r="A174" t="s">
        <v>169</v>
      </c>
      <c r="B174" s="189" t="s">
        <v>36</v>
      </c>
      <c r="C174" s="189">
        <v>0</v>
      </c>
    </row>
    <row r="175" spans="1:3" x14ac:dyDescent="0.25">
      <c r="A175" t="s">
        <v>169</v>
      </c>
      <c r="B175" s="189" t="s">
        <v>36</v>
      </c>
      <c r="C175" s="189">
        <v>5</v>
      </c>
    </row>
    <row r="176" spans="1:3" x14ac:dyDescent="0.25">
      <c r="A176" t="s">
        <v>169</v>
      </c>
      <c r="B176" s="189" t="s">
        <v>36</v>
      </c>
      <c r="C176" s="189">
        <v>0</v>
      </c>
    </row>
    <row r="177" spans="1:3" x14ac:dyDescent="0.25">
      <c r="A177" t="s">
        <v>169</v>
      </c>
      <c r="B177" s="189" t="s">
        <v>36</v>
      </c>
      <c r="C177" s="189">
        <v>0</v>
      </c>
    </row>
    <row r="178" spans="1:3" x14ac:dyDescent="0.25">
      <c r="A178" t="s">
        <v>169</v>
      </c>
      <c r="B178" s="189" t="s">
        <v>36</v>
      </c>
      <c r="C178" s="189">
        <v>0</v>
      </c>
    </row>
    <row r="179" spans="1:3" x14ac:dyDescent="0.25">
      <c r="A179" t="s">
        <v>169</v>
      </c>
      <c r="B179" s="189" t="s">
        <v>36</v>
      </c>
      <c r="C179" s="189">
        <v>0</v>
      </c>
    </row>
    <row r="180" spans="1:3" x14ac:dyDescent="0.25">
      <c r="A180" t="s">
        <v>169</v>
      </c>
      <c r="B180" s="189" t="s">
        <v>36</v>
      </c>
      <c r="C180" s="189">
        <v>0</v>
      </c>
    </row>
    <row r="181" spans="1:3" x14ac:dyDescent="0.25">
      <c r="A181" t="s">
        <v>169</v>
      </c>
      <c r="B181" s="189" t="s">
        <v>36</v>
      </c>
      <c r="C181" s="189">
        <v>3</v>
      </c>
    </row>
    <row r="182" spans="1:3" x14ac:dyDescent="0.25">
      <c r="A182" t="s">
        <v>169</v>
      </c>
      <c r="B182" s="189" t="s">
        <v>36</v>
      </c>
      <c r="C182" s="189">
        <v>5</v>
      </c>
    </row>
    <row r="183" spans="1:3" x14ac:dyDescent="0.25">
      <c r="A183" t="s">
        <v>169</v>
      </c>
      <c r="B183" s="189" t="s">
        <v>36</v>
      </c>
      <c r="C183" s="189">
        <v>0</v>
      </c>
    </row>
    <row r="184" spans="1:3" x14ac:dyDescent="0.25">
      <c r="A184" t="s">
        <v>169</v>
      </c>
      <c r="B184" s="189" t="s">
        <v>36</v>
      </c>
      <c r="C184" s="189">
        <v>0</v>
      </c>
    </row>
    <row r="185" spans="1:3" x14ac:dyDescent="0.25">
      <c r="A185" t="s">
        <v>169</v>
      </c>
      <c r="B185" s="189" t="s">
        <v>36</v>
      </c>
      <c r="C185" s="189">
        <v>0</v>
      </c>
    </row>
    <row r="186" spans="1:3" x14ac:dyDescent="0.25">
      <c r="A186" t="s">
        <v>169</v>
      </c>
      <c r="B186" s="189" t="s">
        <v>36</v>
      </c>
      <c r="C186" s="189">
        <v>0</v>
      </c>
    </row>
    <row r="187" spans="1:3" x14ac:dyDescent="0.25">
      <c r="A187" t="s">
        <v>169</v>
      </c>
      <c r="B187" s="189" t="s">
        <v>36</v>
      </c>
      <c r="C187" s="189">
        <v>0</v>
      </c>
    </row>
    <row r="188" spans="1:3" x14ac:dyDescent="0.25">
      <c r="A188" t="s">
        <v>169</v>
      </c>
      <c r="B188" s="189" t="s">
        <v>36</v>
      </c>
      <c r="C188" s="189">
        <v>0</v>
      </c>
    </row>
    <row r="189" spans="1:3" x14ac:dyDescent="0.25">
      <c r="A189" t="s">
        <v>169</v>
      </c>
      <c r="B189" s="189" t="s">
        <v>36</v>
      </c>
      <c r="C189" s="189">
        <v>0</v>
      </c>
    </row>
    <row r="190" spans="1:3" x14ac:dyDescent="0.25">
      <c r="A190" t="s">
        <v>169</v>
      </c>
      <c r="B190" s="189" t="s">
        <v>36</v>
      </c>
      <c r="C190" s="189">
        <v>0</v>
      </c>
    </row>
    <row r="191" spans="1:3" x14ac:dyDescent="0.25">
      <c r="A191" t="s">
        <v>169</v>
      </c>
      <c r="B191" s="189" t="s">
        <v>36</v>
      </c>
      <c r="C191" s="189">
        <v>0</v>
      </c>
    </row>
    <row r="192" spans="1:3" x14ac:dyDescent="0.25">
      <c r="A192" t="s">
        <v>169</v>
      </c>
      <c r="B192" s="189" t="s">
        <v>4</v>
      </c>
      <c r="C192" s="189">
        <v>0</v>
      </c>
    </row>
    <row r="193" spans="1:3" x14ac:dyDescent="0.25">
      <c r="A193" t="s">
        <v>169</v>
      </c>
      <c r="B193" s="189" t="s">
        <v>4</v>
      </c>
      <c r="C193" s="189">
        <v>0</v>
      </c>
    </row>
    <row r="194" spans="1:3" x14ac:dyDescent="0.25">
      <c r="A194" t="s">
        <v>169</v>
      </c>
      <c r="B194" s="189" t="s">
        <v>4</v>
      </c>
      <c r="C194" s="189">
        <v>0</v>
      </c>
    </row>
    <row r="195" spans="1:3" x14ac:dyDescent="0.25">
      <c r="A195" t="s">
        <v>169</v>
      </c>
      <c r="B195" s="189" t="s">
        <v>4</v>
      </c>
      <c r="C195" s="189">
        <v>0</v>
      </c>
    </row>
    <row r="196" spans="1:3" x14ac:dyDescent="0.25">
      <c r="A196" t="s">
        <v>169</v>
      </c>
      <c r="B196" s="189" t="s">
        <v>4</v>
      </c>
      <c r="C196" s="189">
        <v>20</v>
      </c>
    </row>
    <row r="197" spans="1:3" x14ac:dyDescent="0.25">
      <c r="A197" t="s">
        <v>169</v>
      </c>
      <c r="B197" s="189" t="s">
        <v>4</v>
      </c>
      <c r="C197" s="189">
        <v>0</v>
      </c>
    </row>
    <row r="198" spans="1:3" x14ac:dyDescent="0.25">
      <c r="A198" t="s">
        <v>169</v>
      </c>
      <c r="B198" s="189" t="s">
        <v>4</v>
      </c>
      <c r="C198" s="189">
        <v>5</v>
      </c>
    </row>
    <row r="199" spans="1:3" x14ac:dyDescent="0.25">
      <c r="A199" t="s">
        <v>169</v>
      </c>
      <c r="B199" s="189" t="s">
        <v>4</v>
      </c>
      <c r="C199" s="189">
        <v>0</v>
      </c>
    </row>
    <row r="200" spans="1:3" x14ac:dyDescent="0.25">
      <c r="A200" t="s">
        <v>169</v>
      </c>
      <c r="B200" s="189" t="s">
        <v>4</v>
      </c>
      <c r="C200" s="189">
        <v>0</v>
      </c>
    </row>
    <row r="201" spans="1:3" x14ac:dyDescent="0.25">
      <c r="A201" t="s">
        <v>169</v>
      </c>
      <c r="B201" s="189" t="s">
        <v>4</v>
      </c>
      <c r="C201" s="189">
        <v>0</v>
      </c>
    </row>
    <row r="202" spans="1:3" x14ac:dyDescent="0.25">
      <c r="A202" t="s">
        <v>169</v>
      </c>
      <c r="B202" s="189" t="s">
        <v>4</v>
      </c>
      <c r="C202" s="189">
        <v>0</v>
      </c>
    </row>
    <row r="203" spans="1:3" x14ac:dyDescent="0.25">
      <c r="A203" t="s">
        <v>169</v>
      </c>
      <c r="B203" s="189" t="s">
        <v>4</v>
      </c>
      <c r="C203" s="189">
        <v>10</v>
      </c>
    </row>
    <row r="204" spans="1:3" x14ac:dyDescent="0.25">
      <c r="A204" t="s">
        <v>169</v>
      </c>
      <c r="B204" s="189" t="s">
        <v>4</v>
      </c>
      <c r="C204" s="189">
        <v>0</v>
      </c>
    </row>
    <row r="205" spans="1:3" x14ac:dyDescent="0.25">
      <c r="A205" t="s">
        <v>169</v>
      </c>
      <c r="B205" s="189" t="s">
        <v>4</v>
      </c>
      <c r="C205" s="189">
        <v>0</v>
      </c>
    </row>
    <row r="206" spans="1:3" x14ac:dyDescent="0.25">
      <c r="A206" t="s">
        <v>169</v>
      </c>
      <c r="B206" s="189" t="s">
        <v>4</v>
      </c>
      <c r="C206" s="189">
        <v>25</v>
      </c>
    </row>
    <row r="207" spans="1:3" x14ac:dyDescent="0.25">
      <c r="A207" t="s">
        <v>169</v>
      </c>
      <c r="B207" s="189" t="s">
        <v>4</v>
      </c>
      <c r="C207" s="189">
        <v>75</v>
      </c>
    </row>
    <row r="208" spans="1:3" x14ac:dyDescent="0.25">
      <c r="A208" t="s">
        <v>169</v>
      </c>
      <c r="B208" s="189" t="s">
        <v>4</v>
      </c>
      <c r="C208" s="189">
        <v>0</v>
      </c>
    </row>
    <row r="209" spans="1:3" x14ac:dyDescent="0.25">
      <c r="A209" t="s">
        <v>169</v>
      </c>
      <c r="B209" s="189" t="s">
        <v>4</v>
      </c>
      <c r="C209" s="189">
        <v>0</v>
      </c>
    </row>
    <row r="210" spans="1:3" x14ac:dyDescent="0.25">
      <c r="A210" t="s">
        <v>169</v>
      </c>
      <c r="B210" s="189" t="s">
        <v>4</v>
      </c>
      <c r="C210" s="189">
        <v>0</v>
      </c>
    </row>
    <row r="211" spans="1:3" x14ac:dyDescent="0.25">
      <c r="A211" t="s">
        <v>169</v>
      </c>
      <c r="B211" s="189" t="s">
        <v>4</v>
      </c>
      <c r="C211" s="189">
        <v>10</v>
      </c>
    </row>
    <row r="212" spans="1:3" x14ac:dyDescent="0.25">
      <c r="A212" t="s">
        <v>169</v>
      </c>
      <c r="B212" s="189" t="s">
        <v>4</v>
      </c>
      <c r="C212" s="189">
        <v>20</v>
      </c>
    </row>
    <row r="213" spans="1:3" x14ac:dyDescent="0.25">
      <c r="A213" t="s">
        <v>169</v>
      </c>
      <c r="B213" s="189" t="s">
        <v>4</v>
      </c>
      <c r="C213" s="189">
        <v>0</v>
      </c>
    </row>
    <row r="214" spans="1:3" x14ac:dyDescent="0.25">
      <c r="A214" t="s">
        <v>169</v>
      </c>
      <c r="B214" s="189" t="s">
        <v>4</v>
      </c>
      <c r="C214" s="189">
        <v>15</v>
      </c>
    </row>
    <row r="215" spans="1:3" x14ac:dyDescent="0.25">
      <c r="A215" t="s">
        <v>169</v>
      </c>
      <c r="B215" s="189" t="s">
        <v>4</v>
      </c>
      <c r="C215" s="189">
        <v>5</v>
      </c>
    </row>
    <row r="216" spans="1:3" x14ac:dyDescent="0.25">
      <c r="A216" t="s">
        <v>169</v>
      </c>
      <c r="B216" s="189" t="s">
        <v>4</v>
      </c>
      <c r="C216" s="189">
        <v>0</v>
      </c>
    </row>
    <row r="217" spans="1:3" x14ac:dyDescent="0.25">
      <c r="A217" t="s">
        <v>169</v>
      </c>
      <c r="B217" s="189" t="s">
        <v>4</v>
      </c>
      <c r="C217" s="189">
        <v>30</v>
      </c>
    </row>
    <row r="218" spans="1:3" x14ac:dyDescent="0.25">
      <c r="A218" t="s">
        <v>169</v>
      </c>
      <c r="B218" s="189" t="s">
        <v>4</v>
      </c>
      <c r="C218" s="189">
        <v>65</v>
      </c>
    </row>
    <row r="219" spans="1:3" x14ac:dyDescent="0.25">
      <c r="A219" t="s">
        <v>169</v>
      </c>
      <c r="B219" s="189" t="s">
        <v>4</v>
      </c>
      <c r="C219" s="189">
        <v>0</v>
      </c>
    </row>
    <row r="220" spans="1:3" x14ac:dyDescent="0.25">
      <c r="A220" t="s">
        <v>169</v>
      </c>
      <c r="B220" s="189" t="s">
        <v>4</v>
      </c>
      <c r="C220" s="189">
        <v>5</v>
      </c>
    </row>
    <row r="221" spans="1:3" x14ac:dyDescent="0.25">
      <c r="A221" t="s">
        <v>169</v>
      </c>
      <c r="B221" s="189" t="s">
        <v>4</v>
      </c>
      <c r="C221" s="189">
        <v>0</v>
      </c>
    </row>
    <row r="222" spans="1:3" x14ac:dyDescent="0.25">
      <c r="A222" t="s">
        <v>170</v>
      </c>
      <c r="B222" s="189" t="s">
        <v>5</v>
      </c>
      <c r="C222" s="189">
        <v>100</v>
      </c>
    </row>
    <row r="223" spans="1:3" x14ac:dyDescent="0.25">
      <c r="A223" t="s">
        <v>170</v>
      </c>
      <c r="B223" s="189" t="s">
        <v>5</v>
      </c>
      <c r="C223" s="189">
        <v>65</v>
      </c>
    </row>
    <row r="224" spans="1:3" x14ac:dyDescent="0.25">
      <c r="A224" t="s">
        <v>170</v>
      </c>
      <c r="B224" s="189" t="s">
        <v>5</v>
      </c>
      <c r="C224" s="189">
        <v>85</v>
      </c>
    </row>
    <row r="225" spans="1:3" x14ac:dyDescent="0.25">
      <c r="A225" t="s">
        <v>170</v>
      </c>
      <c r="B225" s="189" t="s">
        <v>5</v>
      </c>
      <c r="C225" s="189">
        <v>85</v>
      </c>
    </row>
    <row r="226" spans="1:3" x14ac:dyDescent="0.25">
      <c r="A226" t="s">
        <v>170</v>
      </c>
      <c r="B226" s="189" t="s">
        <v>5</v>
      </c>
      <c r="C226" s="189">
        <v>50</v>
      </c>
    </row>
    <row r="227" spans="1:3" x14ac:dyDescent="0.25">
      <c r="A227" t="s">
        <v>170</v>
      </c>
      <c r="B227" s="189" t="s">
        <v>5</v>
      </c>
      <c r="C227" s="189">
        <v>95</v>
      </c>
    </row>
    <row r="228" spans="1:3" x14ac:dyDescent="0.25">
      <c r="A228" t="s">
        <v>170</v>
      </c>
      <c r="B228" s="189" t="s">
        <v>5</v>
      </c>
      <c r="C228" s="189">
        <v>90</v>
      </c>
    </row>
    <row r="229" spans="1:3" x14ac:dyDescent="0.25">
      <c r="A229" t="s">
        <v>170</v>
      </c>
      <c r="B229" s="189" t="s">
        <v>5</v>
      </c>
      <c r="C229" s="189">
        <v>100</v>
      </c>
    </row>
    <row r="230" spans="1:3" x14ac:dyDescent="0.25">
      <c r="A230" t="s">
        <v>170</v>
      </c>
      <c r="B230" s="189" t="s">
        <v>5</v>
      </c>
      <c r="C230" s="189">
        <v>90</v>
      </c>
    </row>
    <row r="231" spans="1:3" x14ac:dyDescent="0.25">
      <c r="A231" t="s">
        <v>170</v>
      </c>
      <c r="B231" s="189" t="s">
        <v>5</v>
      </c>
      <c r="C231" s="189">
        <v>100</v>
      </c>
    </row>
    <row r="232" spans="1:3" x14ac:dyDescent="0.25">
      <c r="A232" t="s">
        <v>170</v>
      </c>
      <c r="B232" s="189" t="s">
        <v>5</v>
      </c>
      <c r="C232" s="189">
        <v>90</v>
      </c>
    </row>
    <row r="233" spans="1:3" x14ac:dyDescent="0.25">
      <c r="A233" t="s">
        <v>170</v>
      </c>
      <c r="B233" s="189" t="s">
        <v>5</v>
      </c>
      <c r="C233" s="189">
        <v>15</v>
      </c>
    </row>
    <row r="234" spans="1:3" x14ac:dyDescent="0.25">
      <c r="A234" t="s">
        <v>170</v>
      </c>
      <c r="B234" s="189" t="s">
        <v>5</v>
      </c>
      <c r="C234" s="189">
        <v>15</v>
      </c>
    </row>
    <row r="235" spans="1:3" x14ac:dyDescent="0.25">
      <c r="A235" t="s">
        <v>170</v>
      </c>
      <c r="B235" s="189" t="s">
        <v>5</v>
      </c>
      <c r="C235" s="189">
        <v>55</v>
      </c>
    </row>
    <row r="236" spans="1:3" x14ac:dyDescent="0.25">
      <c r="A236" t="s">
        <v>170</v>
      </c>
      <c r="B236" s="189" t="s">
        <v>5</v>
      </c>
      <c r="C236" s="189">
        <v>95</v>
      </c>
    </row>
    <row r="237" spans="1:3" x14ac:dyDescent="0.25">
      <c r="A237" t="s">
        <v>170</v>
      </c>
      <c r="B237" s="189" t="s">
        <v>5</v>
      </c>
      <c r="C237" s="189">
        <v>100</v>
      </c>
    </row>
    <row r="238" spans="1:3" x14ac:dyDescent="0.25">
      <c r="A238" t="s">
        <v>170</v>
      </c>
      <c r="B238" s="189" t="s">
        <v>5</v>
      </c>
      <c r="C238" s="189">
        <v>95</v>
      </c>
    </row>
    <row r="239" spans="1:3" x14ac:dyDescent="0.25">
      <c r="A239" t="s">
        <v>170</v>
      </c>
      <c r="B239" s="189" t="s">
        <v>5</v>
      </c>
      <c r="C239" s="189">
        <v>100</v>
      </c>
    </row>
    <row r="240" spans="1:3" x14ac:dyDescent="0.25">
      <c r="A240" t="s">
        <v>170</v>
      </c>
      <c r="B240" s="189" t="s">
        <v>5</v>
      </c>
      <c r="C240" s="189">
        <v>50</v>
      </c>
    </row>
    <row r="241" spans="1:3" x14ac:dyDescent="0.25">
      <c r="A241" t="s">
        <v>170</v>
      </c>
      <c r="B241" s="189" t="s">
        <v>5</v>
      </c>
      <c r="C241" s="189">
        <v>60</v>
      </c>
    </row>
    <row r="242" spans="1:3" x14ac:dyDescent="0.25">
      <c r="A242" t="s">
        <v>170</v>
      </c>
      <c r="B242" s="189" t="s">
        <v>5</v>
      </c>
      <c r="C242" s="189">
        <v>90</v>
      </c>
    </row>
    <row r="243" spans="1:3" x14ac:dyDescent="0.25">
      <c r="A243" t="s">
        <v>170</v>
      </c>
      <c r="B243" s="189" t="s">
        <v>4</v>
      </c>
      <c r="C243" s="189">
        <v>0</v>
      </c>
    </row>
    <row r="244" spans="1:3" x14ac:dyDescent="0.25">
      <c r="A244" t="s">
        <v>170</v>
      </c>
      <c r="B244" s="189" t="s">
        <v>4</v>
      </c>
      <c r="C244" s="189">
        <v>35</v>
      </c>
    </row>
    <row r="245" spans="1:3" x14ac:dyDescent="0.25">
      <c r="A245" t="s">
        <v>170</v>
      </c>
      <c r="B245" s="189" t="s">
        <v>4</v>
      </c>
      <c r="C245" s="189">
        <v>15</v>
      </c>
    </row>
    <row r="246" spans="1:3" x14ac:dyDescent="0.25">
      <c r="A246" t="s">
        <v>170</v>
      </c>
      <c r="B246" s="189" t="s">
        <v>4</v>
      </c>
      <c r="C246" s="189">
        <v>15</v>
      </c>
    </row>
    <row r="247" spans="1:3" x14ac:dyDescent="0.25">
      <c r="A247" t="s">
        <v>170</v>
      </c>
      <c r="B247" s="189" t="s">
        <v>4</v>
      </c>
      <c r="C247" s="189">
        <v>50</v>
      </c>
    </row>
    <row r="248" spans="1:3" x14ac:dyDescent="0.25">
      <c r="A248" t="s">
        <v>170</v>
      </c>
      <c r="B248" s="189" t="s">
        <v>4</v>
      </c>
      <c r="C248" s="189">
        <v>5</v>
      </c>
    </row>
    <row r="249" spans="1:3" x14ac:dyDescent="0.25">
      <c r="A249" t="s">
        <v>170</v>
      </c>
      <c r="B249" s="189" t="s">
        <v>4</v>
      </c>
      <c r="C249" s="189">
        <v>10</v>
      </c>
    </row>
    <row r="250" spans="1:3" x14ac:dyDescent="0.25">
      <c r="A250" t="s">
        <v>170</v>
      </c>
      <c r="B250" s="189" t="s">
        <v>4</v>
      </c>
      <c r="C250" s="189">
        <v>0</v>
      </c>
    </row>
    <row r="251" spans="1:3" x14ac:dyDescent="0.25">
      <c r="A251" t="s">
        <v>170</v>
      </c>
      <c r="B251" s="189" t="s">
        <v>4</v>
      </c>
      <c r="C251" s="189">
        <v>10</v>
      </c>
    </row>
    <row r="252" spans="1:3" x14ac:dyDescent="0.25">
      <c r="A252" t="s">
        <v>170</v>
      </c>
      <c r="B252" s="189" t="s">
        <v>4</v>
      </c>
      <c r="C252" s="189">
        <v>0</v>
      </c>
    </row>
    <row r="253" spans="1:3" x14ac:dyDescent="0.25">
      <c r="A253" t="s">
        <v>170</v>
      </c>
      <c r="B253" s="189" t="s">
        <v>4</v>
      </c>
      <c r="C253" s="189">
        <v>10</v>
      </c>
    </row>
    <row r="254" spans="1:3" x14ac:dyDescent="0.25">
      <c r="A254" t="s">
        <v>170</v>
      </c>
      <c r="B254" s="189" t="s">
        <v>4</v>
      </c>
      <c r="C254" s="189">
        <v>85</v>
      </c>
    </row>
    <row r="255" spans="1:3" x14ac:dyDescent="0.25">
      <c r="A255" t="s">
        <v>170</v>
      </c>
      <c r="B255" s="189" t="s">
        <v>4</v>
      </c>
      <c r="C255" s="189">
        <v>80</v>
      </c>
    </row>
    <row r="256" spans="1:3" x14ac:dyDescent="0.25">
      <c r="A256" t="s">
        <v>170</v>
      </c>
      <c r="B256" s="189" t="s">
        <v>4</v>
      </c>
      <c r="C256" s="189">
        <v>45</v>
      </c>
    </row>
    <row r="257" spans="1:3" x14ac:dyDescent="0.25">
      <c r="A257" t="s">
        <v>170</v>
      </c>
      <c r="B257" s="189" t="s">
        <v>4</v>
      </c>
      <c r="C257" s="189">
        <v>5</v>
      </c>
    </row>
    <row r="258" spans="1:3" x14ac:dyDescent="0.25">
      <c r="A258" t="s">
        <v>170</v>
      </c>
      <c r="B258" s="189" t="s">
        <v>4</v>
      </c>
      <c r="C258" s="189">
        <v>0</v>
      </c>
    </row>
    <row r="259" spans="1:3" x14ac:dyDescent="0.25">
      <c r="A259" t="s">
        <v>170</v>
      </c>
      <c r="B259" s="189" t="s">
        <v>4</v>
      </c>
      <c r="C259" s="189">
        <v>5</v>
      </c>
    </row>
    <row r="260" spans="1:3" x14ac:dyDescent="0.25">
      <c r="A260" t="s">
        <v>170</v>
      </c>
      <c r="B260" s="189" t="s">
        <v>4</v>
      </c>
      <c r="C260" s="189">
        <v>0</v>
      </c>
    </row>
    <row r="261" spans="1:3" x14ac:dyDescent="0.25">
      <c r="A261" t="s">
        <v>170</v>
      </c>
      <c r="B261" s="189" t="s">
        <v>4</v>
      </c>
      <c r="C261" s="189">
        <v>50</v>
      </c>
    </row>
    <row r="262" spans="1:3" x14ac:dyDescent="0.25">
      <c r="A262" t="s">
        <v>170</v>
      </c>
      <c r="B262" s="189" t="s">
        <v>4</v>
      </c>
      <c r="C262" s="189">
        <v>40</v>
      </c>
    </row>
    <row r="263" spans="1:3" x14ac:dyDescent="0.25">
      <c r="A263" t="s">
        <v>170</v>
      </c>
      <c r="B263" s="189" t="s">
        <v>4</v>
      </c>
      <c r="C263" s="189">
        <v>10</v>
      </c>
    </row>
    <row r="264" spans="1:3" x14ac:dyDescent="0.25">
      <c r="A264" t="s">
        <v>171</v>
      </c>
      <c r="B264" s="189" t="s">
        <v>5</v>
      </c>
      <c r="C264" s="189">
        <v>0</v>
      </c>
    </row>
    <row r="265" spans="1:3" x14ac:dyDescent="0.25">
      <c r="A265" t="s">
        <v>171</v>
      </c>
      <c r="B265" s="189" t="s">
        <v>5</v>
      </c>
      <c r="C265" s="189">
        <v>50</v>
      </c>
    </row>
    <row r="266" spans="1:3" x14ac:dyDescent="0.25">
      <c r="A266" t="s">
        <v>171</v>
      </c>
      <c r="B266" s="189" t="s">
        <v>5</v>
      </c>
      <c r="C266" s="189">
        <v>20</v>
      </c>
    </row>
    <row r="267" spans="1:3" x14ac:dyDescent="0.25">
      <c r="A267" t="s">
        <v>171</v>
      </c>
      <c r="B267" s="189" t="s">
        <v>5</v>
      </c>
      <c r="C267" s="189">
        <v>70</v>
      </c>
    </row>
    <row r="268" spans="1:3" x14ac:dyDescent="0.25">
      <c r="A268" t="s">
        <v>171</v>
      </c>
      <c r="B268" s="189" t="s">
        <v>5</v>
      </c>
      <c r="C268" s="189">
        <v>70</v>
      </c>
    </row>
    <row r="269" spans="1:3" x14ac:dyDescent="0.25">
      <c r="A269" t="s">
        <v>171</v>
      </c>
      <c r="B269" s="189" t="s">
        <v>5</v>
      </c>
      <c r="C269" s="189">
        <v>40</v>
      </c>
    </row>
    <row r="270" spans="1:3" x14ac:dyDescent="0.25">
      <c r="A270" t="s">
        <v>171</v>
      </c>
      <c r="B270" s="189" t="s">
        <v>5</v>
      </c>
      <c r="C270" s="189">
        <v>50</v>
      </c>
    </row>
    <row r="271" spans="1:3" x14ac:dyDescent="0.25">
      <c r="A271" t="s">
        <v>171</v>
      </c>
      <c r="B271" s="189" t="s">
        <v>5</v>
      </c>
      <c r="C271" s="189">
        <v>80</v>
      </c>
    </row>
    <row r="272" spans="1:3" x14ac:dyDescent="0.25">
      <c r="A272" t="s">
        <v>171</v>
      </c>
      <c r="B272" s="189" t="s">
        <v>5</v>
      </c>
      <c r="C272" s="189">
        <v>0</v>
      </c>
    </row>
    <row r="273" spans="1:3" x14ac:dyDescent="0.25">
      <c r="A273" t="s">
        <v>171</v>
      </c>
      <c r="B273" s="189" t="s">
        <v>5</v>
      </c>
      <c r="C273" s="189">
        <v>5</v>
      </c>
    </row>
    <row r="274" spans="1:3" x14ac:dyDescent="0.25">
      <c r="A274" t="s">
        <v>171</v>
      </c>
      <c r="B274" s="189" t="s">
        <v>5</v>
      </c>
      <c r="C274" s="189">
        <v>0</v>
      </c>
    </row>
    <row r="275" spans="1:3" x14ac:dyDescent="0.25">
      <c r="A275" t="s">
        <v>171</v>
      </c>
      <c r="B275" s="189" t="s">
        <v>5</v>
      </c>
      <c r="C275" s="189">
        <v>75</v>
      </c>
    </row>
    <row r="276" spans="1:3" x14ac:dyDescent="0.25">
      <c r="A276" t="s">
        <v>171</v>
      </c>
      <c r="B276" s="189" t="s">
        <v>5</v>
      </c>
      <c r="C276" s="189">
        <v>0</v>
      </c>
    </row>
    <row r="277" spans="1:3" x14ac:dyDescent="0.25">
      <c r="A277" t="s">
        <v>171</v>
      </c>
      <c r="B277" s="189" t="s">
        <v>5</v>
      </c>
      <c r="C277" s="189">
        <v>85</v>
      </c>
    </row>
    <row r="278" spans="1:3" x14ac:dyDescent="0.25">
      <c r="A278" t="s">
        <v>171</v>
      </c>
      <c r="B278" s="189" t="s">
        <v>5</v>
      </c>
      <c r="C278" s="189">
        <v>100</v>
      </c>
    </row>
    <row r="279" spans="1:3" x14ac:dyDescent="0.25">
      <c r="A279" t="s">
        <v>171</v>
      </c>
      <c r="B279" s="189" t="s">
        <v>5</v>
      </c>
      <c r="C279" s="189">
        <v>0</v>
      </c>
    </row>
    <row r="280" spans="1:3" x14ac:dyDescent="0.25">
      <c r="A280" t="s">
        <v>171</v>
      </c>
      <c r="B280" s="189" t="s">
        <v>5</v>
      </c>
      <c r="C280" s="189">
        <v>15</v>
      </c>
    </row>
    <row r="281" spans="1:3" x14ac:dyDescent="0.25">
      <c r="A281" t="s">
        <v>171</v>
      </c>
      <c r="B281" s="189" t="s">
        <v>5</v>
      </c>
      <c r="C281" s="189">
        <v>10</v>
      </c>
    </row>
    <row r="282" spans="1:3" x14ac:dyDescent="0.25">
      <c r="A282" t="s">
        <v>171</v>
      </c>
      <c r="B282" s="189" t="s">
        <v>5</v>
      </c>
      <c r="C282" s="189">
        <v>20</v>
      </c>
    </row>
    <row r="283" spans="1:3" x14ac:dyDescent="0.25">
      <c r="A283" t="s">
        <v>171</v>
      </c>
      <c r="B283" s="189" t="s">
        <v>5</v>
      </c>
      <c r="C283" s="189">
        <v>0</v>
      </c>
    </row>
    <row r="284" spans="1:3" x14ac:dyDescent="0.25">
      <c r="A284" t="s">
        <v>171</v>
      </c>
      <c r="B284" s="189" t="s">
        <v>5</v>
      </c>
      <c r="C284" s="189">
        <v>20</v>
      </c>
    </row>
    <row r="285" spans="1:3" x14ac:dyDescent="0.25">
      <c r="A285" t="s">
        <v>171</v>
      </c>
      <c r="B285" s="189" t="s">
        <v>5</v>
      </c>
      <c r="C285" s="189">
        <v>100</v>
      </c>
    </row>
    <row r="286" spans="1:3" x14ac:dyDescent="0.25">
      <c r="A286" t="s">
        <v>171</v>
      </c>
      <c r="B286" s="189" t="s">
        <v>5</v>
      </c>
      <c r="C286" s="189">
        <v>100</v>
      </c>
    </row>
    <row r="287" spans="1:3" x14ac:dyDescent="0.25">
      <c r="A287" t="s">
        <v>171</v>
      </c>
      <c r="B287" s="189" t="s">
        <v>5</v>
      </c>
      <c r="C287" s="189">
        <v>100</v>
      </c>
    </row>
    <row r="288" spans="1:3" x14ac:dyDescent="0.25">
      <c r="A288" t="s">
        <v>171</v>
      </c>
      <c r="B288" s="189" t="s">
        <v>5</v>
      </c>
      <c r="C288" s="189">
        <v>100</v>
      </c>
    </row>
    <row r="289" spans="1:3" x14ac:dyDescent="0.25">
      <c r="A289" t="s">
        <v>171</v>
      </c>
      <c r="B289" s="189" t="s">
        <v>5</v>
      </c>
      <c r="C289" s="189">
        <v>100</v>
      </c>
    </row>
    <row r="290" spans="1:3" x14ac:dyDescent="0.25">
      <c r="A290" t="s">
        <v>171</v>
      </c>
      <c r="B290" s="189" t="s">
        <v>5</v>
      </c>
      <c r="C290" s="189">
        <v>100</v>
      </c>
    </row>
    <row r="291" spans="1:3" x14ac:dyDescent="0.25">
      <c r="A291" t="s">
        <v>171</v>
      </c>
      <c r="B291" s="189" t="s">
        <v>5</v>
      </c>
      <c r="C291" s="189">
        <v>25</v>
      </c>
    </row>
    <row r="292" spans="1:3" x14ac:dyDescent="0.25">
      <c r="A292" t="s">
        <v>171</v>
      </c>
      <c r="B292" s="189" t="s">
        <v>5</v>
      </c>
      <c r="C292" s="189">
        <v>60</v>
      </c>
    </row>
    <row r="293" spans="1:3" x14ac:dyDescent="0.25">
      <c r="A293" t="s">
        <v>171</v>
      </c>
      <c r="B293" s="189" t="s">
        <v>5</v>
      </c>
      <c r="C293" s="189">
        <v>100</v>
      </c>
    </row>
    <row r="294" spans="1:3" x14ac:dyDescent="0.25">
      <c r="A294" t="s">
        <v>171</v>
      </c>
      <c r="B294" s="189" t="s">
        <v>4</v>
      </c>
      <c r="C294" s="189">
        <v>100</v>
      </c>
    </row>
    <row r="295" spans="1:3" x14ac:dyDescent="0.25">
      <c r="A295" t="s">
        <v>171</v>
      </c>
      <c r="B295" s="189" t="s">
        <v>4</v>
      </c>
      <c r="C295" s="189">
        <v>50</v>
      </c>
    </row>
    <row r="296" spans="1:3" x14ac:dyDescent="0.25">
      <c r="A296" t="s">
        <v>171</v>
      </c>
      <c r="B296" s="189" t="s">
        <v>4</v>
      </c>
      <c r="C296" s="189">
        <v>80</v>
      </c>
    </row>
    <row r="297" spans="1:3" x14ac:dyDescent="0.25">
      <c r="A297" t="s">
        <v>171</v>
      </c>
      <c r="B297" s="189" t="s">
        <v>4</v>
      </c>
      <c r="C297" s="189">
        <v>30</v>
      </c>
    </row>
    <row r="298" spans="1:3" x14ac:dyDescent="0.25">
      <c r="A298" t="s">
        <v>171</v>
      </c>
      <c r="B298" s="189" t="s">
        <v>4</v>
      </c>
      <c r="C298" s="189">
        <v>30</v>
      </c>
    </row>
    <row r="299" spans="1:3" x14ac:dyDescent="0.25">
      <c r="A299" t="s">
        <v>171</v>
      </c>
      <c r="B299" s="189" t="s">
        <v>4</v>
      </c>
      <c r="C299" s="189">
        <v>60</v>
      </c>
    </row>
    <row r="300" spans="1:3" x14ac:dyDescent="0.25">
      <c r="A300" t="s">
        <v>171</v>
      </c>
      <c r="B300" s="189" t="s">
        <v>4</v>
      </c>
      <c r="C300" s="189">
        <v>50</v>
      </c>
    </row>
    <row r="301" spans="1:3" x14ac:dyDescent="0.25">
      <c r="A301" t="s">
        <v>171</v>
      </c>
      <c r="B301" s="189" t="s">
        <v>4</v>
      </c>
      <c r="C301" s="189">
        <v>20</v>
      </c>
    </row>
    <row r="302" spans="1:3" x14ac:dyDescent="0.25">
      <c r="A302" t="s">
        <v>171</v>
      </c>
      <c r="B302" s="189" t="s">
        <v>4</v>
      </c>
      <c r="C302" s="189">
        <v>100</v>
      </c>
    </row>
    <row r="303" spans="1:3" x14ac:dyDescent="0.25">
      <c r="A303" t="s">
        <v>171</v>
      </c>
      <c r="B303" s="189" t="s">
        <v>4</v>
      </c>
      <c r="C303" s="189">
        <v>95</v>
      </c>
    </row>
    <row r="304" spans="1:3" x14ac:dyDescent="0.25">
      <c r="A304" t="s">
        <v>171</v>
      </c>
      <c r="B304" s="189" t="s">
        <v>4</v>
      </c>
      <c r="C304" s="189">
        <v>100</v>
      </c>
    </row>
    <row r="305" spans="1:3" x14ac:dyDescent="0.25">
      <c r="A305" t="s">
        <v>171</v>
      </c>
      <c r="B305" s="189" t="s">
        <v>4</v>
      </c>
      <c r="C305" s="189">
        <v>25</v>
      </c>
    </row>
    <row r="306" spans="1:3" x14ac:dyDescent="0.25">
      <c r="A306" t="s">
        <v>171</v>
      </c>
      <c r="B306" s="189" t="s">
        <v>4</v>
      </c>
      <c r="C306" s="189">
        <v>100</v>
      </c>
    </row>
    <row r="307" spans="1:3" x14ac:dyDescent="0.25">
      <c r="A307" t="s">
        <v>171</v>
      </c>
      <c r="B307" s="189" t="s">
        <v>4</v>
      </c>
      <c r="C307" s="189">
        <v>15</v>
      </c>
    </row>
    <row r="308" spans="1:3" x14ac:dyDescent="0.25">
      <c r="A308" t="s">
        <v>171</v>
      </c>
      <c r="B308" s="189" t="s">
        <v>4</v>
      </c>
      <c r="C308" s="189">
        <v>0</v>
      </c>
    </row>
    <row r="309" spans="1:3" x14ac:dyDescent="0.25">
      <c r="A309" t="s">
        <v>171</v>
      </c>
      <c r="B309" s="189" t="s">
        <v>4</v>
      </c>
      <c r="C309" s="189">
        <v>100</v>
      </c>
    </row>
    <row r="310" spans="1:3" x14ac:dyDescent="0.25">
      <c r="A310" t="s">
        <v>171</v>
      </c>
      <c r="B310" s="189" t="s">
        <v>4</v>
      </c>
      <c r="C310" s="189">
        <v>85</v>
      </c>
    </row>
    <row r="311" spans="1:3" x14ac:dyDescent="0.25">
      <c r="A311" t="s">
        <v>171</v>
      </c>
      <c r="B311" s="189" t="s">
        <v>4</v>
      </c>
      <c r="C311" s="189">
        <v>90</v>
      </c>
    </row>
    <row r="312" spans="1:3" x14ac:dyDescent="0.25">
      <c r="A312" t="s">
        <v>171</v>
      </c>
      <c r="B312" s="189" t="s">
        <v>4</v>
      </c>
      <c r="C312" s="189">
        <v>80</v>
      </c>
    </row>
    <row r="313" spans="1:3" x14ac:dyDescent="0.25">
      <c r="A313" t="s">
        <v>171</v>
      </c>
      <c r="B313" s="189" t="s">
        <v>4</v>
      </c>
      <c r="C313" s="189">
        <v>100</v>
      </c>
    </row>
    <row r="314" spans="1:3" x14ac:dyDescent="0.25">
      <c r="A314" t="s">
        <v>171</v>
      </c>
      <c r="B314" s="189" t="s">
        <v>4</v>
      </c>
      <c r="C314" s="189">
        <v>80</v>
      </c>
    </row>
    <row r="315" spans="1:3" x14ac:dyDescent="0.25">
      <c r="A315" t="s">
        <v>171</v>
      </c>
      <c r="B315" s="189" t="s">
        <v>4</v>
      </c>
      <c r="C315" s="189">
        <v>0</v>
      </c>
    </row>
    <row r="316" spans="1:3" x14ac:dyDescent="0.25">
      <c r="A316" t="s">
        <v>171</v>
      </c>
      <c r="B316" s="189" t="s">
        <v>4</v>
      </c>
      <c r="C316" s="189">
        <v>0</v>
      </c>
    </row>
    <row r="317" spans="1:3" x14ac:dyDescent="0.25">
      <c r="A317" t="s">
        <v>171</v>
      </c>
      <c r="B317" s="189" t="s">
        <v>4</v>
      </c>
      <c r="C317" s="189">
        <v>0</v>
      </c>
    </row>
    <row r="318" spans="1:3" x14ac:dyDescent="0.25">
      <c r="A318" t="s">
        <v>171</v>
      </c>
      <c r="B318" s="189" t="s">
        <v>4</v>
      </c>
      <c r="C318" s="189">
        <v>0</v>
      </c>
    </row>
    <row r="319" spans="1:3" x14ac:dyDescent="0.25">
      <c r="A319" t="s">
        <v>171</v>
      </c>
      <c r="B319" s="189" t="s">
        <v>4</v>
      </c>
      <c r="C319" s="189">
        <v>0</v>
      </c>
    </row>
    <row r="320" spans="1:3" x14ac:dyDescent="0.25">
      <c r="A320" t="s">
        <v>171</v>
      </c>
      <c r="B320" s="189" t="s">
        <v>4</v>
      </c>
      <c r="C320" s="189">
        <v>0</v>
      </c>
    </row>
    <row r="321" spans="1:3" x14ac:dyDescent="0.25">
      <c r="A321" t="s">
        <v>171</v>
      </c>
      <c r="B321" s="189" t="s">
        <v>4</v>
      </c>
      <c r="C321" s="189">
        <v>75</v>
      </c>
    </row>
    <row r="322" spans="1:3" x14ac:dyDescent="0.25">
      <c r="A322" t="s">
        <v>171</v>
      </c>
      <c r="B322" s="189" t="s">
        <v>4</v>
      </c>
      <c r="C322" s="189">
        <v>40</v>
      </c>
    </row>
    <row r="323" spans="1:3" x14ac:dyDescent="0.25">
      <c r="A323" t="s">
        <v>171</v>
      </c>
      <c r="B323" s="189" t="s">
        <v>4</v>
      </c>
      <c r="C323" s="189">
        <v>0</v>
      </c>
    </row>
    <row r="324" spans="1:3" x14ac:dyDescent="0.25">
      <c r="B324"/>
      <c r="C3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3"/>
  <sheetViews>
    <sheetView workbookViewId="0"/>
  </sheetViews>
  <sheetFormatPr defaultRowHeight="15" x14ac:dyDescent="0.25"/>
  <cols>
    <col min="1" max="1" width="10.140625" bestFit="1" customWidth="1"/>
    <col min="2" max="2" width="9.140625" style="189"/>
  </cols>
  <sheetData>
    <row r="1" spans="1:14" x14ac:dyDescent="0.25">
      <c r="A1" s="186" t="s">
        <v>165</v>
      </c>
      <c r="B1" s="186" t="s">
        <v>166</v>
      </c>
      <c r="C1" s="186" t="s">
        <v>2</v>
      </c>
      <c r="D1" s="186"/>
      <c r="E1" s="193" t="s">
        <v>5</v>
      </c>
      <c r="F1" s="193" t="s">
        <v>6</v>
      </c>
      <c r="G1" s="193" t="s">
        <v>10</v>
      </c>
      <c r="H1" s="193" t="s">
        <v>36</v>
      </c>
      <c r="I1" s="193" t="s">
        <v>4</v>
      </c>
    </row>
    <row r="2" spans="1:14" x14ac:dyDescent="0.25">
      <c r="A2" t="s">
        <v>168</v>
      </c>
      <c r="B2" s="189" t="s">
        <v>5</v>
      </c>
      <c r="C2" s="190">
        <v>0.01</v>
      </c>
      <c r="E2" s="190">
        <v>0.01</v>
      </c>
      <c r="F2" s="190">
        <v>0.8</v>
      </c>
      <c r="G2" s="190">
        <v>0</v>
      </c>
      <c r="H2" s="190">
        <v>0</v>
      </c>
      <c r="I2" s="190">
        <v>0</v>
      </c>
      <c r="M2" s="189"/>
      <c r="N2" s="189"/>
    </row>
    <row r="3" spans="1:14" x14ac:dyDescent="0.25">
      <c r="A3" t="s">
        <v>168</v>
      </c>
      <c r="B3" s="189" t="s">
        <v>5</v>
      </c>
      <c r="C3" s="190">
        <v>0.315</v>
      </c>
      <c r="E3" s="190">
        <v>0.315</v>
      </c>
      <c r="F3" s="190">
        <v>0.17499999999999999</v>
      </c>
      <c r="G3" s="190">
        <v>0</v>
      </c>
      <c r="H3" s="190">
        <v>0</v>
      </c>
      <c r="I3" s="190">
        <v>0</v>
      </c>
    </row>
    <row r="4" spans="1:14" x14ac:dyDescent="0.25">
      <c r="A4" t="s">
        <v>168</v>
      </c>
      <c r="B4" s="189" t="s">
        <v>5</v>
      </c>
      <c r="C4" s="190">
        <v>6.5000000000000002E-2</v>
      </c>
      <c r="E4" s="190">
        <v>6.5000000000000002E-2</v>
      </c>
      <c r="F4" s="190">
        <v>0.36</v>
      </c>
      <c r="G4" s="190">
        <v>0</v>
      </c>
      <c r="H4" s="190">
        <v>0</v>
      </c>
      <c r="I4" s="190">
        <v>0</v>
      </c>
    </row>
    <row r="5" spans="1:14" x14ac:dyDescent="0.25">
      <c r="A5" t="s">
        <v>168</v>
      </c>
      <c r="B5" s="189" t="s">
        <v>5</v>
      </c>
      <c r="C5" s="190">
        <v>0.22000000000000003</v>
      </c>
      <c r="E5" s="190">
        <v>0.22000000000000003</v>
      </c>
      <c r="F5" s="190">
        <v>0</v>
      </c>
      <c r="G5" s="190">
        <v>0</v>
      </c>
      <c r="H5" s="190">
        <v>0</v>
      </c>
      <c r="I5" s="190">
        <v>0</v>
      </c>
    </row>
    <row r="6" spans="1:14" x14ac:dyDescent="0.25">
      <c r="A6" t="s">
        <v>168</v>
      </c>
      <c r="B6" s="189" t="s">
        <v>5</v>
      </c>
      <c r="C6" s="190">
        <v>0.11000000000000001</v>
      </c>
      <c r="E6" s="190">
        <v>0.11000000000000001</v>
      </c>
      <c r="F6" s="190">
        <v>0.1</v>
      </c>
      <c r="G6" s="190">
        <v>0</v>
      </c>
      <c r="H6" s="190">
        <v>0</v>
      </c>
      <c r="I6" s="190">
        <v>0</v>
      </c>
    </row>
    <row r="7" spans="1:14" x14ac:dyDescent="0.25">
      <c r="A7" t="s">
        <v>168</v>
      </c>
      <c r="B7" s="189" t="s">
        <v>5</v>
      </c>
      <c r="C7" s="190">
        <v>1.05</v>
      </c>
      <c r="E7" s="190">
        <v>1.05</v>
      </c>
      <c r="F7" s="190">
        <v>0.95</v>
      </c>
      <c r="G7" s="190">
        <v>0.1</v>
      </c>
      <c r="H7" s="190">
        <v>0</v>
      </c>
      <c r="I7" s="190">
        <v>0</v>
      </c>
    </row>
    <row r="8" spans="1:14" x14ac:dyDescent="0.25">
      <c r="A8" t="s">
        <v>168</v>
      </c>
      <c r="B8" s="189" t="s">
        <v>5</v>
      </c>
      <c r="C8" s="190">
        <v>0.74</v>
      </c>
      <c r="E8" s="190">
        <v>0.74</v>
      </c>
      <c r="F8" s="190">
        <v>0.4</v>
      </c>
      <c r="G8" s="190">
        <v>0.2</v>
      </c>
      <c r="H8" s="190">
        <v>0</v>
      </c>
      <c r="I8" s="190">
        <v>5.0000000000000001E-3</v>
      </c>
    </row>
    <row r="9" spans="1:14" x14ac:dyDescent="0.25">
      <c r="A9" t="s">
        <v>168</v>
      </c>
      <c r="B9" s="189" t="s">
        <v>5</v>
      </c>
      <c r="C9" s="190">
        <v>0.05</v>
      </c>
      <c r="E9" s="190">
        <v>0.05</v>
      </c>
      <c r="F9" s="190">
        <v>0</v>
      </c>
      <c r="G9" s="190">
        <v>0</v>
      </c>
      <c r="H9" s="190">
        <v>0</v>
      </c>
      <c r="I9" s="190">
        <v>5.0000000000000001E-3</v>
      </c>
    </row>
    <row r="10" spans="1:14" x14ac:dyDescent="0.25">
      <c r="A10" t="s">
        <v>168</v>
      </c>
      <c r="B10" s="189" t="s">
        <v>5</v>
      </c>
      <c r="C10" s="190">
        <v>0</v>
      </c>
      <c r="E10" s="190">
        <v>0</v>
      </c>
      <c r="F10" s="190">
        <v>0.12</v>
      </c>
      <c r="G10" s="190">
        <v>0</v>
      </c>
      <c r="H10" s="190">
        <v>0</v>
      </c>
      <c r="I10" s="190">
        <v>0</v>
      </c>
    </row>
    <row r="11" spans="1:14" x14ac:dyDescent="0.25">
      <c r="A11" t="s">
        <v>168</v>
      </c>
      <c r="B11" s="189" t="s">
        <v>5</v>
      </c>
      <c r="C11" s="190">
        <v>1.0749999999999997</v>
      </c>
      <c r="E11" s="190">
        <v>1.0749999999999997</v>
      </c>
      <c r="F11" s="190">
        <v>0.7</v>
      </c>
      <c r="G11" s="190">
        <v>0</v>
      </c>
      <c r="H11" s="190">
        <v>0.12</v>
      </c>
      <c r="I11" s="190">
        <v>0</v>
      </c>
    </row>
    <row r="12" spans="1:14" x14ac:dyDescent="0.25">
      <c r="A12" t="s">
        <v>168</v>
      </c>
      <c r="B12" s="189" t="s">
        <v>5</v>
      </c>
      <c r="C12" s="190">
        <v>1.125</v>
      </c>
      <c r="E12" s="190">
        <v>1.125</v>
      </c>
      <c r="F12" s="190">
        <v>0.17499999999999999</v>
      </c>
      <c r="G12" s="190">
        <v>0.25</v>
      </c>
      <c r="H12" s="190">
        <v>0</v>
      </c>
      <c r="I12" s="190">
        <v>0</v>
      </c>
    </row>
    <row r="13" spans="1:14" x14ac:dyDescent="0.25">
      <c r="A13" t="s">
        <v>168</v>
      </c>
      <c r="B13" s="189" t="s">
        <v>5</v>
      </c>
      <c r="C13" s="190">
        <v>0.31</v>
      </c>
      <c r="E13" s="190">
        <v>0.31</v>
      </c>
      <c r="F13" s="190">
        <v>0</v>
      </c>
      <c r="G13" s="190">
        <v>0</v>
      </c>
      <c r="H13" s="190">
        <v>0</v>
      </c>
      <c r="I13" s="190">
        <v>0</v>
      </c>
    </row>
    <row r="14" spans="1:14" x14ac:dyDescent="0.25">
      <c r="A14" t="s">
        <v>168</v>
      </c>
      <c r="B14" s="189" t="s">
        <v>5</v>
      </c>
      <c r="C14" s="190">
        <v>1.2049999999999998</v>
      </c>
      <c r="E14" s="190">
        <v>1.2049999999999998</v>
      </c>
      <c r="F14" s="190">
        <v>0.25</v>
      </c>
      <c r="G14" s="190">
        <v>0.1</v>
      </c>
      <c r="H14" s="190">
        <v>0</v>
      </c>
      <c r="I14" s="190">
        <v>0.02</v>
      </c>
    </row>
    <row r="15" spans="1:14" x14ac:dyDescent="0.25">
      <c r="A15" t="s">
        <v>168</v>
      </c>
      <c r="B15" s="189" t="s">
        <v>5</v>
      </c>
      <c r="C15" s="190">
        <v>0.91</v>
      </c>
      <c r="E15" s="190">
        <v>0.91</v>
      </c>
      <c r="F15" s="190">
        <v>0.35</v>
      </c>
      <c r="G15" s="190">
        <v>0.2</v>
      </c>
      <c r="H15" s="190">
        <v>0</v>
      </c>
      <c r="I15" s="190">
        <v>0.09</v>
      </c>
    </row>
    <row r="16" spans="1:14" x14ac:dyDescent="0.25">
      <c r="A16" t="s">
        <v>168</v>
      </c>
      <c r="B16" s="189" t="s">
        <v>5</v>
      </c>
      <c r="C16" s="190">
        <v>1.02</v>
      </c>
      <c r="E16" s="190">
        <v>1.02</v>
      </c>
      <c r="F16" s="190">
        <v>0</v>
      </c>
      <c r="G16" s="190">
        <v>0.1</v>
      </c>
      <c r="H16" s="190">
        <v>0</v>
      </c>
      <c r="I16" s="190">
        <v>0.01</v>
      </c>
    </row>
    <row r="17" spans="1:9" x14ac:dyDescent="0.25">
      <c r="A17" t="s">
        <v>168</v>
      </c>
      <c r="B17" s="189" t="s">
        <v>5</v>
      </c>
      <c r="C17" s="190">
        <v>0.375</v>
      </c>
      <c r="E17" s="190">
        <v>0.375</v>
      </c>
      <c r="F17" s="190">
        <v>0</v>
      </c>
      <c r="G17" s="190">
        <v>0</v>
      </c>
      <c r="H17" s="190">
        <v>0</v>
      </c>
      <c r="I17" s="190">
        <v>0</v>
      </c>
    </row>
    <row r="18" spans="1:9" x14ac:dyDescent="0.25">
      <c r="A18" t="s">
        <v>168</v>
      </c>
      <c r="B18" s="189" t="s">
        <v>5</v>
      </c>
      <c r="C18" s="190">
        <v>0.68999999999999984</v>
      </c>
      <c r="E18" s="190">
        <v>0.68999999999999984</v>
      </c>
      <c r="F18" s="190">
        <v>0.12</v>
      </c>
      <c r="G18" s="190">
        <v>0.1</v>
      </c>
      <c r="H18" s="190">
        <v>0</v>
      </c>
      <c r="I18" s="190">
        <v>0.04</v>
      </c>
    </row>
    <row r="19" spans="1:9" x14ac:dyDescent="0.25">
      <c r="A19" t="s">
        <v>168</v>
      </c>
      <c r="B19" s="189" t="s">
        <v>5</v>
      </c>
      <c r="C19" s="190">
        <v>1.1499999999999999</v>
      </c>
      <c r="E19" s="190">
        <v>1.1499999999999999</v>
      </c>
      <c r="F19" s="190">
        <v>0.06</v>
      </c>
      <c r="G19" s="190">
        <v>0.05</v>
      </c>
      <c r="H19" s="190">
        <v>0</v>
      </c>
      <c r="I19" s="190">
        <v>0</v>
      </c>
    </row>
    <row r="20" spans="1:9" x14ac:dyDescent="0.25">
      <c r="A20" t="s">
        <v>168</v>
      </c>
      <c r="B20" s="189" t="s">
        <v>5</v>
      </c>
      <c r="C20" s="190">
        <v>0.68</v>
      </c>
      <c r="E20" s="190">
        <v>0.68</v>
      </c>
      <c r="F20" s="190">
        <v>0.22500000000000001</v>
      </c>
      <c r="G20" s="190">
        <v>0</v>
      </c>
      <c r="H20" s="190">
        <v>0</v>
      </c>
      <c r="I20" s="190">
        <v>0</v>
      </c>
    </row>
    <row r="21" spans="1:9" x14ac:dyDescent="0.25">
      <c r="A21" t="s">
        <v>168</v>
      </c>
      <c r="B21" s="189" t="s">
        <v>5</v>
      </c>
      <c r="C21" s="190">
        <v>0.755</v>
      </c>
      <c r="E21" s="190">
        <v>0.755</v>
      </c>
      <c r="F21" s="190">
        <v>0</v>
      </c>
      <c r="G21" s="190">
        <v>0.35</v>
      </c>
      <c r="H21" s="190">
        <v>0</v>
      </c>
      <c r="I21" s="190">
        <v>8.5000000000000006E-2</v>
      </c>
    </row>
    <row r="22" spans="1:9" x14ac:dyDescent="0.25">
      <c r="A22" t="s">
        <v>168</v>
      </c>
      <c r="B22" s="189" t="s">
        <v>5</v>
      </c>
      <c r="C22" s="190">
        <v>0.42499999999999999</v>
      </c>
      <c r="E22" s="190">
        <v>0.42499999999999999</v>
      </c>
      <c r="F22" s="190">
        <v>0</v>
      </c>
      <c r="G22" s="190">
        <v>0</v>
      </c>
      <c r="H22" s="190">
        <v>0</v>
      </c>
      <c r="I22" s="190">
        <v>0</v>
      </c>
    </row>
    <row r="23" spans="1:9" x14ac:dyDescent="0.25">
      <c r="A23" t="s">
        <v>168</v>
      </c>
      <c r="B23" s="189" t="s">
        <v>5</v>
      </c>
      <c r="C23" s="190">
        <v>0.79</v>
      </c>
      <c r="E23" s="190">
        <v>0.79</v>
      </c>
      <c r="F23" s="190">
        <v>0</v>
      </c>
      <c r="G23" s="190">
        <v>0.25</v>
      </c>
      <c r="H23" s="190">
        <v>0</v>
      </c>
      <c r="I23" s="190">
        <v>0.2</v>
      </c>
    </row>
    <row r="24" spans="1:9" x14ac:dyDescent="0.25">
      <c r="A24" t="s">
        <v>168</v>
      </c>
      <c r="B24" s="189" t="s">
        <v>5</v>
      </c>
      <c r="C24" s="190">
        <v>1.56</v>
      </c>
      <c r="E24" s="190">
        <v>1.56</v>
      </c>
      <c r="F24" s="190">
        <v>0.31</v>
      </c>
      <c r="G24" s="190">
        <v>0</v>
      </c>
      <c r="H24" s="190">
        <v>0</v>
      </c>
      <c r="I24" s="190">
        <v>0</v>
      </c>
    </row>
    <row r="25" spans="1:9" x14ac:dyDescent="0.25">
      <c r="A25" t="s">
        <v>168</v>
      </c>
      <c r="B25" s="189" t="s">
        <v>5</v>
      </c>
      <c r="C25" s="190">
        <v>0.95</v>
      </c>
      <c r="E25" s="190">
        <v>0.95</v>
      </c>
      <c r="F25" s="190">
        <v>0.1</v>
      </c>
      <c r="G25" s="190">
        <v>0.45</v>
      </c>
      <c r="H25" s="190">
        <v>0</v>
      </c>
      <c r="I25" s="190">
        <v>0</v>
      </c>
    </row>
    <row r="26" spans="1:9" x14ac:dyDescent="0.25">
      <c r="A26" t="s">
        <v>168</v>
      </c>
      <c r="B26" s="189" t="s">
        <v>5</v>
      </c>
      <c r="C26" s="190">
        <v>1.6999999999999997</v>
      </c>
      <c r="E26" s="190">
        <v>1.6999999999999997</v>
      </c>
      <c r="F26" s="190">
        <v>0.1</v>
      </c>
      <c r="G26" s="190">
        <v>0.5</v>
      </c>
      <c r="H26" s="190">
        <v>0</v>
      </c>
      <c r="I26" s="190">
        <v>0.19</v>
      </c>
    </row>
    <row r="27" spans="1:9" x14ac:dyDescent="0.25">
      <c r="A27" t="s">
        <v>168</v>
      </c>
      <c r="B27" s="189" t="s">
        <v>10</v>
      </c>
      <c r="C27" s="190">
        <v>0</v>
      </c>
      <c r="E27" s="190">
        <v>0</v>
      </c>
      <c r="F27" s="190">
        <v>7.4999999999999997E-2</v>
      </c>
      <c r="H27" s="190">
        <v>0</v>
      </c>
      <c r="I27" s="190">
        <v>0</v>
      </c>
    </row>
    <row r="28" spans="1:9" x14ac:dyDescent="0.25">
      <c r="A28" t="s">
        <v>168</v>
      </c>
      <c r="B28" s="189" t="s">
        <v>10</v>
      </c>
      <c r="C28" s="190">
        <v>0</v>
      </c>
      <c r="E28" s="190">
        <v>0.20500000000000002</v>
      </c>
      <c r="F28" s="190">
        <v>0.12</v>
      </c>
      <c r="H28" s="190">
        <v>0</v>
      </c>
      <c r="I28" s="190">
        <v>0</v>
      </c>
    </row>
    <row r="29" spans="1:9" x14ac:dyDescent="0.25">
      <c r="A29" t="s">
        <v>168</v>
      </c>
      <c r="B29" s="189" t="s">
        <v>10</v>
      </c>
      <c r="C29" s="190">
        <v>0</v>
      </c>
      <c r="E29" s="190">
        <v>0</v>
      </c>
      <c r="F29" s="190">
        <v>0</v>
      </c>
      <c r="H29" s="190">
        <v>0</v>
      </c>
      <c r="I29" s="190">
        <v>0</v>
      </c>
    </row>
    <row r="30" spans="1:9" x14ac:dyDescent="0.25">
      <c r="A30" t="s">
        <v>168</v>
      </c>
      <c r="B30" s="189" t="s">
        <v>10</v>
      </c>
      <c r="C30" s="190">
        <v>0</v>
      </c>
      <c r="E30" s="190">
        <v>0.08</v>
      </c>
      <c r="F30" s="190">
        <v>0</v>
      </c>
      <c r="H30" s="190">
        <v>0</v>
      </c>
      <c r="I30" s="190">
        <v>0</v>
      </c>
    </row>
    <row r="31" spans="1:9" x14ac:dyDescent="0.25">
      <c r="A31" t="s">
        <v>168</v>
      </c>
      <c r="B31" s="189" t="s">
        <v>10</v>
      </c>
      <c r="C31" s="190">
        <v>0</v>
      </c>
      <c r="E31" s="190">
        <v>0.70000000000000007</v>
      </c>
      <c r="F31" s="190">
        <v>0.05</v>
      </c>
      <c r="H31" s="190">
        <v>0</v>
      </c>
      <c r="I31" s="190">
        <v>0.03</v>
      </c>
    </row>
    <row r="32" spans="1:9" x14ac:dyDescent="0.25">
      <c r="A32" t="s">
        <v>168</v>
      </c>
      <c r="B32" s="189" t="s">
        <v>10</v>
      </c>
      <c r="C32" s="190">
        <v>0.1</v>
      </c>
      <c r="E32" s="190">
        <v>0.44999999999999996</v>
      </c>
      <c r="H32" s="190">
        <v>0</v>
      </c>
      <c r="I32" s="190">
        <v>0</v>
      </c>
    </row>
    <row r="33" spans="1:9" x14ac:dyDescent="0.25">
      <c r="A33" t="s">
        <v>168</v>
      </c>
      <c r="B33" s="189" t="s">
        <v>10</v>
      </c>
      <c r="C33" s="190">
        <v>0.2</v>
      </c>
      <c r="E33" s="190">
        <v>0.74999999999999989</v>
      </c>
      <c r="H33" s="190">
        <v>0</v>
      </c>
      <c r="I33" s="190">
        <v>0.03</v>
      </c>
    </row>
    <row r="34" spans="1:9" x14ac:dyDescent="0.25">
      <c r="A34" t="s">
        <v>168</v>
      </c>
      <c r="B34" s="189" t="s">
        <v>10</v>
      </c>
      <c r="C34" s="190">
        <v>0</v>
      </c>
      <c r="E34" s="190">
        <v>0.4</v>
      </c>
      <c r="H34" s="190">
        <v>0</v>
      </c>
      <c r="I34" s="190">
        <v>0</v>
      </c>
    </row>
    <row r="35" spans="1:9" x14ac:dyDescent="0.25">
      <c r="A35" t="s">
        <v>168</v>
      </c>
      <c r="B35" s="189" t="s">
        <v>10</v>
      </c>
      <c r="C35" s="190">
        <v>0</v>
      </c>
      <c r="E35" s="190">
        <v>0.88</v>
      </c>
      <c r="H35" s="190">
        <v>0</v>
      </c>
      <c r="I35" s="190">
        <v>0</v>
      </c>
    </row>
    <row r="36" spans="1:9" x14ac:dyDescent="0.25">
      <c r="A36" t="s">
        <v>168</v>
      </c>
      <c r="B36" s="189" t="s">
        <v>10</v>
      </c>
      <c r="C36" s="190">
        <v>0</v>
      </c>
      <c r="E36" s="190">
        <v>0.17500000000000004</v>
      </c>
      <c r="H36" s="190">
        <v>0</v>
      </c>
      <c r="I36" s="190">
        <v>0</v>
      </c>
    </row>
    <row r="37" spans="1:9" x14ac:dyDescent="0.25">
      <c r="A37" t="s">
        <v>168</v>
      </c>
      <c r="B37" s="189" t="s">
        <v>10</v>
      </c>
      <c r="C37" s="190">
        <v>0.25</v>
      </c>
      <c r="E37" s="190">
        <v>0.76500000000000012</v>
      </c>
      <c r="H37" s="190">
        <v>0</v>
      </c>
      <c r="I37" s="190">
        <v>0</v>
      </c>
    </row>
    <row r="38" spans="1:9" x14ac:dyDescent="0.25">
      <c r="A38" t="s">
        <v>168</v>
      </c>
      <c r="B38" s="189" t="s">
        <v>10</v>
      </c>
      <c r="C38" s="190">
        <v>0</v>
      </c>
      <c r="E38" s="190">
        <v>0.11999999999999997</v>
      </c>
      <c r="H38" s="190">
        <v>0</v>
      </c>
      <c r="I38" s="190">
        <v>2.5000000000000001E-2</v>
      </c>
    </row>
    <row r="39" spans="1:9" x14ac:dyDescent="0.25">
      <c r="A39" t="s">
        <v>168</v>
      </c>
      <c r="B39" s="189" t="s">
        <v>10</v>
      </c>
      <c r="C39" s="190">
        <v>0.1</v>
      </c>
      <c r="E39" s="190">
        <v>0.89999999999999991</v>
      </c>
      <c r="H39" s="190">
        <v>0</v>
      </c>
      <c r="I39" s="190">
        <v>0</v>
      </c>
    </row>
    <row r="40" spans="1:9" x14ac:dyDescent="0.25">
      <c r="A40" t="s">
        <v>168</v>
      </c>
      <c r="B40" s="189" t="s">
        <v>10</v>
      </c>
      <c r="C40" s="190">
        <v>0.2</v>
      </c>
      <c r="E40" s="190">
        <v>0.9</v>
      </c>
      <c r="H40" s="190">
        <v>2.5000000000000001E-2</v>
      </c>
      <c r="I40" s="190">
        <v>0</v>
      </c>
    </row>
    <row r="41" spans="1:9" x14ac:dyDescent="0.25">
      <c r="A41" t="s">
        <v>168</v>
      </c>
      <c r="B41" s="189" t="s">
        <v>10</v>
      </c>
      <c r="C41" s="190">
        <v>0.1</v>
      </c>
      <c r="E41" s="190">
        <v>0.32</v>
      </c>
      <c r="H41" s="190">
        <v>0</v>
      </c>
      <c r="I41" s="190">
        <v>0.06</v>
      </c>
    </row>
    <row r="42" spans="1:9" x14ac:dyDescent="0.25">
      <c r="A42" t="s">
        <v>168</v>
      </c>
      <c r="B42" s="189" t="s">
        <v>10</v>
      </c>
      <c r="C42" s="190">
        <v>0</v>
      </c>
      <c r="E42" s="190">
        <v>0.14000000000000001</v>
      </c>
      <c r="H42" s="190">
        <v>0</v>
      </c>
      <c r="I42" s="190">
        <v>0.24</v>
      </c>
    </row>
    <row r="43" spans="1:9" x14ac:dyDescent="0.25">
      <c r="A43" t="s">
        <v>168</v>
      </c>
      <c r="B43" s="189" t="s">
        <v>10</v>
      </c>
      <c r="C43" s="190">
        <v>0.1</v>
      </c>
      <c r="E43" s="190">
        <v>0.64</v>
      </c>
      <c r="H43" s="190">
        <v>0</v>
      </c>
      <c r="I43" s="190">
        <v>0</v>
      </c>
    </row>
    <row r="44" spans="1:9" x14ac:dyDescent="0.25">
      <c r="A44" t="s">
        <v>168</v>
      </c>
      <c r="B44" s="189" t="s">
        <v>10</v>
      </c>
      <c r="C44" s="190">
        <v>0.05</v>
      </c>
      <c r="E44" s="190">
        <v>0.42500000000000004</v>
      </c>
      <c r="H44" s="190">
        <v>0</v>
      </c>
      <c r="I44" s="190">
        <v>0</v>
      </c>
    </row>
    <row r="45" spans="1:9" x14ac:dyDescent="0.25">
      <c r="A45" t="s">
        <v>168</v>
      </c>
      <c r="B45" s="189" t="s">
        <v>10</v>
      </c>
      <c r="C45" s="190">
        <v>0</v>
      </c>
      <c r="E45" s="190">
        <v>1.5499999999999998</v>
      </c>
      <c r="H45" s="190">
        <v>0</v>
      </c>
      <c r="I45" s="190">
        <v>0</v>
      </c>
    </row>
    <row r="46" spans="1:9" x14ac:dyDescent="0.25">
      <c r="A46" t="s">
        <v>168</v>
      </c>
      <c r="B46" s="189" t="s">
        <v>10</v>
      </c>
      <c r="C46" s="190">
        <v>0.35</v>
      </c>
      <c r="E46" s="190">
        <v>0.5149999999999999</v>
      </c>
      <c r="H46" s="190">
        <v>6.5000000000000002E-2</v>
      </c>
      <c r="I46" s="190">
        <v>8.5000000000000006E-2</v>
      </c>
    </row>
    <row r="47" spans="1:9" x14ac:dyDescent="0.25">
      <c r="A47" t="s">
        <v>168</v>
      </c>
      <c r="B47" s="189" t="s">
        <v>10</v>
      </c>
      <c r="C47" s="190">
        <v>0</v>
      </c>
      <c r="E47" s="190">
        <v>0.41500000000000004</v>
      </c>
      <c r="H47" s="190">
        <v>0.03</v>
      </c>
      <c r="I47" s="190">
        <v>5.5E-2</v>
      </c>
    </row>
    <row r="48" spans="1:9" x14ac:dyDescent="0.25">
      <c r="A48" t="s">
        <v>168</v>
      </c>
      <c r="B48" s="189" t="s">
        <v>10</v>
      </c>
      <c r="C48" s="190">
        <v>0.25</v>
      </c>
      <c r="E48" s="190">
        <v>1.25</v>
      </c>
      <c r="H48" s="190">
        <v>0</v>
      </c>
      <c r="I48" s="190">
        <v>0</v>
      </c>
    </row>
    <row r="49" spans="1:9" x14ac:dyDescent="0.25">
      <c r="A49" t="s">
        <v>168</v>
      </c>
      <c r="B49" s="189" t="s">
        <v>10</v>
      </c>
      <c r="C49" s="190">
        <v>0</v>
      </c>
      <c r="E49" s="190">
        <v>0.64999999999999991</v>
      </c>
      <c r="H49" s="190">
        <v>0</v>
      </c>
      <c r="I49" s="190">
        <v>0.11</v>
      </c>
    </row>
    <row r="50" spans="1:9" x14ac:dyDescent="0.25">
      <c r="A50" t="s">
        <v>168</v>
      </c>
      <c r="B50" s="189" t="s">
        <v>10</v>
      </c>
      <c r="C50" s="190">
        <v>0.45</v>
      </c>
      <c r="E50" s="190">
        <v>0.44999999999999996</v>
      </c>
      <c r="H50" s="190">
        <v>0</v>
      </c>
      <c r="I50" s="190">
        <v>5.0000000000000001E-3</v>
      </c>
    </row>
    <row r="51" spans="1:9" x14ac:dyDescent="0.25">
      <c r="A51" t="s">
        <v>168</v>
      </c>
      <c r="B51" s="189" t="s">
        <v>10</v>
      </c>
      <c r="C51" s="190">
        <v>0.5</v>
      </c>
      <c r="E51" s="190">
        <v>1.2</v>
      </c>
      <c r="H51" s="190">
        <v>0</v>
      </c>
      <c r="I51" s="190">
        <v>0</v>
      </c>
    </row>
    <row r="52" spans="1:9" x14ac:dyDescent="0.25">
      <c r="A52" t="s">
        <v>168</v>
      </c>
      <c r="B52" s="189" t="s">
        <v>36</v>
      </c>
      <c r="C52" s="190">
        <v>0</v>
      </c>
      <c r="E52" s="190">
        <v>0.31500000000000017</v>
      </c>
      <c r="H52" s="190">
        <v>0</v>
      </c>
      <c r="I52" s="190">
        <v>0.21</v>
      </c>
    </row>
    <row r="53" spans="1:9" x14ac:dyDescent="0.25">
      <c r="A53" t="s">
        <v>168</v>
      </c>
      <c r="B53" s="189" t="s">
        <v>36</v>
      </c>
      <c r="C53" s="190">
        <v>0</v>
      </c>
      <c r="E53" s="190">
        <v>0.16500000000000004</v>
      </c>
      <c r="H53" s="190">
        <v>0</v>
      </c>
      <c r="I53" s="190">
        <v>0.22999999999999998</v>
      </c>
    </row>
    <row r="54" spans="1:9" x14ac:dyDescent="0.25">
      <c r="A54" t="s">
        <v>168</v>
      </c>
      <c r="B54" s="189" t="s">
        <v>36</v>
      </c>
      <c r="C54" s="190">
        <v>0</v>
      </c>
      <c r="E54" s="190">
        <v>1.115</v>
      </c>
      <c r="H54" s="190">
        <v>0</v>
      </c>
      <c r="I54" s="190">
        <v>0</v>
      </c>
    </row>
    <row r="55" spans="1:9" x14ac:dyDescent="0.25">
      <c r="A55" t="s">
        <v>168</v>
      </c>
      <c r="B55" s="189" t="s">
        <v>36</v>
      </c>
      <c r="C55" s="190">
        <v>0</v>
      </c>
      <c r="E55" s="190">
        <v>0.625</v>
      </c>
      <c r="H55" s="190">
        <v>0</v>
      </c>
      <c r="I55" s="190">
        <v>5.0000000000000001E-3</v>
      </c>
    </row>
    <row r="56" spans="1:9" x14ac:dyDescent="0.25">
      <c r="A56" t="s">
        <v>168</v>
      </c>
      <c r="B56" s="189" t="s">
        <v>36</v>
      </c>
      <c r="C56" s="190">
        <v>0</v>
      </c>
      <c r="E56" s="190">
        <v>0.34499999999999997</v>
      </c>
      <c r="H56" s="190">
        <v>0</v>
      </c>
      <c r="I56" s="190">
        <v>0</v>
      </c>
    </row>
    <row r="57" spans="1:9" x14ac:dyDescent="0.25">
      <c r="A57" t="s">
        <v>168</v>
      </c>
      <c r="B57" s="189" t="s">
        <v>36</v>
      </c>
      <c r="C57" s="190">
        <v>0</v>
      </c>
      <c r="E57" s="190">
        <v>1.65</v>
      </c>
      <c r="I57" s="190">
        <v>0</v>
      </c>
    </row>
    <row r="58" spans="1:9" x14ac:dyDescent="0.25">
      <c r="A58" t="s">
        <v>168</v>
      </c>
      <c r="B58" s="189" t="s">
        <v>36</v>
      </c>
      <c r="C58" s="190">
        <v>0</v>
      </c>
      <c r="E58" s="190">
        <v>1.8499999999999999</v>
      </c>
      <c r="I58" s="190">
        <v>0.115</v>
      </c>
    </row>
    <row r="59" spans="1:9" x14ac:dyDescent="0.25">
      <c r="A59" t="s">
        <v>168</v>
      </c>
      <c r="B59" s="189" t="s">
        <v>36</v>
      </c>
      <c r="C59" s="190">
        <v>0</v>
      </c>
      <c r="E59" s="190">
        <v>1.9</v>
      </c>
      <c r="I59" s="190">
        <v>6.5000000000000002E-2</v>
      </c>
    </row>
    <row r="60" spans="1:9" x14ac:dyDescent="0.25">
      <c r="A60" t="s">
        <v>168</v>
      </c>
      <c r="B60" s="189" t="s">
        <v>36</v>
      </c>
      <c r="C60" s="190">
        <v>0</v>
      </c>
      <c r="E60" s="190">
        <v>1.095</v>
      </c>
      <c r="I60" s="190">
        <v>0.08</v>
      </c>
    </row>
    <row r="61" spans="1:9" x14ac:dyDescent="0.25">
      <c r="A61" t="s">
        <v>168</v>
      </c>
      <c r="B61" s="189" t="s">
        <v>36</v>
      </c>
      <c r="C61" s="190">
        <v>0.12</v>
      </c>
      <c r="E61" s="190">
        <v>0.35999999999999993</v>
      </c>
      <c r="I61" s="190">
        <v>0.2</v>
      </c>
    </row>
    <row r="62" spans="1:9" x14ac:dyDescent="0.25">
      <c r="A62" t="s">
        <v>168</v>
      </c>
      <c r="B62" s="189" t="s">
        <v>36</v>
      </c>
      <c r="C62" s="190">
        <v>0</v>
      </c>
      <c r="E62" s="190">
        <v>1.0250000000000001</v>
      </c>
      <c r="I62" s="190">
        <v>5.0000000000000001E-3</v>
      </c>
    </row>
    <row r="63" spans="1:9" x14ac:dyDescent="0.25">
      <c r="A63" t="s">
        <v>168</v>
      </c>
      <c r="B63" s="189" t="s">
        <v>36</v>
      </c>
      <c r="C63" s="190">
        <v>0</v>
      </c>
      <c r="E63" s="190">
        <v>1.635</v>
      </c>
      <c r="I63" s="190">
        <v>1.4999999999999999E-2</v>
      </c>
    </row>
    <row r="64" spans="1:9" x14ac:dyDescent="0.25">
      <c r="A64" t="s">
        <v>168</v>
      </c>
      <c r="B64" s="189" t="s">
        <v>36</v>
      </c>
      <c r="C64" s="190">
        <v>0</v>
      </c>
      <c r="E64" s="190">
        <v>0.45</v>
      </c>
      <c r="I64" s="190">
        <v>0</v>
      </c>
    </row>
    <row r="65" spans="1:9" x14ac:dyDescent="0.25">
      <c r="A65" t="s">
        <v>168</v>
      </c>
      <c r="B65" s="189" t="s">
        <v>36</v>
      </c>
      <c r="C65" s="190">
        <v>0</v>
      </c>
      <c r="E65" s="190">
        <v>0.35500000000000004</v>
      </c>
      <c r="I65" s="190">
        <v>0.01</v>
      </c>
    </row>
    <row r="66" spans="1:9" x14ac:dyDescent="0.25">
      <c r="A66" t="s">
        <v>168</v>
      </c>
      <c r="B66" s="189" t="s">
        <v>36</v>
      </c>
      <c r="C66" s="190">
        <v>0</v>
      </c>
      <c r="E66" s="190">
        <v>0.42000000000000004</v>
      </c>
      <c r="I66" s="190">
        <v>0</v>
      </c>
    </row>
    <row r="67" spans="1:9" x14ac:dyDescent="0.25">
      <c r="A67" t="s">
        <v>168</v>
      </c>
      <c r="B67" s="189" t="s">
        <v>36</v>
      </c>
      <c r="C67" s="190">
        <v>0</v>
      </c>
      <c r="E67" s="190">
        <v>1.22</v>
      </c>
      <c r="I67" s="190">
        <v>6.5000000000000002E-2</v>
      </c>
    </row>
    <row r="68" spans="1:9" x14ac:dyDescent="0.25">
      <c r="A68" t="s">
        <v>168</v>
      </c>
      <c r="B68" s="189" t="s">
        <v>36</v>
      </c>
      <c r="C68" s="190">
        <v>0</v>
      </c>
      <c r="E68" s="190">
        <v>0.66500000000000004</v>
      </c>
      <c r="I68" s="190">
        <v>0.18</v>
      </c>
    </row>
    <row r="69" spans="1:9" x14ac:dyDescent="0.25">
      <c r="A69" t="s">
        <v>168</v>
      </c>
      <c r="B69" s="189" t="s">
        <v>36</v>
      </c>
      <c r="C69" s="190">
        <v>0</v>
      </c>
      <c r="E69" s="190">
        <v>0.52</v>
      </c>
      <c r="I69" s="190">
        <v>0.16</v>
      </c>
    </row>
    <row r="70" spans="1:9" x14ac:dyDescent="0.25">
      <c r="A70" t="s">
        <v>168</v>
      </c>
      <c r="B70" s="189" t="s">
        <v>36</v>
      </c>
      <c r="C70" s="190">
        <v>0</v>
      </c>
      <c r="E70" s="190">
        <v>1.4350000000000001</v>
      </c>
      <c r="I70" s="190">
        <v>0.115</v>
      </c>
    </row>
    <row r="71" spans="1:9" x14ac:dyDescent="0.25">
      <c r="A71" t="s">
        <v>168</v>
      </c>
      <c r="B71" s="189" t="s">
        <v>36</v>
      </c>
      <c r="C71" s="190">
        <v>0</v>
      </c>
      <c r="E71" s="190">
        <v>1.415</v>
      </c>
      <c r="I71" s="190">
        <v>3.5000000000000003E-2</v>
      </c>
    </row>
    <row r="72" spans="1:9" x14ac:dyDescent="0.25">
      <c r="A72" t="s">
        <v>168</v>
      </c>
      <c r="B72" s="189" t="s">
        <v>36</v>
      </c>
      <c r="C72" s="190">
        <v>0</v>
      </c>
      <c r="E72" s="190">
        <v>1.5349999999999999</v>
      </c>
      <c r="I72" s="190">
        <v>0</v>
      </c>
    </row>
    <row r="73" spans="1:9" x14ac:dyDescent="0.25">
      <c r="A73" t="s">
        <v>168</v>
      </c>
      <c r="B73" s="189" t="s">
        <v>36</v>
      </c>
      <c r="C73" s="190">
        <v>0</v>
      </c>
      <c r="E73" s="190">
        <v>1.3599999999999999</v>
      </c>
      <c r="I73" s="190">
        <v>5.0000000000000001E-3</v>
      </c>
    </row>
    <row r="74" spans="1:9" x14ac:dyDescent="0.25">
      <c r="A74" t="s">
        <v>168</v>
      </c>
      <c r="B74" s="189" t="s">
        <v>36</v>
      </c>
      <c r="C74" s="190">
        <v>0</v>
      </c>
      <c r="E74" s="190">
        <v>2.16</v>
      </c>
      <c r="I74" s="190">
        <v>0</v>
      </c>
    </row>
    <row r="75" spans="1:9" x14ac:dyDescent="0.25">
      <c r="A75" t="s">
        <v>168</v>
      </c>
      <c r="B75" s="189" t="s">
        <v>36</v>
      </c>
      <c r="C75" s="190">
        <v>0</v>
      </c>
      <c r="E75" s="190">
        <v>0.90500000000000014</v>
      </c>
      <c r="I75" s="190">
        <v>0.38</v>
      </c>
    </row>
    <row r="76" spans="1:9" x14ac:dyDescent="0.25">
      <c r="A76" t="s">
        <v>168</v>
      </c>
      <c r="B76" s="189" t="s">
        <v>36</v>
      </c>
      <c r="C76" s="190">
        <v>0</v>
      </c>
      <c r="E76" s="190">
        <v>1.26</v>
      </c>
      <c r="I76" s="190">
        <v>0.04</v>
      </c>
    </row>
    <row r="77" spans="1:9" x14ac:dyDescent="0.25">
      <c r="A77" t="s">
        <v>168</v>
      </c>
      <c r="B77" s="189" t="s">
        <v>4</v>
      </c>
      <c r="C77" s="190">
        <v>0</v>
      </c>
      <c r="E77" s="190">
        <v>1.2649999999999999</v>
      </c>
      <c r="I77" s="190">
        <v>2.5000000000000001E-2</v>
      </c>
    </row>
    <row r="78" spans="1:9" x14ac:dyDescent="0.25">
      <c r="A78" t="s">
        <v>168</v>
      </c>
      <c r="B78" s="189" t="s">
        <v>4</v>
      </c>
      <c r="C78" s="190">
        <v>0</v>
      </c>
      <c r="E78" s="190">
        <v>0</v>
      </c>
      <c r="I78" s="190">
        <v>0.45</v>
      </c>
    </row>
    <row r="79" spans="1:9" x14ac:dyDescent="0.25">
      <c r="A79" t="s">
        <v>168</v>
      </c>
      <c r="B79" s="189" t="s">
        <v>4</v>
      </c>
      <c r="C79" s="190">
        <v>0</v>
      </c>
      <c r="E79" s="190">
        <v>0.47499999999999998</v>
      </c>
      <c r="I79" s="190">
        <v>6.0000000000000053E-2</v>
      </c>
    </row>
    <row r="80" spans="1:9" x14ac:dyDescent="0.25">
      <c r="A80" t="s">
        <v>168</v>
      </c>
      <c r="B80" s="189" t="s">
        <v>4</v>
      </c>
      <c r="C80" s="190">
        <v>0</v>
      </c>
      <c r="E80" s="190">
        <v>0.4</v>
      </c>
      <c r="I80" s="190">
        <v>0.16500000000000004</v>
      </c>
    </row>
    <row r="81" spans="1:9" x14ac:dyDescent="0.25">
      <c r="A81" t="s">
        <v>168</v>
      </c>
      <c r="B81" s="189" t="s">
        <v>4</v>
      </c>
      <c r="C81" s="190">
        <v>0</v>
      </c>
      <c r="E81" s="190">
        <v>0.9</v>
      </c>
      <c r="I81" s="190">
        <v>9.4999999999999862E-2</v>
      </c>
    </row>
    <row r="82" spans="1:9" x14ac:dyDescent="0.25">
      <c r="A82" t="s">
        <v>168</v>
      </c>
      <c r="B82" s="189" t="s">
        <v>4</v>
      </c>
      <c r="C82" s="190">
        <v>0</v>
      </c>
      <c r="E82" s="190">
        <v>0.55000000000000004</v>
      </c>
      <c r="I82" s="190">
        <v>6.0000000000000053E-2</v>
      </c>
    </row>
    <row r="83" spans="1:9" x14ac:dyDescent="0.25">
      <c r="A83" t="s">
        <v>168</v>
      </c>
      <c r="B83" s="189" t="s">
        <v>4</v>
      </c>
      <c r="C83" s="190">
        <v>5.0000000000000001E-3</v>
      </c>
      <c r="E83" s="190">
        <v>0.42</v>
      </c>
      <c r="I83" s="190">
        <v>0.13000000000000006</v>
      </c>
    </row>
    <row r="84" spans="1:9" x14ac:dyDescent="0.25">
      <c r="A84" t="s">
        <v>168</v>
      </c>
      <c r="B84" s="189" t="s">
        <v>4</v>
      </c>
      <c r="C84" s="190">
        <v>5.0000000000000001E-3</v>
      </c>
      <c r="E84" s="190">
        <v>0.5</v>
      </c>
      <c r="I84" s="190">
        <v>0.125</v>
      </c>
    </row>
    <row r="85" spans="1:9" x14ac:dyDescent="0.25">
      <c r="A85" t="s">
        <v>168</v>
      </c>
      <c r="B85" s="189" t="s">
        <v>4</v>
      </c>
      <c r="C85" s="190">
        <v>0</v>
      </c>
      <c r="E85" s="190">
        <v>0.38</v>
      </c>
      <c r="I85" s="190">
        <v>2.0000000000000018E-2</v>
      </c>
    </row>
    <row r="86" spans="1:9" x14ac:dyDescent="0.25">
      <c r="A86" t="s">
        <v>168</v>
      </c>
      <c r="B86" s="189" t="s">
        <v>4</v>
      </c>
      <c r="C86" s="190">
        <v>0</v>
      </c>
      <c r="E86" s="190">
        <v>0</v>
      </c>
      <c r="I86" s="190">
        <v>0.26500000000000001</v>
      </c>
    </row>
    <row r="87" spans="1:9" x14ac:dyDescent="0.25">
      <c r="A87" t="s">
        <v>168</v>
      </c>
      <c r="B87" s="189" t="s">
        <v>4</v>
      </c>
      <c r="C87" s="190">
        <v>0</v>
      </c>
      <c r="E87" s="190">
        <v>0.05</v>
      </c>
      <c r="I87" s="190">
        <v>0.25</v>
      </c>
    </row>
    <row r="88" spans="1:9" x14ac:dyDescent="0.25">
      <c r="A88" t="s">
        <v>168</v>
      </c>
      <c r="B88" s="189" t="s">
        <v>4</v>
      </c>
      <c r="C88" s="190">
        <v>0</v>
      </c>
      <c r="E88" s="190">
        <v>0</v>
      </c>
      <c r="I88" s="190">
        <v>0.03</v>
      </c>
    </row>
    <row r="89" spans="1:9" x14ac:dyDescent="0.25">
      <c r="A89" t="s">
        <v>168</v>
      </c>
      <c r="B89" s="189" t="s">
        <v>4</v>
      </c>
      <c r="C89" s="190">
        <v>0.02</v>
      </c>
      <c r="E89" s="190">
        <v>0.3</v>
      </c>
      <c r="I89" s="190">
        <v>3.5000000000000031E-2</v>
      </c>
    </row>
    <row r="90" spans="1:9" x14ac:dyDescent="0.25">
      <c r="A90" t="s">
        <v>168</v>
      </c>
      <c r="B90" s="189" t="s">
        <v>4</v>
      </c>
      <c r="C90" s="190">
        <v>0.09</v>
      </c>
      <c r="E90" s="190">
        <v>0</v>
      </c>
      <c r="I90" s="190">
        <v>0.22999999999999998</v>
      </c>
    </row>
    <row r="91" spans="1:9" x14ac:dyDescent="0.25">
      <c r="A91" t="s">
        <v>168</v>
      </c>
      <c r="B91" s="189" t="s">
        <v>4</v>
      </c>
      <c r="C91" s="190">
        <v>0.01</v>
      </c>
      <c r="E91" s="190">
        <v>0.52</v>
      </c>
      <c r="I91" s="190">
        <v>3.0000000000000027E-2</v>
      </c>
    </row>
    <row r="92" spans="1:9" x14ac:dyDescent="0.25">
      <c r="A92" t="s">
        <v>168</v>
      </c>
      <c r="B92" s="189" t="s">
        <v>4</v>
      </c>
      <c r="C92" s="190">
        <v>0</v>
      </c>
      <c r="E92" s="190">
        <v>5.0000000000000001E-3</v>
      </c>
      <c r="I92" s="190">
        <v>0</v>
      </c>
    </row>
    <row r="93" spans="1:9" x14ac:dyDescent="0.25">
      <c r="A93" t="s">
        <v>168</v>
      </c>
      <c r="B93" s="189" t="s">
        <v>4</v>
      </c>
      <c r="C93" s="190">
        <v>0.04</v>
      </c>
      <c r="E93" s="190">
        <v>0</v>
      </c>
      <c r="I93" s="190">
        <v>0.61</v>
      </c>
    </row>
    <row r="94" spans="1:9" x14ac:dyDescent="0.25">
      <c r="A94" t="s">
        <v>168</v>
      </c>
      <c r="B94" s="189" t="s">
        <v>4</v>
      </c>
      <c r="C94" s="190">
        <v>0</v>
      </c>
      <c r="E94" s="190">
        <v>7.4999999999999997E-2</v>
      </c>
      <c r="I94" s="190">
        <v>0.64500000000000002</v>
      </c>
    </row>
    <row r="95" spans="1:9" x14ac:dyDescent="0.25">
      <c r="A95" t="s">
        <v>168</v>
      </c>
      <c r="B95" s="189" t="s">
        <v>4</v>
      </c>
      <c r="C95" s="190">
        <v>0</v>
      </c>
      <c r="E95" s="190">
        <v>0.12</v>
      </c>
      <c r="I95" s="190">
        <v>0.4850000000000001</v>
      </c>
    </row>
    <row r="96" spans="1:9" x14ac:dyDescent="0.25">
      <c r="A96" t="s">
        <v>168</v>
      </c>
      <c r="B96" s="189" t="s">
        <v>4</v>
      </c>
      <c r="C96" s="190">
        <v>8.5000000000000006E-2</v>
      </c>
      <c r="E96" s="190">
        <v>0.26</v>
      </c>
      <c r="I96" s="190">
        <v>0.48</v>
      </c>
    </row>
    <row r="97" spans="1:9" x14ac:dyDescent="0.25">
      <c r="A97" t="s">
        <v>168</v>
      </c>
      <c r="B97" s="189" t="s">
        <v>4</v>
      </c>
      <c r="C97" s="190">
        <v>0</v>
      </c>
      <c r="E97" s="190">
        <v>0</v>
      </c>
      <c r="I97" s="190">
        <v>0.41500000000000004</v>
      </c>
    </row>
    <row r="98" spans="1:9" x14ac:dyDescent="0.25">
      <c r="A98" t="s">
        <v>168</v>
      </c>
      <c r="B98" s="189" t="s">
        <v>4</v>
      </c>
      <c r="C98" s="190">
        <v>0.2</v>
      </c>
      <c r="E98" s="190">
        <v>0.22</v>
      </c>
      <c r="I98" s="190">
        <v>0.33000000000000007</v>
      </c>
    </row>
    <row r="99" spans="1:9" x14ac:dyDescent="0.25">
      <c r="A99" t="s">
        <v>168</v>
      </c>
      <c r="B99" s="189" t="s">
        <v>4</v>
      </c>
      <c r="C99" s="190">
        <v>0</v>
      </c>
      <c r="E99" s="190">
        <v>3.0000000000000001E-3</v>
      </c>
      <c r="I99" s="190">
        <v>0</v>
      </c>
    </row>
    <row r="100" spans="1:9" x14ac:dyDescent="0.25">
      <c r="A100" t="s">
        <v>168</v>
      </c>
      <c r="B100" s="189" t="s">
        <v>4</v>
      </c>
      <c r="C100" s="190">
        <v>0</v>
      </c>
      <c r="E100" s="190">
        <v>3.0000000000000001E-3</v>
      </c>
      <c r="I100" s="190">
        <v>0</v>
      </c>
    </row>
    <row r="101" spans="1:9" x14ac:dyDescent="0.25">
      <c r="A101" t="s">
        <v>168</v>
      </c>
      <c r="B101" s="189" t="s">
        <v>4</v>
      </c>
      <c r="C101" s="190">
        <v>0.19</v>
      </c>
      <c r="E101" s="190">
        <v>2.5000000000000001E-2</v>
      </c>
      <c r="I101" s="190">
        <v>0</v>
      </c>
    </row>
    <row r="102" spans="1:9" x14ac:dyDescent="0.25">
      <c r="A102" t="s">
        <v>169</v>
      </c>
      <c r="B102" s="189" t="s">
        <v>5</v>
      </c>
      <c r="C102" s="190">
        <v>0</v>
      </c>
      <c r="E102" s="190">
        <v>0.16999999999999998</v>
      </c>
      <c r="I102" s="190">
        <v>0</v>
      </c>
    </row>
    <row r="103" spans="1:9" x14ac:dyDescent="0.25">
      <c r="A103" t="s">
        <v>169</v>
      </c>
      <c r="B103" s="189" t="s">
        <v>5</v>
      </c>
      <c r="C103" s="190">
        <v>0.20500000000000002</v>
      </c>
      <c r="E103" s="190">
        <v>0.11000000000000001</v>
      </c>
      <c r="I103" s="190">
        <v>0</v>
      </c>
    </row>
    <row r="104" spans="1:9" x14ac:dyDescent="0.25">
      <c r="A104" t="s">
        <v>169</v>
      </c>
      <c r="B104" s="189" t="s">
        <v>5</v>
      </c>
      <c r="C104" s="190">
        <v>0</v>
      </c>
      <c r="E104" s="190">
        <v>1E-3</v>
      </c>
      <c r="I104" s="190">
        <v>0</v>
      </c>
    </row>
    <row r="105" spans="1:9" x14ac:dyDescent="0.25">
      <c r="A105" t="s">
        <v>169</v>
      </c>
      <c r="B105" s="189" t="s">
        <v>5</v>
      </c>
      <c r="C105" s="190">
        <v>0.08</v>
      </c>
      <c r="E105" s="190">
        <v>0.15</v>
      </c>
      <c r="I105" s="190">
        <v>0.215</v>
      </c>
    </row>
    <row r="106" spans="1:9" x14ac:dyDescent="0.25">
      <c r="A106" t="s">
        <v>169</v>
      </c>
      <c r="B106" s="189" t="s">
        <v>5</v>
      </c>
      <c r="C106" s="190">
        <v>0.70000000000000007</v>
      </c>
      <c r="E106" s="190">
        <v>6.5000000000000002E-2</v>
      </c>
      <c r="I106" s="190">
        <v>9.999999999999995E-3</v>
      </c>
    </row>
    <row r="107" spans="1:9" x14ac:dyDescent="0.25">
      <c r="A107" t="s">
        <v>169</v>
      </c>
      <c r="B107" s="189" t="s">
        <v>5</v>
      </c>
      <c r="C107" s="190">
        <v>0.44999999999999996</v>
      </c>
      <c r="E107" s="190">
        <v>0.02</v>
      </c>
      <c r="I107" s="190">
        <v>0</v>
      </c>
    </row>
    <row r="108" spans="1:9" x14ac:dyDescent="0.25">
      <c r="A108" t="s">
        <v>169</v>
      </c>
      <c r="B108" s="189" t="s">
        <v>5</v>
      </c>
      <c r="C108" s="190">
        <v>0.74999999999999989</v>
      </c>
    </row>
    <row r="109" spans="1:9" x14ac:dyDescent="0.25">
      <c r="A109" t="s">
        <v>169</v>
      </c>
      <c r="B109" s="189" t="s">
        <v>5</v>
      </c>
      <c r="C109" s="190">
        <v>0.4</v>
      </c>
    </row>
    <row r="110" spans="1:9" x14ac:dyDescent="0.25">
      <c r="A110" t="s">
        <v>169</v>
      </c>
      <c r="B110" s="189" t="s">
        <v>5</v>
      </c>
      <c r="C110" s="190">
        <v>0.88</v>
      </c>
    </row>
    <row r="111" spans="1:9" x14ac:dyDescent="0.25">
      <c r="A111" t="s">
        <v>169</v>
      </c>
      <c r="B111" s="189" t="s">
        <v>5</v>
      </c>
      <c r="C111" s="190">
        <v>0.17500000000000004</v>
      </c>
    </row>
    <row r="112" spans="1:9" x14ac:dyDescent="0.25">
      <c r="A112" t="s">
        <v>169</v>
      </c>
      <c r="B112" s="189" t="s">
        <v>5</v>
      </c>
      <c r="C112" s="190">
        <v>0.76500000000000012</v>
      </c>
    </row>
    <row r="113" spans="1:3" x14ac:dyDescent="0.25">
      <c r="A113" t="s">
        <v>169</v>
      </c>
      <c r="B113" s="189" t="s">
        <v>5</v>
      </c>
      <c r="C113" s="190">
        <v>0.11999999999999997</v>
      </c>
    </row>
    <row r="114" spans="1:3" x14ac:dyDescent="0.25">
      <c r="A114" t="s">
        <v>169</v>
      </c>
      <c r="B114" s="189" t="s">
        <v>5</v>
      </c>
      <c r="C114" s="190">
        <v>0.89999999999999991</v>
      </c>
    </row>
    <row r="115" spans="1:3" x14ac:dyDescent="0.25">
      <c r="A115" t="s">
        <v>169</v>
      </c>
      <c r="B115" s="189" t="s">
        <v>5</v>
      </c>
      <c r="C115" s="190">
        <v>0.9</v>
      </c>
    </row>
    <row r="116" spans="1:3" x14ac:dyDescent="0.25">
      <c r="A116" t="s">
        <v>169</v>
      </c>
      <c r="B116" s="189" t="s">
        <v>5</v>
      </c>
      <c r="C116" s="190">
        <v>0.32</v>
      </c>
    </row>
    <row r="117" spans="1:3" x14ac:dyDescent="0.25">
      <c r="A117" t="s">
        <v>169</v>
      </c>
      <c r="B117" s="189" t="s">
        <v>5</v>
      </c>
      <c r="C117" s="190">
        <v>0.14000000000000001</v>
      </c>
    </row>
    <row r="118" spans="1:3" x14ac:dyDescent="0.25">
      <c r="A118" t="s">
        <v>169</v>
      </c>
      <c r="B118" s="189" t="s">
        <v>5</v>
      </c>
      <c r="C118" s="190">
        <v>0.64</v>
      </c>
    </row>
    <row r="119" spans="1:3" x14ac:dyDescent="0.25">
      <c r="A119" t="s">
        <v>169</v>
      </c>
      <c r="B119" s="189" t="s">
        <v>5</v>
      </c>
      <c r="C119" s="190">
        <v>0.42500000000000004</v>
      </c>
    </row>
    <row r="120" spans="1:3" x14ac:dyDescent="0.25">
      <c r="A120" t="s">
        <v>169</v>
      </c>
      <c r="B120" s="189" t="s">
        <v>5</v>
      </c>
      <c r="C120" s="190">
        <v>1.5499999999999998</v>
      </c>
    </row>
    <row r="121" spans="1:3" x14ac:dyDescent="0.25">
      <c r="A121" t="s">
        <v>169</v>
      </c>
      <c r="B121" s="189" t="s">
        <v>5</v>
      </c>
      <c r="C121" s="190">
        <v>0.5149999999999999</v>
      </c>
    </row>
    <row r="122" spans="1:3" x14ac:dyDescent="0.25">
      <c r="A122" t="s">
        <v>169</v>
      </c>
      <c r="B122" s="189" t="s">
        <v>5</v>
      </c>
      <c r="C122" s="190">
        <v>0.41500000000000004</v>
      </c>
    </row>
    <row r="123" spans="1:3" x14ac:dyDescent="0.25">
      <c r="A123" t="s">
        <v>169</v>
      </c>
      <c r="B123" s="189" t="s">
        <v>5</v>
      </c>
      <c r="C123" s="190">
        <v>1.25</v>
      </c>
    </row>
    <row r="124" spans="1:3" x14ac:dyDescent="0.25">
      <c r="A124" t="s">
        <v>169</v>
      </c>
      <c r="B124" s="189" t="s">
        <v>5</v>
      </c>
      <c r="C124" s="190">
        <v>0.64999999999999991</v>
      </c>
    </row>
    <row r="125" spans="1:3" x14ac:dyDescent="0.25">
      <c r="A125" t="s">
        <v>169</v>
      </c>
      <c r="B125" s="189" t="s">
        <v>5</v>
      </c>
      <c r="C125" s="190">
        <v>0.44999999999999996</v>
      </c>
    </row>
    <row r="126" spans="1:3" x14ac:dyDescent="0.25">
      <c r="A126" t="s">
        <v>169</v>
      </c>
      <c r="B126" s="189" t="s">
        <v>5</v>
      </c>
      <c r="C126" s="190">
        <v>1.2</v>
      </c>
    </row>
    <row r="127" spans="1:3" x14ac:dyDescent="0.25">
      <c r="A127" t="s">
        <v>169</v>
      </c>
      <c r="B127" s="189" t="s">
        <v>5</v>
      </c>
      <c r="C127" s="190">
        <v>0.31500000000000017</v>
      </c>
    </row>
    <row r="128" spans="1:3" x14ac:dyDescent="0.25">
      <c r="A128" t="s">
        <v>169</v>
      </c>
      <c r="B128" s="189" t="s">
        <v>5</v>
      </c>
      <c r="C128" s="190">
        <v>0.16500000000000004</v>
      </c>
    </row>
    <row r="129" spans="1:3" x14ac:dyDescent="0.25">
      <c r="A129" t="s">
        <v>169</v>
      </c>
      <c r="B129" s="189" t="s">
        <v>5</v>
      </c>
      <c r="C129" s="190">
        <v>1.115</v>
      </c>
    </row>
    <row r="130" spans="1:3" x14ac:dyDescent="0.25">
      <c r="A130" t="s">
        <v>169</v>
      </c>
      <c r="B130" s="189" t="s">
        <v>5</v>
      </c>
      <c r="C130" s="190">
        <v>0.625</v>
      </c>
    </row>
    <row r="131" spans="1:3" x14ac:dyDescent="0.25">
      <c r="A131" t="s">
        <v>169</v>
      </c>
      <c r="B131" s="189" t="s">
        <v>5</v>
      </c>
      <c r="C131" s="190">
        <v>0.34499999999999997</v>
      </c>
    </row>
    <row r="132" spans="1:3" x14ac:dyDescent="0.25">
      <c r="A132" t="s">
        <v>169</v>
      </c>
      <c r="B132" s="189" t="s">
        <v>6</v>
      </c>
      <c r="C132" s="190">
        <v>0.8</v>
      </c>
    </row>
    <row r="133" spans="1:3" x14ac:dyDescent="0.25">
      <c r="A133" t="s">
        <v>169</v>
      </c>
      <c r="B133" s="189" t="s">
        <v>6</v>
      </c>
      <c r="C133" s="190">
        <v>0.17499999999999999</v>
      </c>
    </row>
    <row r="134" spans="1:3" x14ac:dyDescent="0.25">
      <c r="A134" t="s">
        <v>169</v>
      </c>
      <c r="B134" s="189" t="s">
        <v>6</v>
      </c>
      <c r="C134" s="190">
        <v>0.36</v>
      </c>
    </row>
    <row r="135" spans="1:3" x14ac:dyDescent="0.25">
      <c r="A135" t="s">
        <v>169</v>
      </c>
      <c r="B135" s="189" t="s">
        <v>6</v>
      </c>
      <c r="C135" s="190">
        <v>0</v>
      </c>
    </row>
    <row r="136" spans="1:3" x14ac:dyDescent="0.25">
      <c r="A136" t="s">
        <v>169</v>
      </c>
      <c r="B136" s="189" t="s">
        <v>6</v>
      </c>
      <c r="C136" s="190">
        <v>0.1</v>
      </c>
    </row>
    <row r="137" spans="1:3" x14ac:dyDescent="0.25">
      <c r="A137" t="s">
        <v>169</v>
      </c>
      <c r="B137" s="189" t="s">
        <v>6</v>
      </c>
      <c r="C137" s="190">
        <v>0.95</v>
      </c>
    </row>
    <row r="138" spans="1:3" x14ac:dyDescent="0.25">
      <c r="A138" t="s">
        <v>169</v>
      </c>
      <c r="B138" s="189" t="s">
        <v>6</v>
      </c>
      <c r="C138" s="190">
        <v>0.4</v>
      </c>
    </row>
    <row r="139" spans="1:3" x14ac:dyDescent="0.25">
      <c r="A139" t="s">
        <v>169</v>
      </c>
      <c r="B139" s="189" t="s">
        <v>6</v>
      </c>
      <c r="C139" s="190">
        <v>0</v>
      </c>
    </row>
    <row r="140" spans="1:3" x14ac:dyDescent="0.25">
      <c r="A140" t="s">
        <v>169</v>
      </c>
      <c r="B140" s="189" t="s">
        <v>6</v>
      </c>
      <c r="C140" s="190">
        <v>0.12</v>
      </c>
    </row>
    <row r="141" spans="1:3" x14ac:dyDescent="0.25">
      <c r="A141" t="s">
        <v>169</v>
      </c>
      <c r="B141" s="189" t="s">
        <v>6</v>
      </c>
      <c r="C141" s="190">
        <v>0.7</v>
      </c>
    </row>
    <row r="142" spans="1:3" x14ac:dyDescent="0.25">
      <c r="A142" t="s">
        <v>169</v>
      </c>
      <c r="B142" s="189" t="s">
        <v>6</v>
      </c>
      <c r="C142" s="190">
        <v>0.17499999999999999</v>
      </c>
    </row>
    <row r="143" spans="1:3" x14ac:dyDescent="0.25">
      <c r="A143" t="s">
        <v>169</v>
      </c>
      <c r="B143" s="189" t="s">
        <v>6</v>
      </c>
      <c r="C143" s="190">
        <v>0</v>
      </c>
    </row>
    <row r="144" spans="1:3" x14ac:dyDescent="0.25">
      <c r="A144" t="s">
        <v>169</v>
      </c>
      <c r="B144" s="189" t="s">
        <v>6</v>
      </c>
      <c r="C144" s="190">
        <v>0.25</v>
      </c>
    </row>
    <row r="145" spans="1:3" x14ac:dyDescent="0.25">
      <c r="A145" t="s">
        <v>169</v>
      </c>
      <c r="B145" s="189" t="s">
        <v>6</v>
      </c>
      <c r="C145" s="190">
        <v>0.35</v>
      </c>
    </row>
    <row r="146" spans="1:3" x14ac:dyDescent="0.25">
      <c r="A146" t="s">
        <v>169</v>
      </c>
      <c r="B146" s="189" t="s">
        <v>6</v>
      </c>
      <c r="C146" s="190">
        <v>0</v>
      </c>
    </row>
    <row r="147" spans="1:3" x14ac:dyDescent="0.25">
      <c r="A147" t="s">
        <v>169</v>
      </c>
      <c r="B147" s="189" t="s">
        <v>6</v>
      </c>
      <c r="C147" s="190">
        <v>0</v>
      </c>
    </row>
    <row r="148" spans="1:3" x14ac:dyDescent="0.25">
      <c r="A148" t="s">
        <v>169</v>
      </c>
      <c r="B148" s="189" t="s">
        <v>6</v>
      </c>
      <c r="C148" s="190">
        <v>0.12</v>
      </c>
    </row>
    <row r="149" spans="1:3" x14ac:dyDescent="0.25">
      <c r="A149" t="s">
        <v>169</v>
      </c>
      <c r="B149" s="189" t="s">
        <v>6</v>
      </c>
      <c r="C149" s="190">
        <v>0.06</v>
      </c>
    </row>
    <row r="150" spans="1:3" x14ac:dyDescent="0.25">
      <c r="A150" t="s">
        <v>169</v>
      </c>
      <c r="B150" s="189" t="s">
        <v>6</v>
      </c>
      <c r="C150" s="190">
        <v>0.22500000000000001</v>
      </c>
    </row>
    <row r="151" spans="1:3" x14ac:dyDescent="0.25">
      <c r="A151" t="s">
        <v>169</v>
      </c>
      <c r="B151" s="189" t="s">
        <v>6</v>
      </c>
      <c r="C151" s="190">
        <v>0</v>
      </c>
    </row>
    <row r="152" spans="1:3" x14ac:dyDescent="0.25">
      <c r="A152" t="s">
        <v>169</v>
      </c>
      <c r="B152" s="189" t="s">
        <v>6</v>
      </c>
      <c r="C152" s="190">
        <v>0</v>
      </c>
    </row>
    <row r="153" spans="1:3" x14ac:dyDescent="0.25">
      <c r="A153" t="s">
        <v>169</v>
      </c>
      <c r="B153" s="189" t="s">
        <v>6</v>
      </c>
      <c r="C153" s="190">
        <v>0</v>
      </c>
    </row>
    <row r="154" spans="1:3" x14ac:dyDescent="0.25">
      <c r="A154" t="s">
        <v>169</v>
      </c>
      <c r="B154" s="189" t="s">
        <v>6</v>
      </c>
      <c r="C154" s="190">
        <v>0.31</v>
      </c>
    </row>
    <row r="155" spans="1:3" x14ac:dyDescent="0.25">
      <c r="A155" t="s">
        <v>169</v>
      </c>
      <c r="B155" s="189" t="s">
        <v>6</v>
      </c>
      <c r="C155" s="190">
        <v>0.1</v>
      </c>
    </row>
    <row r="156" spans="1:3" x14ac:dyDescent="0.25">
      <c r="A156" t="s">
        <v>169</v>
      </c>
      <c r="B156" s="189" t="s">
        <v>6</v>
      </c>
      <c r="C156" s="190">
        <v>0.1</v>
      </c>
    </row>
    <row r="157" spans="1:3" x14ac:dyDescent="0.25">
      <c r="A157" t="s">
        <v>169</v>
      </c>
      <c r="B157" s="189" t="s">
        <v>6</v>
      </c>
      <c r="C157" s="190">
        <v>7.4999999999999997E-2</v>
      </c>
    </row>
    <row r="158" spans="1:3" x14ac:dyDescent="0.25">
      <c r="A158" t="s">
        <v>169</v>
      </c>
      <c r="B158" s="189" t="s">
        <v>6</v>
      </c>
      <c r="C158" s="190">
        <v>0.12</v>
      </c>
    </row>
    <row r="159" spans="1:3" x14ac:dyDescent="0.25">
      <c r="A159" t="s">
        <v>169</v>
      </c>
      <c r="B159" s="189" t="s">
        <v>6</v>
      </c>
      <c r="C159" s="190">
        <v>0</v>
      </c>
    </row>
    <row r="160" spans="1:3" x14ac:dyDescent="0.25">
      <c r="A160" t="s">
        <v>169</v>
      </c>
      <c r="B160" s="189" t="s">
        <v>6</v>
      </c>
      <c r="C160" s="190">
        <v>0</v>
      </c>
    </row>
    <row r="161" spans="1:3" x14ac:dyDescent="0.25">
      <c r="A161" t="s">
        <v>169</v>
      </c>
      <c r="B161" s="189" t="s">
        <v>6</v>
      </c>
      <c r="C161" s="190">
        <v>0.05</v>
      </c>
    </row>
    <row r="162" spans="1:3" x14ac:dyDescent="0.25">
      <c r="A162" t="s">
        <v>169</v>
      </c>
      <c r="B162" s="189" t="s">
        <v>36</v>
      </c>
      <c r="C162" s="190">
        <v>0</v>
      </c>
    </row>
    <row r="163" spans="1:3" x14ac:dyDescent="0.25">
      <c r="A163" t="s">
        <v>169</v>
      </c>
      <c r="B163" s="189" t="s">
        <v>36</v>
      </c>
      <c r="C163" s="190">
        <v>0</v>
      </c>
    </row>
    <row r="164" spans="1:3" x14ac:dyDescent="0.25">
      <c r="A164" t="s">
        <v>169</v>
      </c>
      <c r="B164" s="189" t="s">
        <v>36</v>
      </c>
      <c r="C164" s="190">
        <v>0</v>
      </c>
    </row>
    <row r="165" spans="1:3" x14ac:dyDescent="0.25">
      <c r="A165" t="s">
        <v>169</v>
      </c>
      <c r="B165" s="189" t="s">
        <v>36</v>
      </c>
      <c r="C165" s="190">
        <v>0</v>
      </c>
    </row>
    <row r="166" spans="1:3" x14ac:dyDescent="0.25">
      <c r="A166" t="s">
        <v>169</v>
      </c>
      <c r="B166" s="189" t="s">
        <v>36</v>
      </c>
      <c r="C166" s="190">
        <v>0</v>
      </c>
    </row>
    <row r="167" spans="1:3" x14ac:dyDescent="0.25">
      <c r="A167" t="s">
        <v>169</v>
      </c>
      <c r="B167" s="189" t="s">
        <v>36</v>
      </c>
      <c r="C167" s="190">
        <v>0</v>
      </c>
    </row>
    <row r="168" spans="1:3" x14ac:dyDescent="0.25">
      <c r="A168" t="s">
        <v>169</v>
      </c>
      <c r="B168" s="189" t="s">
        <v>36</v>
      </c>
      <c r="C168" s="190">
        <v>0</v>
      </c>
    </row>
    <row r="169" spans="1:3" x14ac:dyDescent="0.25">
      <c r="A169" t="s">
        <v>169</v>
      </c>
      <c r="B169" s="189" t="s">
        <v>36</v>
      </c>
      <c r="C169" s="190">
        <v>0</v>
      </c>
    </row>
    <row r="170" spans="1:3" x14ac:dyDescent="0.25">
      <c r="A170" t="s">
        <v>169</v>
      </c>
      <c r="B170" s="189" t="s">
        <v>36</v>
      </c>
      <c r="C170" s="190">
        <v>0</v>
      </c>
    </row>
    <row r="171" spans="1:3" x14ac:dyDescent="0.25">
      <c r="A171" t="s">
        <v>169</v>
      </c>
      <c r="B171" s="189" t="s">
        <v>36</v>
      </c>
      <c r="C171" s="190">
        <v>0</v>
      </c>
    </row>
    <row r="172" spans="1:3" x14ac:dyDescent="0.25">
      <c r="A172" t="s">
        <v>169</v>
      </c>
      <c r="B172" s="189" t="s">
        <v>36</v>
      </c>
      <c r="C172" s="190">
        <v>0</v>
      </c>
    </row>
    <row r="173" spans="1:3" x14ac:dyDescent="0.25">
      <c r="A173" t="s">
        <v>169</v>
      </c>
      <c r="B173" s="189" t="s">
        <v>36</v>
      </c>
      <c r="C173" s="190">
        <v>0</v>
      </c>
    </row>
    <row r="174" spans="1:3" x14ac:dyDescent="0.25">
      <c r="A174" t="s">
        <v>169</v>
      </c>
      <c r="B174" s="189" t="s">
        <v>36</v>
      </c>
      <c r="C174" s="190">
        <v>0</v>
      </c>
    </row>
    <row r="175" spans="1:3" x14ac:dyDescent="0.25">
      <c r="A175" t="s">
        <v>169</v>
      </c>
      <c r="B175" s="189" t="s">
        <v>36</v>
      </c>
      <c r="C175" s="190">
        <v>2.5000000000000001E-2</v>
      </c>
    </row>
    <row r="176" spans="1:3" x14ac:dyDescent="0.25">
      <c r="A176" t="s">
        <v>169</v>
      </c>
      <c r="B176" s="189" t="s">
        <v>36</v>
      </c>
      <c r="C176" s="190">
        <v>0</v>
      </c>
    </row>
    <row r="177" spans="1:3" x14ac:dyDescent="0.25">
      <c r="A177" t="s">
        <v>169</v>
      </c>
      <c r="B177" s="189" t="s">
        <v>36</v>
      </c>
      <c r="C177" s="190">
        <v>0</v>
      </c>
    </row>
    <row r="178" spans="1:3" x14ac:dyDescent="0.25">
      <c r="A178" t="s">
        <v>169</v>
      </c>
      <c r="B178" s="189" t="s">
        <v>36</v>
      </c>
      <c r="C178" s="190">
        <v>0</v>
      </c>
    </row>
    <row r="179" spans="1:3" x14ac:dyDescent="0.25">
      <c r="A179" t="s">
        <v>169</v>
      </c>
      <c r="B179" s="189" t="s">
        <v>36</v>
      </c>
      <c r="C179" s="190">
        <v>0</v>
      </c>
    </row>
    <row r="180" spans="1:3" x14ac:dyDescent="0.25">
      <c r="A180" t="s">
        <v>169</v>
      </c>
      <c r="B180" s="189" t="s">
        <v>36</v>
      </c>
      <c r="C180" s="190">
        <v>0</v>
      </c>
    </row>
    <row r="181" spans="1:3" x14ac:dyDescent="0.25">
      <c r="A181" t="s">
        <v>169</v>
      </c>
      <c r="B181" s="189" t="s">
        <v>36</v>
      </c>
      <c r="C181" s="190">
        <v>6.5000000000000002E-2</v>
      </c>
    </row>
    <row r="182" spans="1:3" x14ac:dyDescent="0.25">
      <c r="A182" t="s">
        <v>169</v>
      </c>
      <c r="B182" s="189" t="s">
        <v>36</v>
      </c>
      <c r="C182" s="190">
        <v>0.03</v>
      </c>
    </row>
    <row r="183" spans="1:3" x14ac:dyDescent="0.25">
      <c r="A183" t="s">
        <v>169</v>
      </c>
      <c r="B183" s="189" t="s">
        <v>36</v>
      </c>
      <c r="C183" s="190">
        <v>0</v>
      </c>
    </row>
    <row r="184" spans="1:3" x14ac:dyDescent="0.25">
      <c r="A184" t="s">
        <v>169</v>
      </c>
      <c r="B184" s="189" t="s">
        <v>36</v>
      </c>
      <c r="C184" s="190">
        <v>0</v>
      </c>
    </row>
    <row r="185" spans="1:3" x14ac:dyDescent="0.25">
      <c r="A185" t="s">
        <v>169</v>
      </c>
      <c r="B185" s="189" t="s">
        <v>36</v>
      </c>
      <c r="C185" s="190">
        <v>0</v>
      </c>
    </row>
    <row r="186" spans="1:3" x14ac:dyDescent="0.25">
      <c r="A186" t="s">
        <v>169</v>
      </c>
      <c r="B186" s="189" t="s">
        <v>36</v>
      </c>
      <c r="C186" s="190">
        <v>0</v>
      </c>
    </row>
    <row r="187" spans="1:3" x14ac:dyDescent="0.25">
      <c r="A187" t="s">
        <v>169</v>
      </c>
      <c r="B187" s="189" t="s">
        <v>36</v>
      </c>
      <c r="C187" s="190">
        <v>0</v>
      </c>
    </row>
    <row r="188" spans="1:3" x14ac:dyDescent="0.25">
      <c r="A188" t="s">
        <v>169</v>
      </c>
      <c r="B188" s="189" t="s">
        <v>36</v>
      </c>
      <c r="C188" s="190">
        <v>0</v>
      </c>
    </row>
    <row r="189" spans="1:3" x14ac:dyDescent="0.25">
      <c r="A189" t="s">
        <v>169</v>
      </c>
      <c r="B189" s="189" t="s">
        <v>36</v>
      </c>
      <c r="C189" s="190">
        <v>0</v>
      </c>
    </row>
    <row r="190" spans="1:3" x14ac:dyDescent="0.25">
      <c r="A190" t="s">
        <v>169</v>
      </c>
      <c r="B190" s="189" t="s">
        <v>36</v>
      </c>
      <c r="C190" s="190">
        <v>0</v>
      </c>
    </row>
    <row r="191" spans="1:3" x14ac:dyDescent="0.25">
      <c r="A191" t="s">
        <v>169</v>
      </c>
      <c r="B191" s="189" t="s">
        <v>36</v>
      </c>
      <c r="C191" s="190">
        <v>0</v>
      </c>
    </row>
    <row r="192" spans="1:3" x14ac:dyDescent="0.25">
      <c r="A192" t="s">
        <v>169</v>
      </c>
      <c r="B192" s="189" t="s">
        <v>4</v>
      </c>
      <c r="C192" s="190">
        <v>0</v>
      </c>
    </row>
    <row r="193" spans="1:3" x14ac:dyDescent="0.25">
      <c r="A193" t="s">
        <v>169</v>
      </c>
      <c r="B193" s="189" t="s">
        <v>4</v>
      </c>
      <c r="C193" s="190">
        <v>0</v>
      </c>
    </row>
    <row r="194" spans="1:3" x14ac:dyDescent="0.25">
      <c r="A194" t="s">
        <v>169</v>
      </c>
      <c r="B194" s="189" t="s">
        <v>4</v>
      </c>
      <c r="C194" s="190">
        <v>0</v>
      </c>
    </row>
    <row r="195" spans="1:3" x14ac:dyDescent="0.25">
      <c r="A195" t="s">
        <v>169</v>
      </c>
      <c r="B195" s="189" t="s">
        <v>4</v>
      </c>
      <c r="C195" s="190">
        <v>0</v>
      </c>
    </row>
    <row r="196" spans="1:3" x14ac:dyDescent="0.25">
      <c r="A196" t="s">
        <v>169</v>
      </c>
      <c r="B196" s="189" t="s">
        <v>4</v>
      </c>
      <c r="C196" s="190">
        <v>0.03</v>
      </c>
    </row>
    <row r="197" spans="1:3" x14ac:dyDescent="0.25">
      <c r="A197" t="s">
        <v>169</v>
      </c>
      <c r="B197" s="189" t="s">
        <v>4</v>
      </c>
      <c r="C197" s="190">
        <v>0</v>
      </c>
    </row>
    <row r="198" spans="1:3" x14ac:dyDescent="0.25">
      <c r="A198" t="s">
        <v>169</v>
      </c>
      <c r="B198" s="189" t="s">
        <v>4</v>
      </c>
      <c r="C198" s="190">
        <v>0.03</v>
      </c>
    </row>
    <row r="199" spans="1:3" x14ac:dyDescent="0.25">
      <c r="A199" t="s">
        <v>169</v>
      </c>
      <c r="B199" s="189" t="s">
        <v>4</v>
      </c>
      <c r="C199" s="190">
        <v>0</v>
      </c>
    </row>
    <row r="200" spans="1:3" x14ac:dyDescent="0.25">
      <c r="A200" t="s">
        <v>169</v>
      </c>
      <c r="B200" s="189" t="s">
        <v>4</v>
      </c>
      <c r="C200" s="190">
        <v>0</v>
      </c>
    </row>
    <row r="201" spans="1:3" x14ac:dyDescent="0.25">
      <c r="A201" t="s">
        <v>169</v>
      </c>
      <c r="B201" s="189" t="s">
        <v>4</v>
      </c>
      <c r="C201" s="190">
        <v>0</v>
      </c>
    </row>
    <row r="202" spans="1:3" x14ac:dyDescent="0.25">
      <c r="A202" t="s">
        <v>169</v>
      </c>
      <c r="B202" s="189" t="s">
        <v>4</v>
      </c>
      <c r="C202" s="190">
        <v>0</v>
      </c>
    </row>
    <row r="203" spans="1:3" x14ac:dyDescent="0.25">
      <c r="A203" t="s">
        <v>169</v>
      </c>
      <c r="B203" s="189" t="s">
        <v>4</v>
      </c>
      <c r="C203" s="190">
        <v>2.5000000000000001E-2</v>
      </c>
    </row>
    <row r="204" spans="1:3" x14ac:dyDescent="0.25">
      <c r="A204" t="s">
        <v>169</v>
      </c>
      <c r="B204" s="189" t="s">
        <v>4</v>
      </c>
      <c r="C204" s="190">
        <v>0</v>
      </c>
    </row>
    <row r="205" spans="1:3" x14ac:dyDescent="0.25">
      <c r="A205" t="s">
        <v>169</v>
      </c>
      <c r="B205" s="189" t="s">
        <v>4</v>
      </c>
      <c r="C205" s="190">
        <v>0</v>
      </c>
    </row>
    <row r="206" spans="1:3" x14ac:dyDescent="0.25">
      <c r="A206" t="s">
        <v>169</v>
      </c>
      <c r="B206" s="189" t="s">
        <v>4</v>
      </c>
      <c r="C206" s="190">
        <v>0.06</v>
      </c>
    </row>
    <row r="207" spans="1:3" x14ac:dyDescent="0.25">
      <c r="A207" t="s">
        <v>169</v>
      </c>
      <c r="B207" s="189" t="s">
        <v>4</v>
      </c>
      <c r="C207" s="190">
        <v>0.24</v>
      </c>
    </row>
    <row r="208" spans="1:3" x14ac:dyDescent="0.25">
      <c r="A208" t="s">
        <v>169</v>
      </c>
      <c r="B208" s="189" t="s">
        <v>4</v>
      </c>
      <c r="C208" s="190">
        <v>0</v>
      </c>
    </row>
    <row r="209" spans="1:3" x14ac:dyDescent="0.25">
      <c r="A209" t="s">
        <v>169</v>
      </c>
      <c r="B209" s="189" t="s">
        <v>4</v>
      </c>
      <c r="C209" s="190">
        <v>0</v>
      </c>
    </row>
    <row r="210" spans="1:3" x14ac:dyDescent="0.25">
      <c r="A210" t="s">
        <v>169</v>
      </c>
      <c r="B210" s="189" t="s">
        <v>4</v>
      </c>
      <c r="C210" s="190">
        <v>0</v>
      </c>
    </row>
    <row r="211" spans="1:3" x14ac:dyDescent="0.25">
      <c r="A211" t="s">
        <v>169</v>
      </c>
      <c r="B211" s="189" t="s">
        <v>4</v>
      </c>
      <c r="C211" s="190">
        <v>8.5000000000000006E-2</v>
      </c>
    </row>
    <row r="212" spans="1:3" x14ac:dyDescent="0.25">
      <c r="A212" t="s">
        <v>169</v>
      </c>
      <c r="B212" s="189" t="s">
        <v>4</v>
      </c>
      <c r="C212" s="190">
        <v>5.5E-2</v>
      </c>
    </row>
    <row r="213" spans="1:3" x14ac:dyDescent="0.25">
      <c r="A213" t="s">
        <v>169</v>
      </c>
      <c r="B213" s="189" t="s">
        <v>4</v>
      </c>
      <c r="C213" s="190">
        <v>0</v>
      </c>
    </row>
    <row r="214" spans="1:3" x14ac:dyDescent="0.25">
      <c r="A214" t="s">
        <v>169</v>
      </c>
      <c r="B214" s="189" t="s">
        <v>4</v>
      </c>
      <c r="C214" s="190">
        <v>0.11</v>
      </c>
    </row>
    <row r="215" spans="1:3" x14ac:dyDescent="0.25">
      <c r="A215" t="s">
        <v>169</v>
      </c>
      <c r="B215" s="189" t="s">
        <v>4</v>
      </c>
      <c r="C215" s="190">
        <v>5.0000000000000001E-3</v>
      </c>
    </row>
    <row r="216" spans="1:3" x14ac:dyDescent="0.25">
      <c r="A216" t="s">
        <v>169</v>
      </c>
      <c r="B216" s="189" t="s">
        <v>4</v>
      </c>
      <c r="C216" s="190">
        <v>0</v>
      </c>
    </row>
    <row r="217" spans="1:3" x14ac:dyDescent="0.25">
      <c r="A217" t="s">
        <v>169</v>
      </c>
      <c r="B217" s="189" t="s">
        <v>4</v>
      </c>
      <c r="C217" s="190">
        <v>0.21</v>
      </c>
    </row>
    <row r="218" spans="1:3" x14ac:dyDescent="0.25">
      <c r="A218" t="s">
        <v>169</v>
      </c>
      <c r="B218" s="189" t="s">
        <v>4</v>
      </c>
      <c r="C218" s="190">
        <v>0.22999999999999998</v>
      </c>
    </row>
    <row r="219" spans="1:3" x14ac:dyDescent="0.25">
      <c r="A219" t="s">
        <v>169</v>
      </c>
      <c r="B219" s="189" t="s">
        <v>4</v>
      </c>
      <c r="C219" s="190">
        <v>0</v>
      </c>
    </row>
    <row r="220" spans="1:3" x14ac:dyDescent="0.25">
      <c r="A220" t="s">
        <v>169</v>
      </c>
      <c r="B220" s="189" t="s">
        <v>4</v>
      </c>
      <c r="C220" s="190">
        <v>5.0000000000000001E-3</v>
      </c>
    </row>
    <row r="221" spans="1:3" x14ac:dyDescent="0.25">
      <c r="A221" t="s">
        <v>169</v>
      </c>
      <c r="B221" s="189" t="s">
        <v>4</v>
      </c>
      <c r="C221" s="190">
        <v>0</v>
      </c>
    </row>
    <row r="222" spans="1:3" x14ac:dyDescent="0.25">
      <c r="A222" t="s">
        <v>170</v>
      </c>
      <c r="B222" s="189" t="s">
        <v>5</v>
      </c>
      <c r="C222" s="190">
        <v>1.65</v>
      </c>
    </row>
    <row r="223" spans="1:3" x14ac:dyDescent="0.25">
      <c r="A223" t="s">
        <v>170</v>
      </c>
      <c r="B223" s="189" t="s">
        <v>5</v>
      </c>
      <c r="C223" s="190">
        <v>1.8499999999999999</v>
      </c>
    </row>
    <row r="224" spans="1:3" x14ac:dyDescent="0.25">
      <c r="A224" t="s">
        <v>170</v>
      </c>
      <c r="B224" s="189" t="s">
        <v>5</v>
      </c>
      <c r="C224" s="190">
        <v>1.9</v>
      </c>
    </row>
    <row r="225" spans="1:3" x14ac:dyDescent="0.25">
      <c r="A225" t="s">
        <v>170</v>
      </c>
      <c r="B225" s="189" t="s">
        <v>5</v>
      </c>
      <c r="C225" s="190">
        <v>1.095</v>
      </c>
    </row>
    <row r="226" spans="1:3" x14ac:dyDescent="0.25">
      <c r="A226" t="s">
        <v>170</v>
      </c>
      <c r="B226" s="189" t="s">
        <v>5</v>
      </c>
      <c r="C226" s="190">
        <v>0.35999999999999993</v>
      </c>
    </row>
    <row r="227" spans="1:3" x14ac:dyDescent="0.25">
      <c r="A227" t="s">
        <v>170</v>
      </c>
      <c r="B227" s="189" t="s">
        <v>5</v>
      </c>
      <c r="C227" s="190">
        <v>1.0250000000000001</v>
      </c>
    </row>
    <row r="228" spans="1:3" x14ac:dyDescent="0.25">
      <c r="A228" t="s">
        <v>170</v>
      </c>
      <c r="B228" s="189" t="s">
        <v>5</v>
      </c>
      <c r="C228" s="190">
        <v>1.635</v>
      </c>
    </row>
    <row r="229" spans="1:3" x14ac:dyDescent="0.25">
      <c r="A229" t="s">
        <v>170</v>
      </c>
      <c r="B229" s="189" t="s">
        <v>5</v>
      </c>
      <c r="C229" s="190">
        <v>0.45</v>
      </c>
    </row>
    <row r="230" spans="1:3" x14ac:dyDescent="0.25">
      <c r="A230" t="s">
        <v>170</v>
      </c>
      <c r="B230" s="189" t="s">
        <v>5</v>
      </c>
      <c r="C230" s="190">
        <v>0.35500000000000004</v>
      </c>
    </row>
    <row r="231" spans="1:3" x14ac:dyDescent="0.25">
      <c r="A231" t="s">
        <v>170</v>
      </c>
      <c r="B231" s="189" t="s">
        <v>5</v>
      </c>
      <c r="C231" s="190">
        <v>0.42000000000000004</v>
      </c>
    </row>
    <row r="232" spans="1:3" x14ac:dyDescent="0.25">
      <c r="A232" t="s">
        <v>170</v>
      </c>
      <c r="B232" s="189" t="s">
        <v>5</v>
      </c>
      <c r="C232" s="190">
        <v>1.22</v>
      </c>
    </row>
    <row r="233" spans="1:3" x14ac:dyDescent="0.25">
      <c r="A233" t="s">
        <v>170</v>
      </c>
      <c r="B233" s="189" t="s">
        <v>5</v>
      </c>
      <c r="C233" s="190">
        <v>0.66500000000000004</v>
      </c>
    </row>
    <row r="234" spans="1:3" x14ac:dyDescent="0.25">
      <c r="A234" t="s">
        <v>170</v>
      </c>
      <c r="B234" s="189" t="s">
        <v>5</v>
      </c>
      <c r="C234" s="190">
        <v>0.52</v>
      </c>
    </row>
    <row r="235" spans="1:3" x14ac:dyDescent="0.25">
      <c r="A235" t="s">
        <v>170</v>
      </c>
      <c r="B235" s="189" t="s">
        <v>5</v>
      </c>
      <c r="C235" s="190">
        <v>1.4350000000000001</v>
      </c>
    </row>
    <row r="236" spans="1:3" x14ac:dyDescent="0.25">
      <c r="A236" t="s">
        <v>170</v>
      </c>
      <c r="B236" s="189" t="s">
        <v>5</v>
      </c>
      <c r="C236" s="190">
        <v>1.415</v>
      </c>
    </row>
    <row r="237" spans="1:3" x14ac:dyDescent="0.25">
      <c r="A237" t="s">
        <v>170</v>
      </c>
      <c r="B237" s="189" t="s">
        <v>5</v>
      </c>
      <c r="C237" s="190">
        <v>1.5349999999999999</v>
      </c>
    </row>
    <row r="238" spans="1:3" x14ac:dyDescent="0.25">
      <c r="A238" t="s">
        <v>170</v>
      </c>
      <c r="B238" s="189" t="s">
        <v>5</v>
      </c>
      <c r="C238" s="190">
        <v>1.3599999999999999</v>
      </c>
    </row>
    <row r="239" spans="1:3" x14ac:dyDescent="0.25">
      <c r="A239" t="s">
        <v>170</v>
      </c>
      <c r="B239" s="189" t="s">
        <v>5</v>
      </c>
      <c r="C239" s="190">
        <v>2.16</v>
      </c>
    </row>
    <row r="240" spans="1:3" x14ac:dyDescent="0.25">
      <c r="A240" t="s">
        <v>170</v>
      </c>
      <c r="B240" s="189" t="s">
        <v>5</v>
      </c>
      <c r="C240" s="190">
        <v>0.90500000000000014</v>
      </c>
    </row>
    <row r="241" spans="1:3" x14ac:dyDescent="0.25">
      <c r="A241" t="s">
        <v>170</v>
      </c>
      <c r="B241" s="189" t="s">
        <v>5</v>
      </c>
      <c r="C241" s="190">
        <v>1.26</v>
      </c>
    </row>
    <row r="242" spans="1:3" x14ac:dyDescent="0.25">
      <c r="A242" t="s">
        <v>170</v>
      </c>
      <c r="B242" s="189" t="s">
        <v>5</v>
      </c>
      <c r="C242" s="190">
        <v>1.2649999999999999</v>
      </c>
    </row>
    <row r="243" spans="1:3" x14ac:dyDescent="0.25">
      <c r="A243" t="s">
        <v>170</v>
      </c>
      <c r="B243" s="189" t="s">
        <v>4</v>
      </c>
      <c r="C243" s="190">
        <v>0</v>
      </c>
    </row>
    <row r="244" spans="1:3" x14ac:dyDescent="0.25">
      <c r="A244" t="s">
        <v>170</v>
      </c>
      <c r="B244" s="189" t="s">
        <v>4</v>
      </c>
      <c r="C244" s="190">
        <v>0.115</v>
      </c>
    </row>
    <row r="245" spans="1:3" x14ac:dyDescent="0.25">
      <c r="A245" t="s">
        <v>170</v>
      </c>
      <c r="B245" s="189" t="s">
        <v>4</v>
      </c>
      <c r="C245" s="190">
        <v>6.5000000000000002E-2</v>
      </c>
    </row>
    <row r="246" spans="1:3" x14ac:dyDescent="0.25">
      <c r="A246" t="s">
        <v>170</v>
      </c>
      <c r="B246" s="189" t="s">
        <v>4</v>
      </c>
      <c r="C246" s="190">
        <v>0.08</v>
      </c>
    </row>
    <row r="247" spans="1:3" x14ac:dyDescent="0.25">
      <c r="A247" t="s">
        <v>170</v>
      </c>
      <c r="B247" s="189" t="s">
        <v>4</v>
      </c>
      <c r="C247" s="190">
        <v>0.2</v>
      </c>
    </row>
    <row r="248" spans="1:3" x14ac:dyDescent="0.25">
      <c r="A248" t="s">
        <v>170</v>
      </c>
      <c r="B248" s="189" t="s">
        <v>4</v>
      </c>
      <c r="C248" s="190">
        <v>5.0000000000000001E-3</v>
      </c>
    </row>
    <row r="249" spans="1:3" x14ac:dyDescent="0.25">
      <c r="A249" t="s">
        <v>170</v>
      </c>
      <c r="B249" s="189" t="s">
        <v>4</v>
      </c>
      <c r="C249" s="190">
        <v>1.4999999999999999E-2</v>
      </c>
    </row>
    <row r="250" spans="1:3" x14ac:dyDescent="0.25">
      <c r="A250" t="s">
        <v>170</v>
      </c>
      <c r="B250" s="189" t="s">
        <v>4</v>
      </c>
      <c r="C250" s="190">
        <v>0</v>
      </c>
    </row>
    <row r="251" spans="1:3" x14ac:dyDescent="0.25">
      <c r="A251" t="s">
        <v>170</v>
      </c>
      <c r="B251" s="189" t="s">
        <v>4</v>
      </c>
      <c r="C251" s="190">
        <v>0.01</v>
      </c>
    </row>
    <row r="252" spans="1:3" x14ac:dyDescent="0.25">
      <c r="A252" t="s">
        <v>170</v>
      </c>
      <c r="B252" s="189" t="s">
        <v>4</v>
      </c>
      <c r="C252" s="190">
        <v>0</v>
      </c>
    </row>
    <row r="253" spans="1:3" x14ac:dyDescent="0.25">
      <c r="A253" t="s">
        <v>170</v>
      </c>
      <c r="B253" s="189" t="s">
        <v>4</v>
      </c>
      <c r="C253" s="190">
        <v>6.5000000000000002E-2</v>
      </c>
    </row>
    <row r="254" spans="1:3" x14ac:dyDescent="0.25">
      <c r="A254" t="s">
        <v>170</v>
      </c>
      <c r="B254" s="189" t="s">
        <v>4</v>
      </c>
      <c r="C254" s="190">
        <v>0.18</v>
      </c>
    </row>
    <row r="255" spans="1:3" x14ac:dyDescent="0.25">
      <c r="A255" t="s">
        <v>170</v>
      </c>
      <c r="B255" s="189" t="s">
        <v>4</v>
      </c>
      <c r="C255" s="190">
        <v>0.16</v>
      </c>
    </row>
    <row r="256" spans="1:3" x14ac:dyDescent="0.25">
      <c r="A256" t="s">
        <v>170</v>
      </c>
      <c r="B256" s="189" t="s">
        <v>4</v>
      </c>
      <c r="C256" s="190">
        <v>0.115</v>
      </c>
    </row>
    <row r="257" spans="1:3" x14ac:dyDescent="0.25">
      <c r="A257" t="s">
        <v>170</v>
      </c>
      <c r="B257" s="189" t="s">
        <v>4</v>
      </c>
      <c r="C257" s="190">
        <v>3.5000000000000003E-2</v>
      </c>
    </row>
    <row r="258" spans="1:3" x14ac:dyDescent="0.25">
      <c r="A258" t="s">
        <v>170</v>
      </c>
      <c r="B258" s="189" t="s">
        <v>4</v>
      </c>
      <c r="C258" s="190">
        <v>0</v>
      </c>
    </row>
    <row r="259" spans="1:3" x14ac:dyDescent="0.25">
      <c r="A259" t="s">
        <v>170</v>
      </c>
      <c r="B259" s="189" t="s">
        <v>4</v>
      </c>
      <c r="C259" s="190">
        <v>5.0000000000000001E-3</v>
      </c>
    </row>
    <row r="260" spans="1:3" x14ac:dyDescent="0.25">
      <c r="A260" t="s">
        <v>170</v>
      </c>
      <c r="B260" s="189" t="s">
        <v>4</v>
      </c>
      <c r="C260" s="190">
        <v>0</v>
      </c>
    </row>
    <row r="261" spans="1:3" x14ac:dyDescent="0.25">
      <c r="A261" t="s">
        <v>170</v>
      </c>
      <c r="B261" s="189" t="s">
        <v>4</v>
      </c>
      <c r="C261" s="190">
        <v>0.38</v>
      </c>
    </row>
    <row r="262" spans="1:3" x14ac:dyDescent="0.25">
      <c r="A262" t="s">
        <v>170</v>
      </c>
      <c r="B262" s="189" t="s">
        <v>4</v>
      </c>
      <c r="C262" s="190">
        <v>0.04</v>
      </c>
    </row>
    <row r="263" spans="1:3" x14ac:dyDescent="0.25">
      <c r="A263" t="s">
        <v>170</v>
      </c>
      <c r="B263" s="189" t="s">
        <v>4</v>
      </c>
      <c r="C263" s="190">
        <v>2.5000000000000001E-2</v>
      </c>
    </row>
    <row r="264" spans="1:3" x14ac:dyDescent="0.25">
      <c r="A264" t="s">
        <v>171</v>
      </c>
      <c r="B264" s="189" t="s">
        <v>5</v>
      </c>
      <c r="C264" s="190">
        <v>0</v>
      </c>
    </row>
    <row r="265" spans="1:3" x14ac:dyDescent="0.25">
      <c r="A265" t="s">
        <v>171</v>
      </c>
      <c r="B265" s="189" t="s">
        <v>5</v>
      </c>
      <c r="C265" s="190">
        <v>0.47499999999999998</v>
      </c>
    </row>
    <row r="266" spans="1:3" x14ac:dyDescent="0.25">
      <c r="A266" t="s">
        <v>171</v>
      </c>
      <c r="B266" s="189" t="s">
        <v>5</v>
      </c>
      <c r="C266" s="190">
        <v>0.4</v>
      </c>
    </row>
    <row r="267" spans="1:3" x14ac:dyDescent="0.25">
      <c r="A267" t="s">
        <v>171</v>
      </c>
      <c r="B267" s="189" t="s">
        <v>5</v>
      </c>
      <c r="C267" s="190">
        <v>0.9</v>
      </c>
    </row>
    <row r="268" spans="1:3" x14ac:dyDescent="0.25">
      <c r="A268" t="s">
        <v>171</v>
      </c>
      <c r="B268" s="189" t="s">
        <v>5</v>
      </c>
      <c r="C268" s="190">
        <v>0.55000000000000004</v>
      </c>
    </row>
    <row r="269" spans="1:3" x14ac:dyDescent="0.25">
      <c r="A269" t="s">
        <v>171</v>
      </c>
      <c r="B269" s="189" t="s">
        <v>5</v>
      </c>
      <c r="C269" s="190">
        <v>0.42</v>
      </c>
    </row>
    <row r="270" spans="1:3" x14ac:dyDescent="0.25">
      <c r="A270" t="s">
        <v>171</v>
      </c>
      <c r="B270" s="189" t="s">
        <v>5</v>
      </c>
      <c r="C270" s="190">
        <v>0.5</v>
      </c>
    </row>
    <row r="271" spans="1:3" x14ac:dyDescent="0.25">
      <c r="A271" t="s">
        <v>171</v>
      </c>
      <c r="B271" s="189" t="s">
        <v>5</v>
      </c>
      <c r="C271" s="190">
        <v>0.38</v>
      </c>
    </row>
    <row r="272" spans="1:3" x14ac:dyDescent="0.25">
      <c r="A272" t="s">
        <v>171</v>
      </c>
      <c r="B272" s="189" t="s">
        <v>5</v>
      </c>
      <c r="C272" s="190">
        <v>0</v>
      </c>
    </row>
    <row r="273" spans="1:3" x14ac:dyDescent="0.25">
      <c r="A273" t="s">
        <v>171</v>
      </c>
      <c r="B273" s="189" t="s">
        <v>5</v>
      </c>
      <c r="C273" s="190">
        <v>0.05</v>
      </c>
    </row>
    <row r="274" spans="1:3" x14ac:dyDescent="0.25">
      <c r="A274" t="s">
        <v>171</v>
      </c>
      <c r="B274" s="189" t="s">
        <v>5</v>
      </c>
      <c r="C274" s="190">
        <v>0</v>
      </c>
    </row>
    <row r="275" spans="1:3" x14ac:dyDescent="0.25">
      <c r="A275" t="s">
        <v>171</v>
      </c>
      <c r="B275" s="189" t="s">
        <v>5</v>
      </c>
      <c r="C275" s="190">
        <v>0.3</v>
      </c>
    </row>
    <row r="276" spans="1:3" x14ac:dyDescent="0.25">
      <c r="A276" t="s">
        <v>171</v>
      </c>
      <c r="B276" s="189" t="s">
        <v>5</v>
      </c>
      <c r="C276" s="190">
        <v>0</v>
      </c>
    </row>
    <row r="277" spans="1:3" x14ac:dyDescent="0.25">
      <c r="A277" t="s">
        <v>171</v>
      </c>
      <c r="B277" s="189" t="s">
        <v>5</v>
      </c>
      <c r="C277" s="190">
        <v>0.52</v>
      </c>
    </row>
    <row r="278" spans="1:3" x14ac:dyDescent="0.25">
      <c r="A278" t="s">
        <v>171</v>
      </c>
      <c r="B278" s="189" t="s">
        <v>5</v>
      </c>
      <c r="C278" s="190">
        <v>5.0000000000000001E-3</v>
      </c>
    </row>
    <row r="279" spans="1:3" x14ac:dyDescent="0.25">
      <c r="A279" t="s">
        <v>171</v>
      </c>
      <c r="B279" s="189" t="s">
        <v>5</v>
      </c>
      <c r="C279" s="190">
        <v>0</v>
      </c>
    </row>
    <row r="280" spans="1:3" x14ac:dyDescent="0.25">
      <c r="A280" t="s">
        <v>171</v>
      </c>
      <c r="B280" s="189" t="s">
        <v>5</v>
      </c>
      <c r="C280" s="190">
        <v>7.4999999999999997E-2</v>
      </c>
    </row>
    <row r="281" spans="1:3" x14ac:dyDescent="0.25">
      <c r="A281" t="s">
        <v>171</v>
      </c>
      <c r="B281" s="189" t="s">
        <v>5</v>
      </c>
      <c r="C281" s="190">
        <v>0.12</v>
      </c>
    </row>
    <row r="282" spans="1:3" x14ac:dyDescent="0.25">
      <c r="A282" t="s">
        <v>171</v>
      </c>
      <c r="B282" s="189" t="s">
        <v>5</v>
      </c>
      <c r="C282" s="190">
        <v>0.26</v>
      </c>
    </row>
    <row r="283" spans="1:3" x14ac:dyDescent="0.25">
      <c r="A283" t="s">
        <v>171</v>
      </c>
      <c r="B283" s="189" t="s">
        <v>5</v>
      </c>
      <c r="C283" s="190">
        <v>0</v>
      </c>
    </row>
    <row r="284" spans="1:3" x14ac:dyDescent="0.25">
      <c r="A284" t="s">
        <v>171</v>
      </c>
      <c r="B284" s="189" t="s">
        <v>5</v>
      </c>
      <c r="C284" s="190">
        <v>0.22</v>
      </c>
    </row>
    <row r="285" spans="1:3" x14ac:dyDescent="0.25">
      <c r="A285" t="s">
        <v>171</v>
      </c>
      <c r="B285" s="189" t="s">
        <v>5</v>
      </c>
      <c r="C285" s="190">
        <v>3.0000000000000001E-3</v>
      </c>
    </row>
    <row r="286" spans="1:3" x14ac:dyDescent="0.25">
      <c r="A286" t="s">
        <v>171</v>
      </c>
      <c r="B286" s="189" t="s">
        <v>5</v>
      </c>
      <c r="C286" s="190">
        <v>3.0000000000000001E-3</v>
      </c>
    </row>
    <row r="287" spans="1:3" x14ac:dyDescent="0.25">
      <c r="A287" t="s">
        <v>171</v>
      </c>
      <c r="B287" s="189" t="s">
        <v>5</v>
      </c>
      <c r="C287" s="190">
        <v>2.5000000000000001E-2</v>
      </c>
    </row>
    <row r="288" spans="1:3" x14ac:dyDescent="0.25">
      <c r="A288" t="s">
        <v>171</v>
      </c>
      <c r="B288" s="189" t="s">
        <v>5</v>
      </c>
      <c r="C288" s="190">
        <v>0.16999999999999998</v>
      </c>
    </row>
    <row r="289" spans="1:3" x14ac:dyDescent="0.25">
      <c r="A289" t="s">
        <v>171</v>
      </c>
      <c r="B289" s="189" t="s">
        <v>5</v>
      </c>
      <c r="C289" s="190">
        <v>0.11000000000000001</v>
      </c>
    </row>
    <row r="290" spans="1:3" x14ac:dyDescent="0.25">
      <c r="A290" t="s">
        <v>171</v>
      </c>
      <c r="B290" s="189" t="s">
        <v>5</v>
      </c>
      <c r="C290" s="190">
        <v>1E-3</v>
      </c>
    </row>
    <row r="291" spans="1:3" x14ac:dyDescent="0.25">
      <c r="A291" t="s">
        <v>171</v>
      </c>
      <c r="B291" s="189" t="s">
        <v>5</v>
      </c>
      <c r="C291" s="190">
        <v>0.15</v>
      </c>
    </row>
    <row r="292" spans="1:3" x14ac:dyDescent="0.25">
      <c r="A292" t="s">
        <v>171</v>
      </c>
      <c r="B292" s="189" t="s">
        <v>5</v>
      </c>
      <c r="C292" s="190">
        <v>6.5000000000000002E-2</v>
      </c>
    </row>
    <row r="293" spans="1:3" x14ac:dyDescent="0.25">
      <c r="A293" t="s">
        <v>171</v>
      </c>
      <c r="B293" s="189" t="s">
        <v>5</v>
      </c>
      <c r="C293" s="190">
        <v>0.02</v>
      </c>
    </row>
    <row r="294" spans="1:3" x14ac:dyDescent="0.25">
      <c r="A294" t="s">
        <v>171</v>
      </c>
      <c r="B294" s="189" t="s">
        <v>4</v>
      </c>
      <c r="C294" s="190">
        <v>0.45</v>
      </c>
    </row>
    <row r="295" spans="1:3" x14ac:dyDescent="0.25">
      <c r="A295" t="s">
        <v>171</v>
      </c>
      <c r="B295" s="189" t="s">
        <v>4</v>
      </c>
      <c r="C295" s="190">
        <v>6.0000000000000053E-2</v>
      </c>
    </row>
    <row r="296" spans="1:3" x14ac:dyDescent="0.25">
      <c r="A296" t="s">
        <v>171</v>
      </c>
      <c r="B296" s="189" t="s">
        <v>4</v>
      </c>
      <c r="C296" s="190">
        <v>0.16500000000000004</v>
      </c>
    </row>
    <row r="297" spans="1:3" x14ac:dyDescent="0.25">
      <c r="A297" t="s">
        <v>171</v>
      </c>
      <c r="B297" s="189" t="s">
        <v>4</v>
      </c>
      <c r="C297" s="190">
        <v>9.4999999999999862E-2</v>
      </c>
    </row>
    <row r="298" spans="1:3" x14ac:dyDescent="0.25">
      <c r="A298" t="s">
        <v>171</v>
      </c>
      <c r="B298" s="189" t="s">
        <v>4</v>
      </c>
      <c r="C298" s="190">
        <v>6.0000000000000053E-2</v>
      </c>
    </row>
    <row r="299" spans="1:3" x14ac:dyDescent="0.25">
      <c r="A299" t="s">
        <v>171</v>
      </c>
      <c r="B299" s="189" t="s">
        <v>4</v>
      </c>
      <c r="C299" s="190">
        <v>0.13000000000000006</v>
      </c>
    </row>
    <row r="300" spans="1:3" x14ac:dyDescent="0.25">
      <c r="A300" t="s">
        <v>171</v>
      </c>
      <c r="B300" s="189" t="s">
        <v>4</v>
      </c>
      <c r="C300" s="190">
        <v>0.125</v>
      </c>
    </row>
    <row r="301" spans="1:3" x14ac:dyDescent="0.25">
      <c r="A301" t="s">
        <v>171</v>
      </c>
      <c r="B301" s="189" t="s">
        <v>4</v>
      </c>
      <c r="C301" s="190">
        <v>2.0000000000000018E-2</v>
      </c>
    </row>
    <row r="302" spans="1:3" x14ac:dyDescent="0.25">
      <c r="A302" t="s">
        <v>171</v>
      </c>
      <c r="B302" s="189" t="s">
        <v>4</v>
      </c>
      <c r="C302" s="190">
        <v>0.26500000000000001</v>
      </c>
    </row>
    <row r="303" spans="1:3" x14ac:dyDescent="0.25">
      <c r="A303" t="s">
        <v>171</v>
      </c>
      <c r="B303" s="189" t="s">
        <v>4</v>
      </c>
      <c r="C303" s="190">
        <v>0.25</v>
      </c>
    </row>
    <row r="304" spans="1:3" x14ac:dyDescent="0.25">
      <c r="A304" t="s">
        <v>171</v>
      </c>
      <c r="B304" s="189" t="s">
        <v>4</v>
      </c>
      <c r="C304" s="190">
        <v>0.03</v>
      </c>
    </row>
    <row r="305" spans="1:3" x14ac:dyDescent="0.25">
      <c r="A305" t="s">
        <v>171</v>
      </c>
      <c r="B305" s="189" t="s">
        <v>4</v>
      </c>
      <c r="C305" s="190">
        <v>3.5000000000000031E-2</v>
      </c>
    </row>
    <row r="306" spans="1:3" x14ac:dyDescent="0.25">
      <c r="A306" t="s">
        <v>171</v>
      </c>
      <c r="B306" s="189" t="s">
        <v>4</v>
      </c>
      <c r="C306" s="190">
        <v>0.22999999999999998</v>
      </c>
    </row>
    <row r="307" spans="1:3" x14ac:dyDescent="0.25">
      <c r="A307" t="s">
        <v>171</v>
      </c>
      <c r="B307" s="189" t="s">
        <v>4</v>
      </c>
      <c r="C307" s="190">
        <v>3.0000000000000027E-2</v>
      </c>
    </row>
    <row r="308" spans="1:3" x14ac:dyDescent="0.25">
      <c r="A308" t="s">
        <v>171</v>
      </c>
      <c r="B308" s="189" t="s">
        <v>4</v>
      </c>
      <c r="C308" s="190">
        <v>0</v>
      </c>
    </row>
    <row r="309" spans="1:3" x14ac:dyDescent="0.25">
      <c r="A309" t="s">
        <v>171</v>
      </c>
      <c r="B309" s="189" t="s">
        <v>4</v>
      </c>
      <c r="C309" s="190">
        <v>0.61</v>
      </c>
    </row>
    <row r="310" spans="1:3" x14ac:dyDescent="0.25">
      <c r="A310" t="s">
        <v>171</v>
      </c>
      <c r="B310" s="189" t="s">
        <v>4</v>
      </c>
      <c r="C310" s="190">
        <v>0.64500000000000002</v>
      </c>
    </row>
    <row r="311" spans="1:3" x14ac:dyDescent="0.25">
      <c r="A311" t="s">
        <v>171</v>
      </c>
      <c r="B311" s="189" t="s">
        <v>4</v>
      </c>
      <c r="C311" s="190">
        <v>0.4850000000000001</v>
      </c>
    </row>
    <row r="312" spans="1:3" x14ac:dyDescent="0.25">
      <c r="A312" t="s">
        <v>171</v>
      </c>
      <c r="B312" s="189" t="s">
        <v>4</v>
      </c>
      <c r="C312" s="190">
        <v>0.48</v>
      </c>
    </row>
    <row r="313" spans="1:3" x14ac:dyDescent="0.25">
      <c r="A313" t="s">
        <v>171</v>
      </c>
      <c r="B313" s="189" t="s">
        <v>4</v>
      </c>
      <c r="C313" s="190">
        <v>0.41500000000000004</v>
      </c>
    </row>
    <row r="314" spans="1:3" x14ac:dyDescent="0.25">
      <c r="A314" t="s">
        <v>171</v>
      </c>
      <c r="B314" s="189" t="s">
        <v>4</v>
      </c>
      <c r="C314" s="190">
        <v>0.33000000000000007</v>
      </c>
    </row>
    <row r="315" spans="1:3" x14ac:dyDescent="0.25">
      <c r="A315" t="s">
        <v>171</v>
      </c>
      <c r="B315" s="189" t="s">
        <v>4</v>
      </c>
      <c r="C315" s="190">
        <v>0</v>
      </c>
    </row>
    <row r="316" spans="1:3" x14ac:dyDescent="0.25">
      <c r="A316" t="s">
        <v>171</v>
      </c>
      <c r="B316" s="189" t="s">
        <v>4</v>
      </c>
      <c r="C316" s="190">
        <v>0</v>
      </c>
    </row>
    <row r="317" spans="1:3" x14ac:dyDescent="0.25">
      <c r="A317" t="s">
        <v>171</v>
      </c>
      <c r="B317" s="189" t="s">
        <v>4</v>
      </c>
      <c r="C317" s="190">
        <v>0</v>
      </c>
    </row>
    <row r="318" spans="1:3" x14ac:dyDescent="0.25">
      <c r="A318" t="s">
        <v>171</v>
      </c>
      <c r="B318" s="189" t="s">
        <v>4</v>
      </c>
      <c r="C318" s="190">
        <v>0</v>
      </c>
    </row>
    <row r="319" spans="1:3" x14ac:dyDescent="0.25">
      <c r="A319" t="s">
        <v>171</v>
      </c>
      <c r="B319" s="189" t="s">
        <v>4</v>
      </c>
      <c r="C319" s="190">
        <v>0</v>
      </c>
    </row>
    <row r="320" spans="1:3" x14ac:dyDescent="0.25">
      <c r="A320" t="s">
        <v>171</v>
      </c>
      <c r="B320" s="189" t="s">
        <v>4</v>
      </c>
      <c r="C320" s="190">
        <v>0</v>
      </c>
    </row>
    <row r="321" spans="1:3" x14ac:dyDescent="0.25">
      <c r="A321" t="s">
        <v>171</v>
      </c>
      <c r="B321" s="189" t="s">
        <v>4</v>
      </c>
      <c r="C321" s="190">
        <v>0.215</v>
      </c>
    </row>
    <row r="322" spans="1:3" x14ac:dyDescent="0.25">
      <c r="A322" t="s">
        <v>171</v>
      </c>
      <c r="B322" s="189" t="s">
        <v>4</v>
      </c>
      <c r="C322" s="190">
        <v>9.999999999999995E-3</v>
      </c>
    </row>
    <row r="323" spans="1:3" x14ac:dyDescent="0.25">
      <c r="A323" t="s">
        <v>171</v>
      </c>
      <c r="B323" s="189" t="s">
        <v>4</v>
      </c>
      <c r="C323" s="19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21.06</vt:lpstr>
      <vt:lpstr>18.07</vt:lpstr>
      <vt:lpstr>31.07</vt:lpstr>
      <vt:lpstr>17.08</vt:lpstr>
      <vt:lpstr>31.08</vt:lpstr>
      <vt:lpstr>Biomass</vt:lpstr>
      <vt:lpstr>Species Percent</vt:lpstr>
      <vt:lpstr>Species Biomass</vt:lpstr>
    </vt:vector>
  </TitlesOfParts>
  <Company>eMachines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eMachines Customer</dc:creator>
  <cp:lastModifiedBy>Samantha</cp:lastModifiedBy>
  <dcterms:created xsi:type="dcterms:W3CDTF">2012-06-23T06:29:52Z</dcterms:created>
  <dcterms:modified xsi:type="dcterms:W3CDTF">2016-02-25T07:12:24Z</dcterms:modified>
</cp:coreProperties>
</file>