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011"/>
  <workbookPr/>
  <mc:AlternateContent xmlns:mc="http://schemas.openxmlformats.org/markup-compatibility/2006">
    <mc:Choice Requires="x15">
      <x15ac:absPath xmlns:x15ac="http://schemas.microsoft.com/office/spreadsheetml/2010/11/ac" url="/Users/avigotsky/Google Drive/My Research/Hip Flexors/"/>
    </mc:Choice>
  </mc:AlternateContent>
  <bookViews>
    <workbookView xWindow="36160" yWindow="1360" windowWidth="27760" windowHeight="16380" tabRatio="500"/>
  </bookViews>
  <sheets>
    <sheet name="Sheet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30" i="1" l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J2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  <c r="I2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</calcChain>
</file>

<file path=xl/sharedStrings.xml><?xml version="1.0" encoding="utf-8"?>
<sst xmlns="http://schemas.openxmlformats.org/spreadsheetml/2006/main" count="38" uniqueCount="11">
  <si>
    <t>ID</t>
  </si>
  <si>
    <t>Age</t>
  </si>
  <si>
    <t>Height</t>
  </si>
  <si>
    <t>Mass</t>
  </si>
  <si>
    <t>F</t>
  </si>
  <si>
    <t>M</t>
  </si>
  <si>
    <t>Sex</t>
  </si>
  <si>
    <t>Waist</t>
  </si>
  <si>
    <t>Thigh</t>
  </si>
  <si>
    <t>MTT</t>
  </si>
  <si>
    <t>Pelvic Tilt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</si>
</sst>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2"/>
      <color theme="1"/>
      <name val="Calibri"/>
      <family val="2"/>
      <scheme val="minor"/>
    </font>
    <font>
      <b/>
      <sz val="11"/>
      <color theme="1"/>
      <name val="Arial"/>
    </font>
    <font>
      <sz val="11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0" xfId="0" applyFont="1"/>
    <xf numFmtId="164" fontId="2" fillId="0" borderId="0" xfId="0" applyNumberFormat="1" applyFont="1"/>
    <xf numFmtId="164" fontId="2" fillId="0" borderId="0" xfId="0" applyNumberFormat="1" applyFont="1" applyFill="1"/>
    <xf numFmtId="0" fontId="2" fillId="0" borderId="0" xfId="0" applyFont="1" applyFill="1"/>
    <xf numFmtId="0" fontId="2" fillId="2" borderId="0" xfId="0" applyFont="1" applyFill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workbookViewId="0">
      <selection activeCell="C32" sqref="C32"/>
    </sheetView>
  </sheetViews>
  <sheetFormatPr baseColWidth="10" defaultRowHeight="14" x14ac:dyDescent="0.15"/>
  <cols>
    <col min="1" max="7" width="10.83203125" style="2"/>
    <col min="8" max="8" width="7.1640625" style="2" bestFit="1" customWidth="1"/>
    <col min="9" max="9" width="15.1640625" style="2" bestFit="1" customWidth="1"/>
    <col min="10" max="16384" width="10.83203125" style="2"/>
  </cols>
  <sheetData>
    <row r="1" spans="1:10" s="1" customFormat="1" x14ac:dyDescent="0.15">
      <c r="A1" s="1" t="s">
        <v>0</v>
      </c>
      <c r="B1" s="1" t="s">
        <v>6</v>
      </c>
      <c r="C1" s="1" t="s">
        <v>1</v>
      </c>
      <c r="D1" s="1" t="s">
        <v>2</v>
      </c>
      <c r="E1" s="1" t="s">
        <v>3</v>
      </c>
      <c r="F1" s="1" t="s">
        <v>7</v>
      </c>
      <c r="G1" s="1" t="s">
        <v>8</v>
      </c>
      <c r="H1" s="1" t="s">
        <v>9</v>
      </c>
      <c r="I1" s="1" t="s">
        <v>10</v>
      </c>
      <c r="J1" s="1" t="b">
        <v>1</v>
      </c>
    </row>
    <row r="2" spans="1:10" x14ac:dyDescent="0.15">
      <c r="A2" s="2">
        <v>1</v>
      </c>
      <c r="B2" s="2" t="s">
        <v>4</v>
      </c>
      <c r="C2" s="2">
        <v>20</v>
      </c>
      <c r="D2" s="2">
        <v>157.5</v>
      </c>
      <c r="E2" s="2">
        <v>53.5</v>
      </c>
      <c r="F2" s="2">
        <v>73</v>
      </c>
      <c r="G2" s="2">
        <v>54</v>
      </c>
      <c r="H2" s="3">
        <f>(18.8+20.3+19.1)/3</f>
        <v>19.400000000000002</v>
      </c>
      <c r="I2" s="2">
        <f>(20+21+19)/3</f>
        <v>20</v>
      </c>
      <c r="J2" s="4">
        <f>(-0.3+-0.7+-2.2)/3</f>
        <v>-1.0666666666666667</v>
      </c>
    </row>
    <row r="3" spans="1:10" x14ac:dyDescent="0.15">
      <c r="A3" s="2">
        <v>2</v>
      </c>
      <c r="B3" s="2" t="s">
        <v>4</v>
      </c>
      <c r="C3" s="2">
        <v>19</v>
      </c>
      <c r="D3" s="2">
        <v>167.6</v>
      </c>
      <c r="E3" s="2">
        <v>56.7</v>
      </c>
      <c r="F3" s="2">
        <v>65</v>
      </c>
      <c r="G3" s="2">
        <v>53.5</v>
      </c>
      <c r="H3" s="3">
        <f>(10.3+10.2+7.9)/3</f>
        <v>9.4666666666666668</v>
      </c>
      <c r="I3" s="2">
        <f>(3+6+3)/3</f>
        <v>4</v>
      </c>
      <c r="J3" s="4">
        <f>(8.1+2.5+5.4)/3</f>
        <v>5.333333333333333</v>
      </c>
    </row>
    <row r="4" spans="1:10" x14ac:dyDescent="0.15">
      <c r="A4" s="2">
        <v>3</v>
      </c>
      <c r="B4" s="2" t="s">
        <v>5</v>
      </c>
      <c r="C4" s="2">
        <v>22</v>
      </c>
      <c r="D4" s="2">
        <v>177.8</v>
      </c>
      <c r="E4" s="2">
        <v>97.5</v>
      </c>
      <c r="F4" s="2">
        <v>95</v>
      </c>
      <c r="G4" s="2">
        <v>65.5</v>
      </c>
      <c r="H4" s="3">
        <f>(-3.1-1.6-3.9)/3</f>
        <v>-2.8666666666666667</v>
      </c>
      <c r="I4" s="2">
        <f>(0+2+0)/3</f>
        <v>0.66666666666666663</v>
      </c>
      <c r="J4" s="4">
        <f>(-3.7-4.6-2.1)/3</f>
        <v>-3.4666666666666668</v>
      </c>
    </row>
    <row r="5" spans="1:10" x14ac:dyDescent="0.15">
      <c r="A5" s="2">
        <v>4</v>
      </c>
      <c r="B5" s="2" t="s">
        <v>4</v>
      </c>
      <c r="C5" s="2">
        <v>18</v>
      </c>
      <c r="D5" s="2">
        <v>157.5</v>
      </c>
      <c r="E5" s="2">
        <v>44.5</v>
      </c>
      <c r="F5" s="2">
        <v>64</v>
      </c>
      <c r="G5" s="2">
        <v>48.5</v>
      </c>
      <c r="H5" s="2">
        <f>(9+8)/2</f>
        <v>8.5</v>
      </c>
      <c r="I5" s="2">
        <f>(20+6+4)/3</f>
        <v>10</v>
      </c>
      <c r="J5" s="4">
        <f>(2.2+3.2+2.6)/3</f>
        <v>2.6666666666666665</v>
      </c>
    </row>
    <row r="6" spans="1:10" x14ac:dyDescent="0.15">
      <c r="A6" s="2">
        <v>5</v>
      </c>
      <c r="B6" s="2" t="s">
        <v>5</v>
      </c>
      <c r="C6" s="2">
        <v>18</v>
      </c>
      <c r="D6" s="2">
        <v>182.9</v>
      </c>
      <c r="E6" s="2">
        <v>70.3</v>
      </c>
      <c r="F6" s="2">
        <v>76</v>
      </c>
      <c r="G6" s="2">
        <v>58</v>
      </c>
      <c r="H6" s="3">
        <f>(5.2+4.3+5.6)/3</f>
        <v>5.0333333333333332</v>
      </c>
      <c r="I6" s="2">
        <f>(0+2+0)/3</f>
        <v>0.66666666666666663</v>
      </c>
      <c r="J6" s="4">
        <f>(4.7+2.6+4.8)/3</f>
        <v>4.0333333333333341</v>
      </c>
    </row>
    <row r="7" spans="1:10" x14ac:dyDescent="0.15">
      <c r="A7" s="2">
        <v>6</v>
      </c>
      <c r="B7" s="2" t="s">
        <v>4</v>
      </c>
      <c r="C7" s="2">
        <v>26</v>
      </c>
      <c r="D7" s="2">
        <v>170.2</v>
      </c>
      <c r="E7" s="2">
        <v>76.7</v>
      </c>
      <c r="F7" s="2">
        <v>104</v>
      </c>
      <c r="G7" s="2">
        <v>61.5</v>
      </c>
      <c r="H7" s="3">
        <f>(-4.4-4-5)/3</f>
        <v>-4.4666666666666668</v>
      </c>
      <c r="I7" s="2">
        <f>(2+2+3)/3</f>
        <v>2.3333333333333335</v>
      </c>
      <c r="J7" s="5">
        <f>(-3.4-4.8+82.3-90)/3</f>
        <v>-5.3000000000000016</v>
      </c>
    </row>
    <row r="8" spans="1:10" x14ac:dyDescent="0.15">
      <c r="A8" s="2">
        <v>7</v>
      </c>
      <c r="B8" s="2" t="s">
        <v>4</v>
      </c>
      <c r="C8" s="2">
        <v>20</v>
      </c>
      <c r="D8" s="2">
        <v>172.7</v>
      </c>
      <c r="E8" s="2">
        <v>68.900000000000006</v>
      </c>
      <c r="F8" s="2">
        <v>77.5</v>
      </c>
      <c r="G8" s="2">
        <v>66</v>
      </c>
      <c r="H8" s="3">
        <f>(9.4+9.3+7.9)/3</f>
        <v>8.8666666666666671</v>
      </c>
      <c r="I8" s="2">
        <f>(7+4+4)/3</f>
        <v>5</v>
      </c>
      <c r="J8" s="4">
        <f>(3.2+4.1+3.6)/3</f>
        <v>3.6333333333333333</v>
      </c>
    </row>
    <row r="9" spans="1:10" x14ac:dyDescent="0.15">
      <c r="A9" s="5">
        <v>8</v>
      </c>
      <c r="B9" s="2" t="s">
        <v>5</v>
      </c>
      <c r="C9" s="2">
        <v>21</v>
      </c>
      <c r="D9" s="2">
        <v>175.3</v>
      </c>
      <c r="E9" s="2">
        <v>74.8</v>
      </c>
      <c r="F9" s="2">
        <v>77</v>
      </c>
      <c r="G9" s="2">
        <v>55</v>
      </c>
      <c r="H9" s="2">
        <f>(15+14.4+14.7)/3</f>
        <v>14.699999999999998</v>
      </c>
      <c r="I9" s="2">
        <f>(-7+-4+-3)/3</f>
        <v>-4.666666666666667</v>
      </c>
      <c r="J9" s="4">
        <f>(22.1+18.7+20.6)/3</f>
        <v>20.466666666666665</v>
      </c>
    </row>
    <row r="10" spans="1:10" x14ac:dyDescent="0.15">
      <c r="A10" s="2">
        <v>9</v>
      </c>
      <c r="B10" s="2" t="s">
        <v>5</v>
      </c>
      <c r="C10" s="2">
        <v>20</v>
      </c>
      <c r="D10" s="2">
        <v>175.3</v>
      </c>
      <c r="E10" s="2">
        <v>81.599999999999994</v>
      </c>
      <c r="F10" s="2">
        <v>84.5</v>
      </c>
      <c r="G10" s="2">
        <v>62</v>
      </c>
      <c r="H10" s="3">
        <f>(-10-8.6-11.8)/3</f>
        <v>-10.133333333333335</v>
      </c>
      <c r="I10" s="2">
        <f>(-7-6-7)/3</f>
        <v>-6.666666666666667</v>
      </c>
      <c r="J10" s="4">
        <f>(-3.5-5.2-4.9)/3</f>
        <v>-4.5333333333333332</v>
      </c>
    </row>
    <row r="11" spans="1:10" x14ac:dyDescent="0.15">
      <c r="A11" s="2">
        <v>10</v>
      </c>
      <c r="B11" s="2" t="s">
        <v>4</v>
      </c>
      <c r="C11" s="2">
        <v>21</v>
      </c>
      <c r="D11" s="2">
        <v>170.2</v>
      </c>
      <c r="E11" s="2">
        <v>68</v>
      </c>
      <c r="F11" s="2">
        <v>82.5</v>
      </c>
      <c r="G11" s="2">
        <v>52</v>
      </c>
      <c r="H11" s="2">
        <f>(4.6+1+1.3)/3</f>
        <v>2.2999999999999998</v>
      </c>
      <c r="I11" s="2">
        <f>(6+3+3)/3</f>
        <v>4</v>
      </c>
      <c r="J11" s="3">
        <f>(-0.1-0.7-1.1)/3</f>
        <v>-0.6333333333333333</v>
      </c>
    </row>
    <row r="12" spans="1:10" x14ac:dyDescent="0.15">
      <c r="A12" s="2">
        <v>11</v>
      </c>
      <c r="B12" s="2" t="s">
        <v>5</v>
      </c>
      <c r="C12" s="2">
        <v>22</v>
      </c>
      <c r="D12" s="2">
        <v>180.3</v>
      </c>
      <c r="E12" s="2">
        <v>81.599999999999994</v>
      </c>
      <c r="F12" s="2">
        <v>96</v>
      </c>
      <c r="G12" s="2">
        <v>61</v>
      </c>
      <c r="H12" s="2">
        <f>(-15-16-15.2)/3</f>
        <v>-15.4</v>
      </c>
      <c r="I12" s="2">
        <f>(-25-23-23)/3</f>
        <v>-23.666666666666668</v>
      </c>
      <c r="J12" s="3">
        <f>(17.5+16.4+17.2)/3</f>
        <v>17.033333333333331</v>
      </c>
    </row>
    <row r="13" spans="1:10" x14ac:dyDescent="0.15">
      <c r="A13" s="2">
        <v>12</v>
      </c>
      <c r="B13" s="2" t="s">
        <v>5</v>
      </c>
      <c r="C13" s="2">
        <v>23</v>
      </c>
      <c r="D13" s="2">
        <v>172.2</v>
      </c>
      <c r="E13" s="2">
        <v>77.099999999999994</v>
      </c>
      <c r="F13" s="2">
        <v>85</v>
      </c>
      <c r="G13" s="2">
        <v>58.5</v>
      </c>
      <c r="H13" s="3">
        <f>(5.2+2-4)/3</f>
        <v>1.0666666666666667</v>
      </c>
      <c r="I13" s="2">
        <f>(11+6+3)/3</f>
        <v>6.666666666666667</v>
      </c>
      <c r="J13" s="3">
        <f>(-3.5-90+82.4-5.3)/3</f>
        <v>-5.466666666666665</v>
      </c>
    </row>
    <row r="14" spans="1:10" x14ac:dyDescent="0.15">
      <c r="A14" s="2">
        <v>13</v>
      </c>
      <c r="B14" s="2" t="s">
        <v>4</v>
      </c>
      <c r="C14" s="2">
        <v>21</v>
      </c>
      <c r="D14" s="2">
        <v>170.2</v>
      </c>
      <c r="E14" s="2">
        <v>63.5</v>
      </c>
      <c r="F14" s="2">
        <v>81</v>
      </c>
      <c r="G14" s="2">
        <v>62</v>
      </c>
      <c r="H14" s="3">
        <f>(-4.5+-5.8-6.7)/3</f>
        <v>-5.666666666666667</v>
      </c>
      <c r="I14" s="2">
        <f>(-2-2+2)/3</f>
        <v>-0.66666666666666663</v>
      </c>
      <c r="J14" s="3">
        <f>(-5.3-3.4-4.9)/3</f>
        <v>-4.5333333333333332</v>
      </c>
    </row>
    <row r="15" spans="1:10" x14ac:dyDescent="0.15">
      <c r="A15" s="2">
        <v>14</v>
      </c>
      <c r="B15" s="2" t="s">
        <v>5</v>
      </c>
      <c r="C15" s="2">
        <v>21</v>
      </c>
      <c r="D15" s="2">
        <v>193</v>
      </c>
      <c r="E15" s="2">
        <v>99.8</v>
      </c>
      <c r="F15" s="2">
        <v>97.5</v>
      </c>
      <c r="G15" s="2">
        <v>65</v>
      </c>
      <c r="H15" s="3">
        <f>(12+13+12)/3</f>
        <v>12.333333333333334</v>
      </c>
      <c r="I15" s="2">
        <f>(14+14+12)/3</f>
        <v>13.333333333333334</v>
      </c>
      <c r="J15" s="3">
        <f>(-4.6-2.9-1.9)/3</f>
        <v>-3.1333333333333333</v>
      </c>
    </row>
    <row r="16" spans="1:10" x14ac:dyDescent="0.15">
      <c r="A16" s="2">
        <v>15</v>
      </c>
      <c r="B16" s="2" t="s">
        <v>4</v>
      </c>
      <c r="C16" s="2">
        <v>20</v>
      </c>
      <c r="D16" s="2">
        <v>165.1</v>
      </c>
      <c r="E16" s="2">
        <v>49.9</v>
      </c>
      <c r="F16" s="2">
        <v>67</v>
      </c>
      <c r="G16" s="2">
        <v>51</v>
      </c>
      <c r="H16" s="2">
        <f>(13+12+8)/3</f>
        <v>11</v>
      </c>
      <c r="I16" s="3">
        <f>(-3-3-6)/3</f>
        <v>-4</v>
      </c>
      <c r="J16" s="3">
        <f>(16.9+15.6+16.5)/3</f>
        <v>16.333333333333332</v>
      </c>
    </row>
    <row r="17" spans="1:10" x14ac:dyDescent="0.15">
      <c r="A17" s="2">
        <v>16</v>
      </c>
      <c r="B17" s="2" t="s">
        <v>4</v>
      </c>
      <c r="C17" s="2">
        <v>23</v>
      </c>
      <c r="D17" s="2">
        <v>170.2</v>
      </c>
      <c r="E17" s="2">
        <v>61.2</v>
      </c>
      <c r="F17" s="6"/>
      <c r="G17" s="6"/>
      <c r="H17" s="2">
        <f>(1.5+1.5+0)/3</f>
        <v>1</v>
      </c>
      <c r="I17" s="3">
        <f>(-10-9-9)/3</f>
        <v>-9.3333333333333339</v>
      </c>
      <c r="J17" s="3">
        <f>(10.3+11.4+10.7)/3</f>
        <v>10.800000000000002</v>
      </c>
    </row>
    <row r="18" spans="1:10" x14ac:dyDescent="0.15">
      <c r="A18" s="2">
        <v>17</v>
      </c>
      <c r="B18" s="2" t="s">
        <v>4</v>
      </c>
      <c r="C18" s="2">
        <v>26</v>
      </c>
      <c r="D18" s="2">
        <v>167.6</v>
      </c>
      <c r="E18" s="2">
        <v>63.5</v>
      </c>
      <c r="F18" s="6"/>
      <c r="G18" s="6"/>
      <c r="H18" s="3">
        <f>(-2.9-2+1.8)/3</f>
        <v>-1.0333333333333334</v>
      </c>
      <c r="I18" s="3">
        <f>(-6+0-3)/3</f>
        <v>-3</v>
      </c>
      <c r="J18" s="3">
        <f>(3.3+2.8+2)/3</f>
        <v>2.6999999999999997</v>
      </c>
    </row>
    <row r="19" spans="1:10" x14ac:dyDescent="0.15">
      <c r="A19" s="2">
        <v>18</v>
      </c>
      <c r="B19" s="2" t="s">
        <v>4</v>
      </c>
      <c r="C19" s="2">
        <v>21</v>
      </c>
      <c r="D19" s="2">
        <v>152.4</v>
      </c>
      <c r="E19" s="2">
        <v>44.5</v>
      </c>
      <c r="F19" s="2">
        <v>70.5</v>
      </c>
      <c r="G19" s="2">
        <v>50</v>
      </c>
      <c r="H19" s="3">
        <f>(9+14.6+15.2)/3</f>
        <v>12.933333333333332</v>
      </c>
      <c r="I19" s="3">
        <f>(-3+6+6)/3</f>
        <v>3</v>
      </c>
      <c r="J19" s="3">
        <f>(9.9+9.8+10.9)/3</f>
        <v>10.200000000000001</v>
      </c>
    </row>
    <row r="20" spans="1:10" x14ac:dyDescent="0.15">
      <c r="A20" s="2">
        <v>19</v>
      </c>
      <c r="B20" s="2" t="s">
        <v>4</v>
      </c>
      <c r="C20" s="2">
        <v>21</v>
      </c>
      <c r="D20" s="2">
        <v>170.2</v>
      </c>
      <c r="E20" s="2">
        <v>62.4</v>
      </c>
      <c r="F20" s="2">
        <v>69</v>
      </c>
      <c r="G20" s="2">
        <v>56</v>
      </c>
      <c r="H20" s="2">
        <f>(7+4.7+9.6)/3</f>
        <v>7.0999999999999988</v>
      </c>
      <c r="I20" s="3">
        <f>(-3+-3+3)/3</f>
        <v>-1</v>
      </c>
      <c r="J20" s="3">
        <f>(10+8.4+8.3)/3</f>
        <v>8.9</v>
      </c>
    </row>
    <row r="21" spans="1:10" x14ac:dyDescent="0.15">
      <c r="A21" s="2">
        <v>20</v>
      </c>
      <c r="B21" s="2" t="s">
        <v>4</v>
      </c>
      <c r="C21" s="2">
        <v>21</v>
      </c>
      <c r="D21" s="2">
        <v>175.3</v>
      </c>
      <c r="E21" s="2">
        <v>65.8</v>
      </c>
      <c r="F21" s="2">
        <v>69</v>
      </c>
      <c r="G21" s="2">
        <v>59</v>
      </c>
      <c r="H21" s="2">
        <f>(6.4+5.6+6)/3</f>
        <v>6</v>
      </c>
      <c r="I21" s="3">
        <f>(-3-9-6)/3</f>
        <v>-6</v>
      </c>
      <c r="J21" s="3">
        <f>(10.4+15.1+10.9)/3</f>
        <v>12.133333333333333</v>
      </c>
    </row>
    <row r="22" spans="1:10" x14ac:dyDescent="0.15">
      <c r="A22" s="2">
        <v>21</v>
      </c>
      <c r="B22" s="2" t="s">
        <v>4</v>
      </c>
      <c r="C22" s="2">
        <v>21</v>
      </c>
      <c r="D22" s="2">
        <v>162.6</v>
      </c>
      <c r="E22" s="2">
        <v>52.2</v>
      </c>
      <c r="F22" s="2">
        <v>67.5</v>
      </c>
      <c r="G22" s="2">
        <v>49.5</v>
      </c>
      <c r="H22" s="2">
        <f>(20+15.4+11.7)/3</f>
        <v>15.699999999999998</v>
      </c>
      <c r="I22" s="3">
        <f>(10+0+3)/3</f>
        <v>4.333333333333333</v>
      </c>
      <c r="J22" s="2">
        <f>(10.8+7.7+9.1)/3</f>
        <v>9.2000000000000011</v>
      </c>
    </row>
    <row r="23" spans="1:10" x14ac:dyDescent="0.15">
      <c r="A23" s="2">
        <v>22</v>
      </c>
      <c r="B23" s="2" t="s">
        <v>4</v>
      </c>
      <c r="C23" s="2">
        <v>21</v>
      </c>
      <c r="D23" s="2">
        <v>157.5</v>
      </c>
      <c r="E23" s="2">
        <v>60.3</v>
      </c>
      <c r="F23" s="2">
        <v>81</v>
      </c>
      <c r="G23" s="2">
        <v>57</v>
      </c>
      <c r="H23" s="3">
        <f>(9.3+7+4.5)/3</f>
        <v>6.9333333333333336</v>
      </c>
      <c r="I23" s="3">
        <f>(6+4-4)/3</f>
        <v>2</v>
      </c>
      <c r="J23" s="2">
        <f>(7.6+3.6+4.4)/3</f>
        <v>5.2</v>
      </c>
    </row>
    <row r="24" spans="1:10" x14ac:dyDescent="0.15">
      <c r="A24" s="2">
        <v>23</v>
      </c>
      <c r="B24" s="2" t="s">
        <v>4</v>
      </c>
      <c r="C24" s="2">
        <v>34</v>
      </c>
      <c r="D24" s="2">
        <v>165</v>
      </c>
      <c r="E24" s="2">
        <v>83</v>
      </c>
      <c r="F24" s="2">
        <v>99</v>
      </c>
      <c r="G24" s="2">
        <v>70</v>
      </c>
      <c r="H24" s="2">
        <f>(-9.1-9.5-12)/3</f>
        <v>-10.200000000000001</v>
      </c>
      <c r="I24" s="3">
        <f>(-5-10-10)/3</f>
        <v>-8.3333333333333339</v>
      </c>
      <c r="J24" s="3">
        <f>(-3.9-2.4-4.4)/3</f>
        <v>-3.5666666666666664</v>
      </c>
    </row>
    <row r="25" spans="1:10" x14ac:dyDescent="0.15">
      <c r="A25" s="2">
        <v>24</v>
      </c>
      <c r="B25" s="2" t="s">
        <v>5</v>
      </c>
      <c r="C25" s="2">
        <v>20</v>
      </c>
      <c r="D25" s="2">
        <v>185.4</v>
      </c>
      <c r="E25" s="2">
        <v>83.9</v>
      </c>
      <c r="F25" s="2">
        <v>84</v>
      </c>
      <c r="G25" s="2">
        <v>61</v>
      </c>
      <c r="H25" s="3">
        <f>(0.9+3.3+2)/3</f>
        <v>2.0666666666666669</v>
      </c>
      <c r="I25" s="3">
        <f>(-9-9-9)/3</f>
        <v>-9</v>
      </c>
      <c r="J25" s="3">
        <f>(12.6+10.9+12.9)/3</f>
        <v>12.133333333333333</v>
      </c>
    </row>
    <row r="26" spans="1:10" x14ac:dyDescent="0.15">
      <c r="A26" s="2">
        <v>25</v>
      </c>
      <c r="B26" s="2" t="s">
        <v>5</v>
      </c>
      <c r="C26" s="2">
        <v>21</v>
      </c>
      <c r="D26" s="2">
        <v>177.8</v>
      </c>
      <c r="E26" s="2">
        <v>99.8</v>
      </c>
      <c r="F26" s="2">
        <v>103</v>
      </c>
      <c r="G26" s="2">
        <v>70</v>
      </c>
      <c r="H26" s="3">
        <f>-(20.9+19.9+16.7)/3</f>
        <v>-19.166666666666668</v>
      </c>
      <c r="I26" s="3">
        <f>(1+2+4)/3</f>
        <v>2.3333333333333335</v>
      </c>
      <c r="J26" s="3">
        <f>(-22.3-21.1-20)/3</f>
        <v>-21.133333333333336</v>
      </c>
    </row>
    <row r="27" spans="1:10" x14ac:dyDescent="0.15">
      <c r="A27" s="2">
        <v>26</v>
      </c>
      <c r="B27" s="2" t="s">
        <v>4</v>
      </c>
      <c r="C27" s="2">
        <v>19</v>
      </c>
      <c r="D27" s="2">
        <v>165.1</v>
      </c>
      <c r="E27" s="2">
        <v>59.1</v>
      </c>
      <c r="F27" s="2">
        <v>69</v>
      </c>
      <c r="G27" s="2">
        <v>55</v>
      </c>
      <c r="H27" s="3">
        <f>(-4.7-7-7.6)/3</f>
        <v>-6.4333333333333327</v>
      </c>
      <c r="I27" s="3">
        <f>(-16+-18+-17)/3</f>
        <v>-17</v>
      </c>
      <c r="J27" s="2">
        <f>(11+11.5+11.4)/3</f>
        <v>11.299999999999999</v>
      </c>
    </row>
    <row r="28" spans="1:10" x14ac:dyDescent="0.15">
      <c r="A28" s="2">
        <v>27</v>
      </c>
      <c r="B28" s="2" t="s">
        <v>5</v>
      </c>
      <c r="C28" s="2">
        <v>22</v>
      </c>
      <c r="D28" s="2">
        <v>175.2</v>
      </c>
      <c r="E28" s="2">
        <v>88</v>
      </c>
      <c r="F28" s="2">
        <v>91</v>
      </c>
      <c r="G28" s="2">
        <v>65.5</v>
      </c>
      <c r="H28" s="3">
        <f>(-11-11-10.6)/3</f>
        <v>-10.866666666666667</v>
      </c>
      <c r="I28" s="3">
        <f>(-1+-2+0)/3</f>
        <v>-1</v>
      </c>
      <c r="J28" s="2">
        <f>(-10.3-11.1-10.7)/3</f>
        <v>-10.699999999999998</v>
      </c>
    </row>
    <row r="29" spans="1:10" x14ac:dyDescent="0.15">
      <c r="A29" s="2">
        <v>28</v>
      </c>
      <c r="B29" s="2" t="s">
        <v>5</v>
      </c>
      <c r="C29" s="2">
        <v>34</v>
      </c>
      <c r="D29" s="2">
        <v>177.8</v>
      </c>
      <c r="E29" s="2">
        <v>83.9</v>
      </c>
      <c r="F29" s="2">
        <v>91</v>
      </c>
      <c r="G29" s="2">
        <v>61</v>
      </c>
      <c r="H29" s="3">
        <f>(1.4+6+3.2)/3</f>
        <v>3.5333333333333337</v>
      </c>
      <c r="I29" s="3">
        <f>(2+5+3)/3</f>
        <v>3.3333333333333335</v>
      </c>
      <c r="J29" s="2">
        <f>(-0.1+0.1+0.9)/3</f>
        <v>0.3</v>
      </c>
    </row>
    <row r="30" spans="1:10" x14ac:dyDescent="0.15">
      <c r="A30" s="2">
        <v>29</v>
      </c>
      <c r="B30" s="2" t="s">
        <v>4</v>
      </c>
      <c r="C30" s="2">
        <v>21</v>
      </c>
      <c r="D30" s="2">
        <v>160</v>
      </c>
      <c r="E30" s="2">
        <v>59</v>
      </c>
      <c r="F30" s="2">
        <v>77</v>
      </c>
      <c r="G30" s="2">
        <v>56</v>
      </c>
      <c r="H30" s="3">
        <f>(20+18.7+16.6)/3</f>
        <v>18.433333333333334</v>
      </c>
      <c r="I30" s="3">
        <f>(3+4+4)/3</f>
        <v>3.6666666666666665</v>
      </c>
      <c r="J30" s="3">
        <f>(12.1+14+12.7)/3</f>
        <v>12.933333333333332</v>
      </c>
    </row>
    <row r="31" spans="1:10" x14ac:dyDescent="0.15">
      <c r="C31" s="3"/>
      <c r="D31" s="3"/>
      <c r="E31" s="3"/>
      <c r="F31" s="3"/>
      <c r="G31" s="3"/>
      <c r="H31" s="3"/>
      <c r="I31" s="3"/>
      <c r="J31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Vigotsky</dc:creator>
  <cp:lastModifiedBy>Andrew Vigotsky</cp:lastModifiedBy>
  <dcterms:created xsi:type="dcterms:W3CDTF">2016-05-22T17:38:50Z</dcterms:created>
  <dcterms:modified xsi:type="dcterms:W3CDTF">2016-05-22T17:45:43Z</dcterms:modified>
</cp:coreProperties>
</file>